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 SEU-E\ÀREA ECONOMICA\ÍTEMS ÀREA FINANCERA\2. GESTIÓ ECONÒMICA\2. GESTIÓ ECONÒMICA\2.2 TERMINI DE PAGAMENT A PROVEÏDORS\"/>
    </mc:Choice>
  </mc:AlternateContent>
  <xr:revisionPtr revIDLastSave="0" documentId="13_ncr:1_{4FEF5B30-6E2F-4C94-B223-388F1B554944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PAGOS enero" sheetId="1" state="hidden" r:id="rId1"/>
    <sheet name="1º tri 2018 borrador" sheetId="12" state="hidden" r:id="rId2"/>
    <sheet name="ORDENADOS POR DIAS PAGO 1º TRI" sheetId="4" state="hidden" r:id="rId3"/>
    <sheet name="TAULA RESUM" sheetId="10" r:id="rId4"/>
  </sheets>
  <definedNames>
    <definedName name="_xlnm.Print_Area" localSheetId="2">'ORDENADOS POR DIAS PAGO 1º TRI'!$C$197:$L$273</definedName>
    <definedName name="_xlnm.Print_Area" localSheetId="3">'TAULA RESUM'!$B$1:$AO$51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9" i="4" l="1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82" i="4" l="1"/>
  <c r="Q282" i="4" l="1"/>
  <c r="L108" i="4" l="1"/>
  <c r="L83" i="4"/>
  <c r="L82" i="4"/>
  <c r="Q82" i="4" s="1"/>
  <c r="L111" i="4"/>
  <c r="L81" i="4"/>
  <c r="L136" i="4"/>
  <c r="L122" i="4"/>
  <c r="L104" i="4"/>
  <c r="Q104" i="4" s="1"/>
  <c r="L118" i="4"/>
  <c r="L129" i="4"/>
  <c r="L135" i="4"/>
  <c r="Q135" i="4" s="1"/>
  <c r="L102" i="4"/>
  <c r="Q102" i="4" s="1"/>
  <c r="L80" i="4"/>
  <c r="L101" i="4"/>
  <c r="L6" i="4"/>
  <c r="L95" i="4"/>
  <c r="Q95" i="4" s="1"/>
  <c r="L79" i="4"/>
  <c r="Q79" i="4" s="1"/>
  <c r="L78" i="4"/>
  <c r="Q78" i="4" s="1"/>
  <c r="L100" i="4"/>
  <c r="L99" i="4"/>
  <c r="Q99" i="4" s="1"/>
  <c r="L161" i="4"/>
  <c r="L160" i="4"/>
  <c r="L159" i="4"/>
  <c r="L158" i="4"/>
  <c r="L157" i="4"/>
  <c r="L156" i="4"/>
  <c r="L155" i="4"/>
  <c r="L109" i="4"/>
  <c r="L196" i="4"/>
  <c r="L107" i="4"/>
  <c r="L195" i="4"/>
  <c r="L154" i="4"/>
  <c r="L153" i="4"/>
  <c r="L152" i="4"/>
  <c r="L151" i="4"/>
  <c r="L194" i="4"/>
  <c r="L150" i="4"/>
  <c r="L149" i="4"/>
  <c r="L193" i="4"/>
  <c r="L148" i="4"/>
  <c r="Q148" i="4" s="1"/>
  <c r="L147" i="4"/>
  <c r="L192" i="4"/>
  <c r="L146" i="4"/>
  <c r="L117" i="4"/>
  <c r="L145" i="4"/>
  <c r="L144" i="4"/>
  <c r="Q144" i="4" s="1"/>
  <c r="L116" i="4"/>
  <c r="L191" i="4"/>
  <c r="L143" i="4"/>
  <c r="L134" i="4"/>
  <c r="L142" i="4"/>
  <c r="L141" i="4"/>
  <c r="Q141" i="4" s="1"/>
  <c r="L140" i="4"/>
  <c r="L190" i="4"/>
  <c r="L77" i="4"/>
  <c r="L4" i="4"/>
  <c r="L76" i="4"/>
  <c r="Q76" i="4" s="1"/>
  <c r="L75" i="4"/>
  <c r="Q75" i="4" s="1"/>
  <c r="L114" i="4"/>
  <c r="L112" i="4"/>
  <c r="L189" i="4"/>
  <c r="L128" i="4"/>
  <c r="L133" i="4"/>
  <c r="L115" i="4"/>
  <c r="L121" i="4"/>
  <c r="L188" i="4"/>
  <c r="L187" i="4"/>
  <c r="L113" i="4"/>
  <c r="L91" i="4"/>
  <c r="L74" i="4"/>
  <c r="Q74" i="4" s="1"/>
  <c r="L103" i="4"/>
  <c r="Q103" i="4" s="1"/>
  <c r="L5" i="4"/>
  <c r="L7" i="4"/>
  <c r="L94" i="4"/>
  <c r="Q156" i="4" s="1"/>
  <c r="L73" i="4"/>
  <c r="Q155" i="4" s="1"/>
  <c r="L93" i="4"/>
  <c r="Q93" i="4" s="1"/>
  <c r="L98" i="4"/>
  <c r="L97" i="4"/>
  <c r="Q152" i="4" s="1"/>
  <c r="L72" i="4"/>
  <c r="L71" i="4"/>
  <c r="L110" i="4"/>
  <c r="L186" i="4"/>
  <c r="Q146" i="4"/>
  <c r="L185" i="4"/>
  <c r="L184" i="4"/>
  <c r="L183" i="4"/>
  <c r="L182" i="4"/>
  <c r="L181" i="4"/>
  <c r="L180" i="4"/>
  <c r="L179" i="4"/>
  <c r="L178" i="4"/>
  <c r="L177" i="4"/>
  <c r="L176" i="4"/>
  <c r="L175" i="4"/>
  <c r="Q128" i="4" s="1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87" i="4"/>
  <c r="Q108" i="4" s="1"/>
  <c r="L92" i="4"/>
  <c r="L86" i="4"/>
  <c r="L85" i="4"/>
  <c r="L120" i="4"/>
  <c r="L84" i="4"/>
  <c r="L139" i="4"/>
  <c r="L127" i="4"/>
  <c r="L138" i="4"/>
  <c r="L132" i="4"/>
  <c r="L131" i="4"/>
  <c r="L126" i="4"/>
  <c r="L125" i="4"/>
  <c r="L130" i="4"/>
  <c r="L124" i="4"/>
  <c r="Q83" i="4" s="1"/>
  <c r="L123" i="4"/>
  <c r="L137" i="4"/>
  <c r="L119" i="4"/>
  <c r="L70" i="4"/>
  <c r="L69" i="4"/>
  <c r="L96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06" i="4"/>
  <c r="L105" i="4"/>
  <c r="L11" i="4"/>
  <c r="Q11" i="4" s="1"/>
  <c r="L10" i="4"/>
  <c r="Q10" i="4" s="1"/>
  <c r="L9" i="4"/>
  <c r="Q9" i="4" s="1"/>
  <c r="L8" i="4"/>
  <c r="Q8" i="4" s="1"/>
  <c r="L90" i="4"/>
  <c r="L89" i="4"/>
  <c r="L88" i="4"/>
  <c r="K276" i="4"/>
  <c r="K286" i="4"/>
  <c r="K294" i="4"/>
  <c r="Q25" i="4" l="1"/>
  <c r="Q33" i="4"/>
  <c r="Q41" i="4"/>
  <c r="Q49" i="4"/>
  <c r="Q57" i="4"/>
  <c r="Q65" i="4"/>
  <c r="Q17" i="4"/>
  <c r="Q94" i="4"/>
  <c r="Q97" i="4"/>
  <c r="Q136" i="4"/>
  <c r="Q149" i="4"/>
  <c r="Q18" i="4"/>
  <c r="Q26" i="4"/>
  <c r="Q34" i="4"/>
  <c r="Q42" i="4"/>
  <c r="Q50" i="4"/>
  <c r="Q66" i="4"/>
  <c r="Q107" i="4"/>
  <c r="Q129" i="4"/>
  <c r="Q151" i="4"/>
  <c r="Q13" i="4"/>
  <c r="Q21" i="4"/>
  <c r="Q29" i="4"/>
  <c r="Q37" i="4"/>
  <c r="Q45" i="4"/>
  <c r="Q61" i="4"/>
  <c r="Q109" i="4"/>
  <c r="Q92" i="4"/>
  <c r="Q12" i="4"/>
  <c r="Q20" i="4"/>
  <c r="Q111" i="4"/>
  <c r="Q112" i="4"/>
  <c r="Q113" i="4"/>
  <c r="Q80" i="4"/>
  <c r="Q117" i="4"/>
  <c r="Q142" i="4"/>
  <c r="Q28" i="4"/>
  <c r="Q36" i="4"/>
  <c r="Q44" i="4"/>
  <c r="Q60" i="4"/>
  <c r="Q143" i="4"/>
  <c r="Q153" i="4"/>
  <c r="Q98" i="4"/>
  <c r="Q145" i="4"/>
  <c r="Q110" i="4"/>
  <c r="Q7" i="4"/>
  <c r="Q73" i="4"/>
  <c r="Q81" i="4"/>
  <c r="Q140" i="4"/>
  <c r="Q150" i="4"/>
  <c r="Q147" i="4"/>
  <c r="Q68" i="4"/>
  <c r="I299" i="4"/>
  <c r="Q5" i="4"/>
  <c r="Q53" i="4"/>
  <c r="Q69" i="4"/>
  <c r="Q77" i="4"/>
  <c r="Q154" i="4"/>
  <c r="Q6" i="4"/>
  <c r="Q14" i="4"/>
  <c r="Q22" i="4"/>
  <c r="Q30" i="4"/>
  <c r="Q38" i="4"/>
  <c r="Q46" i="4"/>
  <c r="Q54" i="4"/>
  <c r="Q62" i="4"/>
  <c r="Q70" i="4"/>
  <c r="Q87" i="4"/>
  <c r="Q63" i="4"/>
  <c r="Q71" i="4"/>
  <c r="Q116" i="4"/>
  <c r="Q16" i="4"/>
  <c r="Q24" i="4"/>
  <c r="Q32" i="4"/>
  <c r="Q40" i="4"/>
  <c r="Q48" i="4"/>
  <c r="Q56" i="4"/>
  <c r="Q64" i="4"/>
  <c r="Q72" i="4"/>
  <c r="Q58" i="4"/>
  <c r="Q52" i="4"/>
  <c r="K277" i="4"/>
  <c r="R282" i="4" s="1"/>
  <c r="Q88" i="4"/>
  <c r="Q96" i="4"/>
  <c r="Q124" i="4"/>
  <c r="Q188" i="4"/>
  <c r="Q89" i="4"/>
  <c r="Q105" i="4"/>
  <c r="Q137" i="4"/>
  <c r="Q185" i="4"/>
  <c r="Q189" i="4"/>
  <c r="Q90" i="4"/>
  <c r="Q106" i="4"/>
  <c r="Q130" i="4"/>
  <c r="Q138" i="4"/>
  <c r="Q186" i="4"/>
  <c r="Q190" i="4"/>
  <c r="Q15" i="4"/>
  <c r="Q19" i="4"/>
  <c r="Q23" i="4"/>
  <c r="Q123" i="4"/>
  <c r="Q131" i="4"/>
  <c r="Q139" i="4"/>
  <c r="Q187" i="4"/>
  <c r="Q191" i="4"/>
  <c r="Q84" i="4"/>
  <c r="Q100" i="4"/>
  <c r="Q120" i="4"/>
  <c r="Q132" i="4"/>
  <c r="Q160" i="4"/>
  <c r="Q164" i="4"/>
  <c r="Q168" i="4"/>
  <c r="Q172" i="4"/>
  <c r="Q176" i="4"/>
  <c r="Q180" i="4"/>
  <c r="Q184" i="4"/>
  <c r="Q192" i="4"/>
  <c r="Q196" i="4"/>
  <c r="Q85" i="4"/>
  <c r="Q101" i="4"/>
  <c r="Q121" i="4"/>
  <c r="Q125" i="4"/>
  <c r="Q133" i="4"/>
  <c r="Q157" i="4"/>
  <c r="Q161" i="4"/>
  <c r="Q165" i="4"/>
  <c r="Q169" i="4"/>
  <c r="Q173" i="4"/>
  <c r="Q177" i="4"/>
  <c r="Q181" i="4"/>
  <c r="Q193" i="4"/>
  <c r="Q86" i="4"/>
  <c r="Q114" i="4"/>
  <c r="Q118" i="4"/>
  <c r="Q122" i="4"/>
  <c r="Q126" i="4"/>
  <c r="Q134" i="4"/>
  <c r="Q158" i="4"/>
  <c r="Q162" i="4"/>
  <c r="Q166" i="4"/>
  <c r="Q170" i="4"/>
  <c r="Q174" i="4"/>
  <c r="Q178" i="4"/>
  <c r="Q182" i="4"/>
  <c r="Q194" i="4"/>
  <c r="Q27" i="4"/>
  <c r="Q31" i="4"/>
  <c r="Q35" i="4"/>
  <c r="Q39" i="4"/>
  <c r="Q43" i="4"/>
  <c r="Q47" i="4"/>
  <c r="Q51" i="4"/>
  <c r="Q55" i="4"/>
  <c r="Q59" i="4"/>
  <c r="Q91" i="4"/>
  <c r="Q115" i="4"/>
  <c r="Q119" i="4"/>
  <c r="Q127" i="4"/>
  <c r="Q159" i="4"/>
  <c r="Q163" i="4"/>
  <c r="Q167" i="4"/>
  <c r="Q171" i="4"/>
  <c r="Q175" i="4"/>
  <c r="Q179" i="4"/>
  <c r="Q183" i="4"/>
  <c r="Q195" i="4"/>
  <c r="K295" i="4"/>
  <c r="Q67" i="4"/>
  <c r="L107" i="12"/>
  <c r="L261" i="12"/>
  <c r="L260" i="12"/>
  <c r="L82" i="12"/>
  <c r="L110" i="12"/>
  <c r="L81" i="12"/>
  <c r="L226" i="12"/>
  <c r="L248" i="12"/>
  <c r="L236" i="12"/>
  <c r="L231" i="12"/>
  <c r="L135" i="12"/>
  <c r="L235" i="12"/>
  <c r="L121" i="12"/>
  <c r="L102" i="12"/>
  <c r="L117" i="12"/>
  <c r="L219" i="12"/>
  <c r="L218" i="12"/>
  <c r="L225" i="12"/>
  <c r="L217" i="12"/>
  <c r="L216" i="12"/>
  <c r="L244" i="12"/>
  <c r="L128" i="12"/>
  <c r="L134" i="12"/>
  <c r="L215" i="12"/>
  <c r="L103" i="12"/>
  <c r="L96" i="12"/>
  <c r="L94" i="12"/>
  <c r="L253" i="12"/>
  <c r="L7" i="12"/>
  <c r="L93" i="12"/>
  <c r="L80" i="12"/>
  <c r="L79" i="12"/>
  <c r="L100" i="12"/>
  <c r="L99" i="12"/>
  <c r="L247" i="12"/>
  <c r="L160" i="12"/>
  <c r="L159" i="12"/>
  <c r="L158" i="12"/>
  <c r="L157" i="12"/>
  <c r="L156" i="12"/>
  <c r="L246" i="12"/>
  <c r="L155" i="12"/>
  <c r="L224" i="12"/>
  <c r="L154" i="12"/>
  <c r="L108" i="12"/>
  <c r="L195" i="12"/>
  <c r="L255" i="12"/>
  <c r="L106" i="12"/>
  <c r="L194" i="12"/>
  <c r="L153" i="12"/>
  <c r="L152" i="12"/>
  <c r="L151" i="12"/>
  <c r="L150" i="12"/>
  <c r="L193" i="12"/>
  <c r="L149" i="12"/>
  <c r="L148" i="12"/>
  <c r="L245" i="12"/>
  <c r="L192" i="12"/>
  <c r="L147" i="12"/>
  <c r="L234" i="12"/>
  <c r="L146" i="12"/>
  <c r="L191" i="12"/>
  <c r="L145" i="12"/>
  <c r="L116" i="12"/>
  <c r="L144" i="12"/>
  <c r="L143" i="12"/>
  <c r="L233" i="12"/>
  <c r="L115" i="12"/>
  <c r="L190" i="12"/>
  <c r="L142" i="12"/>
  <c r="L133" i="12"/>
  <c r="L141" i="12"/>
  <c r="L140" i="12"/>
  <c r="L139" i="12"/>
  <c r="L257" i="12"/>
  <c r="L189" i="12"/>
  <c r="L78" i="12"/>
  <c r="L5" i="12"/>
  <c r="L77" i="12"/>
  <c r="L76" i="12"/>
  <c r="L113" i="12"/>
  <c r="L111" i="12"/>
  <c r="L214" i="12"/>
  <c r="L188" i="12"/>
  <c r="L127" i="12"/>
  <c r="L223" i="12"/>
  <c r="L132" i="12"/>
  <c r="L114" i="12"/>
  <c r="L120" i="12"/>
  <c r="L213" i="12"/>
  <c r="L212" i="12"/>
  <c r="L240" i="12"/>
  <c r="L211" i="12"/>
  <c r="L187" i="12"/>
  <c r="L210" i="12"/>
  <c r="L186" i="12"/>
  <c r="L112" i="12"/>
  <c r="L249" i="12"/>
  <c r="L252" i="12"/>
  <c r="L89" i="12"/>
  <c r="L75" i="12"/>
  <c r="L101" i="12"/>
  <c r="L6" i="12"/>
  <c r="L10" i="12"/>
  <c r="L92" i="12"/>
  <c r="L74" i="12"/>
  <c r="L91" i="12"/>
  <c r="L98" i="12"/>
  <c r="L97" i="12"/>
  <c r="L73" i="12"/>
  <c r="L72" i="12"/>
  <c r="L109" i="12"/>
  <c r="L230" i="12"/>
  <c r="L185" i="12"/>
  <c r="L209" i="12"/>
  <c r="L184" i="12"/>
  <c r="L229" i="12"/>
  <c r="L183" i="12"/>
  <c r="L182" i="12"/>
  <c r="L228" i="12"/>
  <c r="L181" i="12"/>
  <c r="L208" i="12"/>
  <c r="L180" i="12"/>
  <c r="L251" i="12"/>
  <c r="L179" i="12"/>
  <c r="L227" i="12"/>
  <c r="L178" i="12"/>
  <c r="L207" i="12"/>
  <c r="L243" i="12"/>
  <c r="L177" i="12"/>
  <c r="L176" i="12"/>
  <c r="L175" i="12"/>
  <c r="L174" i="12"/>
  <c r="L173" i="12"/>
  <c r="L172" i="12"/>
  <c r="L206" i="12"/>
  <c r="L171" i="12"/>
  <c r="L170" i="12"/>
  <c r="L205" i="12"/>
  <c r="L204" i="12"/>
  <c r="L242" i="12"/>
  <c r="L169" i="12"/>
  <c r="L168" i="12"/>
  <c r="L167" i="12"/>
  <c r="L166" i="12"/>
  <c r="L241" i="12"/>
  <c r="L258" i="12"/>
  <c r="L165" i="12"/>
  <c r="L164" i="12"/>
  <c r="L163" i="12"/>
  <c r="L162" i="12"/>
  <c r="L161" i="12"/>
  <c r="L85" i="12"/>
  <c r="L90" i="12"/>
  <c r="L84" i="12"/>
  <c r="L83" i="12"/>
  <c r="L239" i="12"/>
  <c r="L203" i="12"/>
  <c r="L250" i="12"/>
  <c r="L238" i="12"/>
  <c r="L119" i="12"/>
  <c r="L202" i="12"/>
  <c r="L201" i="12"/>
  <c r="L259" i="12"/>
  <c r="L138" i="12"/>
  <c r="L222" i="12"/>
  <c r="L126" i="12"/>
  <c r="L232" i="12"/>
  <c r="L137" i="12"/>
  <c r="L131" i="12"/>
  <c r="L130" i="12"/>
  <c r="L221" i="12"/>
  <c r="L125" i="12"/>
  <c r="L200" i="12"/>
  <c r="L124" i="12"/>
  <c r="L129" i="12"/>
  <c r="L237" i="12"/>
  <c r="L123" i="12"/>
  <c r="L199" i="12"/>
  <c r="L122" i="12"/>
  <c r="L136" i="12"/>
  <c r="L198" i="12"/>
  <c r="L256" i="12"/>
  <c r="L118" i="12"/>
  <c r="L254" i="12"/>
  <c r="L197" i="12"/>
  <c r="L196" i="12"/>
  <c r="L71" i="12"/>
  <c r="L70" i="12"/>
  <c r="L95" i="12"/>
  <c r="L69" i="12"/>
  <c r="L68" i="12"/>
  <c r="L9" i="12"/>
  <c r="L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11" i="12"/>
  <c r="L22" i="12"/>
  <c r="L21" i="12"/>
  <c r="L20" i="12"/>
  <c r="L19" i="12"/>
  <c r="L18" i="12"/>
  <c r="L17" i="12"/>
  <c r="L16" i="12"/>
  <c r="L105" i="12"/>
  <c r="L104" i="12"/>
  <c r="L15" i="12"/>
  <c r="L14" i="12"/>
  <c r="L13" i="12"/>
  <c r="L12" i="12"/>
  <c r="L88" i="12"/>
  <c r="L87" i="12"/>
  <c r="L86" i="12"/>
  <c r="L220" i="12"/>
  <c r="M282" i="4" l="1"/>
  <c r="K297" i="4"/>
  <c r="M19" i="4"/>
  <c r="M265" i="4"/>
  <c r="M255" i="4"/>
  <c r="M243" i="4"/>
  <c r="M233" i="4"/>
  <c r="M223" i="4"/>
  <c r="M213" i="4"/>
  <c r="M203" i="4"/>
  <c r="M264" i="4"/>
  <c r="M262" i="4"/>
  <c r="M260" i="4"/>
  <c r="M258" i="4"/>
  <c r="M256" i="4"/>
  <c r="M254" i="4"/>
  <c r="M252" i="4"/>
  <c r="M250" i="4"/>
  <c r="M248" i="4"/>
  <c r="M246" i="4"/>
  <c r="M244" i="4"/>
  <c r="M242" i="4"/>
  <c r="M240" i="4"/>
  <c r="M238" i="4"/>
  <c r="M236" i="4"/>
  <c r="M234" i="4"/>
  <c r="M232" i="4"/>
  <c r="M230" i="4"/>
  <c r="M228" i="4"/>
  <c r="M226" i="4"/>
  <c r="M224" i="4"/>
  <c r="M222" i="4"/>
  <c r="M220" i="4"/>
  <c r="M218" i="4"/>
  <c r="M216" i="4"/>
  <c r="M214" i="4"/>
  <c r="M212" i="4"/>
  <c r="M210" i="4"/>
  <c r="M208" i="4"/>
  <c r="M206" i="4"/>
  <c r="M204" i="4"/>
  <c r="M261" i="4"/>
  <c r="M259" i="4"/>
  <c r="M257" i="4"/>
  <c r="M251" i="4"/>
  <c r="M247" i="4"/>
  <c r="M241" i="4"/>
  <c r="M235" i="4"/>
  <c r="M229" i="4"/>
  <c r="M225" i="4"/>
  <c r="M219" i="4"/>
  <c r="M215" i="4"/>
  <c r="M211" i="4"/>
  <c r="M207" i="4"/>
  <c r="M263" i="4"/>
  <c r="M253" i="4"/>
  <c r="M249" i="4"/>
  <c r="M245" i="4"/>
  <c r="M239" i="4"/>
  <c r="M237" i="4"/>
  <c r="M231" i="4"/>
  <c r="M227" i="4"/>
  <c r="M221" i="4"/>
  <c r="M217" i="4"/>
  <c r="M209" i="4"/>
  <c r="M205" i="4"/>
  <c r="K301" i="4"/>
  <c r="R68" i="4"/>
  <c r="M66" i="4"/>
  <c r="R67" i="4"/>
  <c r="M65" i="4"/>
  <c r="R196" i="4"/>
  <c r="R194" i="4"/>
  <c r="R192" i="4"/>
  <c r="R190" i="4"/>
  <c r="R188" i="4"/>
  <c r="R186" i="4"/>
  <c r="R184" i="4"/>
  <c r="R182" i="4"/>
  <c r="R180" i="4"/>
  <c r="R178" i="4"/>
  <c r="R176" i="4"/>
  <c r="R174" i="4"/>
  <c r="R172" i="4"/>
  <c r="R170" i="4"/>
  <c r="R168" i="4"/>
  <c r="R166" i="4"/>
  <c r="R164" i="4"/>
  <c r="R162" i="4"/>
  <c r="R160" i="4"/>
  <c r="R158" i="4"/>
  <c r="R156" i="4"/>
  <c r="R154" i="4"/>
  <c r="R152" i="4"/>
  <c r="R150" i="4"/>
  <c r="R148" i="4"/>
  <c r="R146" i="4"/>
  <c r="R144" i="4"/>
  <c r="R142" i="4"/>
  <c r="R140" i="4"/>
  <c r="R138" i="4"/>
  <c r="R136" i="4"/>
  <c r="R134" i="4"/>
  <c r="R132" i="4"/>
  <c r="R130" i="4"/>
  <c r="R128" i="4"/>
  <c r="R126" i="4"/>
  <c r="R124" i="4"/>
  <c r="R122" i="4"/>
  <c r="R120" i="4"/>
  <c r="R118" i="4"/>
  <c r="R116" i="4"/>
  <c r="R114" i="4"/>
  <c r="R112" i="4"/>
  <c r="R110" i="4"/>
  <c r="R108" i="4"/>
  <c r="R106" i="4"/>
  <c r="R104" i="4"/>
  <c r="R102" i="4"/>
  <c r="R100" i="4"/>
  <c r="M81" i="4"/>
  <c r="M104" i="4"/>
  <c r="M129" i="4"/>
  <c r="M80" i="4"/>
  <c r="M95" i="4"/>
  <c r="M99" i="4"/>
  <c r="M159" i="4"/>
  <c r="M156" i="4"/>
  <c r="M196" i="4"/>
  <c r="M154" i="4"/>
  <c r="M194" i="4"/>
  <c r="M193" i="4"/>
  <c r="M192" i="4"/>
  <c r="M144" i="4"/>
  <c r="M143" i="4"/>
  <c r="M140" i="4"/>
  <c r="M4" i="4"/>
  <c r="M112" i="4"/>
  <c r="M188" i="4"/>
  <c r="M103" i="4"/>
  <c r="M73" i="4"/>
  <c r="M72" i="4"/>
  <c r="M186" i="4"/>
  <c r="M184" i="4"/>
  <c r="M178" i="4"/>
  <c r="M174" i="4"/>
  <c r="M171" i="4"/>
  <c r="M170" i="4"/>
  <c r="M164" i="4"/>
  <c r="M92" i="4"/>
  <c r="M132" i="4"/>
  <c r="M124" i="4"/>
  <c r="M96" i="4"/>
  <c r="M63" i="4"/>
  <c r="M59" i="4"/>
  <c r="M55" i="4"/>
  <c r="M51" i="4"/>
  <c r="M47" i="4"/>
  <c r="M43" i="4"/>
  <c r="M39" i="4"/>
  <c r="M35" i="4"/>
  <c r="M31" i="4"/>
  <c r="M27" i="4"/>
  <c r="M23" i="4"/>
  <c r="M18" i="4"/>
  <c r="R195" i="4"/>
  <c r="R193" i="4"/>
  <c r="R191" i="4"/>
  <c r="R189" i="4"/>
  <c r="R187" i="4"/>
  <c r="R185" i="4"/>
  <c r="R183" i="4"/>
  <c r="R181" i="4"/>
  <c r="R179" i="4"/>
  <c r="R177" i="4"/>
  <c r="R175" i="4"/>
  <c r="R173" i="4"/>
  <c r="R171" i="4"/>
  <c r="R169" i="4"/>
  <c r="R167" i="4"/>
  <c r="R165" i="4"/>
  <c r="R163" i="4"/>
  <c r="R161" i="4"/>
  <c r="R159" i="4"/>
  <c r="R157" i="4"/>
  <c r="R155" i="4"/>
  <c r="R153" i="4"/>
  <c r="R151" i="4"/>
  <c r="R149" i="4"/>
  <c r="R147" i="4"/>
  <c r="R145" i="4"/>
  <c r="R143" i="4"/>
  <c r="R141" i="4"/>
  <c r="R139" i="4"/>
  <c r="R137" i="4"/>
  <c r="R135" i="4"/>
  <c r="R133" i="4"/>
  <c r="R131" i="4"/>
  <c r="R129" i="4"/>
  <c r="R127" i="4"/>
  <c r="R125" i="4"/>
  <c r="R123" i="4"/>
  <c r="R121" i="4"/>
  <c r="R119" i="4"/>
  <c r="R117" i="4"/>
  <c r="R115" i="4"/>
  <c r="R113" i="4"/>
  <c r="R111" i="4"/>
  <c r="R109" i="4"/>
  <c r="R107" i="4"/>
  <c r="R105" i="4"/>
  <c r="R103" i="4"/>
  <c r="R101" i="4"/>
  <c r="R99" i="4"/>
  <c r="R97" i="4"/>
  <c r="R95" i="4"/>
  <c r="R93" i="4"/>
  <c r="R91" i="4"/>
  <c r="M82" i="4"/>
  <c r="M78" i="4"/>
  <c r="M161" i="4"/>
  <c r="M157" i="4"/>
  <c r="M155" i="4"/>
  <c r="M107" i="4"/>
  <c r="M152" i="4"/>
  <c r="M149" i="4"/>
  <c r="M117" i="4"/>
  <c r="M116" i="4"/>
  <c r="M142" i="4"/>
  <c r="M190" i="4"/>
  <c r="M75" i="4"/>
  <c r="M189" i="4"/>
  <c r="M115" i="4"/>
  <c r="M187" i="4"/>
  <c r="M91" i="4"/>
  <c r="M7" i="4"/>
  <c r="M98" i="4"/>
  <c r="M110" i="4"/>
  <c r="M185" i="4"/>
  <c r="M176" i="4"/>
  <c r="M168" i="4"/>
  <c r="M166" i="4"/>
  <c r="M162" i="4"/>
  <c r="M85" i="4"/>
  <c r="M84" i="4"/>
  <c r="M130" i="4"/>
  <c r="M123" i="4"/>
  <c r="M119" i="4"/>
  <c r="M70" i="4"/>
  <c r="M67" i="4"/>
  <c r="M61" i="4"/>
  <c r="M57" i="4"/>
  <c r="M53" i="4"/>
  <c r="M49" i="4"/>
  <c r="M45" i="4"/>
  <c r="M41" i="4"/>
  <c r="M37" i="4"/>
  <c r="M33" i="4"/>
  <c r="M29" i="4"/>
  <c r="M25" i="4"/>
  <c r="M21" i="4"/>
  <c r="M16" i="4"/>
  <c r="M12" i="4"/>
  <c r="M10" i="4"/>
  <c r="M89" i="4"/>
  <c r="R94" i="4"/>
  <c r="R89" i="4"/>
  <c r="R87" i="4"/>
  <c r="R85" i="4"/>
  <c r="R81" i="4"/>
  <c r="R79" i="4"/>
  <c r="R77" i="4"/>
  <c r="R75" i="4"/>
  <c r="R73" i="4"/>
  <c r="R71" i="4"/>
  <c r="R69" i="4"/>
  <c r="R65" i="4"/>
  <c r="R63" i="4"/>
  <c r="R59" i="4"/>
  <c r="R57" i="4"/>
  <c r="R53" i="4"/>
  <c r="R49" i="4"/>
  <c r="R45" i="4"/>
  <c r="R41" i="4"/>
  <c r="R37" i="4"/>
  <c r="R31" i="4"/>
  <c r="R27" i="4"/>
  <c r="R23" i="4"/>
  <c r="R17" i="4"/>
  <c r="R13" i="4"/>
  <c r="R7" i="4"/>
  <c r="M111" i="4"/>
  <c r="M160" i="4"/>
  <c r="M151" i="4"/>
  <c r="M77" i="4"/>
  <c r="M180" i="4"/>
  <c r="M69" i="4"/>
  <c r="M44" i="4"/>
  <c r="M13" i="4"/>
  <c r="R96" i="4"/>
  <c r="M118" i="4"/>
  <c r="M135" i="4"/>
  <c r="M79" i="4"/>
  <c r="M158" i="4"/>
  <c r="M150" i="4"/>
  <c r="M146" i="4"/>
  <c r="M134" i="4"/>
  <c r="M76" i="4"/>
  <c r="M133" i="4"/>
  <c r="M5" i="4"/>
  <c r="M71" i="4"/>
  <c r="M183" i="4"/>
  <c r="M179" i="4"/>
  <c r="M173" i="4"/>
  <c r="M169" i="4"/>
  <c r="M163" i="4"/>
  <c r="M127" i="4"/>
  <c r="M125" i="4"/>
  <c r="M68" i="4"/>
  <c r="M58" i="4"/>
  <c r="M50" i="4"/>
  <c r="M42" i="4"/>
  <c r="M34" i="4"/>
  <c r="M26" i="4"/>
  <c r="M17" i="4"/>
  <c r="M106" i="4"/>
  <c r="M8" i="4"/>
  <c r="R98" i="4"/>
  <c r="R90" i="4"/>
  <c r="R88" i="4"/>
  <c r="R86" i="4"/>
  <c r="R84" i="4"/>
  <c r="R82" i="4"/>
  <c r="R80" i="4"/>
  <c r="R78" i="4"/>
  <c r="R76" i="4"/>
  <c r="R74" i="4"/>
  <c r="R72" i="4"/>
  <c r="R70" i="4"/>
  <c r="R66" i="4"/>
  <c r="R64" i="4"/>
  <c r="R62" i="4"/>
  <c r="R60" i="4"/>
  <c r="R58" i="4"/>
  <c r="R56" i="4"/>
  <c r="R54" i="4"/>
  <c r="R52" i="4"/>
  <c r="R50" i="4"/>
  <c r="R48" i="4"/>
  <c r="R46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6" i="4"/>
  <c r="M108" i="4"/>
  <c r="M102" i="4"/>
  <c r="M100" i="4"/>
  <c r="M195" i="4"/>
  <c r="M145" i="4"/>
  <c r="M141" i="4"/>
  <c r="M114" i="4"/>
  <c r="M121" i="4"/>
  <c r="M113" i="4"/>
  <c r="M94" i="4"/>
  <c r="M182" i="4"/>
  <c r="M172" i="4"/>
  <c r="M167" i="4"/>
  <c r="M87" i="4"/>
  <c r="M120" i="4"/>
  <c r="M138" i="4"/>
  <c r="M64" i="4"/>
  <c r="M56" i="4"/>
  <c r="M48" i="4"/>
  <c r="M40" i="4"/>
  <c r="M32" i="4"/>
  <c r="M24" i="4"/>
  <c r="M15" i="4"/>
  <c r="M105" i="4"/>
  <c r="M90" i="4"/>
  <c r="R11" i="4"/>
  <c r="M191" i="4"/>
  <c r="M97" i="4"/>
  <c r="M175" i="4"/>
  <c r="M165" i="4"/>
  <c r="M126" i="4"/>
  <c r="M60" i="4"/>
  <c r="M36" i="4"/>
  <c r="M20" i="4"/>
  <c r="R92" i="4"/>
  <c r="M83" i="4"/>
  <c r="M136" i="4"/>
  <c r="M101" i="4"/>
  <c r="M153" i="4"/>
  <c r="M148" i="4"/>
  <c r="M93" i="4"/>
  <c r="M181" i="4"/>
  <c r="M177" i="4"/>
  <c r="M86" i="4"/>
  <c r="M131" i="4"/>
  <c r="M62" i="4"/>
  <c r="M54" i="4"/>
  <c r="M46" i="4"/>
  <c r="M38" i="4"/>
  <c r="M30" i="4"/>
  <c r="M22" i="4"/>
  <c r="M14" i="4"/>
  <c r="M11" i="4"/>
  <c r="M88" i="4"/>
  <c r="R83" i="4"/>
  <c r="R61" i="4"/>
  <c r="R55" i="4"/>
  <c r="R51" i="4"/>
  <c r="R47" i="4"/>
  <c r="R43" i="4"/>
  <c r="R39" i="4"/>
  <c r="R35" i="4"/>
  <c r="R33" i="4"/>
  <c r="R29" i="4"/>
  <c r="R25" i="4"/>
  <c r="R21" i="4"/>
  <c r="R19" i="4"/>
  <c r="R15" i="4"/>
  <c r="R9" i="4"/>
  <c r="R5" i="4"/>
  <c r="M122" i="4"/>
  <c r="M6" i="4"/>
  <c r="M109" i="4"/>
  <c r="M147" i="4"/>
  <c r="M128" i="4"/>
  <c r="M74" i="4"/>
  <c r="M139" i="4"/>
  <c r="M137" i="4"/>
  <c r="M52" i="4"/>
  <c r="M28" i="4"/>
  <c r="M9" i="4"/>
  <c r="L283" i="4" l="1"/>
  <c r="L284" i="4"/>
  <c r="Q228" i="4"/>
  <c r="Q229" i="4"/>
  <c r="Q230" i="4"/>
  <c r="Q231" i="4"/>
  <c r="Q232" i="4"/>
  <c r="Q233" i="4"/>
  <c r="Q235" i="4"/>
  <c r="Q236" i="4"/>
  <c r="Q237" i="4"/>
  <c r="Q239" i="4"/>
  <c r="Q240" i="4"/>
  <c r="Q241" i="4"/>
  <c r="Q243" i="4"/>
  <c r="Q244" i="4"/>
  <c r="Q245" i="4"/>
  <c r="Q247" i="4"/>
  <c r="Q248" i="4"/>
  <c r="Q249" i="4"/>
  <c r="Q251" i="4"/>
  <c r="Q252" i="4"/>
  <c r="Q253" i="4"/>
  <c r="Q255" i="4"/>
  <c r="Q256" i="4"/>
  <c r="Q257" i="4"/>
  <c r="Q259" i="4"/>
  <c r="Q260" i="4"/>
  <c r="Q261" i="4"/>
  <c r="Q263" i="4"/>
  <c r="Q264" i="4"/>
  <c r="Q265" i="4"/>
  <c r="Q284" i="4" l="1"/>
  <c r="Q283" i="4"/>
  <c r="Q224" i="4"/>
  <c r="Q227" i="4"/>
  <c r="Q223" i="4"/>
  <c r="Q219" i="4"/>
  <c r="Q222" i="4"/>
  <c r="Q226" i="4"/>
  <c r="Q262" i="4"/>
  <c r="Q258" i="4"/>
  <c r="Q254" i="4"/>
  <c r="Q250" i="4"/>
  <c r="Q246" i="4"/>
  <c r="Q242" i="4"/>
  <c r="Q238" i="4"/>
  <c r="Q234" i="4"/>
  <c r="Q225" i="4"/>
  <c r="Q221" i="4"/>
  <c r="Q220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O303" i="12"/>
  <c r="L291" i="4" l="1"/>
  <c r="L292" i="4" l="1"/>
  <c r="Q292" i="4" s="1"/>
  <c r="L290" i="4" l="1"/>
  <c r="L293" i="4"/>
  <c r="R262" i="4" l="1"/>
  <c r="R224" i="4"/>
  <c r="R250" i="4"/>
  <c r="R234" i="4"/>
  <c r="R227" i="4"/>
  <c r="R261" i="4"/>
  <c r="R253" i="4"/>
  <c r="R245" i="4"/>
  <c r="R237" i="4"/>
  <c r="R231" i="4"/>
  <c r="R226" i="4"/>
  <c r="R260" i="4"/>
  <c r="R252" i="4"/>
  <c r="R244" i="4"/>
  <c r="R236" i="4"/>
  <c r="R230" i="4"/>
  <c r="R216" i="4"/>
  <c r="R212" i="4"/>
  <c r="R208" i="4"/>
  <c r="R204" i="4"/>
  <c r="R215" i="4"/>
  <c r="R207" i="4"/>
  <c r="R209" i="4"/>
  <c r="R246" i="4"/>
  <c r="R222" i="4"/>
  <c r="R265" i="4"/>
  <c r="R259" i="4"/>
  <c r="R251" i="4"/>
  <c r="R243" i="4"/>
  <c r="R235" i="4"/>
  <c r="R220" i="4"/>
  <c r="R211" i="4"/>
  <c r="R213" i="4"/>
  <c r="R258" i="4"/>
  <c r="R242" i="4"/>
  <c r="R219" i="4"/>
  <c r="R257" i="4"/>
  <c r="R249" i="4"/>
  <c r="R241" i="4"/>
  <c r="R233" i="4"/>
  <c r="R229" i="4"/>
  <c r="R221" i="4"/>
  <c r="R264" i="4"/>
  <c r="R256" i="4"/>
  <c r="R248" i="4"/>
  <c r="R240" i="4"/>
  <c r="R232" i="4"/>
  <c r="R228" i="4"/>
  <c r="R218" i="4"/>
  <c r="R214" i="4"/>
  <c r="R210" i="4"/>
  <c r="R206" i="4"/>
  <c r="R217" i="4"/>
  <c r="R254" i="4"/>
  <c r="R238" i="4"/>
  <c r="R223" i="4"/>
  <c r="R263" i="4"/>
  <c r="R255" i="4"/>
  <c r="R247" i="4"/>
  <c r="R239" i="4"/>
  <c r="R225" i="4"/>
  <c r="R205" i="4"/>
  <c r="M283" i="4" l="1"/>
  <c r="R284" i="4"/>
  <c r="R283" i="4"/>
  <c r="M284" i="4"/>
  <c r="M291" i="4"/>
  <c r="R292" i="4"/>
  <c r="M292" i="4"/>
  <c r="M293" i="4"/>
  <c r="M290" i="4"/>
  <c r="M294" i="4" l="1"/>
  <c r="M286" i="4"/>
  <c r="M295" i="4" l="1"/>
  <c r="O279" i="4"/>
  <c r="K264" i="12" l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K103" i="1"/>
  <c r="K298" i="4" s="1"/>
  <c r="K299" i="4" s="1"/>
  <c r="Q291" i="4" l="1"/>
  <c r="Q293" i="4"/>
  <c r="L24" i="1" l="1"/>
  <c r="L23" i="1"/>
  <c r="L22" i="1"/>
  <c r="L21" i="1"/>
  <c r="L20" i="1"/>
  <c r="L19" i="1"/>
  <c r="L18" i="1"/>
  <c r="L17" i="1"/>
  <c r="L29" i="1"/>
  <c r="L16" i="1"/>
  <c r="L26" i="1"/>
  <c r="L25" i="1"/>
  <c r="L38" i="1"/>
  <c r="L15" i="1"/>
  <c r="L40" i="1"/>
  <c r="L37" i="1"/>
  <c r="L28" i="1"/>
  <c r="L27" i="1"/>
  <c r="L36" i="1"/>
  <c r="L14" i="1"/>
  <c r="L35" i="1"/>
  <c r="L39" i="1"/>
  <c r="L13" i="1"/>
  <c r="L12" i="1"/>
  <c r="L34" i="1"/>
  <c r="L33" i="1"/>
  <c r="L30" i="1"/>
  <c r="L41" i="1"/>
  <c r="L32" i="1"/>
  <c r="L9" i="1"/>
  <c r="L11" i="1"/>
  <c r="L10" i="1"/>
  <c r="L31" i="1"/>
  <c r="Q203" i="4" l="1"/>
  <c r="K373" i="12" l="1"/>
  <c r="K113" i="1" l="1"/>
  <c r="Q286" i="4" l="1"/>
  <c r="R285" i="4" l="1"/>
  <c r="Q287" i="4"/>
  <c r="K374" i="12" l="1"/>
  <c r="Q4" i="4"/>
  <c r="Q290" i="4" l="1"/>
  <c r="Q294" i="4" s="1"/>
  <c r="Q295" i="4" s="1"/>
  <c r="R293" i="4" l="1"/>
  <c r="R291" i="4"/>
  <c r="R290" i="4"/>
  <c r="R294" i="4" l="1"/>
  <c r="Q277" i="4" l="1"/>
  <c r="Q301" i="4" s="1"/>
  <c r="W199" i="4"/>
  <c r="Q278" i="4" l="1"/>
  <c r="M276" i="4"/>
  <c r="R286" i="4"/>
  <c r="R203" i="4"/>
  <c r="R4" i="4"/>
  <c r="Q302" i="4" l="1"/>
  <c r="R277" i="4"/>
  <c r="S28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Jarfels</author>
  </authors>
  <commentList>
    <comment ref="T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Jarfels:</t>
        </r>
        <r>
          <rPr>
            <sz val="9"/>
            <color indexed="81"/>
            <rFont val="Tahoma"/>
            <family val="2"/>
          </rPr>
          <t xml:space="preserve">
RATIO DE OPERACIONES PAGADAS
</t>
        </r>
      </text>
    </comment>
  </commentList>
</comments>
</file>

<file path=xl/sharedStrings.xml><?xml version="1.0" encoding="utf-8"?>
<sst xmlns="http://schemas.openxmlformats.org/spreadsheetml/2006/main" count="1295" uniqueCount="519">
  <si>
    <t>Diario.</t>
  </si>
  <si>
    <t>Ref. Int.</t>
  </si>
  <si>
    <t>Fecha fra</t>
  </si>
  <si>
    <t>Fecha pago</t>
  </si>
  <si>
    <t>Asiento</t>
  </si>
  <si>
    <t>Apunte</t>
  </si>
  <si>
    <t>Concepto</t>
  </si>
  <si>
    <t>Documento</t>
  </si>
  <si>
    <t>Cuenta</t>
  </si>
  <si>
    <t>Descripción de la cuenta</t>
  </si>
  <si>
    <t>Importe debe</t>
  </si>
  <si>
    <t>Días de pago</t>
  </si>
  <si>
    <t>Periodo medio de pago</t>
  </si>
  <si>
    <t>TELEFONICA DE ESPAÑA, S.A.</t>
  </si>
  <si>
    <t>ABC CASTELLDEFELS, S.L.</t>
  </si>
  <si>
    <t>MESA MARTINEZ, ANTONIO "F.</t>
  </si>
  <si>
    <t>RAMILA HERRERO, EMILIO</t>
  </si>
  <si>
    <t>EUQUALITY NETWORKS, S.L.U.</t>
  </si>
  <si>
    <t>FERRETERIA PEPIOL, S.A.</t>
  </si>
  <si>
    <t>GARDEN CENTER BORDAS GAVÀ,</t>
  </si>
  <si>
    <t>TERRES VILADECANS, S.L.</t>
  </si>
  <si>
    <t>JORGE VIDAL ROCA</t>
  </si>
  <si>
    <t>CELNET CASTELLDEFELS, S.L.</t>
  </si>
  <si>
    <t>MOTOR ALBET, S.L.</t>
  </si>
  <si>
    <t>RECAMBIOS BRUGUES MOTOR, S.</t>
  </si>
  <si>
    <t>SUMINISTROS ILAGA, S.L.</t>
  </si>
  <si>
    <t>TRANSPORTES VILANOVA, S.L.</t>
  </si>
  <si>
    <t>VESPA BALART, S.A.</t>
  </si>
  <si>
    <t>SQV ASSOCIATS, S.L.</t>
  </si>
  <si>
    <t>SERVIGEST, S.C.C.L.</t>
  </si>
  <si>
    <t>MAQUINAS COPIADORAS COPY SE</t>
  </si>
  <si>
    <t>AIGÜES DE BARCELONA, E.M.G.</t>
  </si>
  <si>
    <t>OFFICE 24</t>
  </si>
  <si>
    <t>control mes</t>
  </si>
  <si>
    <t>BENITO URBAN, S.L.U.</t>
  </si>
  <si>
    <t>RIEGOS FUCA, S.L.</t>
  </si>
  <si>
    <t>INMOVILIZADO menos de 30 dias</t>
  </si>
  <si>
    <t>INMOVILIZADO mas de 30 dias</t>
  </si>
  <si>
    <t>RECA HISPANIA, S.A.U.</t>
  </si>
  <si>
    <t>SENESANT 2000, S.L.</t>
  </si>
  <si>
    <t>NUEVO SISTEMA</t>
  </si>
  <si>
    <t>INTEGRAL MAQUINARIA &amp; TALLE</t>
  </si>
  <si>
    <t>FERROS BRUGUÉS, S.A.</t>
  </si>
  <si>
    <t>Total en ENERO</t>
  </si>
  <si>
    <t>GOOD AIR, S.L.</t>
  </si>
  <si>
    <t>NEUMATICOS RUDA, S.C.P.</t>
  </si>
  <si>
    <t>COVAL MAQUINARIA, S.A.</t>
  </si>
  <si>
    <t>FECHA FRA</t>
  </si>
  <si>
    <t xml:space="preserve"> Pago a AIGÜES DE BARCELO</t>
  </si>
  <si>
    <t xml:space="preserve"> Pago a GOOD AIR, S.L.</t>
  </si>
  <si>
    <t xml:space="preserve"> Pago a ITEUVE TECHNOLOGY</t>
  </si>
  <si>
    <t xml:space="preserve"> Pago a PROMAR EDIFICIOS,</t>
  </si>
  <si>
    <t xml:space="preserve"> Pago a RECA HISPANIA, S.</t>
  </si>
  <si>
    <t xml:space="preserve"> Pago a RECAMBIOS BRUGUES</t>
  </si>
  <si>
    <t xml:space="preserve"> Pago a SUMINISTROS ILAGA</t>
  </si>
  <si>
    <t xml:space="preserve"> Pago a TELEFONICA DE ESP</t>
  </si>
  <si>
    <t xml:space="preserve"> Pago a ABC CASTELLDEFELS</t>
  </si>
  <si>
    <t xml:space="preserve"> Pago a CELNET CASTELLDEF</t>
  </si>
  <si>
    <t xml:space="preserve"> Pago a FERRETERIA PEPIOL</t>
  </si>
  <si>
    <t xml:space="preserve"> Pago a GARDEN CENTER BOR</t>
  </si>
  <si>
    <t xml:space="preserve"> Pago a INTEGRAL MAQUINAR</t>
  </si>
  <si>
    <t xml:space="preserve"> Pago a JORGE VIDAL ROCA</t>
  </si>
  <si>
    <t xml:space="preserve"> Pago a MAQUINAS COPIADOR</t>
  </si>
  <si>
    <t xml:space="preserve"> Pago a MESA MARTINEZ, AN</t>
  </si>
  <si>
    <t xml:space="preserve"> Pago a RAMILA HERRERO, E</t>
  </si>
  <si>
    <t xml:space="preserve"> Pago a RIEGOS FUCA, S.L.</t>
  </si>
  <si>
    <t xml:space="preserve"> Pago a SENESANT 2000, S.</t>
  </si>
  <si>
    <t xml:space="preserve"> Pago a SERVIGEST, S.C.C.</t>
  </si>
  <si>
    <t xml:space="preserve"> Pago a SQV ASSOCIATS, S.</t>
  </si>
  <si>
    <t xml:space="preserve"> Pago a TERRES VILADECANS</t>
  </si>
  <si>
    <t xml:space="preserve"> Pago a COVAL MAQUINARIA,</t>
  </si>
  <si>
    <t xml:space="preserve"> Pago a MOTOR ALBET, S.L.</t>
  </si>
  <si>
    <t xml:space="preserve"> Pago a OFFICE 24</t>
  </si>
  <si>
    <t xml:space="preserve"> Pago a TRANSPORTES VILAN</t>
  </si>
  <si>
    <t xml:space="preserve"> Pago a VESPA BALART, S.A</t>
  </si>
  <si>
    <t>FechaPAGO</t>
  </si>
  <si>
    <t>Importe haber</t>
  </si>
  <si>
    <t>GREMI DE JARDINERIA DE CATA</t>
  </si>
  <si>
    <t xml:space="preserve"> Pago a 1&amp;1 INTERNET ESPA</t>
  </si>
  <si>
    <t>1&amp;1 INTERNET ESPAÑA, S.L.U.</t>
  </si>
  <si>
    <t xml:space="preserve"> Pago a JUEGOS KOMPAN, S.</t>
  </si>
  <si>
    <t>JUEGOS KOMPAN, S.A.</t>
  </si>
  <si>
    <t>PMP</t>
  </si>
  <si>
    <t>ARRIBAS CENTER, S.L.</t>
  </si>
  <si>
    <t>SIERRA GRANDE, JUAN ANTONIO</t>
  </si>
  <si>
    <t xml:space="preserve"> Pago a ARRIBAS CENTER, S</t>
  </si>
  <si>
    <t>HPC IBERICA, S.A.</t>
  </si>
  <si>
    <t xml:space="preserve"> Pago a EUQUALITY NETWORK</t>
  </si>
  <si>
    <t>PAGOS enero 2018</t>
  </si>
  <si>
    <t xml:space="preserve"> Pago a AIGUA DEL MONTSEN</t>
  </si>
  <si>
    <t>AIGUA DEL MONTSENY, S.A.</t>
  </si>
  <si>
    <t>RAMOS SERV. TECNICOS Y SUMI</t>
  </si>
  <si>
    <t xml:space="preserve"> Pago a SERVEIS AMBIENTAL</t>
  </si>
  <si>
    <t>SERVEIS AMBIENTALS DE CASTE</t>
  </si>
  <si>
    <t>COMERCIAL PROJAR, S.A.</t>
  </si>
  <si>
    <t>POLITRACTOR, S.A.</t>
  </si>
  <si>
    <t>ROP</t>
  </si>
  <si>
    <t>PMPE</t>
  </si>
  <si>
    <t xml:space="preserve"> Pago a COMERCIAL PROJAR,</t>
  </si>
  <si>
    <t xml:space="preserve"> Pago a HPC IBERICA, S.A.</t>
  </si>
  <si>
    <t xml:space="preserve"> Pago a APROFITAMENT ASSE</t>
  </si>
  <si>
    <t>APROFITAMENT ASSESSORAMENT</t>
  </si>
  <si>
    <t>CERRAMIENTOS VADIA, S.L.</t>
  </si>
  <si>
    <t xml:space="preserve"> Pago a CLIDOM ENERGY, S.</t>
  </si>
  <si>
    <t>CLIDOM ENERGY, S.L.</t>
  </si>
  <si>
    <t xml:space="preserve"> Pago a GREMI DE JARDINER</t>
  </si>
  <si>
    <t xml:space="preserve"> Pago a PICH ASOCIADOS, S</t>
  </si>
  <si>
    <t>PICH ASOCIADOS, S.L.P.</t>
  </si>
  <si>
    <t xml:space="preserve"> Pago a SPEED BOXES, S.L.</t>
  </si>
  <si>
    <t>SPEED BOXES, S.L.</t>
  </si>
  <si>
    <t>FUNDACIO DE LA JARDINERIA I</t>
  </si>
  <si>
    <t xml:space="preserve"> Pago a POLITRACTOR, S.A.</t>
  </si>
  <si>
    <t xml:space="preserve"> Pago a SEUR GEOPOST, S.L</t>
  </si>
  <si>
    <t>SEUR GEOPOST, S.L.</t>
  </si>
  <si>
    <t>ratio operaciones pagadas</t>
  </si>
  <si>
    <t xml:space="preserve"> Pago a MARTI FABRES, S.L</t>
  </si>
  <si>
    <t>MARTI FABRES, S.L.</t>
  </si>
  <si>
    <t xml:space="preserve"> Pago a COHIMAR HIDRAULIC</t>
  </si>
  <si>
    <t>COHIMAR HIDRAULICA NEUMATIC</t>
  </si>
  <si>
    <t xml:space="preserve"> Pago a GERMANS HOMS MAQU</t>
  </si>
  <si>
    <t>GERMANS HOMS MAQUINARIA 185</t>
  </si>
  <si>
    <t>ARENES BELLPUIG, S.L.</t>
  </si>
  <si>
    <t>BURES PROFESIONAL, S.A.</t>
  </si>
  <si>
    <t>PROJE PITAGORA, S.L.</t>
  </si>
  <si>
    <t>TALLERES VELILLA, S.A.</t>
  </si>
  <si>
    <t xml:space="preserve"> Pago a ARENES BELLPUIG,</t>
  </si>
  <si>
    <t xml:space="preserve"> Pago a BURES, S.A.U.</t>
  </si>
  <si>
    <t>BURES, S.A.U.</t>
  </si>
  <si>
    <t xml:space="preserve"> Pago a BURES PROFESIONAL</t>
  </si>
  <si>
    <t xml:space="preserve"> Pago a COMERCIAL GUMMI,</t>
  </si>
  <si>
    <t>COMERCIAL GUMMI, S.A.</t>
  </si>
  <si>
    <t xml:space="preserve"> Pago a CULTIDELTA, S.L.</t>
  </si>
  <si>
    <t>CULTIDELTA, S.L.</t>
  </si>
  <si>
    <t xml:space="preserve"> Pago a FERROS BRUGUES, S</t>
  </si>
  <si>
    <t xml:space="preserve"> Pago a BENITO URBAN, S.L</t>
  </si>
  <si>
    <t>IMPREGNACION DE MADERAS, S.</t>
  </si>
  <si>
    <t xml:space="preserve"> Pago a MADERAS CUNILL, S</t>
  </si>
  <si>
    <t>MADERAS CUNILL, S.A.</t>
  </si>
  <si>
    <t>SUBMINISTRES SAMA, S.L.</t>
  </si>
  <si>
    <t xml:space="preserve"> Pago a SUBMINISTRES SAMA</t>
  </si>
  <si>
    <t xml:space="preserve"> Pago a SEÑALES GIROD, S.</t>
  </si>
  <si>
    <t>SEÑALES GIROD, S.L.</t>
  </si>
  <si>
    <t xml:space="preserve"> Pago a URBIDERMIS, S.L.</t>
  </si>
  <si>
    <t>URBIDERMIS, S.L.</t>
  </si>
  <si>
    <t xml:space="preserve"> Pago a VIVERS BARRI, S.L</t>
  </si>
  <si>
    <t>VIVERS BARRI, S.L.</t>
  </si>
  <si>
    <t xml:space="preserve"> Pago a NEUMATICOS RUDA,</t>
  </si>
  <si>
    <t xml:space="preserve"> Pago a SILEVA, S.A.</t>
  </si>
  <si>
    <t>SILEVA. S.A.</t>
  </si>
  <si>
    <t xml:space="preserve"> Pago a HOBBY FLOWER DE E</t>
  </si>
  <si>
    <t>HOBBY FLOWER DE ESPAÑA, S.A</t>
  </si>
  <si>
    <t xml:space="preserve"> Pago a BOREAL INFORMATIO</t>
  </si>
  <si>
    <t>BOREAL INFORMATION TECHNOLO</t>
  </si>
  <si>
    <t xml:space="preserve"> Pago a CERRAMIENTOS VADI</t>
  </si>
  <si>
    <t xml:space="preserve"> Pago a CEMI, S.A.</t>
  </si>
  <si>
    <t>CEMI, S.A.</t>
  </si>
  <si>
    <t xml:space="preserve"> Pago a AGRO MONTBALL, S.</t>
  </si>
  <si>
    <t>AGRO MONTBALL, S.L.</t>
  </si>
  <si>
    <t xml:space="preserve"> Pago a P&amp;B UNIFORMES I P</t>
  </si>
  <si>
    <t>P&amp;B UNIFORMES I PUBLICITAT,</t>
  </si>
  <si>
    <t xml:space="preserve"> Pago a ROMAUTO GRUP CONC</t>
  </si>
  <si>
    <t>ROMAUTO GRUP CONCESSIONARIS</t>
  </si>
  <si>
    <t xml:space="preserve"> Pago a SAMCLA-ESIC, S.L.</t>
  </si>
  <si>
    <t>SAMCLA-ESIC, S.L.</t>
  </si>
  <si>
    <t xml:space="preserve"> Pago a EVA MARIA CASTILL</t>
  </si>
  <si>
    <t>EVA MARIA CASTILLEJO</t>
  </si>
  <si>
    <t xml:space="preserve"> Pago a FUNDACIO DE LA JA</t>
  </si>
  <si>
    <t xml:space="preserve"> Pago a TALLERES VELILLA,</t>
  </si>
  <si>
    <t xml:space="preserve"> Pago a SIERRA GRANDE, JU</t>
  </si>
  <si>
    <t xml:space="preserve"> Pago a VODAFONE ESPAÑA,</t>
  </si>
  <si>
    <t>VODAFONE ESPAÑA, S.A.</t>
  </si>
  <si>
    <t xml:space="preserve"> Pago a WERKHAUS, S.L., S</t>
  </si>
  <si>
    <t>WERKHAUS, S.L., S.C.S.</t>
  </si>
  <si>
    <t xml:space="preserve"> Pago a OFRIPIX, S.L.</t>
  </si>
  <si>
    <t>OFRIPIX, S.L.</t>
  </si>
  <si>
    <t>Partidas Pendtes de Aplicac</t>
  </si>
  <si>
    <t>CASA PARAIRE, S.L.</t>
  </si>
  <si>
    <t>FUSTES MAURI, S.L.</t>
  </si>
  <si>
    <t>ASIDEK, S.L.</t>
  </si>
  <si>
    <t>DENIOS, S.L.</t>
  </si>
  <si>
    <t>EQUIPDRAULIC, S.L.</t>
  </si>
  <si>
    <t>D00001765</t>
  </si>
  <si>
    <t>34603</t>
  </si>
  <si>
    <t>60I0058525</t>
  </si>
  <si>
    <t>104127</t>
  </si>
  <si>
    <t xml:space="preserve"> Pago seguro 3510-CCC</t>
  </si>
  <si>
    <t>Gtos Antic Seguros  Vehícul</t>
  </si>
  <si>
    <t xml:space="preserve"> Pago seguro 7067-BVY</t>
  </si>
  <si>
    <t xml:space="preserve"> Pago seguro 5093-FDR</t>
  </si>
  <si>
    <t xml:space="preserve"> Pago seguro 0054-BGS</t>
  </si>
  <si>
    <t>181004980</t>
  </si>
  <si>
    <t>PROMAR EDIFICIONS, S.L.</t>
  </si>
  <si>
    <t>181004990</t>
  </si>
  <si>
    <t xml:space="preserve"> Pago seguro 6544-BNK</t>
  </si>
  <si>
    <t xml:space="preserve"> Pago seguro 0645-JKR</t>
  </si>
  <si>
    <t xml:space="preserve"> Pago seguro 4918-CTZ</t>
  </si>
  <si>
    <t xml:space="preserve"> Pago seguro 8285-GWC</t>
  </si>
  <si>
    <t xml:space="preserve"> Pago seguro B-2917-XC</t>
  </si>
  <si>
    <t xml:space="preserve"> Pago seguro 4325-CCC</t>
  </si>
  <si>
    <t xml:space="preserve"> Pago seguro 6912-BJF</t>
  </si>
  <si>
    <t xml:space="preserve"> Pago seguro 5094-GBN</t>
  </si>
  <si>
    <t xml:space="preserve"> Pago seguro 4317-CCC</t>
  </si>
  <si>
    <t xml:space="preserve"> Pago seguro 2427-JRK</t>
  </si>
  <si>
    <t xml:space="preserve"> Pago seguro 6161-BSD</t>
  </si>
  <si>
    <t xml:space="preserve"> Pago seguro 4443-HDX</t>
  </si>
  <si>
    <t xml:space="preserve"> Pago seguro 6757-FHL</t>
  </si>
  <si>
    <t xml:space="preserve"> Pago seguro 4986-CVH</t>
  </si>
  <si>
    <t xml:space="preserve"> Pago seguro 6609-FDX</t>
  </si>
  <si>
    <t xml:space="preserve"> Pago seguro 2426-JRK</t>
  </si>
  <si>
    <t xml:space="preserve"> Pago seguro 9208-DYK</t>
  </si>
  <si>
    <t xml:space="preserve"> Pago seguro 4503-FNW</t>
  </si>
  <si>
    <t xml:space="preserve"> Pago seguro 3162-FPJ</t>
  </si>
  <si>
    <t xml:space="preserve"> Pago seguro 2429-JRK</t>
  </si>
  <si>
    <t xml:space="preserve"> Pago seguro 9187-BWB</t>
  </si>
  <si>
    <t xml:space="preserve"> Pago seguro 5958-BBV</t>
  </si>
  <si>
    <t xml:space="preserve"> Pago seguro 7951-DYX</t>
  </si>
  <si>
    <t xml:space="preserve"> Pago seguro 8581-GLK</t>
  </si>
  <si>
    <t xml:space="preserve"> Pago seguro 5665-CKZ</t>
  </si>
  <si>
    <t xml:space="preserve"> Pago seguro 9148-KCY</t>
  </si>
  <si>
    <t xml:space="preserve"> Pago seguro 1379-CNT</t>
  </si>
  <si>
    <t xml:space="preserve"> Pago seguro 0646-JKR</t>
  </si>
  <si>
    <t xml:space="preserve"> Pago seguro 8637-FNF</t>
  </si>
  <si>
    <t xml:space="preserve"> Pago seguro 6927-HDF</t>
  </si>
  <si>
    <t xml:space="preserve"> Pago seguro 0765-GKD</t>
  </si>
  <si>
    <t xml:space="preserve"> Pago seguro 3953-BVG</t>
  </si>
  <si>
    <t xml:space="preserve"> Pago seguro 1933-GPL</t>
  </si>
  <si>
    <t xml:space="preserve"> Pago seguro B-4947-UU</t>
  </si>
  <si>
    <t xml:space="preserve"> Pago seguro 3742-FRD</t>
  </si>
  <si>
    <t xml:space="preserve"> Pago seguro 5579-FPD</t>
  </si>
  <si>
    <t xml:space="preserve"> Pago seguro 4076-FWJ</t>
  </si>
  <si>
    <t xml:space="preserve"> Pago seguro 9181-GRS</t>
  </si>
  <si>
    <t xml:space="preserve"> Pago seguro 8563-GLK</t>
  </si>
  <si>
    <t xml:space="preserve"> Pago seguro 0055-BGS</t>
  </si>
  <si>
    <t xml:space="preserve"> Pago seguro 3759-CSX</t>
  </si>
  <si>
    <t xml:space="preserve"> Pago seguro 2762-GBF</t>
  </si>
  <si>
    <t xml:space="preserve"> Pago seguro 2597-JTN</t>
  </si>
  <si>
    <t xml:space="preserve"> Pago seguro 3960-BVG</t>
  </si>
  <si>
    <t xml:space="preserve"> Pago seguro 9468-JKX</t>
  </si>
  <si>
    <t xml:space="preserve"> Pago seguro 2095-BKD</t>
  </si>
  <si>
    <t xml:space="preserve"> Pago seguro 2642-FWS</t>
  </si>
  <si>
    <t xml:space="preserve"> Pago seguro 7444-JKY</t>
  </si>
  <si>
    <t xml:space="preserve"> Pago seguro 5697-CKZ</t>
  </si>
  <si>
    <t xml:space="preserve"> Pago seguro 3520-CCC</t>
  </si>
  <si>
    <t xml:space="preserve"> Pago seguro 0419-CZL</t>
  </si>
  <si>
    <t xml:space="preserve"> Pago seguro 7475-BWJ</t>
  </si>
  <si>
    <t xml:space="preserve"> Pago seguro 5790-FLT</t>
  </si>
  <si>
    <t xml:space="preserve"> Pago a ALCAMPO, S.A.U.</t>
  </si>
  <si>
    <t>ALCAMPO, S.A.U.</t>
  </si>
  <si>
    <t xml:space="preserve"> Pago a CUERDAS VALERO, S</t>
  </si>
  <si>
    <t>19000015</t>
  </si>
  <si>
    <t>CUERDAS VALERO, S.L.U.</t>
  </si>
  <si>
    <t xml:space="preserve"> Pago a SEKURECO HISPANIA</t>
  </si>
  <si>
    <t>3173</t>
  </si>
  <si>
    <t>SEKURECO HISPANIA, S.L.</t>
  </si>
  <si>
    <t xml:space="preserve"> Pago seguro R-5110-BBY</t>
  </si>
  <si>
    <t xml:space="preserve"> Pago a WEBEMPRESA EUROPA</t>
  </si>
  <si>
    <t>F312221</t>
  </si>
  <si>
    <t>WEBEMPRESA EUROPA, S.L.</t>
  </si>
  <si>
    <t>F312222</t>
  </si>
  <si>
    <t>RP02180363</t>
  </si>
  <si>
    <t>C-20182115</t>
  </si>
  <si>
    <t>99/000382</t>
  </si>
  <si>
    <t>194</t>
  </si>
  <si>
    <t>210491212</t>
  </si>
  <si>
    <t xml:space="preserve"> Pago a CASA PARAIRE, S.L</t>
  </si>
  <si>
    <t>18001320</t>
  </si>
  <si>
    <t>C1841</t>
  </si>
  <si>
    <t>18-35963</t>
  </si>
  <si>
    <t>214621</t>
  </si>
  <si>
    <t>18/2026</t>
  </si>
  <si>
    <t xml:space="preserve"> Pago a IMPREGNACION E MA</t>
  </si>
  <si>
    <t>1/574</t>
  </si>
  <si>
    <t xml:space="preserve"> Pago a EQUIPDRAULIC, S.L</t>
  </si>
  <si>
    <t>S18/2060</t>
  </si>
  <si>
    <t>181397</t>
  </si>
  <si>
    <t>1803587</t>
  </si>
  <si>
    <t xml:space="preserve"> Pago a ALEMANY FITOSANIT</t>
  </si>
  <si>
    <t>181496</t>
  </si>
  <si>
    <t>ALEMANY FITOSANITARIS, S.L.</t>
  </si>
  <si>
    <t xml:space="preserve"> Pago a EDU BARCELONA DIS</t>
  </si>
  <si>
    <t>127</t>
  </si>
  <si>
    <t>EDU BARCELONA DISSENY URBÀ,</t>
  </si>
  <si>
    <t>FV18-00540</t>
  </si>
  <si>
    <t>2920</t>
  </si>
  <si>
    <t>C1844</t>
  </si>
  <si>
    <t>C1794</t>
  </si>
  <si>
    <t>181391</t>
  </si>
  <si>
    <t>181343</t>
  </si>
  <si>
    <t>210492158</t>
  </si>
  <si>
    <t xml:space="preserve"> Pago a EXCAVACIONES I EN</t>
  </si>
  <si>
    <t>192</t>
  </si>
  <si>
    <t>EXCAVACIONS I ENDERROCS SER</t>
  </si>
  <si>
    <t xml:space="preserve"> Pago a FUSTES MAURI, S.L</t>
  </si>
  <si>
    <t>3148</t>
  </si>
  <si>
    <t>CG-280886</t>
  </si>
  <si>
    <t>10295</t>
  </si>
  <si>
    <t xml:space="preserve"> Pago a DENIOS, S.L.</t>
  </si>
  <si>
    <t>931022993</t>
  </si>
  <si>
    <t>1803164</t>
  </si>
  <si>
    <t>1/563</t>
  </si>
  <si>
    <t>FVR18-1136</t>
  </si>
  <si>
    <t>135320</t>
  </si>
  <si>
    <t>42014</t>
  </si>
  <si>
    <t xml:space="preserve"> Pago a POMPAS FUNEBRES S</t>
  </si>
  <si>
    <t>P-BR-00433</t>
  </si>
  <si>
    <t>POMPAS FUNEBRES SANTA ANA,</t>
  </si>
  <si>
    <t>3064</t>
  </si>
  <si>
    <t>1842837</t>
  </si>
  <si>
    <t xml:space="preserve"> Pago a PROJE PITAGORA, S</t>
  </si>
  <si>
    <t>1226</t>
  </si>
  <si>
    <t>1225</t>
  </si>
  <si>
    <t>1224</t>
  </si>
  <si>
    <t>18/0001751</t>
  </si>
  <si>
    <t xml:space="preserve"> Pago a SAMCLA-ESCIC, S.L</t>
  </si>
  <si>
    <t>03102/0</t>
  </si>
  <si>
    <t>214667</t>
  </si>
  <si>
    <t>18/510</t>
  </si>
  <si>
    <t>185532</t>
  </si>
  <si>
    <t>18/36580</t>
  </si>
  <si>
    <t>V2/21248</t>
  </si>
  <si>
    <t>3239</t>
  </si>
  <si>
    <t xml:space="preserve"> Pago a LA CYCA PROJECTS</t>
  </si>
  <si>
    <t>P0665</t>
  </si>
  <si>
    <t>LA CYCA PROJECTS AND SERVIC</t>
  </si>
  <si>
    <t>99/000387</t>
  </si>
  <si>
    <t>2018-074</t>
  </si>
  <si>
    <t>48880</t>
  </si>
  <si>
    <t>50</t>
  </si>
  <si>
    <t>FC056082</t>
  </si>
  <si>
    <t>RP02180372</t>
  </si>
  <si>
    <t>1802661</t>
  </si>
  <si>
    <t>DSX8/640</t>
  </si>
  <si>
    <t>584</t>
  </si>
  <si>
    <t>03101/0</t>
  </si>
  <si>
    <t>804002092</t>
  </si>
  <si>
    <t>1348</t>
  </si>
  <si>
    <t>A/883</t>
  </si>
  <si>
    <t>AR001748</t>
  </si>
  <si>
    <t>4613002726</t>
  </si>
  <si>
    <t>AL/36823</t>
  </si>
  <si>
    <t>741/2018</t>
  </si>
  <si>
    <t>18/388</t>
  </si>
  <si>
    <t>181411</t>
  </si>
  <si>
    <t xml:space="preserve"> Pago a SUMINISTROS SAMA,</t>
  </si>
  <si>
    <t>A/1821577</t>
  </si>
  <si>
    <t>181449</t>
  </si>
  <si>
    <t xml:space="preserve"> Pago a ASIDEK, S.L.</t>
  </si>
  <si>
    <t>18303030</t>
  </si>
  <si>
    <t>258/2018</t>
  </si>
  <si>
    <t>P0664</t>
  </si>
  <si>
    <t>A3386</t>
  </si>
  <si>
    <t xml:space="preserve"> Pago a DESIDEDATUM DATA</t>
  </si>
  <si>
    <t>F2018139</t>
  </si>
  <si>
    <t>DESUDEDATUM DATA COMPANY, S</t>
  </si>
  <si>
    <t>62E0057887</t>
  </si>
  <si>
    <t>191000001</t>
  </si>
  <si>
    <t>191000012</t>
  </si>
  <si>
    <t>275603</t>
  </si>
  <si>
    <t xml:space="preserve"> Pago a ECTA-3 IMATGE, S.</t>
  </si>
  <si>
    <t>19F/728</t>
  </si>
  <si>
    <t>ECTA-3 IMATGE, S.L.</t>
  </si>
  <si>
    <t>160455</t>
  </si>
  <si>
    <t xml:space="preserve"> Pago a SERMA 21, S.L.</t>
  </si>
  <si>
    <t>FC190097</t>
  </si>
  <si>
    <t>SERMA 21, S.L.</t>
  </si>
  <si>
    <t xml:space="preserve"> Pago a BRUC JARDI, S.L.U</t>
  </si>
  <si>
    <t>19000698</t>
  </si>
  <si>
    <t>BRUC JARDI, S.L.U.</t>
  </si>
  <si>
    <t>2761389856</t>
  </si>
  <si>
    <t xml:space="preserve"> Pago a SDAD. ESTATAL COR</t>
  </si>
  <si>
    <t>2130000058</t>
  </si>
  <si>
    <t>SDAD. ESTATAL CORREOS Y TEL</t>
  </si>
  <si>
    <t xml:space="preserve"> Pago a CONSORCI ADMINIST</t>
  </si>
  <si>
    <t>19093</t>
  </si>
  <si>
    <t>CONSORCI ADMINISTRACIO OBER</t>
  </si>
  <si>
    <t xml:space="preserve"> Pago a DISSENY BARRACA,</t>
  </si>
  <si>
    <t>190002</t>
  </si>
  <si>
    <t>DISSENY BARRACA, S.L.</t>
  </si>
  <si>
    <t>10436</t>
  </si>
  <si>
    <t>10/1900033</t>
  </si>
  <si>
    <t>214710</t>
  </si>
  <si>
    <t>16</t>
  </si>
  <si>
    <t>175552</t>
  </si>
  <si>
    <t>19/0000043</t>
  </si>
  <si>
    <t>1900078</t>
  </si>
  <si>
    <t>19/0000072</t>
  </si>
  <si>
    <t>19/34</t>
  </si>
  <si>
    <t xml:space="preserve"> Pago a DELTA CHEMICAL EN</t>
  </si>
  <si>
    <t>F1010960</t>
  </si>
  <si>
    <t>DELTA CHEMICAL ENTERPRISE,</t>
  </si>
  <si>
    <t>210493450</t>
  </si>
  <si>
    <t xml:space="preserve"> Pago a CORMA, S.L.</t>
  </si>
  <si>
    <t>19001056</t>
  </si>
  <si>
    <t>CORMA, S.L.</t>
  </si>
  <si>
    <t xml:space="preserve"> Pago a TEPES VENDRELL, S</t>
  </si>
  <si>
    <t>TV19001</t>
  </si>
  <si>
    <t>TEPES VENDRELL, SLU</t>
  </si>
  <si>
    <t>03/2019</t>
  </si>
  <si>
    <t>19/027</t>
  </si>
  <si>
    <t>A190175</t>
  </si>
  <si>
    <t>190086</t>
  </si>
  <si>
    <t xml:space="preserve"> Pago a SECURMAN PROTECCI</t>
  </si>
  <si>
    <t>EV/902217</t>
  </si>
  <si>
    <t>SECURMAN PROTECCION EN ALTU</t>
  </si>
  <si>
    <t>19F/967</t>
  </si>
  <si>
    <t>190029</t>
  </si>
  <si>
    <t>201900071</t>
  </si>
  <si>
    <t>1900204</t>
  </si>
  <si>
    <t>2019-003</t>
  </si>
  <si>
    <t>3095</t>
  </si>
  <si>
    <t>A190353</t>
  </si>
  <si>
    <t>1900042</t>
  </si>
  <si>
    <t>49162</t>
  </si>
  <si>
    <t xml:space="preserve"> Pago a LEFEBVRE-EL DEREC</t>
  </si>
  <si>
    <t>02010161</t>
  </si>
  <si>
    <t>LEFEBVRE-EL DERECHO, S.A.</t>
  </si>
  <si>
    <t>S19/156</t>
  </si>
  <si>
    <t>1349</t>
  </si>
  <si>
    <t>190323</t>
  </si>
  <si>
    <t>VE92</t>
  </si>
  <si>
    <t>RP02190015</t>
  </si>
  <si>
    <t>214755</t>
  </si>
  <si>
    <t>1A00474</t>
  </si>
  <si>
    <t>S19/157</t>
  </si>
  <si>
    <t>19/02211</t>
  </si>
  <si>
    <t>65</t>
  </si>
  <si>
    <t xml:space="preserve"> Pago a ITOWA SIGNALS BAR</t>
  </si>
  <si>
    <t>FW190009</t>
  </si>
  <si>
    <t>ITOWALL SIGANLS &amp; BARRIERS,</t>
  </si>
  <si>
    <t>4</t>
  </si>
  <si>
    <t>22/2019</t>
  </si>
  <si>
    <t>11</t>
  </si>
  <si>
    <t>3119/0</t>
  </si>
  <si>
    <t>1900220</t>
  </si>
  <si>
    <t>190026</t>
  </si>
  <si>
    <t>FV190322</t>
  </si>
  <si>
    <t>904100051</t>
  </si>
  <si>
    <t>10447</t>
  </si>
  <si>
    <t>461300617</t>
  </si>
  <si>
    <t>DSX9/19</t>
  </si>
  <si>
    <t>19/104</t>
  </si>
  <si>
    <t>19000059</t>
  </si>
  <si>
    <t>19/1578</t>
  </si>
  <si>
    <t>21900073</t>
  </si>
  <si>
    <t>19-00330</t>
  </si>
  <si>
    <t>19-00624</t>
  </si>
  <si>
    <t>12519128</t>
  </si>
  <si>
    <t>AL/36951</t>
  </si>
  <si>
    <t>19/01608</t>
  </si>
  <si>
    <t>A/1901688</t>
  </si>
  <si>
    <t>T12519153</t>
  </si>
  <si>
    <t>191000409</t>
  </si>
  <si>
    <t>191000420</t>
  </si>
  <si>
    <t>4/232846</t>
  </si>
  <si>
    <t>19F/1168</t>
  </si>
  <si>
    <t xml:space="preserve"> Pago a DIGEBIS</t>
  </si>
  <si>
    <t>DIGEBIS</t>
  </si>
  <si>
    <t xml:space="preserve"> Pago a DISSET URBAN, S.L</t>
  </si>
  <si>
    <t>DISSET URBAN, S.L.</t>
  </si>
  <si>
    <t>904100183</t>
  </si>
  <si>
    <t>1900461</t>
  </si>
  <si>
    <t>1100B</t>
  </si>
  <si>
    <t>C93</t>
  </si>
  <si>
    <t>FC056567</t>
  </si>
  <si>
    <t>CO4412</t>
  </si>
  <si>
    <t>FV319-0126</t>
  </si>
  <si>
    <t>R12519237</t>
  </si>
  <si>
    <t>RP02190025</t>
  </si>
  <si>
    <t>V2/2675</t>
  </si>
  <si>
    <t>914089582</t>
  </si>
  <si>
    <t>C175</t>
  </si>
  <si>
    <t>C18</t>
  </si>
  <si>
    <t>99/000024</t>
  </si>
  <si>
    <t xml:space="preserve"> Pago a RAMOS SERV. TECNI</t>
  </si>
  <si>
    <t>6951</t>
  </si>
  <si>
    <t>FVR19-0100</t>
  </si>
  <si>
    <t xml:space="preserve"> Pago a TRATAMIENTO, ACON</t>
  </si>
  <si>
    <t>FE2019-02</t>
  </si>
  <si>
    <t>TRATAMIENTO, ACONDICIONAMIE</t>
  </si>
  <si>
    <t>190045</t>
  </si>
  <si>
    <t xml:space="preserve"> Pago a 45 GRADOS SOLUCIO</t>
  </si>
  <si>
    <t>45 GRADOS SOLUCIONES GRAFIC</t>
  </si>
  <si>
    <t xml:space="preserve"> Pago a MERCADONA</t>
  </si>
  <si>
    <t>26547</t>
  </si>
  <si>
    <t>MERCADONA</t>
  </si>
  <si>
    <t xml:space="preserve"> Pago a SOCIEDAD G. DE AG</t>
  </si>
  <si>
    <t>SOCIEDAD G. DE AGUAS DE BAR</t>
  </si>
  <si>
    <t xml:space="preserve"> Pago a DOLMOT, S.L.</t>
  </si>
  <si>
    <t>Aprovisionaments i altres despeses d'explotació</t>
  </si>
  <si>
    <t>T1</t>
  </si>
  <si>
    <t>T2</t>
  </si>
  <si>
    <t>T3</t>
  </si>
  <si>
    <t>T4</t>
  </si>
  <si>
    <t>Import</t>
  </si>
  <si>
    <t>Pagaments</t>
  </si>
  <si>
    <t>JARFELS, SA</t>
  </si>
  <si>
    <t>Fora del Periode Legal</t>
  </si>
  <si>
    <t>Dins del Periode Legal</t>
  </si>
  <si>
    <t>Sense desagregar</t>
  </si>
  <si>
    <t>Total</t>
  </si>
  <si>
    <t>Interessos</t>
  </si>
  <si>
    <t>FACTURES PENDENTS DE PAGAMENT</t>
  </si>
  <si>
    <t>FACTURES PAGADES</t>
  </si>
  <si>
    <t>INTERESSOS DE DEMORA PAGATS</t>
  </si>
  <si>
    <t>PERIODE MIG DE PAGAMENT CONSOLIDAT</t>
  </si>
  <si>
    <t>Factures Pagades_Import x Dies</t>
  </si>
  <si>
    <t>Factures Pagades_Import</t>
  </si>
  <si>
    <t>Factures Pagades_PMP</t>
  </si>
  <si>
    <t>Factures Pendents de Pagament_Import x Dies</t>
  </si>
  <si>
    <t>Factures Pendents de Pagament_Import</t>
  </si>
  <si>
    <t>Factures Pendents de Pagament_PMP</t>
  </si>
  <si>
    <t>Total Factures_Import x Dies</t>
  </si>
  <si>
    <t>Total Factures_Import</t>
  </si>
  <si>
    <t>Total PMP</t>
  </si>
  <si>
    <t>PMP= (PMP Factures Pagades x Import Factures Pagades) + (PMP Factures Pendens de Pagament x Import Factures Pendents de Pagament)/Import Total Factures</t>
  </si>
  <si>
    <t>Adquisicions d'immobilitzat material i inmaterial</t>
  </si>
  <si>
    <t>PMP Anual</t>
  </si>
  <si>
    <t>TERMINI DE PAGAMENT A PROVEÏDORS 2022</t>
  </si>
  <si>
    <t>PMP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</si>
</sst>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#,##0.00;[Red]\-#,##0.00;0"/>
    <numFmt numFmtId="166" formatCode="_-* #,##0.00\ _P_t_s_-;\-* #,##0.00\ _P_t_s_-;_-* &quot;-&quot;??\ _P_t_s_-;_-@_-"/>
    <numFmt numFmtId="167" formatCode="#,##0.00_ ;[Red]\-#,##0.00\ "/>
    <numFmt numFmtId="169" formatCode="#,##0.00;[Red]\-#,##0.00;0.00"/>
    <numFmt numFmtId="170" formatCode="_-* #,##0.000\ _€_-;\-* #,##0.000\ _€_-;_-* &quot;-&quot;??\ _€_-;_-@_-"/>
    <numFmt numFmtId="172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rgb="FF0000FF"/>
      <name val="Calibri"/>
      <family val="2"/>
      <scheme val="minor"/>
    </font>
    <font>
      <b/>
      <sz val="36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Tw Cen MT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3" fillId="0" borderId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164" fontId="2" fillId="4" borderId="2" xfId="3" applyFont="1" applyFill="1" applyBorder="1" applyAlignment="1">
      <alignment horizontal="center"/>
    </xf>
    <xf numFmtId="164" fontId="2" fillId="4" borderId="2" xfId="3" applyFont="1" applyFill="1" applyBorder="1" applyAlignment="1">
      <alignment horizontal="center" vertical="justify"/>
    </xf>
    <xf numFmtId="0" fontId="4" fillId="0" borderId="0" xfId="2" applyFont="1" applyAlignment="1">
      <alignment horizontal="left"/>
    </xf>
    <xf numFmtId="164" fontId="2" fillId="4" borderId="2" xfId="4" applyFont="1" applyFill="1" applyBorder="1" applyAlignment="1">
      <alignment horizontal="center"/>
    </xf>
    <xf numFmtId="164" fontId="2" fillId="4" borderId="2" xfId="4" applyFont="1" applyFill="1" applyBorder="1" applyAlignment="1">
      <alignment horizontal="center" vertical="justify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right"/>
    </xf>
    <xf numFmtId="165" fontId="0" fillId="0" borderId="0" xfId="0" applyNumberFormat="1"/>
    <xf numFmtId="0" fontId="3" fillId="0" borderId="0" xfId="2"/>
    <xf numFmtId="0" fontId="3" fillId="3" borderId="0" xfId="2" applyFill="1"/>
    <xf numFmtId="166" fontId="7" fillId="0" borderId="0" xfId="7" applyFont="1"/>
    <xf numFmtId="0" fontId="0" fillId="4" borderId="0" xfId="0" applyFill="1"/>
    <xf numFmtId="14" fontId="3" fillId="0" borderId="0" xfId="2" applyNumberFormat="1"/>
    <xf numFmtId="49" fontId="3" fillId="0" borderId="0" xfId="2" applyNumberFormat="1" applyAlignment="1">
      <alignment horizontal="left"/>
    </xf>
    <xf numFmtId="0" fontId="3" fillId="0" borderId="0" xfId="2" applyAlignment="1">
      <alignment horizontal="right"/>
    </xf>
    <xf numFmtId="165" fontId="3" fillId="0" borderId="0" xfId="2" applyNumberFormat="1"/>
    <xf numFmtId="166" fontId="7" fillId="0" borderId="0" xfId="7" applyFont="1" applyFill="1"/>
    <xf numFmtId="0" fontId="2" fillId="0" borderId="0" xfId="0" applyFont="1"/>
    <xf numFmtId="164" fontId="0" fillId="0" borderId="0" xfId="0" applyNumberFormat="1"/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0" fillId="0" borderId="0" xfId="4" applyFont="1"/>
    <xf numFmtId="0" fontId="7" fillId="0" borderId="0" xfId="2" applyFont="1"/>
    <xf numFmtId="0" fontId="0" fillId="5" borderId="0" xfId="0" applyFill="1"/>
    <xf numFmtId="165" fontId="5" fillId="0" borderId="0" xfId="2" applyNumberFormat="1" applyFont="1"/>
    <xf numFmtId="0" fontId="5" fillId="0" borderId="0" xfId="2" applyFont="1"/>
    <xf numFmtId="164" fontId="5" fillId="0" borderId="0" xfId="1" applyFont="1" applyFill="1"/>
    <xf numFmtId="0" fontId="0" fillId="3" borderId="0" xfId="0" applyFill="1"/>
    <xf numFmtId="14" fontId="0" fillId="3" borderId="0" xfId="0" applyNumberFormat="1" applyFill="1"/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right"/>
    </xf>
    <xf numFmtId="165" fontId="0" fillId="3" borderId="0" xfId="0" applyNumberFormat="1" applyFill="1"/>
    <xf numFmtId="14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65" fontId="2" fillId="0" borderId="0" xfId="0" applyNumberFormat="1" applyFont="1"/>
    <xf numFmtId="164" fontId="0" fillId="0" borderId="0" xfId="4" applyFont="1" applyFill="1"/>
    <xf numFmtId="167" fontId="5" fillId="0" borderId="0" xfId="2" applyNumberFormat="1" applyFont="1"/>
    <xf numFmtId="15" fontId="0" fillId="0" borderId="0" xfId="0" applyNumberFormat="1"/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0" fillId="7" borderId="0" xfId="0" applyFill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 applyAlignment="1">
      <alignment horizontal="left"/>
    </xf>
    <xf numFmtId="0" fontId="0" fillId="8" borderId="0" xfId="0" applyFill="1" applyAlignment="1">
      <alignment horizontal="right"/>
    </xf>
    <xf numFmtId="165" fontId="0" fillId="8" borderId="0" xfId="0" applyNumberFormat="1" applyFill="1"/>
    <xf numFmtId="167" fontId="0" fillId="0" borderId="0" xfId="0" applyNumberFormat="1"/>
    <xf numFmtId="0" fontId="0" fillId="0" borderId="0" xfId="0" applyAlignment="1">
      <alignment horizontal="center"/>
    </xf>
    <xf numFmtId="164" fontId="0" fillId="0" borderId="0" xfId="1" applyFont="1"/>
    <xf numFmtId="164" fontId="0" fillId="0" borderId="0" xfId="1" applyFont="1" applyFill="1"/>
    <xf numFmtId="164" fontId="3" fillId="0" borderId="0" xfId="1" applyFont="1" applyFill="1"/>
    <xf numFmtId="166" fontId="5" fillId="0" borderId="0" xfId="7" applyFont="1" applyFill="1"/>
    <xf numFmtId="0" fontId="0" fillId="9" borderId="0" xfId="0" applyFill="1"/>
    <xf numFmtId="164" fontId="0" fillId="9" borderId="0" xfId="1" applyFont="1" applyFill="1"/>
    <xf numFmtId="164" fontId="0" fillId="9" borderId="0" xfId="4" applyFont="1" applyFill="1"/>
    <xf numFmtId="169" fontId="0" fillId="8" borderId="0" xfId="0" applyNumberFormat="1" applyFill="1"/>
    <xf numFmtId="164" fontId="2" fillId="0" borderId="0" xfId="1" applyFont="1" applyFill="1"/>
    <xf numFmtId="166" fontId="2" fillId="0" borderId="0" xfId="0" applyNumberFormat="1" applyFont="1"/>
    <xf numFmtId="164" fontId="2" fillId="0" borderId="0" xfId="0" applyNumberFormat="1" applyFont="1"/>
    <xf numFmtId="14" fontId="0" fillId="8" borderId="0" xfId="0" applyNumberFormat="1" applyFill="1" applyAlignment="1">
      <alignment horizontal="center"/>
    </xf>
    <xf numFmtId="164" fontId="0" fillId="7" borderId="0" xfId="1" applyFont="1" applyFill="1"/>
    <xf numFmtId="164" fontId="11" fillId="7" borderId="0" xfId="1" applyFont="1" applyFill="1"/>
    <xf numFmtId="14" fontId="0" fillId="10" borderId="0" xfId="0" applyNumberFormat="1" applyFill="1"/>
    <xf numFmtId="14" fontId="0" fillId="10" borderId="0" xfId="0" applyNumberFormat="1" applyFill="1" applyAlignment="1">
      <alignment horizontal="center"/>
    </xf>
    <xf numFmtId="0" fontId="0" fillId="10" borderId="0" xfId="0" applyFill="1"/>
    <xf numFmtId="49" fontId="0" fillId="10" borderId="0" xfId="0" applyNumberFormat="1" applyFill="1" applyAlignment="1">
      <alignment horizontal="left"/>
    </xf>
    <xf numFmtId="0" fontId="0" fillId="10" borderId="0" xfId="0" applyFill="1" applyAlignment="1">
      <alignment horizontal="right"/>
    </xf>
    <xf numFmtId="165" fontId="0" fillId="10" borderId="0" xfId="0" applyNumberFormat="1" applyFill="1"/>
    <xf numFmtId="0" fontId="0" fillId="11" borderId="0" xfId="0" applyFill="1"/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right"/>
    </xf>
    <xf numFmtId="164" fontId="2" fillId="4" borderId="0" xfId="3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170" fontId="0" fillId="0" borderId="0" xfId="0" applyNumberFormat="1" applyAlignment="1">
      <alignment vertical="center"/>
    </xf>
    <xf numFmtId="170" fontId="0" fillId="0" borderId="0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" fontId="0" fillId="0" borderId="0" xfId="1" applyNumberFormat="1" applyFont="1" applyFill="1" applyBorder="1" applyAlignment="1">
      <alignment vertical="center"/>
    </xf>
    <xf numFmtId="4" fontId="0" fillId="0" borderId="4" xfId="0" applyNumberFormat="1" applyBorder="1" applyAlignment="1">
      <alignment vertical="center"/>
    </xf>
    <xf numFmtId="172" fontId="0" fillId="0" borderId="0" xfId="1" applyNumberFormat="1" applyFont="1" applyFill="1" applyBorder="1" applyAlignment="1">
      <alignment vertical="center"/>
    </xf>
    <xf numFmtId="172" fontId="0" fillId="0" borderId="4" xfId="0" applyNumberFormat="1" applyBorder="1" applyAlignment="1">
      <alignment vertical="center"/>
    </xf>
    <xf numFmtId="17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18" fillId="12" borderId="0" xfId="0" applyFont="1" applyFill="1" applyAlignment="1">
      <alignment vertical="center"/>
    </xf>
    <xf numFmtId="2" fontId="18" fillId="12" borderId="0" xfId="0" applyNumberFormat="1" applyFont="1" applyFill="1" applyAlignment="1">
      <alignment vertical="center"/>
    </xf>
    <xf numFmtId="2" fontId="18" fillId="1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14" fontId="8" fillId="6" borderId="0" xfId="2" applyNumberFormat="1" applyFont="1" applyFill="1" applyAlignment="1">
      <alignment horizont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3">
    <cellStyle name="Millares" xfId="1" builtinId="3"/>
    <cellStyle name="Millares 2" xfId="3" xr:uid="{00000000-0005-0000-0000-000001000000}"/>
    <cellStyle name="Millares 2 2" xfId="9" xr:uid="{00000000-0005-0000-0000-000002000000}"/>
    <cellStyle name="Millares 3" xfId="4" xr:uid="{00000000-0005-0000-0000-000003000000}"/>
    <cellStyle name="Millares 4" xfId="5" xr:uid="{00000000-0005-0000-0000-000004000000}"/>
    <cellStyle name="Millares 5" xfId="7" xr:uid="{00000000-0005-0000-0000-000005000000}"/>
    <cellStyle name="Millares 5 2" xfId="11" xr:uid="{00000000-0005-0000-0000-000006000000}"/>
    <cellStyle name="Normal" xfId="0" builtinId="0"/>
    <cellStyle name="Normal 2" xfId="2" xr:uid="{00000000-0005-0000-0000-000008000000}"/>
    <cellStyle name="Normal 3" xfId="6" xr:uid="{00000000-0005-0000-0000-000009000000}"/>
    <cellStyle name="Normal 3 2" xfId="10" xr:uid="{00000000-0005-0000-0000-00000A000000}"/>
    <cellStyle name="Normal 4" xfId="8" xr:uid="{00000000-0005-0000-0000-00000B000000}"/>
    <cellStyle name="Normal 4 2" xfId="12" xr:uid="{00000000-0005-0000-0000-00000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68036</xdr:rowOff>
    </xdr:from>
    <xdr:to>
      <xdr:col>1</xdr:col>
      <xdr:colOff>1572986</xdr:colOff>
      <xdr:row>0</xdr:row>
      <xdr:rowOff>656681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952BE-B3F0-4270-971E-BA4B6047BE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6" y="68036"/>
          <a:ext cx="1409700" cy="58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3"/>
  <sheetViews>
    <sheetView workbookViewId="0">
      <selection activeCell="B9" sqref="B9:K87"/>
    </sheetView>
  </sheetViews>
  <sheetFormatPr baseColWidth="10" defaultColWidth="12.85546875" defaultRowHeight="15" x14ac:dyDescent="0.25"/>
  <cols>
    <col min="7" max="7" width="31.7109375" bestFit="1" customWidth="1"/>
  </cols>
  <sheetData>
    <row r="1" spans="2:23" ht="23.25" x14ac:dyDescent="0.35">
      <c r="B1" s="20" t="s">
        <v>0</v>
      </c>
      <c r="C1" s="20"/>
    </row>
    <row r="4" spans="2:23" ht="15.75" thickBot="1" x14ac:dyDescent="0.3">
      <c r="B4" s="18" t="s">
        <v>88</v>
      </c>
    </row>
    <row r="5" spans="2:23" ht="15.75" thickBot="1" x14ac:dyDescent="0.3">
      <c r="B5" s="21" t="s">
        <v>47</v>
      </c>
      <c r="C5" s="21" t="s">
        <v>75</v>
      </c>
      <c r="D5" s="22" t="s">
        <v>4</v>
      </c>
      <c r="E5" s="22" t="s">
        <v>5</v>
      </c>
      <c r="F5" s="21" t="s">
        <v>6</v>
      </c>
      <c r="G5" s="21" t="s">
        <v>7</v>
      </c>
      <c r="H5" s="22" t="s">
        <v>8</v>
      </c>
      <c r="I5" s="21" t="s">
        <v>9</v>
      </c>
      <c r="J5" s="22" t="s">
        <v>10</v>
      </c>
      <c r="K5" s="22" t="s">
        <v>76</v>
      </c>
    </row>
    <row r="6" spans="2:23" ht="15.75" thickBot="1" x14ac:dyDescent="0.3"/>
    <row r="7" spans="2:23" ht="45.75" thickBot="1" x14ac:dyDescent="0.3">
      <c r="B7" s="21" t="s">
        <v>1</v>
      </c>
      <c r="C7" s="21" t="s">
        <v>2</v>
      </c>
      <c r="D7" s="21" t="s">
        <v>3</v>
      </c>
      <c r="E7" s="22" t="s">
        <v>4</v>
      </c>
      <c r="F7" s="22" t="s">
        <v>5</v>
      </c>
      <c r="G7" s="21" t="s">
        <v>6</v>
      </c>
      <c r="H7" s="21" t="s">
        <v>7</v>
      </c>
      <c r="I7" s="22" t="s">
        <v>8</v>
      </c>
      <c r="J7" s="21" t="s">
        <v>9</v>
      </c>
      <c r="K7" s="22" t="s">
        <v>10</v>
      </c>
      <c r="L7" s="4" t="s">
        <v>11</v>
      </c>
      <c r="M7" s="5" t="s">
        <v>12</v>
      </c>
    </row>
    <row r="8" spans="2:23" x14ac:dyDescent="0.25">
      <c r="H8" s="35"/>
      <c r="I8" s="36"/>
      <c r="K8" s="8"/>
      <c r="L8" s="8"/>
    </row>
    <row r="9" spans="2:23" x14ac:dyDescent="0.25">
      <c r="B9" s="29"/>
      <c r="C9" s="30"/>
      <c r="D9" s="30"/>
      <c r="E9" s="29"/>
      <c r="F9" s="29"/>
      <c r="G9" s="29"/>
      <c r="H9" s="31"/>
      <c r="I9" s="32"/>
      <c r="J9" s="29"/>
      <c r="K9" s="33"/>
      <c r="L9">
        <f t="shared" ref="L9:L72" si="0">+D9-C9</f>
        <v>0</v>
      </c>
      <c r="M9" s="23"/>
      <c r="N9" s="8"/>
      <c r="O9" s="49"/>
      <c r="S9" s="35"/>
      <c r="T9" s="36"/>
      <c r="V9" s="8"/>
      <c r="W9" s="8"/>
    </row>
    <row r="10" spans="2:23" x14ac:dyDescent="0.25">
      <c r="B10" s="29"/>
      <c r="C10" s="30"/>
      <c r="D10" s="30"/>
      <c r="E10" s="29"/>
      <c r="F10" s="29"/>
      <c r="G10" s="29"/>
      <c r="H10" s="31"/>
      <c r="I10" s="32"/>
      <c r="J10" s="29"/>
      <c r="K10" s="33"/>
      <c r="L10">
        <f t="shared" si="0"/>
        <v>0</v>
      </c>
      <c r="M10" s="23"/>
      <c r="N10" s="8"/>
      <c r="O10" s="49"/>
      <c r="S10" s="35"/>
      <c r="T10" s="36"/>
      <c r="V10" s="8"/>
      <c r="W10" s="8"/>
    </row>
    <row r="11" spans="2:23" x14ac:dyDescent="0.25">
      <c r="B11" s="29"/>
      <c r="C11" s="30"/>
      <c r="D11" s="30"/>
      <c r="E11" s="29"/>
      <c r="F11" s="29"/>
      <c r="G11" s="29"/>
      <c r="H11" s="31"/>
      <c r="I11" s="32"/>
      <c r="J11" s="29"/>
      <c r="K11" s="33"/>
      <c r="L11">
        <f t="shared" si="0"/>
        <v>0</v>
      </c>
      <c r="M11" s="23"/>
      <c r="N11" s="8"/>
      <c r="O11" s="49"/>
    </row>
    <row r="12" spans="2:23" x14ac:dyDescent="0.25">
      <c r="B12" s="29"/>
      <c r="C12" s="30"/>
      <c r="D12" s="30"/>
      <c r="E12" s="29"/>
      <c r="F12" s="29"/>
      <c r="G12" s="29"/>
      <c r="H12" s="31"/>
      <c r="I12" s="32"/>
      <c r="J12" s="29"/>
      <c r="K12" s="33"/>
      <c r="L12">
        <f t="shared" si="0"/>
        <v>0</v>
      </c>
      <c r="M12" s="23"/>
      <c r="N12" s="8"/>
      <c r="O12" s="49"/>
    </row>
    <row r="13" spans="2:23" x14ac:dyDescent="0.25">
      <c r="B13" s="29"/>
      <c r="C13" s="30"/>
      <c r="D13" s="30"/>
      <c r="E13" s="29"/>
      <c r="F13" s="29"/>
      <c r="G13" s="29"/>
      <c r="H13" s="31"/>
      <c r="I13" s="32"/>
      <c r="J13" s="29"/>
      <c r="K13" s="33"/>
      <c r="L13">
        <f t="shared" si="0"/>
        <v>0</v>
      </c>
      <c r="M13" s="23"/>
      <c r="N13" s="8"/>
      <c r="O13" s="49"/>
    </row>
    <row r="14" spans="2:23" x14ac:dyDescent="0.25">
      <c r="B14" s="29"/>
      <c r="C14" s="30"/>
      <c r="D14" s="30"/>
      <c r="E14" s="29"/>
      <c r="F14" s="29"/>
      <c r="G14" s="29"/>
      <c r="H14" s="31"/>
      <c r="I14" s="32"/>
      <c r="J14" s="29"/>
      <c r="K14" s="33"/>
      <c r="L14">
        <f t="shared" si="0"/>
        <v>0</v>
      </c>
      <c r="M14" s="23"/>
      <c r="N14" s="8"/>
      <c r="O14" s="49"/>
    </row>
    <row r="15" spans="2:23" x14ac:dyDescent="0.25">
      <c r="B15" s="29"/>
      <c r="C15" s="30"/>
      <c r="D15" s="30"/>
      <c r="E15" s="29"/>
      <c r="F15" s="29"/>
      <c r="G15" s="29"/>
      <c r="H15" s="31"/>
      <c r="I15" s="32"/>
      <c r="J15" s="29"/>
      <c r="K15" s="33"/>
      <c r="L15">
        <f t="shared" si="0"/>
        <v>0</v>
      </c>
      <c r="M15" s="23"/>
      <c r="N15" s="8"/>
      <c r="O15" s="49"/>
    </row>
    <row r="16" spans="2:23" x14ac:dyDescent="0.25">
      <c r="B16" s="29"/>
      <c r="C16" s="30"/>
      <c r="D16" s="30"/>
      <c r="E16" s="29"/>
      <c r="F16" s="29"/>
      <c r="G16" s="29"/>
      <c r="H16" s="31"/>
      <c r="I16" s="32"/>
      <c r="J16" s="29"/>
      <c r="K16" s="33"/>
      <c r="L16">
        <f t="shared" si="0"/>
        <v>0</v>
      </c>
      <c r="M16" s="23"/>
      <c r="N16" s="8"/>
      <c r="O16" s="49"/>
    </row>
    <row r="17" spans="2:15" x14ac:dyDescent="0.25">
      <c r="B17" s="29"/>
      <c r="C17" s="30"/>
      <c r="D17" s="30"/>
      <c r="E17" s="29"/>
      <c r="F17" s="29"/>
      <c r="G17" s="29"/>
      <c r="H17" s="31"/>
      <c r="I17" s="32"/>
      <c r="J17" s="29"/>
      <c r="K17" s="33"/>
      <c r="L17">
        <f t="shared" si="0"/>
        <v>0</v>
      </c>
      <c r="M17" s="23"/>
      <c r="N17" s="8"/>
      <c r="O17" s="49"/>
    </row>
    <row r="18" spans="2:15" x14ac:dyDescent="0.25">
      <c r="B18" s="29"/>
      <c r="C18" s="30"/>
      <c r="D18" s="30"/>
      <c r="E18" s="29"/>
      <c r="F18" s="29"/>
      <c r="G18" s="29"/>
      <c r="H18" s="31"/>
      <c r="I18" s="32"/>
      <c r="J18" s="29"/>
      <c r="K18" s="33"/>
      <c r="L18">
        <f t="shared" si="0"/>
        <v>0</v>
      </c>
      <c r="M18" s="23"/>
      <c r="N18" s="8"/>
      <c r="O18" s="49"/>
    </row>
    <row r="19" spans="2:15" x14ac:dyDescent="0.25">
      <c r="B19" s="29"/>
      <c r="C19" s="30"/>
      <c r="D19" s="30"/>
      <c r="E19" s="29"/>
      <c r="F19" s="29"/>
      <c r="G19" s="29"/>
      <c r="H19" s="31"/>
      <c r="I19" s="32"/>
      <c r="J19" s="29"/>
      <c r="K19" s="33"/>
      <c r="L19">
        <f t="shared" si="0"/>
        <v>0</v>
      </c>
      <c r="M19" s="23"/>
      <c r="N19" s="8"/>
      <c r="O19" s="49"/>
    </row>
    <row r="20" spans="2:15" x14ac:dyDescent="0.25">
      <c r="B20" s="29"/>
      <c r="C20" s="30"/>
      <c r="D20" s="30"/>
      <c r="E20" s="29"/>
      <c r="F20" s="29"/>
      <c r="G20" s="29"/>
      <c r="H20" s="31"/>
      <c r="I20" s="32"/>
      <c r="J20" s="29"/>
      <c r="K20" s="33"/>
      <c r="L20">
        <f t="shared" si="0"/>
        <v>0</v>
      </c>
      <c r="M20" s="23"/>
      <c r="N20" s="8"/>
      <c r="O20" s="49"/>
    </row>
    <row r="21" spans="2:15" x14ac:dyDescent="0.25">
      <c r="B21" s="29"/>
      <c r="C21" s="30"/>
      <c r="D21" s="30"/>
      <c r="E21" s="29"/>
      <c r="F21" s="29"/>
      <c r="G21" s="29"/>
      <c r="H21" s="31"/>
      <c r="I21" s="32"/>
      <c r="J21" s="29"/>
      <c r="K21" s="33"/>
      <c r="L21">
        <f t="shared" si="0"/>
        <v>0</v>
      </c>
      <c r="M21" s="23"/>
      <c r="N21" s="8"/>
      <c r="O21" s="49"/>
    </row>
    <row r="22" spans="2:15" x14ac:dyDescent="0.25">
      <c r="B22" s="29"/>
      <c r="C22" s="30"/>
      <c r="D22" s="30"/>
      <c r="E22" s="29"/>
      <c r="F22" s="29"/>
      <c r="G22" s="29"/>
      <c r="H22" s="31"/>
      <c r="I22" s="32"/>
      <c r="J22" s="29"/>
      <c r="K22" s="33"/>
      <c r="L22">
        <f t="shared" si="0"/>
        <v>0</v>
      </c>
      <c r="M22" s="23"/>
      <c r="N22" s="8"/>
      <c r="O22" s="49"/>
    </row>
    <row r="23" spans="2:15" x14ac:dyDescent="0.25">
      <c r="B23" s="29"/>
      <c r="C23" s="30"/>
      <c r="D23" s="30"/>
      <c r="E23" s="29"/>
      <c r="F23" s="29"/>
      <c r="G23" s="29"/>
      <c r="H23" s="31"/>
      <c r="I23" s="32"/>
      <c r="J23" s="29"/>
      <c r="K23" s="33"/>
      <c r="L23">
        <f t="shared" si="0"/>
        <v>0</v>
      </c>
      <c r="M23" s="23"/>
      <c r="N23" s="8"/>
      <c r="O23" s="49"/>
    </row>
    <row r="24" spans="2:15" x14ac:dyDescent="0.25">
      <c r="B24" s="29"/>
      <c r="C24" s="30"/>
      <c r="D24" s="30"/>
      <c r="E24" s="29"/>
      <c r="F24" s="29"/>
      <c r="G24" s="29"/>
      <c r="H24" s="31"/>
      <c r="I24" s="32"/>
      <c r="J24" s="29"/>
      <c r="K24" s="33"/>
      <c r="L24">
        <f t="shared" si="0"/>
        <v>0</v>
      </c>
      <c r="M24" s="23"/>
      <c r="N24" s="8"/>
      <c r="O24" s="49"/>
    </row>
    <row r="25" spans="2:15" x14ac:dyDescent="0.25">
      <c r="B25" s="29"/>
      <c r="C25" s="30"/>
      <c r="D25" s="30"/>
      <c r="E25" s="29"/>
      <c r="F25" s="29"/>
      <c r="G25" s="29"/>
      <c r="H25" s="31"/>
      <c r="I25" s="32"/>
      <c r="J25" s="29"/>
      <c r="K25" s="33"/>
      <c r="L25">
        <f t="shared" si="0"/>
        <v>0</v>
      </c>
      <c r="M25" s="23"/>
      <c r="N25" s="8"/>
      <c r="O25" s="49"/>
    </row>
    <row r="26" spans="2:15" x14ac:dyDescent="0.25">
      <c r="B26" s="29"/>
      <c r="C26" s="30"/>
      <c r="D26" s="30"/>
      <c r="E26" s="29"/>
      <c r="F26" s="29"/>
      <c r="G26" s="29"/>
      <c r="H26" s="31"/>
      <c r="I26" s="32"/>
      <c r="J26" s="29"/>
      <c r="K26" s="33"/>
      <c r="L26">
        <f t="shared" si="0"/>
        <v>0</v>
      </c>
      <c r="M26" s="23"/>
      <c r="N26" s="8"/>
      <c r="O26" s="49"/>
    </row>
    <row r="27" spans="2:15" x14ac:dyDescent="0.25">
      <c r="B27" s="29"/>
      <c r="C27" s="30"/>
      <c r="D27" s="30"/>
      <c r="E27" s="29"/>
      <c r="F27" s="29"/>
      <c r="G27" s="29"/>
      <c r="H27" s="31"/>
      <c r="I27" s="32"/>
      <c r="J27" s="29"/>
      <c r="K27" s="33"/>
      <c r="L27">
        <f t="shared" si="0"/>
        <v>0</v>
      </c>
      <c r="M27" s="23"/>
      <c r="N27" s="8"/>
      <c r="O27" s="49"/>
    </row>
    <row r="28" spans="2:15" x14ac:dyDescent="0.25">
      <c r="B28" s="29"/>
      <c r="C28" s="30"/>
      <c r="D28" s="30"/>
      <c r="E28" s="29"/>
      <c r="F28" s="29"/>
      <c r="G28" s="29"/>
      <c r="H28" s="31"/>
      <c r="I28" s="32"/>
      <c r="J28" s="29"/>
      <c r="K28" s="33"/>
      <c r="L28">
        <f t="shared" si="0"/>
        <v>0</v>
      </c>
      <c r="M28" s="23"/>
      <c r="N28" s="8"/>
      <c r="O28" s="49"/>
    </row>
    <row r="29" spans="2:15" x14ac:dyDescent="0.25">
      <c r="B29" s="29"/>
      <c r="C29" s="30"/>
      <c r="D29" s="30"/>
      <c r="E29" s="29"/>
      <c r="F29" s="29"/>
      <c r="G29" s="29"/>
      <c r="H29" s="31"/>
      <c r="I29" s="32"/>
      <c r="J29" s="29"/>
      <c r="K29" s="33"/>
      <c r="L29">
        <f t="shared" si="0"/>
        <v>0</v>
      </c>
      <c r="M29" s="23"/>
      <c r="N29" s="8"/>
      <c r="O29" s="49"/>
    </row>
    <row r="30" spans="2:15" x14ac:dyDescent="0.25">
      <c r="B30" s="29"/>
      <c r="C30" s="30"/>
      <c r="D30" s="30"/>
      <c r="E30" s="29"/>
      <c r="F30" s="29"/>
      <c r="G30" s="29"/>
      <c r="H30" s="31"/>
      <c r="I30" s="32"/>
      <c r="J30" s="29"/>
      <c r="K30" s="33"/>
      <c r="L30">
        <f t="shared" si="0"/>
        <v>0</v>
      </c>
      <c r="M30" s="23"/>
      <c r="N30" s="8"/>
      <c r="O30" s="49"/>
    </row>
    <row r="31" spans="2:15" x14ac:dyDescent="0.25">
      <c r="B31" s="29"/>
      <c r="C31" s="30"/>
      <c r="D31" s="30"/>
      <c r="E31" s="29"/>
      <c r="F31" s="29"/>
      <c r="G31" s="29"/>
      <c r="H31" s="31"/>
      <c r="I31" s="32"/>
      <c r="J31" s="29"/>
      <c r="K31" s="33"/>
      <c r="L31">
        <f t="shared" si="0"/>
        <v>0</v>
      </c>
      <c r="M31" s="23"/>
      <c r="N31" s="8"/>
      <c r="O31" s="49"/>
    </row>
    <row r="32" spans="2:15" x14ac:dyDescent="0.25">
      <c r="B32" s="29"/>
      <c r="C32" s="30"/>
      <c r="D32" s="30"/>
      <c r="E32" s="29"/>
      <c r="F32" s="29"/>
      <c r="G32" s="29"/>
      <c r="H32" s="31"/>
      <c r="I32" s="32"/>
      <c r="J32" s="29"/>
      <c r="K32" s="33"/>
      <c r="L32">
        <f t="shared" si="0"/>
        <v>0</v>
      </c>
      <c r="M32" s="23"/>
      <c r="N32" s="8"/>
      <c r="O32" s="49"/>
    </row>
    <row r="33" spans="2:15" x14ac:dyDescent="0.25">
      <c r="B33" s="29"/>
      <c r="C33" s="30"/>
      <c r="D33" s="30"/>
      <c r="E33" s="29"/>
      <c r="F33" s="29"/>
      <c r="G33" s="29"/>
      <c r="H33" s="31"/>
      <c r="I33" s="32"/>
      <c r="J33" s="29"/>
      <c r="K33" s="33"/>
      <c r="L33">
        <f t="shared" si="0"/>
        <v>0</v>
      </c>
      <c r="M33" s="23"/>
      <c r="N33" s="8"/>
      <c r="O33" s="49"/>
    </row>
    <row r="34" spans="2:15" x14ac:dyDescent="0.25">
      <c r="B34" s="29"/>
      <c r="C34" s="30"/>
      <c r="D34" s="30"/>
      <c r="E34" s="29"/>
      <c r="F34" s="29"/>
      <c r="G34" s="29"/>
      <c r="H34" s="31"/>
      <c r="I34" s="32"/>
      <c r="J34" s="29"/>
      <c r="K34" s="33"/>
      <c r="L34">
        <f t="shared" si="0"/>
        <v>0</v>
      </c>
      <c r="M34" s="23"/>
      <c r="N34" s="8"/>
      <c r="O34" s="49"/>
    </row>
    <row r="35" spans="2:15" x14ac:dyDescent="0.25">
      <c r="B35" s="29"/>
      <c r="C35" s="30"/>
      <c r="D35" s="30"/>
      <c r="E35" s="29"/>
      <c r="F35" s="29"/>
      <c r="G35" s="29"/>
      <c r="H35" s="31"/>
      <c r="I35" s="32"/>
      <c r="J35" s="29"/>
      <c r="K35" s="33"/>
      <c r="L35">
        <f t="shared" si="0"/>
        <v>0</v>
      </c>
      <c r="M35" s="23"/>
      <c r="N35" s="8"/>
      <c r="O35" s="49"/>
    </row>
    <row r="36" spans="2:15" x14ac:dyDescent="0.25">
      <c r="B36" s="29"/>
      <c r="C36" s="30"/>
      <c r="D36" s="30"/>
      <c r="E36" s="29"/>
      <c r="F36" s="29"/>
      <c r="G36" s="29"/>
      <c r="H36" s="31"/>
      <c r="I36" s="32"/>
      <c r="J36" s="29"/>
      <c r="K36" s="33"/>
      <c r="L36">
        <f t="shared" si="0"/>
        <v>0</v>
      </c>
      <c r="M36" s="23"/>
      <c r="N36" s="8"/>
      <c r="O36" s="49"/>
    </row>
    <row r="37" spans="2:15" x14ac:dyDescent="0.25">
      <c r="B37" s="29"/>
      <c r="C37" s="30"/>
      <c r="D37" s="30"/>
      <c r="E37" s="29"/>
      <c r="F37" s="29"/>
      <c r="G37" s="29"/>
      <c r="H37" s="31"/>
      <c r="I37" s="32"/>
      <c r="J37" s="29"/>
      <c r="K37" s="33"/>
      <c r="L37">
        <f t="shared" si="0"/>
        <v>0</v>
      </c>
      <c r="M37" s="23"/>
      <c r="N37" s="8"/>
      <c r="O37" s="49"/>
    </row>
    <row r="38" spans="2:15" x14ac:dyDescent="0.25">
      <c r="B38" s="29"/>
      <c r="C38" s="30"/>
      <c r="D38" s="30"/>
      <c r="E38" s="29"/>
      <c r="F38" s="29"/>
      <c r="G38" s="29"/>
      <c r="H38" s="31"/>
      <c r="I38" s="32"/>
      <c r="J38" s="29"/>
      <c r="K38" s="33"/>
      <c r="L38">
        <f t="shared" si="0"/>
        <v>0</v>
      </c>
      <c r="M38" s="23"/>
      <c r="N38" s="8"/>
      <c r="O38" s="49"/>
    </row>
    <row r="39" spans="2:15" x14ac:dyDescent="0.25">
      <c r="B39" s="29"/>
      <c r="C39" s="30"/>
      <c r="D39" s="30"/>
      <c r="E39" s="29"/>
      <c r="F39" s="29"/>
      <c r="G39" s="29"/>
      <c r="H39" s="31"/>
      <c r="I39" s="32"/>
      <c r="J39" s="29"/>
      <c r="K39" s="33"/>
      <c r="L39">
        <f t="shared" si="0"/>
        <v>0</v>
      </c>
      <c r="M39" s="23"/>
      <c r="N39" s="8"/>
      <c r="O39" s="49"/>
    </row>
    <row r="40" spans="2:15" x14ac:dyDescent="0.25">
      <c r="B40" s="29"/>
      <c r="C40" s="30"/>
      <c r="D40" s="30"/>
      <c r="E40" s="29"/>
      <c r="F40" s="29"/>
      <c r="G40" s="29"/>
      <c r="H40" s="31"/>
      <c r="I40" s="32"/>
      <c r="J40" s="29"/>
      <c r="K40" s="33"/>
      <c r="L40">
        <f t="shared" si="0"/>
        <v>0</v>
      </c>
      <c r="M40" s="23"/>
      <c r="N40" s="8"/>
      <c r="O40" s="49"/>
    </row>
    <row r="41" spans="2:15" x14ac:dyDescent="0.25">
      <c r="B41" s="29"/>
      <c r="C41" s="30"/>
      <c r="D41" s="30"/>
      <c r="E41" s="29"/>
      <c r="F41" s="29"/>
      <c r="G41" s="29"/>
      <c r="H41" s="31"/>
      <c r="I41" s="32"/>
      <c r="J41" s="29"/>
      <c r="K41" s="33"/>
      <c r="L41">
        <f t="shared" si="0"/>
        <v>0</v>
      </c>
      <c r="M41" s="23"/>
      <c r="N41" s="8"/>
      <c r="O41" s="49"/>
    </row>
    <row r="42" spans="2:15" x14ac:dyDescent="0.25">
      <c r="B42" s="29"/>
      <c r="C42" s="30"/>
      <c r="D42" s="30"/>
      <c r="E42" s="29"/>
      <c r="F42" s="29"/>
      <c r="G42" s="29"/>
      <c r="H42" s="31"/>
      <c r="I42" s="32"/>
      <c r="J42" s="29"/>
      <c r="K42" s="33"/>
      <c r="L42">
        <f t="shared" si="0"/>
        <v>0</v>
      </c>
      <c r="M42" s="23"/>
      <c r="N42" s="8"/>
      <c r="O42" s="49"/>
    </row>
    <row r="43" spans="2:15" x14ac:dyDescent="0.25">
      <c r="B43" s="29"/>
      <c r="C43" s="30"/>
      <c r="D43" s="30"/>
      <c r="E43" s="29"/>
      <c r="F43" s="29"/>
      <c r="G43" s="29"/>
      <c r="H43" s="31"/>
      <c r="I43" s="32"/>
      <c r="J43" s="29"/>
      <c r="K43" s="33"/>
      <c r="L43">
        <f t="shared" si="0"/>
        <v>0</v>
      </c>
      <c r="M43" s="23"/>
      <c r="N43" s="8"/>
      <c r="O43" s="49"/>
    </row>
    <row r="44" spans="2:15" x14ac:dyDescent="0.25">
      <c r="B44" s="29"/>
      <c r="C44" s="30"/>
      <c r="D44" s="30"/>
      <c r="E44" s="29"/>
      <c r="F44" s="29"/>
      <c r="G44" s="29"/>
      <c r="H44" s="31"/>
      <c r="I44" s="32"/>
      <c r="J44" s="29"/>
      <c r="K44" s="33"/>
      <c r="L44">
        <f t="shared" si="0"/>
        <v>0</v>
      </c>
      <c r="M44" s="23"/>
      <c r="N44" s="8"/>
      <c r="O44" s="49"/>
    </row>
    <row r="45" spans="2:15" x14ac:dyDescent="0.25">
      <c r="B45" s="29"/>
      <c r="C45" s="30"/>
      <c r="D45" s="30"/>
      <c r="E45" s="29"/>
      <c r="F45" s="29"/>
      <c r="G45" s="29"/>
      <c r="H45" s="31"/>
      <c r="I45" s="32"/>
      <c r="J45" s="29"/>
      <c r="K45" s="33"/>
      <c r="L45">
        <f t="shared" si="0"/>
        <v>0</v>
      </c>
      <c r="M45" s="23"/>
      <c r="N45" s="8"/>
      <c r="O45" s="49"/>
    </row>
    <row r="46" spans="2:15" x14ac:dyDescent="0.25">
      <c r="B46" s="29"/>
      <c r="C46" s="30"/>
      <c r="D46" s="30"/>
      <c r="E46" s="29"/>
      <c r="F46" s="29"/>
      <c r="G46" s="29"/>
      <c r="H46" s="31"/>
      <c r="I46" s="32"/>
      <c r="J46" s="29"/>
      <c r="K46" s="33"/>
      <c r="L46">
        <f t="shared" si="0"/>
        <v>0</v>
      </c>
      <c r="M46" s="23"/>
      <c r="N46" s="8"/>
      <c r="O46" s="49"/>
    </row>
    <row r="47" spans="2:15" x14ac:dyDescent="0.25">
      <c r="B47" s="29"/>
      <c r="C47" s="30"/>
      <c r="D47" s="30"/>
      <c r="E47" s="29"/>
      <c r="F47" s="29"/>
      <c r="G47" s="29"/>
      <c r="H47" s="31"/>
      <c r="I47" s="32"/>
      <c r="J47" s="29"/>
      <c r="K47" s="33"/>
      <c r="L47">
        <f t="shared" si="0"/>
        <v>0</v>
      </c>
      <c r="M47" s="23"/>
      <c r="N47" s="8"/>
      <c r="O47" s="49"/>
    </row>
    <row r="48" spans="2:15" x14ac:dyDescent="0.25">
      <c r="B48" s="29"/>
      <c r="C48" s="30"/>
      <c r="D48" s="30"/>
      <c r="E48" s="29"/>
      <c r="F48" s="29"/>
      <c r="G48" s="29"/>
      <c r="H48" s="31"/>
      <c r="I48" s="32"/>
      <c r="J48" s="29"/>
      <c r="K48" s="33"/>
      <c r="L48">
        <f t="shared" si="0"/>
        <v>0</v>
      </c>
      <c r="M48" s="23"/>
      <c r="N48" s="8"/>
      <c r="O48" s="49"/>
    </row>
    <row r="49" spans="2:15" x14ac:dyDescent="0.25">
      <c r="B49" s="29"/>
      <c r="C49" s="30"/>
      <c r="D49" s="30"/>
      <c r="E49" s="29"/>
      <c r="F49" s="29"/>
      <c r="G49" s="29"/>
      <c r="H49" s="31"/>
      <c r="I49" s="32"/>
      <c r="J49" s="29"/>
      <c r="K49" s="33"/>
      <c r="L49">
        <f t="shared" si="0"/>
        <v>0</v>
      </c>
      <c r="M49" s="23"/>
      <c r="N49" s="8"/>
      <c r="O49" s="49"/>
    </row>
    <row r="50" spans="2:15" x14ac:dyDescent="0.25">
      <c r="B50" s="29"/>
      <c r="C50" s="30"/>
      <c r="D50" s="30"/>
      <c r="E50" s="29"/>
      <c r="F50" s="29"/>
      <c r="G50" s="29"/>
      <c r="H50" s="31"/>
      <c r="I50" s="32"/>
      <c r="J50" s="29"/>
      <c r="K50" s="33"/>
      <c r="L50">
        <f t="shared" si="0"/>
        <v>0</v>
      </c>
      <c r="M50" s="23"/>
      <c r="N50" s="8"/>
      <c r="O50" s="49"/>
    </row>
    <row r="51" spans="2:15" x14ac:dyDescent="0.25">
      <c r="B51" s="29"/>
      <c r="C51" s="30"/>
      <c r="D51" s="30"/>
      <c r="E51" s="29"/>
      <c r="F51" s="29"/>
      <c r="G51" s="29"/>
      <c r="H51" s="31"/>
      <c r="I51" s="32"/>
      <c r="J51" s="29"/>
      <c r="K51" s="33"/>
      <c r="L51">
        <f t="shared" si="0"/>
        <v>0</v>
      </c>
      <c r="M51" s="23"/>
      <c r="N51" s="8"/>
      <c r="O51" s="49"/>
    </row>
    <row r="52" spans="2:15" x14ac:dyDescent="0.25">
      <c r="B52" s="29"/>
      <c r="C52" s="30"/>
      <c r="D52" s="30"/>
      <c r="E52" s="29"/>
      <c r="F52" s="29"/>
      <c r="G52" s="29"/>
      <c r="H52" s="31"/>
      <c r="I52" s="32"/>
      <c r="J52" s="29"/>
      <c r="K52" s="33"/>
      <c r="L52">
        <f t="shared" si="0"/>
        <v>0</v>
      </c>
      <c r="M52" s="23"/>
      <c r="N52" s="8"/>
      <c r="O52" s="49"/>
    </row>
    <row r="53" spans="2:15" x14ac:dyDescent="0.25">
      <c r="B53" s="29"/>
      <c r="C53" s="30"/>
      <c r="D53" s="30"/>
      <c r="E53" s="29"/>
      <c r="F53" s="29"/>
      <c r="G53" s="29"/>
      <c r="H53" s="31"/>
      <c r="I53" s="32"/>
      <c r="J53" s="29"/>
      <c r="K53" s="33"/>
      <c r="L53">
        <f t="shared" si="0"/>
        <v>0</v>
      </c>
      <c r="M53" s="23"/>
      <c r="N53" s="8"/>
      <c r="O53" s="49"/>
    </row>
    <row r="54" spans="2:15" x14ac:dyDescent="0.25">
      <c r="B54" s="29"/>
      <c r="C54" s="30"/>
      <c r="D54" s="30"/>
      <c r="E54" s="29"/>
      <c r="F54" s="29"/>
      <c r="G54" s="29"/>
      <c r="H54" s="31"/>
      <c r="I54" s="32"/>
      <c r="J54" s="29"/>
      <c r="K54" s="33"/>
      <c r="L54">
        <f t="shared" si="0"/>
        <v>0</v>
      </c>
      <c r="M54" s="23"/>
      <c r="N54" s="8"/>
      <c r="O54" s="49"/>
    </row>
    <row r="55" spans="2:15" x14ac:dyDescent="0.25">
      <c r="B55" s="29"/>
      <c r="C55" s="30"/>
      <c r="D55" s="30"/>
      <c r="E55" s="29"/>
      <c r="F55" s="29"/>
      <c r="G55" s="29"/>
      <c r="H55" s="31"/>
      <c r="I55" s="32"/>
      <c r="J55" s="29"/>
      <c r="K55" s="33"/>
      <c r="L55">
        <f t="shared" si="0"/>
        <v>0</v>
      </c>
      <c r="M55" s="23"/>
      <c r="N55" s="8"/>
      <c r="O55" s="49"/>
    </row>
    <row r="56" spans="2:15" x14ac:dyDescent="0.25">
      <c r="B56" s="29"/>
      <c r="C56" s="30"/>
      <c r="D56" s="30"/>
      <c r="E56" s="29"/>
      <c r="F56" s="29"/>
      <c r="G56" s="29"/>
      <c r="H56" s="31"/>
      <c r="I56" s="32"/>
      <c r="J56" s="29"/>
      <c r="K56" s="33"/>
      <c r="L56">
        <f t="shared" si="0"/>
        <v>0</v>
      </c>
      <c r="M56" s="23"/>
      <c r="N56" s="8"/>
      <c r="O56" s="49"/>
    </row>
    <row r="57" spans="2:15" x14ac:dyDescent="0.25">
      <c r="B57" s="29"/>
      <c r="C57" s="30"/>
      <c r="D57" s="30"/>
      <c r="E57" s="29"/>
      <c r="F57" s="29"/>
      <c r="G57" s="29"/>
      <c r="H57" s="31"/>
      <c r="I57" s="32"/>
      <c r="J57" s="29"/>
      <c r="K57" s="33"/>
      <c r="L57">
        <f t="shared" si="0"/>
        <v>0</v>
      </c>
      <c r="M57" s="23"/>
      <c r="N57" s="8"/>
      <c r="O57" s="49"/>
    </row>
    <row r="58" spans="2:15" x14ac:dyDescent="0.25">
      <c r="B58" s="29"/>
      <c r="C58" s="30"/>
      <c r="D58" s="30"/>
      <c r="E58" s="29"/>
      <c r="F58" s="29"/>
      <c r="G58" s="29"/>
      <c r="H58" s="31"/>
      <c r="I58" s="32"/>
      <c r="J58" s="29"/>
      <c r="K58" s="33"/>
      <c r="L58">
        <f t="shared" si="0"/>
        <v>0</v>
      </c>
      <c r="M58" s="23"/>
      <c r="N58" s="8"/>
      <c r="O58" s="49"/>
    </row>
    <row r="59" spans="2:15" x14ac:dyDescent="0.25">
      <c r="B59" s="29"/>
      <c r="C59" s="30"/>
      <c r="D59" s="30"/>
      <c r="E59" s="29"/>
      <c r="F59" s="29"/>
      <c r="G59" s="29"/>
      <c r="H59" s="31"/>
      <c r="I59" s="32"/>
      <c r="J59" s="29"/>
      <c r="K59" s="33"/>
      <c r="L59">
        <f t="shared" si="0"/>
        <v>0</v>
      </c>
      <c r="M59" s="23"/>
      <c r="N59" s="8"/>
      <c r="O59" s="49"/>
    </row>
    <row r="60" spans="2:15" x14ac:dyDescent="0.25">
      <c r="B60" s="29"/>
      <c r="C60" s="30"/>
      <c r="D60" s="30"/>
      <c r="E60" s="29"/>
      <c r="F60" s="29"/>
      <c r="G60" s="29"/>
      <c r="H60" s="31"/>
      <c r="I60" s="32"/>
      <c r="J60" s="29"/>
      <c r="K60" s="33"/>
      <c r="L60">
        <f t="shared" si="0"/>
        <v>0</v>
      </c>
      <c r="M60" s="23"/>
      <c r="N60" s="8"/>
      <c r="O60" s="49"/>
    </row>
    <row r="61" spans="2:15" x14ac:dyDescent="0.25">
      <c r="B61" s="29"/>
      <c r="C61" s="30"/>
      <c r="D61" s="30"/>
      <c r="E61" s="29"/>
      <c r="F61" s="29"/>
      <c r="G61" s="29"/>
      <c r="H61" s="31"/>
      <c r="I61" s="32"/>
      <c r="J61" s="29"/>
      <c r="K61" s="33"/>
      <c r="L61">
        <f t="shared" si="0"/>
        <v>0</v>
      </c>
      <c r="M61" s="23"/>
      <c r="N61" s="8"/>
      <c r="O61" s="49"/>
    </row>
    <row r="62" spans="2:15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>
        <f t="shared" si="0"/>
        <v>0</v>
      </c>
      <c r="M62" s="23"/>
      <c r="N62" s="8"/>
      <c r="O62" s="49"/>
    </row>
    <row r="63" spans="2:15" x14ac:dyDescent="0.25">
      <c r="B63" s="29"/>
      <c r="C63" s="30"/>
      <c r="D63" s="30"/>
      <c r="E63" s="29"/>
      <c r="F63" s="29"/>
      <c r="G63" s="29"/>
      <c r="H63" s="31"/>
      <c r="I63" s="32"/>
      <c r="J63" s="29"/>
      <c r="K63" s="33"/>
      <c r="L63">
        <f t="shared" si="0"/>
        <v>0</v>
      </c>
      <c r="M63" s="23"/>
      <c r="N63" s="8"/>
      <c r="O63" s="49"/>
    </row>
    <row r="64" spans="2:15" x14ac:dyDescent="0.25">
      <c r="B64" s="29"/>
      <c r="C64" s="30"/>
      <c r="D64" s="30"/>
      <c r="E64" s="29"/>
      <c r="F64" s="29"/>
      <c r="G64" s="29"/>
      <c r="H64" s="31"/>
      <c r="I64" s="32"/>
      <c r="J64" s="29"/>
      <c r="K64" s="33"/>
      <c r="L64">
        <f t="shared" si="0"/>
        <v>0</v>
      </c>
      <c r="M64" s="23"/>
      <c r="N64" s="8"/>
      <c r="O64" s="49"/>
    </row>
    <row r="65" spans="2:15" x14ac:dyDescent="0.25">
      <c r="B65" s="29"/>
      <c r="C65" s="30"/>
      <c r="D65" s="30"/>
      <c r="E65" s="29"/>
      <c r="F65" s="29"/>
      <c r="G65" s="29"/>
      <c r="H65" s="31"/>
      <c r="I65" s="32"/>
      <c r="J65" s="29"/>
      <c r="K65" s="33"/>
      <c r="L65">
        <f t="shared" si="0"/>
        <v>0</v>
      </c>
      <c r="M65" s="23"/>
      <c r="N65" s="8"/>
      <c r="O65" s="49"/>
    </row>
    <row r="66" spans="2:15" x14ac:dyDescent="0.25">
      <c r="B66" s="29"/>
      <c r="C66" s="30"/>
      <c r="D66" s="30"/>
      <c r="E66" s="29"/>
      <c r="F66" s="29"/>
      <c r="G66" s="29"/>
      <c r="H66" s="31"/>
      <c r="I66" s="32"/>
      <c r="J66" s="29"/>
      <c r="K66" s="33"/>
      <c r="L66">
        <f t="shared" si="0"/>
        <v>0</v>
      </c>
      <c r="M66" s="23"/>
      <c r="N66" s="8"/>
      <c r="O66" s="49"/>
    </row>
    <row r="67" spans="2:15" x14ac:dyDescent="0.25">
      <c r="B67" s="29"/>
      <c r="C67" s="30"/>
      <c r="D67" s="30"/>
      <c r="E67" s="29"/>
      <c r="F67" s="29"/>
      <c r="G67" s="29"/>
      <c r="H67" s="31"/>
      <c r="I67" s="32"/>
      <c r="J67" s="29"/>
      <c r="K67" s="33"/>
      <c r="L67">
        <f t="shared" si="0"/>
        <v>0</v>
      </c>
      <c r="M67" s="23"/>
      <c r="N67" s="8"/>
      <c r="O67" s="49"/>
    </row>
    <row r="68" spans="2:15" x14ac:dyDescent="0.25">
      <c r="B68" s="29"/>
      <c r="C68" s="30"/>
      <c r="D68" s="30"/>
      <c r="E68" s="29"/>
      <c r="F68" s="29"/>
      <c r="G68" s="29"/>
      <c r="H68" s="31"/>
      <c r="I68" s="32"/>
      <c r="J68" s="29"/>
      <c r="K68" s="33"/>
      <c r="L68">
        <f t="shared" si="0"/>
        <v>0</v>
      </c>
      <c r="M68" s="23"/>
      <c r="N68" s="8"/>
      <c r="O68" s="49"/>
    </row>
    <row r="69" spans="2:15" x14ac:dyDescent="0.25">
      <c r="B69" s="29"/>
      <c r="C69" s="30"/>
      <c r="D69" s="30"/>
      <c r="E69" s="29"/>
      <c r="F69" s="29"/>
      <c r="G69" s="29"/>
      <c r="H69" s="31"/>
      <c r="I69" s="32"/>
      <c r="J69" s="29"/>
      <c r="K69" s="33"/>
      <c r="L69">
        <f t="shared" si="0"/>
        <v>0</v>
      </c>
      <c r="M69" s="23"/>
      <c r="N69" s="8"/>
      <c r="O69" s="49"/>
    </row>
    <row r="70" spans="2:15" x14ac:dyDescent="0.25">
      <c r="B70" s="29"/>
      <c r="C70" s="30"/>
      <c r="D70" s="30"/>
      <c r="E70" s="29"/>
      <c r="F70" s="29"/>
      <c r="G70" s="29"/>
      <c r="H70" s="31"/>
      <c r="I70" s="32"/>
      <c r="J70" s="29"/>
      <c r="K70" s="33"/>
      <c r="L70">
        <f t="shared" si="0"/>
        <v>0</v>
      </c>
      <c r="M70" s="23"/>
      <c r="N70" s="8"/>
      <c r="O70" s="49"/>
    </row>
    <row r="71" spans="2:15" x14ac:dyDescent="0.25">
      <c r="B71" s="29"/>
      <c r="C71" s="30"/>
      <c r="D71" s="30"/>
      <c r="E71" s="29"/>
      <c r="F71" s="29"/>
      <c r="G71" s="29"/>
      <c r="H71" s="31"/>
      <c r="I71" s="32"/>
      <c r="J71" s="29"/>
      <c r="K71" s="33"/>
      <c r="L71">
        <f t="shared" si="0"/>
        <v>0</v>
      </c>
      <c r="M71" s="23"/>
      <c r="N71" s="8"/>
      <c r="O71" s="49"/>
    </row>
    <row r="72" spans="2:15" x14ac:dyDescent="0.25">
      <c r="B72" s="29"/>
      <c r="C72" s="30"/>
      <c r="D72" s="30"/>
      <c r="E72" s="29"/>
      <c r="F72" s="29"/>
      <c r="G72" s="29"/>
      <c r="H72" s="31"/>
      <c r="I72" s="32"/>
      <c r="J72" s="29"/>
      <c r="K72" s="33"/>
      <c r="L72">
        <f t="shared" si="0"/>
        <v>0</v>
      </c>
      <c r="M72" s="23"/>
      <c r="N72" s="8"/>
      <c r="O72" s="49"/>
    </row>
    <row r="73" spans="2:15" x14ac:dyDescent="0.25">
      <c r="B73" s="29"/>
      <c r="C73" s="30"/>
      <c r="D73" s="30"/>
      <c r="E73" s="29"/>
      <c r="F73" s="29"/>
      <c r="G73" s="29"/>
      <c r="H73" s="31"/>
      <c r="I73" s="32"/>
      <c r="J73" s="29"/>
      <c r="K73" s="33"/>
      <c r="L73">
        <f t="shared" ref="L73:L92" si="1">+D73-C73</f>
        <v>0</v>
      </c>
      <c r="M73" s="23"/>
      <c r="N73" s="8"/>
      <c r="O73" s="49"/>
    </row>
    <row r="74" spans="2:15" x14ac:dyDescent="0.25">
      <c r="B74" s="29"/>
      <c r="C74" s="30"/>
      <c r="D74" s="30"/>
      <c r="E74" s="29"/>
      <c r="F74" s="29"/>
      <c r="G74" s="29"/>
      <c r="H74" s="31"/>
      <c r="I74" s="32"/>
      <c r="J74" s="29"/>
      <c r="K74" s="33"/>
      <c r="L74">
        <f t="shared" si="1"/>
        <v>0</v>
      </c>
      <c r="M74" s="23"/>
      <c r="N74" s="8"/>
      <c r="O74" s="49"/>
    </row>
    <row r="75" spans="2:15" x14ac:dyDescent="0.25">
      <c r="B75" s="29"/>
      <c r="C75" s="30"/>
      <c r="D75" s="30"/>
      <c r="E75" s="29"/>
      <c r="F75" s="29"/>
      <c r="G75" s="29"/>
      <c r="H75" s="31"/>
      <c r="I75" s="32"/>
      <c r="J75" s="29"/>
      <c r="K75" s="33"/>
      <c r="L75">
        <f t="shared" si="1"/>
        <v>0</v>
      </c>
      <c r="M75" s="23"/>
      <c r="N75" s="8"/>
      <c r="O75" s="49"/>
    </row>
    <row r="76" spans="2:15" x14ac:dyDescent="0.25">
      <c r="B76" s="29"/>
      <c r="C76" s="30"/>
      <c r="D76" s="30"/>
      <c r="E76" s="29"/>
      <c r="F76" s="29"/>
      <c r="G76" s="29"/>
      <c r="H76" s="31"/>
      <c r="I76" s="32"/>
      <c r="J76" s="29"/>
      <c r="K76" s="33"/>
      <c r="L76">
        <f t="shared" si="1"/>
        <v>0</v>
      </c>
      <c r="M76" s="23"/>
      <c r="O76" s="49"/>
    </row>
    <row r="77" spans="2:15" x14ac:dyDescent="0.25">
      <c r="B77" s="29"/>
      <c r="C77" s="30"/>
      <c r="D77" s="30"/>
      <c r="E77" s="29"/>
      <c r="F77" s="29"/>
      <c r="G77" s="29"/>
      <c r="H77" s="31"/>
      <c r="I77" s="32"/>
      <c r="J77" s="29"/>
      <c r="K77" s="33"/>
      <c r="L77">
        <f t="shared" si="1"/>
        <v>0</v>
      </c>
      <c r="M77" s="23"/>
      <c r="O77" s="49"/>
    </row>
    <row r="78" spans="2:15" x14ac:dyDescent="0.25">
      <c r="B78" s="29"/>
      <c r="C78" s="30"/>
      <c r="D78" s="30"/>
      <c r="E78" s="29"/>
      <c r="F78" s="29"/>
      <c r="G78" s="29"/>
      <c r="H78" s="31"/>
      <c r="I78" s="32"/>
      <c r="J78" s="29"/>
      <c r="K78" s="33"/>
      <c r="L78">
        <f t="shared" si="1"/>
        <v>0</v>
      </c>
      <c r="M78" s="23"/>
      <c r="O78" s="49"/>
    </row>
    <row r="79" spans="2:15" x14ac:dyDescent="0.25">
      <c r="B79" s="29"/>
      <c r="C79" s="30"/>
      <c r="D79" s="30"/>
      <c r="E79" s="29"/>
      <c r="F79" s="29"/>
      <c r="G79" s="29"/>
      <c r="H79" s="31"/>
      <c r="I79" s="32"/>
      <c r="J79" s="29"/>
      <c r="K79" s="33"/>
      <c r="L79">
        <f t="shared" si="1"/>
        <v>0</v>
      </c>
      <c r="M79" s="23"/>
      <c r="O79" s="49"/>
    </row>
    <row r="80" spans="2:15" x14ac:dyDescent="0.25">
      <c r="B80" s="29"/>
      <c r="C80" s="30"/>
      <c r="D80" s="30"/>
      <c r="E80" s="29"/>
      <c r="F80" s="29"/>
      <c r="G80" s="29"/>
      <c r="H80" s="31"/>
      <c r="I80" s="32"/>
      <c r="J80" s="29"/>
      <c r="K80" s="33"/>
      <c r="L80">
        <f t="shared" si="1"/>
        <v>0</v>
      </c>
      <c r="M80" s="23"/>
    </row>
    <row r="81" spans="2:13" x14ac:dyDescent="0.25">
      <c r="B81" s="29"/>
      <c r="C81" s="30"/>
      <c r="D81" s="30"/>
      <c r="E81" s="29"/>
      <c r="F81" s="29"/>
      <c r="G81" s="29"/>
      <c r="H81" s="31"/>
      <c r="I81" s="32"/>
      <c r="J81" s="29"/>
      <c r="K81" s="33"/>
      <c r="L81">
        <f t="shared" si="1"/>
        <v>0</v>
      </c>
      <c r="M81" s="23"/>
    </row>
    <row r="82" spans="2:13" x14ac:dyDescent="0.25">
      <c r="B82" s="29"/>
      <c r="C82" s="30"/>
      <c r="D82" s="30"/>
      <c r="E82" s="29"/>
      <c r="F82" s="29"/>
      <c r="G82" s="29"/>
      <c r="H82" s="31"/>
      <c r="I82" s="32"/>
      <c r="J82" s="29"/>
      <c r="K82" s="33"/>
      <c r="L82">
        <f t="shared" si="1"/>
        <v>0</v>
      </c>
      <c r="M82" s="23"/>
    </row>
    <row r="83" spans="2:13" x14ac:dyDescent="0.25">
      <c r="B83" s="29"/>
      <c r="C83" s="30"/>
      <c r="D83" s="30"/>
      <c r="E83" s="29"/>
      <c r="F83" s="29"/>
      <c r="G83" s="29"/>
      <c r="H83" s="31"/>
      <c r="I83" s="32"/>
      <c r="J83" s="29"/>
      <c r="K83" s="33"/>
      <c r="L83">
        <f t="shared" si="1"/>
        <v>0</v>
      </c>
      <c r="M83" s="23"/>
    </row>
    <row r="84" spans="2:13" x14ac:dyDescent="0.25">
      <c r="B84" s="29"/>
      <c r="C84" s="30"/>
      <c r="D84" s="30"/>
      <c r="E84" s="29"/>
      <c r="F84" s="29"/>
      <c r="G84" s="29"/>
      <c r="H84" s="31"/>
      <c r="I84" s="32"/>
      <c r="J84" s="29"/>
      <c r="K84" s="33"/>
      <c r="L84">
        <f t="shared" si="1"/>
        <v>0</v>
      </c>
      <c r="M84" s="23"/>
    </row>
    <row r="85" spans="2:13" x14ac:dyDescent="0.25">
      <c r="B85" s="29"/>
      <c r="C85" s="30"/>
      <c r="D85" s="30"/>
      <c r="E85" s="29"/>
      <c r="F85" s="29"/>
      <c r="G85" s="29"/>
      <c r="H85" s="31"/>
      <c r="I85" s="32"/>
      <c r="J85" s="29"/>
      <c r="K85" s="33"/>
      <c r="L85">
        <f t="shared" si="1"/>
        <v>0</v>
      </c>
      <c r="M85" s="23"/>
    </row>
    <row r="86" spans="2:13" x14ac:dyDescent="0.25">
      <c r="B86" s="29"/>
      <c r="C86" s="30"/>
      <c r="D86" s="30"/>
      <c r="E86" s="29"/>
      <c r="F86" s="29"/>
      <c r="G86" s="29"/>
      <c r="H86" s="31"/>
      <c r="I86" s="32"/>
      <c r="J86" s="29"/>
      <c r="K86" s="33"/>
      <c r="L86">
        <f t="shared" si="1"/>
        <v>0</v>
      </c>
      <c r="M86" s="23"/>
    </row>
    <row r="87" spans="2:13" x14ac:dyDescent="0.25">
      <c r="B87" s="29"/>
      <c r="C87" s="30"/>
      <c r="D87" s="30"/>
      <c r="E87" s="29"/>
      <c r="F87" s="29"/>
      <c r="G87" s="29"/>
      <c r="H87" s="31"/>
      <c r="I87" s="32"/>
      <c r="J87" s="29"/>
      <c r="K87" s="33"/>
      <c r="L87">
        <f t="shared" si="1"/>
        <v>0</v>
      </c>
      <c r="M87" s="23"/>
    </row>
    <row r="88" spans="2:13" x14ac:dyDescent="0.25">
      <c r="B88" s="29"/>
      <c r="C88" s="30"/>
      <c r="D88" s="30"/>
      <c r="E88" s="29"/>
      <c r="F88" s="29"/>
      <c r="G88" s="29"/>
      <c r="H88" s="31"/>
      <c r="I88" s="32"/>
      <c r="J88" s="29"/>
      <c r="K88" s="33"/>
      <c r="L88">
        <f t="shared" si="1"/>
        <v>0</v>
      </c>
      <c r="M88" s="23"/>
    </row>
    <row r="89" spans="2:13" x14ac:dyDescent="0.25">
      <c r="B89" s="29"/>
      <c r="C89" s="30"/>
      <c r="D89" s="30"/>
      <c r="E89" s="29"/>
      <c r="F89" s="29"/>
      <c r="G89" s="29"/>
      <c r="H89" s="31"/>
      <c r="I89" s="32"/>
      <c r="J89" s="29"/>
      <c r="K89" s="33"/>
      <c r="L89">
        <f t="shared" si="1"/>
        <v>0</v>
      </c>
      <c r="M89" s="23"/>
    </row>
    <row r="90" spans="2:13" x14ac:dyDescent="0.25">
      <c r="B90" s="29"/>
      <c r="C90" s="30"/>
      <c r="D90" s="30"/>
      <c r="E90" s="29"/>
      <c r="F90" s="29"/>
      <c r="G90" s="29"/>
      <c r="H90" s="31"/>
      <c r="I90" s="32"/>
      <c r="J90" s="29"/>
      <c r="K90" s="33"/>
      <c r="L90">
        <f t="shared" si="1"/>
        <v>0</v>
      </c>
      <c r="M90" s="23"/>
    </row>
    <row r="91" spans="2:13" x14ac:dyDescent="0.25">
      <c r="B91" s="29"/>
      <c r="C91" s="30"/>
      <c r="D91" s="30"/>
      <c r="E91" s="29"/>
      <c r="F91" s="29"/>
      <c r="G91" s="29"/>
      <c r="H91" s="31"/>
      <c r="I91" s="32"/>
      <c r="J91" s="29"/>
      <c r="K91" s="33"/>
      <c r="L91">
        <f t="shared" si="1"/>
        <v>0</v>
      </c>
      <c r="M91" s="23"/>
    </row>
    <row r="92" spans="2:13" x14ac:dyDescent="0.25">
      <c r="B92" s="29"/>
      <c r="C92" s="30"/>
      <c r="D92" s="30"/>
      <c r="E92" s="29"/>
      <c r="F92" s="29"/>
      <c r="G92" s="29"/>
      <c r="H92" s="31"/>
      <c r="I92" s="32"/>
      <c r="J92" s="29"/>
      <c r="K92" s="33"/>
      <c r="L92">
        <f t="shared" si="1"/>
        <v>0</v>
      </c>
      <c r="M92" s="23"/>
    </row>
    <row r="93" spans="2:13" x14ac:dyDescent="0.25">
      <c r="B93" s="29"/>
      <c r="C93" s="30"/>
      <c r="D93" s="30"/>
      <c r="E93" s="29"/>
      <c r="F93" s="29"/>
      <c r="G93" s="29"/>
      <c r="H93" s="31"/>
      <c r="I93" s="32"/>
      <c r="J93" s="29"/>
      <c r="K93" s="33"/>
      <c r="M93" s="23"/>
    </row>
    <row r="94" spans="2:13" x14ac:dyDescent="0.25">
      <c r="B94" s="29"/>
      <c r="C94" s="30"/>
      <c r="D94" s="30"/>
      <c r="E94" s="29"/>
      <c r="F94" s="29"/>
      <c r="G94" s="29"/>
      <c r="H94" s="31"/>
      <c r="I94" s="32"/>
      <c r="J94" s="29"/>
      <c r="K94" s="33"/>
      <c r="M94" s="23"/>
    </row>
    <row r="95" spans="2:13" x14ac:dyDescent="0.25">
      <c r="B95" s="29"/>
      <c r="C95" s="30"/>
      <c r="D95" s="30"/>
      <c r="E95" s="29"/>
      <c r="F95" s="29"/>
      <c r="G95" s="29"/>
      <c r="H95" s="31"/>
      <c r="I95" s="32"/>
      <c r="J95" s="29"/>
      <c r="K95" s="33"/>
      <c r="M95" s="23"/>
    </row>
    <row r="96" spans="2:13" x14ac:dyDescent="0.25">
      <c r="B96" s="29"/>
      <c r="C96" s="30"/>
      <c r="D96" s="30"/>
      <c r="E96" s="29"/>
      <c r="F96" s="29"/>
      <c r="G96" s="29"/>
      <c r="H96" s="31"/>
      <c r="I96" s="32"/>
      <c r="J96" s="29"/>
      <c r="K96" s="33"/>
      <c r="M96" s="23"/>
    </row>
    <row r="97" spans="1:13" x14ac:dyDescent="0.25">
      <c r="B97" s="29"/>
      <c r="C97" s="30"/>
      <c r="D97" s="30"/>
      <c r="E97" s="29"/>
      <c r="F97" s="29"/>
      <c r="G97" s="29"/>
      <c r="H97" s="31"/>
      <c r="I97" s="32"/>
      <c r="J97" s="29"/>
      <c r="K97" s="33"/>
      <c r="M97" s="23"/>
    </row>
    <row r="98" spans="1:13" x14ac:dyDescent="0.25">
      <c r="B98" s="29"/>
      <c r="C98" s="30"/>
      <c r="D98" s="30"/>
      <c r="E98" s="29"/>
      <c r="F98" s="29"/>
      <c r="G98" s="29"/>
      <c r="H98" s="31"/>
      <c r="I98" s="32"/>
      <c r="J98" s="29"/>
      <c r="K98" s="33"/>
      <c r="M98" s="23"/>
    </row>
    <row r="99" spans="1:13" x14ac:dyDescent="0.25">
      <c r="B99" s="29"/>
      <c r="C99" s="30"/>
      <c r="D99" s="30"/>
      <c r="E99" s="29"/>
      <c r="F99" s="29"/>
      <c r="G99" s="29"/>
      <c r="H99" s="31"/>
      <c r="I99" s="32"/>
      <c r="J99" s="29"/>
      <c r="K99" s="33"/>
      <c r="M99" s="23"/>
    </row>
    <row r="100" spans="1:13" x14ac:dyDescent="0.25">
      <c r="B100" s="29"/>
      <c r="C100" s="30"/>
      <c r="D100" s="30"/>
      <c r="E100" s="29"/>
      <c r="F100" s="29"/>
      <c r="G100" s="29"/>
      <c r="H100" s="31"/>
      <c r="I100" s="32"/>
      <c r="J100" s="29"/>
      <c r="K100" s="33"/>
      <c r="M100" s="23"/>
    </row>
    <row r="101" spans="1:13" x14ac:dyDescent="0.25">
      <c r="B101" s="29"/>
      <c r="C101" s="30"/>
      <c r="D101" s="30"/>
      <c r="E101" s="29"/>
      <c r="F101" s="29"/>
      <c r="G101" s="29"/>
      <c r="H101" s="31"/>
      <c r="I101" s="32"/>
      <c r="J101" s="29"/>
      <c r="K101" s="33"/>
      <c r="M101" s="23"/>
    </row>
    <row r="102" spans="1:13" x14ac:dyDescent="0.25">
      <c r="D102" s="40"/>
      <c r="H102" s="35"/>
      <c r="I102" s="36"/>
      <c r="K102" s="8"/>
      <c r="L102" s="8"/>
    </row>
    <row r="103" spans="1:13" x14ac:dyDescent="0.25">
      <c r="H103" s="35"/>
      <c r="I103" s="36"/>
      <c r="J103" s="41" t="s">
        <v>43</v>
      </c>
      <c r="K103" s="42">
        <f>SUM(K8:K102)</f>
        <v>0</v>
      </c>
      <c r="L103" s="42"/>
    </row>
    <row r="106" spans="1:13" x14ac:dyDescent="0.25">
      <c r="C106" s="45"/>
      <c r="D106" s="45"/>
      <c r="E106" s="44"/>
      <c r="F106" s="44"/>
      <c r="G106" s="44"/>
      <c r="H106" s="46"/>
      <c r="I106" s="47"/>
      <c r="J106" s="44"/>
      <c r="K106" s="48"/>
      <c r="M106" s="23"/>
    </row>
    <row r="107" spans="1:13" x14ac:dyDescent="0.25">
      <c r="C107" s="45"/>
      <c r="D107" s="45"/>
      <c r="E107" s="44"/>
      <c r="F107" s="44"/>
      <c r="G107" s="44"/>
      <c r="H107" s="46"/>
      <c r="I107" s="47"/>
      <c r="J107" s="44"/>
      <c r="K107" s="48"/>
      <c r="M107" s="23"/>
    </row>
    <row r="108" spans="1:13" x14ac:dyDescent="0.25">
      <c r="A108" s="44"/>
      <c r="B108" s="44"/>
      <c r="C108" s="45"/>
      <c r="D108" s="45"/>
      <c r="E108" s="44"/>
      <c r="F108" s="44"/>
      <c r="G108" s="44"/>
      <c r="H108" s="46"/>
      <c r="I108" s="47"/>
      <c r="J108" s="44"/>
      <c r="K108" s="58"/>
      <c r="M108" s="23"/>
    </row>
    <row r="113" spans="11:11" x14ac:dyDescent="0.25">
      <c r="K113" s="8">
        <f>+K103+K108</f>
        <v>0</v>
      </c>
    </row>
  </sheetData>
  <sortState xmlns:xlrd2="http://schemas.microsoft.com/office/spreadsheetml/2017/richdata2" ref="C9:L82">
    <sortCondition ref="L9:L8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495"/>
  <sheetViews>
    <sheetView topLeftCell="A34" workbookViewId="0">
      <selection activeCell="L260" sqref="L260"/>
    </sheetView>
  </sheetViews>
  <sheetFormatPr baseColWidth="10" defaultRowHeight="15" x14ac:dyDescent="0.25"/>
  <cols>
    <col min="7" max="7" width="30.28515625" bestFit="1" customWidth="1"/>
    <col min="10" max="10" width="31.85546875" bestFit="1" customWidth="1"/>
    <col min="11" max="11" width="13" bestFit="1" customWidth="1"/>
  </cols>
  <sheetData>
    <row r="2" spans="2:12" ht="15.75" thickBot="1" x14ac:dyDescent="0.3"/>
    <row r="3" spans="2:12" ht="15.75" thickBot="1" x14ac:dyDescent="0.3">
      <c r="B3" s="6"/>
      <c r="C3" s="6" t="s">
        <v>2</v>
      </c>
      <c r="D3" s="6" t="s">
        <v>3</v>
      </c>
      <c r="E3" s="7" t="s">
        <v>4</v>
      </c>
      <c r="F3" s="7" t="s">
        <v>5</v>
      </c>
      <c r="G3" s="6" t="s">
        <v>6</v>
      </c>
      <c r="H3" s="6" t="s">
        <v>7</v>
      </c>
      <c r="I3" s="7" t="s">
        <v>8</v>
      </c>
      <c r="J3" s="6" t="s">
        <v>9</v>
      </c>
      <c r="K3" s="7" t="s">
        <v>10</v>
      </c>
      <c r="L3" s="1" t="s">
        <v>11</v>
      </c>
    </row>
    <row r="4" spans="2:12" x14ac:dyDescent="0.25">
      <c r="B4" s="72"/>
      <c r="C4" s="72"/>
      <c r="D4" s="72"/>
      <c r="E4" s="73"/>
      <c r="F4" s="73"/>
      <c r="G4" s="72"/>
      <c r="H4" s="72"/>
      <c r="I4" s="73"/>
      <c r="J4" s="72"/>
      <c r="K4" s="73"/>
      <c r="L4" s="74"/>
    </row>
    <row r="5" spans="2:12" x14ac:dyDescent="0.25">
      <c r="C5" s="30">
        <v>43530</v>
      </c>
      <c r="D5" s="30">
        <v>43518</v>
      </c>
      <c r="E5" s="29">
        <v>523</v>
      </c>
      <c r="F5" s="29">
        <v>1497</v>
      </c>
      <c r="G5" s="29" t="s">
        <v>173</v>
      </c>
      <c r="H5" s="31"/>
      <c r="I5" s="32">
        <v>41040700</v>
      </c>
      <c r="J5" s="29" t="s">
        <v>174</v>
      </c>
      <c r="K5" s="33">
        <v>1315.46</v>
      </c>
      <c r="L5" s="75">
        <f t="shared" ref="L5:L68" si="0">+D5-C5</f>
        <v>-12</v>
      </c>
    </row>
    <row r="6" spans="2:12" x14ac:dyDescent="0.25">
      <c r="C6" s="30">
        <v>43517</v>
      </c>
      <c r="D6" s="30">
        <v>43508</v>
      </c>
      <c r="E6" s="29">
        <v>478</v>
      </c>
      <c r="F6" s="29">
        <v>1352</v>
      </c>
      <c r="G6" s="29" t="s">
        <v>365</v>
      </c>
      <c r="H6" s="31" t="s">
        <v>366</v>
      </c>
      <c r="I6" s="32">
        <v>40000187</v>
      </c>
      <c r="J6" s="29" t="s">
        <v>367</v>
      </c>
      <c r="K6" s="33">
        <v>955.9</v>
      </c>
      <c r="L6" s="75">
        <f t="shared" si="0"/>
        <v>-9</v>
      </c>
    </row>
    <row r="7" spans="2:12" x14ac:dyDescent="0.25">
      <c r="C7" s="30">
        <v>43537</v>
      </c>
      <c r="D7" s="30">
        <v>43531</v>
      </c>
      <c r="E7" s="29">
        <v>808</v>
      </c>
      <c r="F7" s="29">
        <v>2232</v>
      </c>
      <c r="G7" s="29" t="s">
        <v>455</v>
      </c>
      <c r="H7" s="31"/>
      <c r="I7" s="32">
        <v>40001160</v>
      </c>
      <c r="J7" s="29" t="s">
        <v>456</v>
      </c>
      <c r="K7" s="33">
        <v>370.26</v>
      </c>
      <c r="L7" s="75">
        <f t="shared" si="0"/>
        <v>-6</v>
      </c>
    </row>
    <row r="8" spans="2:12" x14ac:dyDescent="0.25">
      <c r="C8" s="30">
        <v>43472</v>
      </c>
      <c r="D8" s="30">
        <v>43467</v>
      </c>
      <c r="E8" s="29">
        <v>88</v>
      </c>
      <c r="F8" s="29">
        <v>255</v>
      </c>
      <c r="G8" s="29" t="s">
        <v>246</v>
      </c>
      <c r="H8" s="31"/>
      <c r="I8" s="32">
        <v>41000164</v>
      </c>
      <c r="J8" s="29" t="s">
        <v>247</v>
      </c>
      <c r="K8" s="33">
        <v>316.93</v>
      </c>
      <c r="L8" s="75">
        <f t="shared" si="0"/>
        <v>-5</v>
      </c>
    </row>
    <row r="9" spans="2:12" x14ac:dyDescent="0.25">
      <c r="C9" s="30">
        <v>43475</v>
      </c>
      <c r="D9" s="30">
        <v>43473</v>
      </c>
      <c r="E9" s="29">
        <v>93</v>
      </c>
      <c r="F9" s="29">
        <v>266</v>
      </c>
      <c r="G9" s="29" t="s">
        <v>248</v>
      </c>
      <c r="H9" s="31" t="s">
        <v>249</v>
      </c>
      <c r="I9" s="32">
        <v>41001065</v>
      </c>
      <c r="J9" s="29" t="s">
        <v>250</v>
      </c>
      <c r="K9" s="33">
        <v>223.61</v>
      </c>
      <c r="L9" s="75">
        <f t="shared" si="0"/>
        <v>-2</v>
      </c>
    </row>
    <row r="10" spans="2:12" x14ac:dyDescent="0.25">
      <c r="C10" s="30">
        <v>43509</v>
      </c>
      <c r="D10" s="30">
        <v>43508</v>
      </c>
      <c r="E10" s="29">
        <v>477</v>
      </c>
      <c r="F10" s="29">
        <v>1350</v>
      </c>
      <c r="G10" s="29" t="s">
        <v>362</v>
      </c>
      <c r="H10" s="31" t="s">
        <v>363</v>
      </c>
      <c r="I10" s="32">
        <v>40002910</v>
      </c>
      <c r="J10" s="29" t="s">
        <v>364</v>
      </c>
      <c r="K10" s="33">
        <v>1200</v>
      </c>
      <c r="L10" s="75">
        <f t="shared" si="0"/>
        <v>-1</v>
      </c>
    </row>
    <row r="11" spans="2:12" x14ac:dyDescent="0.25">
      <c r="C11" s="30">
        <v>43472</v>
      </c>
      <c r="D11" s="30">
        <v>43472</v>
      </c>
      <c r="E11" s="29"/>
      <c r="F11" s="29">
        <v>164</v>
      </c>
      <c r="G11" s="29" t="s">
        <v>200</v>
      </c>
      <c r="H11" s="31"/>
      <c r="I11" s="32">
        <v>48000030</v>
      </c>
      <c r="J11" s="29" t="s">
        <v>186</v>
      </c>
      <c r="K11" s="33">
        <v>200</v>
      </c>
      <c r="L11" s="75">
        <f t="shared" si="0"/>
        <v>0</v>
      </c>
    </row>
    <row r="12" spans="2:12" x14ac:dyDescent="0.25">
      <c r="C12" s="30">
        <v>43469</v>
      </c>
      <c r="D12" s="30">
        <v>43469</v>
      </c>
      <c r="E12" s="29"/>
      <c r="F12" s="29">
        <v>127</v>
      </c>
      <c r="G12" s="29" t="s">
        <v>185</v>
      </c>
      <c r="H12" s="31"/>
      <c r="I12" s="32">
        <v>48000030</v>
      </c>
      <c r="J12" s="29" t="s">
        <v>186</v>
      </c>
      <c r="K12" s="33">
        <v>200</v>
      </c>
      <c r="L12" s="75">
        <f t="shared" si="0"/>
        <v>0</v>
      </c>
    </row>
    <row r="13" spans="2:12" x14ac:dyDescent="0.25">
      <c r="C13" s="30">
        <v>43469</v>
      </c>
      <c r="D13" s="30">
        <v>43469</v>
      </c>
      <c r="E13" s="29"/>
      <c r="F13" s="29">
        <v>129</v>
      </c>
      <c r="G13" s="29" t="s">
        <v>187</v>
      </c>
      <c r="H13" s="31"/>
      <c r="I13" s="32">
        <v>48000030</v>
      </c>
      <c r="J13" s="29" t="s">
        <v>186</v>
      </c>
      <c r="K13" s="33">
        <v>115</v>
      </c>
      <c r="L13" s="75">
        <f t="shared" si="0"/>
        <v>0</v>
      </c>
    </row>
    <row r="14" spans="2:12" x14ac:dyDescent="0.25">
      <c r="C14" s="30">
        <v>43469</v>
      </c>
      <c r="D14" s="30">
        <v>43469</v>
      </c>
      <c r="E14" s="29"/>
      <c r="F14" s="29">
        <v>131</v>
      </c>
      <c r="G14" s="29" t="s">
        <v>188</v>
      </c>
      <c r="H14" s="31"/>
      <c r="I14" s="32">
        <v>48000030</v>
      </c>
      <c r="J14" s="29" t="s">
        <v>186</v>
      </c>
      <c r="K14" s="33">
        <v>200</v>
      </c>
      <c r="L14" s="75">
        <f t="shared" si="0"/>
        <v>0</v>
      </c>
    </row>
    <row r="15" spans="2:12" x14ac:dyDescent="0.25">
      <c r="C15" s="30">
        <v>43469</v>
      </c>
      <c r="D15" s="30">
        <v>43469</v>
      </c>
      <c r="E15" s="29"/>
      <c r="F15" s="29">
        <v>133</v>
      </c>
      <c r="G15" s="29" t="s">
        <v>189</v>
      </c>
      <c r="H15" s="31"/>
      <c r="I15" s="32">
        <v>48000030</v>
      </c>
      <c r="J15" s="29" t="s">
        <v>186</v>
      </c>
      <c r="K15" s="33">
        <v>50</v>
      </c>
      <c r="L15" s="75">
        <f t="shared" si="0"/>
        <v>0</v>
      </c>
    </row>
    <row r="16" spans="2:12" x14ac:dyDescent="0.25">
      <c r="C16" s="30">
        <v>43472</v>
      </c>
      <c r="D16" s="30">
        <v>43472</v>
      </c>
      <c r="E16" s="29"/>
      <c r="F16" s="29">
        <v>150</v>
      </c>
      <c r="G16" s="29" t="s">
        <v>193</v>
      </c>
      <c r="H16" s="31"/>
      <c r="I16" s="32">
        <v>48000030</v>
      </c>
      <c r="J16" s="29" t="s">
        <v>186</v>
      </c>
      <c r="K16" s="33">
        <v>115</v>
      </c>
      <c r="L16" s="75">
        <f t="shared" si="0"/>
        <v>0</v>
      </c>
    </row>
    <row r="17" spans="3:12" x14ac:dyDescent="0.25">
      <c r="C17" s="30">
        <v>43472</v>
      </c>
      <c r="D17" s="30">
        <v>43472</v>
      </c>
      <c r="E17" s="29"/>
      <c r="F17" s="29">
        <v>152</v>
      </c>
      <c r="G17" s="29" t="s">
        <v>194</v>
      </c>
      <c r="H17" s="31"/>
      <c r="I17" s="32">
        <v>48000030</v>
      </c>
      <c r="J17" s="29" t="s">
        <v>186</v>
      </c>
      <c r="K17" s="33">
        <v>345</v>
      </c>
      <c r="L17" s="75">
        <f t="shared" si="0"/>
        <v>0</v>
      </c>
    </row>
    <row r="18" spans="3:12" x14ac:dyDescent="0.25">
      <c r="C18" s="30">
        <v>43472</v>
      </c>
      <c r="D18" s="30">
        <v>43472</v>
      </c>
      <c r="E18" s="29"/>
      <c r="F18" s="29">
        <v>154</v>
      </c>
      <c r="G18" s="29" t="s">
        <v>195</v>
      </c>
      <c r="H18" s="31"/>
      <c r="I18" s="32">
        <v>48000030</v>
      </c>
      <c r="J18" s="29" t="s">
        <v>186</v>
      </c>
      <c r="K18" s="33">
        <v>200</v>
      </c>
      <c r="L18" s="75">
        <f t="shared" si="0"/>
        <v>0</v>
      </c>
    </row>
    <row r="19" spans="3:12" x14ac:dyDescent="0.25">
      <c r="C19" s="30">
        <v>43472</v>
      </c>
      <c r="D19" s="30">
        <v>43472</v>
      </c>
      <c r="E19" s="29"/>
      <c r="F19" s="29">
        <v>156</v>
      </c>
      <c r="G19" s="29" t="s">
        <v>196</v>
      </c>
      <c r="H19" s="31"/>
      <c r="I19" s="32">
        <v>48000030</v>
      </c>
      <c r="J19" s="29" t="s">
        <v>186</v>
      </c>
      <c r="K19" s="33">
        <v>115</v>
      </c>
      <c r="L19" s="75">
        <f t="shared" si="0"/>
        <v>0</v>
      </c>
    </row>
    <row r="20" spans="3:12" x14ac:dyDescent="0.25">
      <c r="C20" s="30">
        <v>43472</v>
      </c>
      <c r="D20" s="30">
        <v>43472</v>
      </c>
      <c r="E20" s="29"/>
      <c r="F20" s="29">
        <v>158</v>
      </c>
      <c r="G20" s="29" t="s">
        <v>197</v>
      </c>
      <c r="H20" s="31"/>
      <c r="I20" s="32">
        <v>48000030</v>
      </c>
      <c r="J20" s="29" t="s">
        <v>186</v>
      </c>
      <c r="K20" s="33">
        <v>450</v>
      </c>
      <c r="L20" s="75">
        <f t="shared" si="0"/>
        <v>0</v>
      </c>
    </row>
    <row r="21" spans="3:12" x14ac:dyDescent="0.25">
      <c r="C21" s="30">
        <v>43472</v>
      </c>
      <c r="D21" s="30">
        <v>43472</v>
      </c>
      <c r="E21" s="29"/>
      <c r="F21" s="29">
        <v>160</v>
      </c>
      <c r="G21" s="29" t="s">
        <v>198</v>
      </c>
      <c r="H21" s="31"/>
      <c r="I21" s="32">
        <v>48000030</v>
      </c>
      <c r="J21" s="29" t="s">
        <v>186</v>
      </c>
      <c r="K21" s="33">
        <v>115</v>
      </c>
      <c r="L21" s="75">
        <f t="shared" si="0"/>
        <v>0</v>
      </c>
    </row>
    <row r="22" spans="3:12" x14ac:dyDescent="0.25">
      <c r="C22" s="30">
        <v>43472</v>
      </c>
      <c r="D22" s="30">
        <v>43472</v>
      </c>
      <c r="E22" s="29"/>
      <c r="F22" s="29">
        <v>162</v>
      </c>
      <c r="G22" s="29" t="s">
        <v>199</v>
      </c>
      <c r="H22" s="31"/>
      <c r="I22" s="32">
        <v>48000030</v>
      </c>
      <c r="J22" s="29" t="s">
        <v>186</v>
      </c>
      <c r="K22" s="33">
        <v>200</v>
      </c>
      <c r="L22" s="75">
        <f t="shared" si="0"/>
        <v>0</v>
      </c>
    </row>
    <row r="23" spans="3:12" x14ac:dyDescent="0.25">
      <c r="C23" s="30">
        <v>43472</v>
      </c>
      <c r="D23" s="30">
        <v>43472</v>
      </c>
      <c r="E23" s="29"/>
      <c r="F23" s="29">
        <v>166</v>
      </c>
      <c r="G23" s="29" t="s">
        <v>201</v>
      </c>
      <c r="H23" s="31"/>
      <c r="I23" s="32">
        <v>48000030</v>
      </c>
      <c r="J23" s="29" t="s">
        <v>186</v>
      </c>
      <c r="K23" s="33">
        <v>115</v>
      </c>
      <c r="L23" s="75">
        <f t="shared" si="0"/>
        <v>0</v>
      </c>
    </row>
    <row r="24" spans="3:12" x14ac:dyDescent="0.25">
      <c r="C24" s="30">
        <v>43472</v>
      </c>
      <c r="D24" s="30">
        <v>43472</v>
      </c>
      <c r="E24" s="29"/>
      <c r="F24" s="29">
        <v>168</v>
      </c>
      <c r="G24" s="29" t="s">
        <v>202</v>
      </c>
      <c r="H24" s="31"/>
      <c r="I24" s="32">
        <v>48000030</v>
      </c>
      <c r="J24" s="29" t="s">
        <v>186</v>
      </c>
      <c r="K24" s="33">
        <v>345</v>
      </c>
      <c r="L24" s="75">
        <f t="shared" si="0"/>
        <v>0</v>
      </c>
    </row>
    <row r="25" spans="3:12" x14ac:dyDescent="0.25">
      <c r="C25" s="30">
        <v>43472</v>
      </c>
      <c r="D25" s="30">
        <v>43472</v>
      </c>
      <c r="E25" s="29"/>
      <c r="F25" s="29">
        <v>170</v>
      </c>
      <c r="G25" s="29" t="s">
        <v>203</v>
      </c>
      <c r="H25" s="31"/>
      <c r="I25" s="32">
        <v>48000030</v>
      </c>
      <c r="J25" s="29" t="s">
        <v>186</v>
      </c>
      <c r="K25" s="33">
        <v>345</v>
      </c>
      <c r="L25" s="75">
        <f t="shared" si="0"/>
        <v>0</v>
      </c>
    </row>
    <row r="26" spans="3:12" x14ac:dyDescent="0.25">
      <c r="C26" s="30">
        <v>43472</v>
      </c>
      <c r="D26" s="30">
        <v>43472</v>
      </c>
      <c r="E26" s="29"/>
      <c r="F26" s="29">
        <v>172</v>
      </c>
      <c r="G26" s="29" t="s">
        <v>204</v>
      </c>
      <c r="H26" s="31"/>
      <c r="I26" s="32">
        <v>48000030</v>
      </c>
      <c r="J26" s="29" t="s">
        <v>186</v>
      </c>
      <c r="K26" s="33">
        <v>200</v>
      </c>
      <c r="L26" s="75">
        <f t="shared" si="0"/>
        <v>0</v>
      </c>
    </row>
    <row r="27" spans="3:12" x14ac:dyDescent="0.25">
      <c r="C27" s="30">
        <v>43472</v>
      </c>
      <c r="D27" s="30">
        <v>43472</v>
      </c>
      <c r="E27" s="29"/>
      <c r="F27" s="29">
        <v>174</v>
      </c>
      <c r="G27" s="29" t="s">
        <v>205</v>
      </c>
      <c r="H27" s="31"/>
      <c r="I27" s="32">
        <v>48000030</v>
      </c>
      <c r="J27" s="29" t="s">
        <v>186</v>
      </c>
      <c r="K27" s="33">
        <v>450</v>
      </c>
      <c r="L27" s="75">
        <f t="shared" si="0"/>
        <v>0</v>
      </c>
    </row>
    <row r="28" spans="3:12" x14ac:dyDescent="0.25">
      <c r="C28" s="30">
        <v>43472</v>
      </c>
      <c r="D28" s="30">
        <v>43472</v>
      </c>
      <c r="E28" s="29"/>
      <c r="F28" s="29">
        <v>176</v>
      </c>
      <c r="G28" s="29" t="s">
        <v>206</v>
      </c>
      <c r="H28" s="31"/>
      <c r="I28" s="32">
        <v>48000030</v>
      </c>
      <c r="J28" s="29" t="s">
        <v>186</v>
      </c>
      <c r="K28" s="33">
        <v>200</v>
      </c>
      <c r="L28" s="75">
        <f t="shared" si="0"/>
        <v>0</v>
      </c>
    </row>
    <row r="29" spans="3:12" x14ac:dyDescent="0.25">
      <c r="C29" s="30">
        <v>43472</v>
      </c>
      <c r="D29" s="30">
        <v>43472</v>
      </c>
      <c r="E29" s="29"/>
      <c r="F29" s="29">
        <v>178</v>
      </c>
      <c r="G29" s="29" t="s">
        <v>207</v>
      </c>
      <c r="H29" s="31"/>
      <c r="I29" s="32">
        <v>48000030</v>
      </c>
      <c r="J29" s="29" t="s">
        <v>186</v>
      </c>
      <c r="K29" s="33">
        <v>200</v>
      </c>
      <c r="L29" s="75">
        <f t="shared" si="0"/>
        <v>0</v>
      </c>
    </row>
    <row r="30" spans="3:12" x14ac:dyDescent="0.25">
      <c r="C30" s="30">
        <v>43472</v>
      </c>
      <c r="D30" s="30">
        <v>43472</v>
      </c>
      <c r="E30" s="29"/>
      <c r="F30" s="29">
        <v>180</v>
      </c>
      <c r="G30" s="29" t="s">
        <v>208</v>
      </c>
      <c r="H30" s="31"/>
      <c r="I30" s="32">
        <v>48000030</v>
      </c>
      <c r="J30" s="29" t="s">
        <v>186</v>
      </c>
      <c r="K30" s="33">
        <v>345</v>
      </c>
      <c r="L30" s="75">
        <f t="shared" si="0"/>
        <v>0</v>
      </c>
    </row>
    <row r="31" spans="3:12" x14ac:dyDescent="0.25">
      <c r="C31" s="30">
        <v>43472</v>
      </c>
      <c r="D31" s="30">
        <v>43472</v>
      </c>
      <c r="E31" s="29"/>
      <c r="F31" s="29">
        <v>182</v>
      </c>
      <c r="G31" s="29" t="s">
        <v>209</v>
      </c>
      <c r="H31" s="31"/>
      <c r="I31" s="32">
        <v>48000030</v>
      </c>
      <c r="J31" s="29" t="s">
        <v>186</v>
      </c>
      <c r="K31" s="33">
        <v>115</v>
      </c>
      <c r="L31" s="75">
        <f t="shared" si="0"/>
        <v>0</v>
      </c>
    </row>
    <row r="32" spans="3:12" x14ac:dyDescent="0.25">
      <c r="C32" s="30">
        <v>43472</v>
      </c>
      <c r="D32" s="30">
        <v>43472</v>
      </c>
      <c r="E32" s="29"/>
      <c r="F32" s="29">
        <v>184</v>
      </c>
      <c r="G32" s="29" t="s">
        <v>210</v>
      </c>
      <c r="H32" s="31"/>
      <c r="I32" s="32">
        <v>48000030</v>
      </c>
      <c r="J32" s="29" t="s">
        <v>186</v>
      </c>
      <c r="K32" s="33">
        <v>200</v>
      </c>
      <c r="L32" s="75">
        <f t="shared" si="0"/>
        <v>0</v>
      </c>
    </row>
    <row r="33" spans="3:12" x14ac:dyDescent="0.25">
      <c r="C33" s="30">
        <v>43472</v>
      </c>
      <c r="D33" s="30">
        <v>43472</v>
      </c>
      <c r="E33" s="29"/>
      <c r="F33" s="29">
        <v>186</v>
      </c>
      <c r="G33" s="29" t="s">
        <v>211</v>
      </c>
      <c r="H33" s="31"/>
      <c r="I33" s="32">
        <v>48000030</v>
      </c>
      <c r="J33" s="29" t="s">
        <v>186</v>
      </c>
      <c r="K33" s="33">
        <v>345</v>
      </c>
      <c r="L33" s="75">
        <f t="shared" si="0"/>
        <v>0</v>
      </c>
    </row>
    <row r="34" spans="3:12" x14ac:dyDescent="0.25">
      <c r="C34" s="30">
        <v>43472</v>
      </c>
      <c r="D34" s="30">
        <v>43472</v>
      </c>
      <c r="E34" s="29"/>
      <c r="F34" s="29">
        <v>188</v>
      </c>
      <c r="G34" s="29" t="s">
        <v>212</v>
      </c>
      <c r="H34" s="31"/>
      <c r="I34" s="32">
        <v>48000030</v>
      </c>
      <c r="J34" s="29" t="s">
        <v>186</v>
      </c>
      <c r="K34" s="33">
        <v>345</v>
      </c>
      <c r="L34" s="75">
        <f t="shared" si="0"/>
        <v>0</v>
      </c>
    </row>
    <row r="35" spans="3:12" x14ac:dyDescent="0.25">
      <c r="C35" s="30">
        <v>43472</v>
      </c>
      <c r="D35" s="30">
        <v>43472</v>
      </c>
      <c r="E35" s="29"/>
      <c r="F35" s="29">
        <v>190</v>
      </c>
      <c r="G35" s="29" t="s">
        <v>213</v>
      </c>
      <c r="H35" s="31"/>
      <c r="I35" s="32">
        <v>48000030</v>
      </c>
      <c r="J35" s="29" t="s">
        <v>186</v>
      </c>
      <c r="K35" s="33">
        <v>200</v>
      </c>
      <c r="L35" s="75">
        <f t="shared" si="0"/>
        <v>0</v>
      </c>
    </row>
    <row r="36" spans="3:12" x14ac:dyDescent="0.25">
      <c r="C36" s="30">
        <v>43472</v>
      </c>
      <c r="D36" s="30">
        <v>43472</v>
      </c>
      <c r="E36" s="29"/>
      <c r="F36" s="29">
        <v>192</v>
      </c>
      <c r="G36" s="29" t="s">
        <v>214</v>
      </c>
      <c r="H36" s="31"/>
      <c r="I36" s="32">
        <v>48000030</v>
      </c>
      <c r="J36" s="29" t="s">
        <v>186</v>
      </c>
      <c r="K36" s="33">
        <v>125</v>
      </c>
      <c r="L36" s="75">
        <f t="shared" si="0"/>
        <v>0</v>
      </c>
    </row>
    <row r="37" spans="3:12" x14ac:dyDescent="0.25">
      <c r="C37" s="30">
        <v>43472</v>
      </c>
      <c r="D37" s="30">
        <v>43472</v>
      </c>
      <c r="E37" s="29"/>
      <c r="F37" s="29">
        <v>194</v>
      </c>
      <c r="G37" s="29" t="s">
        <v>215</v>
      </c>
      <c r="H37" s="31"/>
      <c r="I37" s="32">
        <v>48000030</v>
      </c>
      <c r="J37" s="29" t="s">
        <v>186</v>
      </c>
      <c r="K37" s="33">
        <v>115</v>
      </c>
      <c r="L37" s="75">
        <f t="shared" si="0"/>
        <v>0</v>
      </c>
    </row>
    <row r="38" spans="3:12" x14ac:dyDescent="0.25">
      <c r="C38" s="30">
        <v>43472</v>
      </c>
      <c r="D38" s="30">
        <v>43472</v>
      </c>
      <c r="E38" s="29"/>
      <c r="F38" s="29">
        <v>196</v>
      </c>
      <c r="G38" s="29" t="s">
        <v>216</v>
      </c>
      <c r="H38" s="31"/>
      <c r="I38" s="32">
        <v>48000030</v>
      </c>
      <c r="J38" s="29" t="s">
        <v>186</v>
      </c>
      <c r="K38" s="33">
        <v>115</v>
      </c>
      <c r="L38" s="75">
        <f t="shared" si="0"/>
        <v>0</v>
      </c>
    </row>
    <row r="39" spans="3:12" x14ac:dyDescent="0.25">
      <c r="C39" s="30">
        <v>43472</v>
      </c>
      <c r="D39" s="30">
        <v>43472</v>
      </c>
      <c r="E39" s="29"/>
      <c r="F39" s="29">
        <v>198</v>
      </c>
      <c r="G39" s="29" t="s">
        <v>217</v>
      </c>
      <c r="H39" s="31"/>
      <c r="I39" s="32">
        <v>48000030</v>
      </c>
      <c r="J39" s="29" t="s">
        <v>186</v>
      </c>
      <c r="K39" s="33">
        <v>115</v>
      </c>
      <c r="L39" s="75">
        <f t="shared" si="0"/>
        <v>0</v>
      </c>
    </row>
    <row r="40" spans="3:12" x14ac:dyDescent="0.25">
      <c r="C40" s="30">
        <v>43472</v>
      </c>
      <c r="D40" s="30">
        <v>43472</v>
      </c>
      <c r="E40" s="29"/>
      <c r="F40" s="29">
        <v>200</v>
      </c>
      <c r="G40" s="29" t="s">
        <v>218</v>
      </c>
      <c r="H40" s="31"/>
      <c r="I40" s="32">
        <v>48000030</v>
      </c>
      <c r="J40" s="29" t="s">
        <v>186</v>
      </c>
      <c r="K40" s="33">
        <v>345</v>
      </c>
      <c r="L40" s="75">
        <f t="shared" si="0"/>
        <v>0</v>
      </c>
    </row>
    <row r="41" spans="3:12" x14ac:dyDescent="0.25">
      <c r="C41" s="30">
        <v>43472</v>
      </c>
      <c r="D41" s="30">
        <v>43472</v>
      </c>
      <c r="E41" s="29"/>
      <c r="F41" s="29">
        <v>202</v>
      </c>
      <c r="G41" s="29" t="s">
        <v>219</v>
      </c>
      <c r="H41" s="31"/>
      <c r="I41" s="32">
        <v>48000030</v>
      </c>
      <c r="J41" s="29" t="s">
        <v>186</v>
      </c>
      <c r="K41" s="33">
        <v>200</v>
      </c>
      <c r="L41" s="75">
        <f t="shared" si="0"/>
        <v>0</v>
      </c>
    </row>
    <row r="42" spans="3:12" x14ac:dyDescent="0.25">
      <c r="C42" s="30">
        <v>43472</v>
      </c>
      <c r="D42" s="30">
        <v>43472</v>
      </c>
      <c r="E42" s="29"/>
      <c r="F42" s="29">
        <v>204</v>
      </c>
      <c r="G42" s="29" t="s">
        <v>220</v>
      </c>
      <c r="H42" s="31"/>
      <c r="I42" s="32">
        <v>48000030</v>
      </c>
      <c r="J42" s="29" t="s">
        <v>186</v>
      </c>
      <c r="K42" s="33">
        <v>345</v>
      </c>
      <c r="L42" s="75">
        <f t="shared" si="0"/>
        <v>0</v>
      </c>
    </row>
    <row r="43" spans="3:12" x14ac:dyDescent="0.25">
      <c r="C43" s="30">
        <v>43472</v>
      </c>
      <c r="D43" s="30">
        <v>43472</v>
      </c>
      <c r="E43" s="29"/>
      <c r="F43" s="29">
        <v>206</v>
      </c>
      <c r="G43" s="29" t="s">
        <v>221</v>
      </c>
      <c r="H43" s="31"/>
      <c r="I43" s="32">
        <v>48000030</v>
      </c>
      <c r="J43" s="29" t="s">
        <v>186</v>
      </c>
      <c r="K43" s="33">
        <v>345</v>
      </c>
      <c r="L43" s="75">
        <f t="shared" si="0"/>
        <v>0</v>
      </c>
    </row>
    <row r="44" spans="3:12" x14ac:dyDescent="0.25">
      <c r="C44" s="30">
        <v>43472</v>
      </c>
      <c r="D44" s="30">
        <v>43472</v>
      </c>
      <c r="E44" s="29"/>
      <c r="F44" s="29">
        <v>208</v>
      </c>
      <c r="G44" s="29" t="s">
        <v>222</v>
      </c>
      <c r="H44" s="31"/>
      <c r="I44" s="32">
        <v>48000030</v>
      </c>
      <c r="J44" s="29" t="s">
        <v>186</v>
      </c>
      <c r="K44" s="33">
        <v>200</v>
      </c>
      <c r="L44" s="75">
        <f t="shared" si="0"/>
        <v>0</v>
      </c>
    </row>
    <row r="45" spans="3:12" x14ac:dyDescent="0.25">
      <c r="C45" s="30">
        <v>43472</v>
      </c>
      <c r="D45" s="30">
        <v>43472</v>
      </c>
      <c r="E45" s="29"/>
      <c r="F45" s="29">
        <v>210</v>
      </c>
      <c r="G45" s="29" t="s">
        <v>223</v>
      </c>
      <c r="H45" s="31"/>
      <c r="I45" s="32">
        <v>48000030</v>
      </c>
      <c r="J45" s="29" t="s">
        <v>186</v>
      </c>
      <c r="K45" s="33">
        <v>345</v>
      </c>
      <c r="L45" s="75">
        <f t="shared" si="0"/>
        <v>0</v>
      </c>
    </row>
    <row r="46" spans="3:12" x14ac:dyDescent="0.25">
      <c r="C46" s="30">
        <v>43472</v>
      </c>
      <c r="D46" s="30">
        <v>43472</v>
      </c>
      <c r="E46" s="29"/>
      <c r="F46" s="29">
        <v>212</v>
      </c>
      <c r="G46" s="29" t="s">
        <v>224</v>
      </c>
      <c r="H46" s="31"/>
      <c r="I46" s="32">
        <v>48000030</v>
      </c>
      <c r="J46" s="29" t="s">
        <v>186</v>
      </c>
      <c r="K46" s="33">
        <v>115</v>
      </c>
      <c r="L46" s="75">
        <f t="shared" si="0"/>
        <v>0</v>
      </c>
    </row>
    <row r="47" spans="3:12" x14ac:dyDescent="0.25">
      <c r="C47" s="30">
        <v>43472</v>
      </c>
      <c r="D47" s="30">
        <v>43472</v>
      </c>
      <c r="E47" s="29"/>
      <c r="F47" s="29">
        <v>214</v>
      </c>
      <c r="G47" s="29" t="s">
        <v>225</v>
      </c>
      <c r="H47" s="31"/>
      <c r="I47" s="32">
        <v>48000030</v>
      </c>
      <c r="J47" s="29" t="s">
        <v>186</v>
      </c>
      <c r="K47" s="33">
        <v>115</v>
      </c>
      <c r="L47" s="75">
        <f t="shared" si="0"/>
        <v>0</v>
      </c>
    </row>
    <row r="48" spans="3:12" x14ac:dyDescent="0.25">
      <c r="C48" s="30">
        <v>43472</v>
      </c>
      <c r="D48" s="30">
        <v>43472</v>
      </c>
      <c r="E48" s="29"/>
      <c r="F48" s="29">
        <v>216</v>
      </c>
      <c r="G48" s="29" t="s">
        <v>226</v>
      </c>
      <c r="H48" s="31"/>
      <c r="I48" s="32">
        <v>48000030</v>
      </c>
      <c r="J48" s="29" t="s">
        <v>186</v>
      </c>
      <c r="K48" s="33">
        <v>450</v>
      </c>
      <c r="L48" s="75">
        <f t="shared" si="0"/>
        <v>0</v>
      </c>
    </row>
    <row r="49" spans="3:12" x14ac:dyDescent="0.25">
      <c r="C49" s="30">
        <v>43472</v>
      </c>
      <c r="D49" s="30">
        <v>43472</v>
      </c>
      <c r="E49" s="29"/>
      <c r="F49" s="29">
        <v>218</v>
      </c>
      <c r="G49" s="29" t="s">
        <v>227</v>
      </c>
      <c r="H49" s="31"/>
      <c r="I49" s="32">
        <v>48000030</v>
      </c>
      <c r="J49" s="29" t="s">
        <v>186</v>
      </c>
      <c r="K49" s="33">
        <v>115</v>
      </c>
      <c r="L49" s="75">
        <f t="shared" si="0"/>
        <v>0</v>
      </c>
    </row>
    <row r="50" spans="3:12" x14ac:dyDescent="0.25">
      <c r="C50" s="30">
        <v>43472</v>
      </c>
      <c r="D50" s="30">
        <v>43472</v>
      </c>
      <c r="E50" s="29"/>
      <c r="F50" s="29">
        <v>220</v>
      </c>
      <c r="G50" s="29" t="s">
        <v>228</v>
      </c>
      <c r="H50" s="31"/>
      <c r="I50" s="32">
        <v>48000030</v>
      </c>
      <c r="J50" s="29" t="s">
        <v>186</v>
      </c>
      <c r="K50" s="33">
        <v>200</v>
      </c>
      <c r="L50" s="75">
        <f t="shared" si="0"/>
        <v>0</v>
      </c>
    </row>
    <row r="51" spans="3:12" x14ac:dyDescent="0.25">
      <c r="C51" s="30">
        <v>43472</v>
      </c>
      <c r="D51" s="30">
        <v>43472</v>
      </c>
      <c r="E51" s="29"/>
      <c r="F51" s="29">
        <v>222</v>
      </c>
      <c r="G51" s="29" t="s">
        <v>229</v>
      </c>
      <c r="H51" s="31"/>
      <c r="I51" s="32">
        <v>48000030</v>
      </c>
      <c r="J51" s="29" t="s">
        <v>186</v>
      </c>
      <c r="K51" s="33">
        <v>345</v>
      </c>
      <c r="L51" s="75">
        <f t="shared" si="0"/>
        <v>0</v>
      </c>
    </row>
    <row r="52" spans="3:12" x14ac:dyDescent="0.25">
      <c r="C52" s="30">
        <v>43472</v>
      </c>
      <c r="D52" s="30">
        <v>43472</v>
      </c>
      <c r="E52" s="29"/>
      <c r="F52" s="29">
        <v>224</v>
      </c>
      <c r="G52" s="29" t="s">
        <v>230</v>
      </c>
      <c r="H52" s="31"/>
      <c r="I52" s="32">
        <v>48000030</v>
      </c>
      <c r="J52" s="29" t="s">
        <v>186</v>
      </c>
      <c r="K52" s="33">
        <v>450</v>
      </c>
      <c r="L52" s="75">
        <f t="shared" si="0"/>
        <v>0</v>
      </c>
    </row>
    <row r="53" spans="3:12" x14ac:dyDescent="0.25">
      <c r="C53" s="30">
        <v>43472</v>
      </c>
      <c r="D53" s="30">
        <v>43472</v>
      </c>
      <c r="E53" s="29"/>
      <c r="F53" s="29">
        <v>226</v>
      </c>
      <c r="G53" s="29" t="s">
        <v>231</v>
      </c>
      <c r="H53" s="31"/>
      <c r="I53" s="32">
        <v>48000030</v>
      </c>
      <c r="J53" s="29" t="s">
        <v>186</v>
      </c>
      <c r="K53" s="33">
        <v>115</v>
      </c>
      <c r="L53" s="75">
        <f t="shared" si="0"/>
        <v>0</v>
      </c>
    </row>
    <row r="54" spans="3:12" x14ac:dyDescent="0.25">
      <c r="C54" s="30">
        <v>43472</v>
      </c>
      <c r="D54" s="30">
        <v>43472</v>
      </c>
      <c r="E54" s="29"/>
      <c r="F54" s="29">
        <v>228</v>
      </c>
      <c r="G54" s="29" t="s">
        <v>232</v>
      </c>
      <c r="H54" s="31"/>
      <c r="I54" s="32">
        <v>48000030</v>
      </c>
      <c r="J54" s="29" t="s">
        <v>186</v>
      </c>
      <c r="K54" s="33">
        <v>50</v>
      </c>
      <c r="L54" s="75">
        <f t="shared" si="0"/>
        <v>0</v>
      </c>
    </row>
    <row r="55" spans="3:12" x14ac:dyDescent="0.25">
      <c r="C55" s="30">
        <v>43472</v>
      </c>
      <c r="D55" s="30">
        <v>43472</v>
      </c>
      <c r="E55" s="29"/>
      <c r="F55" s="29">
        <v>230</v>
      </c>
      <c r="G55" s="29" t="s">
        <v>233</v>
      </c>
      <c r="H55" s="31"/>
      <c r="I55" s="32">
        <v>48000030</v>
      </c>
      <c r="J55" s="29" t="s">
        <v>186</v>
      </c>
      <c r="K55" s="33">
        <v>450</v>
      </c>
      <c r="L55" s="75">
        <f t="shared" si="0"/>
        <v>0</v>
      </c>
    </row>
    <row r="56" spans="3:12" x14ac:dyDescent="0.25">
      <c r="C56" s="30">
        <v>43472</v>
      </c>
      <c r="D56" s="30">
        <v>43472</v>
      </c>
      <c r="E56" s="29"/>
      <c r="F56" s="29">
        <v>232</v>
      </c>
      <c r="G56" s="29" t="s">
        <v>234</v>
      </c>
      <c r="H56" s="31"/>
      <c r="I56" s="32">
        <v>48000030</v>
      </c>
      <c r="J56" s="29" t="s">
        <v>186</v>
      </c>
      <c r="K56" s="33">
        <v>115</v>
      </c>
      <c r="L56" s="75">
        <f t="shared" si="0"/>
        <v>0</v>
      </c>
    </row>
    <row r="57" spans="3:12" x14ac:dyDescent="0.25">
      <c r="C57" s="30">
        <v>43472</v>
      </c>
      <c r="D57" s="30">
        <v>43472</v>
      </c>
      <c r="E57" s="29"/>
      <c r="F57" s="29">
        <v>234</v>
      </c>
      <c r="G57" s="29" t="s">
        <v>235</v>
      </c>
      <c r="H57" s="31"/>
      <c r="I57" s="32">
        <v>48000030</v>
      </c>
      <c r="J57" s="29" t="s">
        <v>186</v>
      </c>
      <c r="K57" s="33">
        <v>200</v>
      </c>
      <c r="L57" s="75">
        <f t="shared" si="0"/>
        <v>0</v>
      </c>
    </row>
    <row r="58" spans="3:12" x14ac:dyDescent="0.25">
      <c r="C58" s="30">
        <v>43472</v>
      </c>
      <c r="D58" s="30">
        <v>43472</v>
      </c>
      <c r="E58" s="29"/>
      <c r="F58" s="29">
        <v>236</v>
      </c>
      <c r="G58" s="29" t="s">
        <v>236</v>
      </c>
      <c r="H58" s="31"/>
      <c r="I58" s="32">
        <v>48000030</v>
      </c>
      <c r="J58" s="29" t="s">
        <v>186</v>
      </c>
      <c r="K58" s="33">
        <v>115</v>
      </c>
      <c r="L58" s="75">
        <f t="shared" si="0"/>
        <v>0</v>
      </c>
    </row>
    <row r="59" spans="3:12" x14ac:dyDescent="0.25">
      <c r="C59" s="30">
        <v>43472</v>
      </c>
      <c r="D59" s="30">
        <v>43472</v>
      </c>
      <c r="E59" s="29"/>
      <c r="F59" s="29">
        <v>238</v>
      </c>
      <c r="G59" s="29" t="s">
        <v>237</v>
      </c>
      <c r="H59" s="31"/>
      <c r="I59" s="32">
        <v>48000030</v>
      </c>
      <c r="J59" s="29" t="s">
        <v>186</v>
      </c>
      <c r="K59" s="33">
        <v>345</v>
      </c>
      <c r="L59" s="75">
        <f t="shared" si="0"/>
        <v>0</v>
      </c>
    </row>
    <row r="60" spans="3:12" x14ac:dyDescent="0.25">
      <c r="C60" s="30">
        <v>43472</v>
      </c>
      <c r="D60" s="30">
        <v>43472</v>
      </c>
      <c r="E60" s="29"/>
      <c r="F60" s="29">
        <v>240</v>
      </c>
      <c r="G60" s="29" t="s">
        <v>238</v>
      </c>
      <c r="H60" s="31"/>
      <c r="I60" s="32">
        <v>48000030</v>
      </c>
      <c r="J60" s="29" t="s">
        <v>186</v>
      </c>
      <c r="K60" s="33">
        <v>175</v>
      </c>
      <c r="L60" s="75">
        <f t="shared" si="0"/>
        <v>0</v>
      </c>
    </row>
    <row r="61" spans="3:12" x14ac:dyDescent="0.25">
      <c r="C61" s="30">
        <v>43472</v>
      </c>
      <c r="D61" s="30">
        <v>43472</v>
      </c>
      <c r="E61" s="29"/>
      <c r="F61" s="29">
        <v>242</v>
      </c>
      <c r="G61" s="29" t="s">
        <v>239</v>
      </c>
      <c r="H61" s="31"/>
      <c r="I61" s="32">
        <v>48000030</v>
      </c>
      <c r="J61" s="29" t="s">
        <v>186</v>
      </c>
      <c r="K61" s="33">
        <v>115</v>
      </c>
      <c r="L61" s="75">
        <f t="shared" si="0"/>
        <v>0</v>
      </c>
    </row>
    <row r="62" spans="3:12" x14ac:dyDescent="0.25">
      <c r="C62" s="30">
        <v>43472</v>
      </c>
      <c r="D62" s="30">
        <v>43472</v>
      </c>
      <c r="E62" s="29"/>
      <c r="F62" s="29">
        <v>244</v>
      </c>
      <c r="G62" s="29" t="s">
        <v>240</v>
      </c>
      <c r="H62" s="31"/>
      <c r="I62" s="32">
        <v>48000030</v>
      </c>
      <c r="J62" s="29" t="s">
        <v>186</v>
      </c>
      <c r="K62" s="33">
        <v>200</v>
      </c>
      <c r="L62" s="75">
        <f t="shared" si="0"/>
        <v>0</v>
      </c>
    </row>
    <row r="63" spans="3:12" x14ac:dyDescent="0.25">
      <c r="C63" s="30">
        <v>43472</v>
      </c>
      <c r="D63" s="30">
        <v>43472</v>
      </c>
      <c r="E63" s="29"/>
      <c r="F63" s="29">
        <v>246</v>
      </c>
      <c r="G63" s="29" t="s">
        <v>241</v>
      </c>
      <c r="H63" s="31"/>
      <c r="I63" s="32">
        <v>48000030</v>
      </c>
      <c r="J63" s="29" t="s">
        <v>186</v>
      </c>
      <c r="K63" s="33">
        <v>115</v>
      </c>
      <c r="L63" s="75">
        <f t="shared" si="0"/>
        <v>0</v>
      </c>
    </row>
    <row r="64" spans="3:12" x14ac:dyDescent="0.25">
      <c r="C64" s="30">
        <v>43472</v>
      </c>
      <c r="D64" s="30">
        <v>43472</v>
      </c>
      <c r="E64" s="29"/>
      <c r="F64" s="29">
        <v>248</v>
      </c>
      <c r="G64" s="29" t="s">
        <v>242</v>
      </c>
      <c r="H64" s="31"/>
      <c r="I64" s="32">
        <v>48000030</v>
      </c>
      <c r="J64" s="29" t="s">
        <v>186</v>
      </c>
      <c r="K64" s="33">
        <v>200</v>
      </c>
      <c r="L64" s="75">
        <f t="shared" si="0"/>
        <v>0</v>
      </c>
    </row>
    <row r="65" spans="3:12" x14ac:dyDescent="0.25">
      <c r="C65" s="30">
        <v>43472</v>
      </c>
      <c r="D65" s="30">
        <v>43472</v>
      </c>
      <c r="E65" s="29"/>
      <c r="F65" s="29">
        <v>250</v>
      </c>
      <c r="G65" s="29" t="s">
        <v>243</v>
      </c>
      <c r="H65" s="31"/>
      <c r="I65" s="32">
        <v>48000030</v>
      </c>
      <c r="J65" s="29" t="s">
        <v>186</v>
      </c>
      <c r="K65" s="33">
        <v>200</v>
      </c>
      <c r="L65" s="75">
        <f t="shared" si="0"/>
        <v>0</v>
      </c>
    </row>
    <row r="66" spans="3:12" x14ac:dyDescent="0.25">
      <c r="C66" s="30">
        <v>43472</v>
      </c>
      <c r="D66" s="30">
        <v>43472</v>
      </c>
      <c r="E66" s="29"/>
      <c r="F66" s="29">
        <v>252</v>
      </c>
      <c r="G66" s="29" t="s">
        <v>244</v>
      </c>
      <c r="H66" s="31"/>
      <c r="I66" s="32">
        <v>48000030</v>
      </c>
      <c r="J66" s="29" t="s">
        <v>186</v>
      </c>
      <c r="K66" s="33">
        <v>450</v>
      </c>
      <c r="L66" s="75">
        <f t="shared" si="0"/>
        <v>0</v>
      </c>
    </row>
    <row r="67" spans="3:12" x14ac:dyDescent="0.25">
      <c r="C67" s="30">
        <v>43472</v>
      </c>
      <c r="D67" s="30">
        <v>43472</v>
      </c>
      <c r="E67" s="29"/>
      <c r="F67" s="29">
        <v>254</v>
      </c>
      <c r="G67" s="29" t="s">
        <v>245</v>
      </c>
      <c r="H67" s="31"/>
      <c r="I67" s="32">
        <v>48000030</v>
      </c>
      <c r="J67" s="29" t="s">
        <v>186</v>
      </c>
      <c r="K67" s="33">
        <v>115</v>
      </c>
      <c r="L67" s="75">
        <f t="shared" si="0"/>
        <v>0</v>
      </c>
    </row>
    <row r="68" spans="3:12" x14ac:dyDescent="0.25">
      <c r="C68" s="30">
        <v>43473</v>
      </c>
      <c r="D68" s="30">
        <v>43473</v>
      </c>
      <c r="E68" s="29">
        <v>94</v>
      </c>
      <c r="F68" s="29">
        <v>268</v>
      </c>
      <c r="G68" s="29" t="s">
        <v>251</v>
      </c>
      <c r="H68" s="31" t="s">
        <v>252</v>
      </c>
      <c r="I68" s="32">
        <v>41007543</v>
      </c>
      <c r="J68" s="29" t="s">
        <v>253</v>
      </c>
      <c r="K68" s="33">
        <v>148.63</v>
      </c>
      <c r="L68" s="75">
        <f t="shared" si="0"/>
        <v>0</v>
      </c>
    </row>
    <row r="69" spans="3:12" x14ac:dyDescent="0.25">
      <c r="C69" s="30">
        <v>43475</v>
      </c>
      <c r="D69" s="30">
        <v>43475</v>
      </c>
      <c r="E69" s="29"/>
      <c r="F69" s="29">
        <v>283</v>
      </c>
      <c r="G69" s="29" t="s">
        <v>254</v>
      </c>
      <c r="H69" s="31"/>
      <c r="I69" s="32">
        <v>48000030</v>
      </c>
      <c r="J69" s="29" t="s">
        <v>186</v>
      </c>
      <c r="K69" s="33">
        <v>40</v>
      </c>
      <c r="L69" s="75">
        <f t="shared" ref="L69:L132" si="1">+D69-C69</f>
        <v>0</v>
      </c>
    </row>
    <row r="70" spans="3:12" x14ac:dyDescent="0.25">
      <c r="C70" s="30">
        <v>43480</v>
      </c>
      <c r="D70" s="30">
        <v>43480</v>
      </c>
      <c r="E70" s="29">
        <v>109</v>
      </c>
      <c r="F70" s="29">
        <v>307</v>
      </c>
      <c r="G70" s="29" t="s">
        <v>255</v>
      </c>
      <c r="H70" s="31" t="s">
        <v>256</v>
      </c>
      <c r="I70" s="32">
        <v>41003255</v>
      </c>
      <c r="J70" s="29" t="s">
        <v>257</v>
      </c>
      <c r="K70" s="33">
        <v>71.39</v>
      </c>
      <c r="L70" s="75">
        <f t="shared" si="1"/>
        <v>0</v>
      </c>
    </row>
    <row r="71" spans="3:12" x14ac:dyDescent="0.25">
      <c r="C71" s="30">
        <v>43480</v>
      </c>
      <c r="D71" s="30">
        <v>43480</v>
      </c>
      <c r="E71" s="29"/>
      <c r="F71" s="29">
        <v>308</v>
      </c>
      <c r="G71" s="29" t="s">
        <v>255</v>
      </c>
      <c r="H71" s="31" t="s">
        <v>258</v>
      </c>
      <c r="I71" s="32">
        <v>41003255</v>
      </c>
      <c r="J71" s="29" t="s">
        <v>257</v>
      </c>
      <c r="K71" s="33">
        <v>14.51</v>
      </c>
      <c r="L71" s="75">
        <f t="shared" si="1"/>
        <v>0</v>
      </c>
    </row>
    <row r="72" spans="3:12" x14ac:dyDescent="0.25">
      <c r="C72" s="30">
        <v>43466</v>
      </c>
      <c r="D72" s="30">
        <v>43466</v>
      </c>
      <c r="E72" s="29">
        <v>410</v>
      </c>
      <c r="F72" s="29">
        <v>1150</v>
      </c>
      <c r="G72" s="29" t="s">
        <v>55</v>
      </c>
      <c r="H72" s="31" t="s">
        <v>354</v>
      </c>
      <c r="I72" s="32">
        <v>41008151</v>
      </c>
      <c r="J72" s="29" t="s">
        <v>13</v>
      </c>
      <c r="K72" s="33">
        <v>462.22</v>
      </c>
      <c r="L72" s="75">
        <f t="shared" si="1"/>
        <v>0</v>
      </c>
    </row>
    <row r="73" spans="3:12" x14ac:dyDescent="0.25">
      <c r="C73" s="30">
        <v>43466</v>
      </c>
      <c r="D73" s="30">
        <v>43466</v>
      </c>
      <c r="E73" s="29">
        <v>411</v>
      </c>
      <c r="F73" s="29">
        <v>1152</v>
      </c>
      <c r="G73" s="29" t="s">
        <v>55</v>
      </c>
      <c r="H73" s="31"/>
      <c r="I73" s="32">
        <v>41008151</v>
      </c>
      <c r="J73" s="29" t="s">
        <v>13</v>
      </c>
      <c r="K73" s="33">
        <v>47.19</v>
      </c>
      <c r="L73" s="75">
        <f t="shared" si="1"/>
        <v>0</v>
      </c>
    </row>
    <row r="74" spans="3:12" x14ac:dyDescent="0.25">
      <c r="C74" s="30">
        <v>43507</v>
      </c>
      <c r="D74" s="30">
        <v>43507</v>
      </c>
      <c r="E74" s="29">
        <v>464</v>
      </c>
      <c r="F74" s="29">
        <v>1311</v>
      </c>
      <c r="G74" s="29" t="s">
        <v>358</v>
      </c>
      <c r="H74" s="31" t="s">
        <v>359</v>
      </c>
      <c r="I74" s="32">
        <v>41010031</v>
      </c>
      <c r="J74" s="29" t="s">
        <v>360</v>
      </c>
      <c r="K74" s="33">
        <v>42.2</v>
      </c>
      <c r="L74" s="75">
        <f t="shared" si="1"/>
        <v>0</v>
      </c>
    </row>
    <row r="75" spans="3:12" x14ac:dyDescent="0.25">
      <c r="C75" s="30">
        <v>43509</v>
      </c>
      <c r="D75" s="30">
        <v>43509</v>
      </c>
      <c r="E75" s="29">
        <v>483</v>
      </c>
      <c r="F75" s="29">
        <v>1364</v>
      </c>
      <c r="G75" s="29" t="s">
        <v>369</v>
      </c>
      <c r="H75" s="31" t="s">
        <v>370</v>
      </c>
      <c r="I75" s="32">
        <v>41007770</v>
      </c>
      <c r="J75" s="29" t="s">
        <v>371</v>
      </c>
      <c r="K75" s="33">
        <v>62.92</v>
      </c>
      <c r="L75" s="75">
        <f t="shared" si="1"/>
        <v>0</v>
      </c>
    </row>
    <row r="76" spans="3:12" x14ac:dyDescent="0.25">
      <c r="C76" s="30">
        <v>43515</v>
      </c>
      <c r="D76" s="30">
        <v>43515</v>
      </c>
      <c r="E76" s="29">
        <v>506</v>
      </c>
      <c r="F76" s="29">
        <v>1442</v>
      </c>
      <c r="G76" s="29" t="s">
        <v>55</v>
      </c>
      <c r="H76" s="31"/>
      <c r="I76" s="32">
        <v>41008151</v>
      </c>
      <c r="J76" s="29" t="s">
        <v>13</v>
      </c>
      <c r="K76" s="33">
        <v>40.5</v>
      </c>
      <c r="L76" s="75">
        <f t="shared" si="1"/>
        <v>0</v>
      </c>
    </row>
    <row r="77" spans="3:12" x14ac:dyDescent="0.25">
      <c r="C77" s="30">
        <v>43516</v>
      </c>
      <c r="D77" s="30">
        <v>43516</v>
      </c>
      <c r="E77" s="29">
        <v>509</v>
      </c>
      <c r="F77" s="29">
        <v>1450</v>
      </c>
      <c r="G77" s="29" t="s">
        <v>401</v>
      </c>
      <c r="H77" s="31" t="s">
        <v>402</v>
      </c>
      <c r="I77" s="32">
        <v>41007437</v>
      </c>
      <c r="J77" s="29" t="s">
        <v>403</v>
      </c>
      <c r="K77" s="33">
        <v>433.45</v>
      </c>
      <c r="L77" s="75">
        <f t="shared" si="1"/>
        <v>0</v>
      </c>
    </row>
    <row r="78" spans="3:12" x14ac:dyDescent="0.25">
      <c r="C78" s="30">
        <v>43518</v>
      </c>
      <c r="D78" s="30">
        <v>43518</v>
      </c>
      <c r="E78" s="29">
        <v>525</v>
      </c>
      <c r="F78" s="29">
        <v>1502</v>
      </c>
      <c r="G78" s="29" t="s">
        <v>358</v>
      </c>
      <c r="H78" s="31" t="s">
        <v>404</v>
      </c>
      <c r="I78" s="32">
        <v>41010031</v>
      </c>
      <c r="J78" s="29" t="s">
        <v>360</v>
      </c>
      <c r="K78" s="33">
        <v>12.25</v>
      </c>
      <c r="L78" s="75">
        <f t="shared" si="1"/>
        <v>0</v>
      </c>
    </row>
    <row r="79" spans="3:12" x14ac:dyDescent="0.25">
      <c r="C79" s="30">
        <v>43530</v>
      </c>
      <c r="D79" s="30">
        <v>43530</v>
      </c>
      <c r="E79" s="29">
        <v>799</v>
      </c>
      <c r="F79" s="29">
        <v>2212</v>
      </c>
      <c r="G79" s="29" t="s">
        <v>171</v>
      </c>
      <c r="H79" s="31" t="s">
        <v>453</v>
      </c>
      <c r="I79" s="32">
        <v>41010010</v>
      </c>
      <c r="J79" s="29" t="s">
        <v>172</v>
      </c>
      <c r="K79" s="33">
        <v>28.35</v>
      </c>
      <c r="L79" s="75">
        <f t="shared" si="1"/>
        <v>0</v>
      </c>
    </row>
    <row r="80" spans="3:12" x14ac:dyDescent="0.25">
      <c r="C80" s="30">
        <v>43530</v>
      </c>
      <c r="D80" s="30">
        <v>43530</v>
      </c>
      <c r="E80" s="29">
        <v>802</v>
      </c>
      <c r="F80" s="29">
        <v>2219</v>
      </c>
      <c r="G80" s="29" t="s">
        <v>358</v>
      </c>
      <c r="H80" s="31" t="s">
        <v>454</v>
      </c>
      <c r="I80" s="32">
        <v>41010031</v>
      </c>
      <c r="J80" s="29" t="s">
        <v>360</v>
      </c>
      <c r="K80" s="33">
        <v>5</v>
      </c>
      <c r="L80" s="75">
        <f t="shared" si="1"/>
        <v>0</v>
      </c>
    </row>
    <row r="81" spans="3:12" x14ac:dyDescent="0.25">
      <c r="C81" s="30">
        <v>43543</v>
      </c>
      <c r="D81" s="30">
        <v>43543</v>
      </c>
      <c r="E81" s="29">
        <v>843</v>
      </c>
      <c r="F81" s="29">
        <v>2340</v>
      </c>
      <c r="G81" s="29" t="s">
        <v>55</v>
      </c>
      <c r="H81" s="31"/>
      <c r="I81" s="32">
        <v>41008151</v>
      </c>
      <c r="J81" s="29" t="s">
        <v>13</v>
      </c>
      <c r="K81" s="33">
        <v>35.79</v>
      </c>
      <c r="L81" s="75">
        <f t="shared" si="1"/>
        <v>0</v>
      </c>
    </row>
    <row r="82" spans="3:12" x14ac:dyDescent="0.25">
      <c r="C82" s="30">
        <v>43545</v>
      </c>
      <c r="D82" s="30">
        <v>43545</v>
      </c>
      <c r="E82" s="29">
        <v>853</v>
      </c>
      <c r="F82" s="29">
        <v>2367</v>
      </c>
      <c r="G82" s="29" t="s">
        <v>482</v>
      </c>
      <c r="H82" s="31" t="s">
        <v>483</v>
      </c>
      <c r="I82" s="32">
        <v>41010023</v>
      </c>
      <c r="J82" s="29" t="s">
        <v>484</v>
      </c>
      <c r="K82" s="33">
        <v>80.209999999999994</v>
      </c>
      <c r="L82" s="75">
        <f t="shared" si="1"/>
        <v>0</v>
      </c>
    </row>
    <row r="83" spans="3:12" x14ac:dyDescent="0.25">
      <c r="C83" s="30">
        <v>43481</v>
      </c>
      <c r="D83" s="30">
        <v>43481</v>
      </c>
      <c r="E83" s="29">
        <v>119</v>
      </c>
      <c r="F83" s="29">
        <v>366</v>
      </c>
      <c r="G83" s="29" t="s">
        <v>103</v>
      </c>
      <c r="H83" s="31" t="s">
        <v>301</v>
      </c>
      <c r="I83" s="32">
        <v>41000860</v>
      </c>
      <c r="J83" s="29" t="s">
        <v>104</v>
      </c>
      <c r="K83" s="33">
        <v>328.33</v>
      </c>
      <c r="L83" s="75">
        <f t="shared" si="1"/>
        <v>0</v>
      </c>
    </row>
    <row r="84" spans="3:12" x14ac:dyDescent="0.25">
      <c r="C84" s="30">
        <v>43528</v>
      </c>
      <c r="D84" s="30">
        <v>43528</v>
      </c>
      <c r="E84" s="29">
        <v>121</v>
      </c>
      <c r="F84" s="29">
        <v>370</v>
      </c>
      <c r="G84" s="29" t="s">
        <v>164</v>
      </c>
      <c r="H84" s="31"/>
      <c r="I84" s="32">
        <v>41002966</v>
      </c>
      <c r="J84" s="29" t="s">
        <v>165</v>
      </c>
      <c r="K84" s="33">
        <v>912.76</v>
      </c>
      <c r="L84" s="75">
        <f t="shared" si="1"/>
        <v>0</v>
      </c>
    </row>
    <row r="85" spans="3:12" x14ac:dyDescent="0.25">
      <c r="C85" s="30">
        <v>43487</v>
      </c>
      <c r="D85" s="30">
        <v>43487</v>
      </c>
      <c r="E85" s="29">
        <v>153</v>
      </c>
      <c r="F85" s="29">
        <v>483</v>
      </c>
      <c r="G85" s="29" t="s">
        <v>303</v>
      </c>
      <c r="H85" s="31" t="s">
        <v>304</v>
      </c>
      <c r="I85" s="32">
        <v>41007251</v>
      </c>
      <c r="J85" s="29" t="s">
        <v>305</v>
      </c>
      <c r="K85" s="33">
        <v>115.12</v>
      </c>
      <c r="L85" s="75">
        <f t="shared" si="1"/>
        <v>0</v>
      </c>
    </row>
    <row r="86" spans="3:12" x14ac:dyDescent="0.25">
      <c r="C86" s="30">
        <v>43466</v>
      </c>
      <c r="D86" s="30">
        <v>43467</v>
      </c>
      <c r="E86" s="29">
        <v>17</v>
      </c>
      <c r="F86" s="29">
        <v>106</v>
      </c>
      <c r="G86" s="29" t="s">
        <v>55</v>
      </c>
      <c r="H86" s="31" t="s">
        <v>182</v>
      </c>
      <c r="I86" s="32">
        <v>41008151</v>
      </c>
      <c r="J86" s="29" t="s">
        <v>13</v>
      </c>
      <c r="K86" s="33">
        <v>56.45</v>
      </c>
      <c r="L86" s="75">
        <f t="shared" si="1"/>
        <v>1</v>
      </c>
    </row>
    <row r="87" spans="3:12" x14ac:dyDescent="0.25">
      <c r="C87" s="30">
        <v>43466</v>
      </c>
      <c r="D87" s="30">
        <v>43467</v>
      </c>
      <c r="E87" s="29">
        <v>18</v>
      </c>
      <c r="F87" s="29">
        <v>108</v>
      </c>
      <c r="G87" s="29" t="s">
        <v>55</v>
      </c>
      <c r="H87" s="31" t="s">
        <v>183</v>
      </c>
      <c r="I87" s="32">
        <v>41008151</v>
      </c>
      <c r="J87" s="29" t="s">
        <v>13</v>
      </c>
      <c r="K87" s="33">
        <v>462.22</v>
      </c>
      <c r="L87" s="75">
        <f t="shared" si="1"/>
        <v>1</v>
      </c>
    </row>
    <row r="88" spans="3:12" x14ac:dyDescent="0.25">
      <c r="C88" s="30">
        <v>43466</v>
      </c>
      <c r="D88" s="30">
        <v>43467</v>
      </c>
      <c r="E88" s="29">
        <v>19</v>
      </c>
      <c r="F88" s="29">
        <v>110</v>
      </c>
      <c r="G88" s="29" t="s">
        <v>55</v>
      </c>
      <c r="H88" s="31" t="s">
        <v>184</v>
      </c>
      <c r="I88" s="32">
        <v>41008151</v>
      </c>
      <c r="J88" s="29" t="s">
        <v>13</v>
      </c>
      <c r="K88" s="33">
        <v>2.23</v>
      </c>
      <c r="L88" s="75">
        <f t="shared" si="1"/>
        <v>1</v>
      </c>
    </row>
    <row r="89" spans="3:12" x14ac:dyDescent="0.25">
      <c r="C89" s="30">
        <v>43509</v>
      </c>
      <c r="D89" s="30">
        <v>43511</v>
      </c>
      <c r="E89" s="29">
        <v>493</v>
      </c>
      <c r="F89" s="29">
        <v>1389</v>
      </c>
      <c r="G89" s="29" t="s">
        <v>362</v>
      </c>
      <c r="H89" s="31" t="s">
        <v>363</v>
      </c>
      <c r="I89" s="32">
        <v>40002910</v>
      </c>
      <c r="J89" s="29" t="s">
        <v>364</v>
      </c>
      <c r="K89" s="33">
        <v>252</v>
      </c>
      <c r="L89" s="75">
        <f t="shared" si="1"/>
        <v>2</v>
      </c>
    </row>
    <row r="90" spans="3:12" x14ac:dyDescent="0.25">
      <c r="C90" s="30">
        <v>43484</v>
      </c>
      <c r="D90" s="30">
        <v>43486</v>
      </c>
      <c r="E90" s="29">
        <v>150</v>
      </c>
      <c r="F90" s="29">
        <v>475</v>
      </c>
      <c r="G90" s="29" t="s">
        <v>55</v>
      </c>
      <c r="H90" s="31" t="s">
        <v>302</v>
      </c>
      <c r="I90" s="32">
        <v>41008151</v>
      </c>
      <c r="J90" s="29" t="s">
        <v>13</v>
      </c>
      <c r="K90" s="33">
        <v>37.68</v>
      </c>
      <c r="L90" s="75">
        <f t="shared" si="1"/>
        <v>2</v>
      </c>
    </row>
    <row r="91" spans="3:12" x14ac:dyDescent="0.25">
      <c r="C91" s="30">
        <v>43501</v>
      </c>
      <c r="D91" s="30">
        <v>43504</v>
      </c>
      <c r="E91" s="29">
        <v>448</v>
      </c>
      <c r="F91" s="29">
        <v>1264</v>
      </c>
      <c r="G91" s="29" t="s">
        <v>103</v>
      </c>
      <c r="H91" s="31" t="s">
        <v>357</v>
      </c>
      <c r="I91" s="32">
        <v>41000860</v>
      </c>
      <c r="J91" s="29" t="s">
        <v>104</v>
      </c>
      <c r="K91" s="33">
        <v>517.95000000000005</v>
      </c>
      <c r="L91" s="75">
        <f t="shared" si="1"/>
        <v>3</v>
      </c>
    </row>
    <row r="92" spans="3:12" x14ac:dyDescent="0.25">
      <c r="C92" s="30">
        <v>43507</v>
      </c>
      <c r="D92" s="30">
        <v>43510</v>
      </c>
      <c r="E92" s="29">
        <v>467</v>
      </c>
      <c r="F92" s="29">
        <v>1318</v>
      </c>
      <c r="G92" s="29" t="s">
        <v>149</v>
      </c>
      <c r="H92" s="31" t="s">
        <v>361</v>
      </c>
      <c r="I92" s="32">
        <v>40008651</v>
      </c>
      <c r="J92" s="29" t="s">
        <v>150</v>
      </c>
      <c r="K92" s="33">
        <v>17.77</v>
      </c>
      <c r="L92" s="75">
        <f t="shared" si="1"/>
        <v>3</v>
      </c>
    </row>
    <row r="93" spans="3:12" x14ac:dyDescent="0.25">
      <c r="C93" s="30">
        <v>43528</v>
      </c>
      <c r="D93" s="30">
        <v>43531</v>
      </c>
      <c r="E93" s="29">
        <v>806</v>
      </c>
      <c r="F93" s="29">
        <v>2228</v>
      </c>
      <c r="G93" s="29" t="s">
        <v>103</v>
      </c>
      <c r="H93" s="31"/>
      <c r="I93" s="32">
        <v>41000860</v>
      </c>
      <c r="J93" s="29" t="s">
        <v>104</v>
      </c>
      <c r="K93" s="33">
        <v>139.04</v>
      </c>
      <c r="L93" s="75">
        <f t="shared" si="1"/>
        <v>3</v>
      </c>
    </row>
    <row r="94" spans="3:12" x14ac:dyDescent="0.25">
      <c r="C94" s="30">
        <v>43532</v>
      </c>
      <c r="D94" s="30">
        <v>43535</v>
      </c>
      <c r="E94" s="29">
        <v>816</v>
      </c>
      <c r="F94" s="29">
        <v>2250</v>
      </c>
      <c r="G94" s="29" t="s">
        <v>457</v>
      </c>
      <c r="H94" s="31"/>
      <c r="I94" s="32">
        <v>40001180</v>
      </c>
      <c r="J94" s="29" t="s">
        <v>458</v>
      </c>
      <c r="K94" s="33">
        <v>5009.32</v>
      </c>
      <c r="L94" s="75">
        <f t="shared" si="1"/>
        <v>3</v>
      </c>
    </row>
    <row r="95" spans="3:12" x14ac:dyDescent="0.25">
      <c r="C95" s="30">
        <v>43476</v>
      </c>
      <c r="D95" s="30">
        <v>43480</v>
      </c>
      <c r="E95" s="29">
        <v>108</v>
      </c>
      <c r="F95" s="29">
        <v>305</v>
      </c>
      <c r="G95" s="29" t="s">
        <v>48</v>
      </c>
      <c r="H95" s="31"/>
      <c r="I95" s="32">
        <v>41000166</v>
      </c>
      <c r="J95" s="29" t="s">
        <v>31</v>
      </c>
      <c r="K95" s="33">
        <v>417.31</v>
      </c>
      <c r="L95" s="75">
        <f t="shared" si="1"/>
        <v>4</v>
      </c>
    </row>
    <row r="96" spans="3:12" x14ac:dyDescent="0.25">
      <c r="C96" s="30">
        <v>43532</v>
      </c>
      <c r="D96" s="30">
        <v>43536</v>
      </c>
      <c r="E96" s="29">
        <v>823</v>
      </c>
      <c r="F96" s="29">
        <v>2271</v>
      </c>
      <c r="G96" s="29" t="s">
        <v>48</v>
      </c>
      <c r="H96" s="31"/>
      <c r="I96" s="32">
        <v>41000166</v>
      </c>
      <c r="J96" s="29" t="s">
        <v>31</v>
      </c>
      <c r="K96" s="33">
        <v>373.77</v>
      </c>
      <c r="L96" s="75">
        <f t="shared" si="1"/>
        <v>4</v>
      </c>
    </row>
    <row r="97" spans="3:12" x14ac:dyDescent="0.25">
      <c r="C97" s="30">
        <v>43496</v>
      </c>
      <c r="D97" s="30">
        <v>43501</v>
      </c>
      <c r="E97" s="29">
        <v>437</v>
      </c>
      <c r="F97" s="29">
        <v>1229</v>
      </c>
      <c r="G97" s="29" t="s">
        <v>51</v>
      </c>
      <c r="H97" s="31" t="s">
        <v>355</v>
      </c>
      <c r="I97" s="32">
        <v>41002593</v>
      </c>
      <c r="J97" s="29" t="s">
        <v>191</v>
      </c>
      <c r="K97" s="33">
        <v>1453.15</v>
      </c>
      <c r="L97" s="75">
        <f t="shared" si="1"/>
        <v>5</v>
      </c>
    </row>
    <row r="98" spans="3:12" x14ac:dyDescent="0.25">
      <c r="C98" s="30">
        <v>43496</v>
      </c>
      <c r="D98" s="30">
        <v>43501</v>
      </c>
      <c r="E98" s="29"/>
      <c r="F98" s="29">
        <v>1230</v>
      </c>
      <c r="G98" s="29" t="s">
        <v>51</v>
      </c>
      <c r="H98" s="31" t="s">
        <v>356</v>
      </c>
      <c r="I98" s="32">
        <v>41002593</v>
      </c>
      <c r="J98" s="29" t="s">
        <v>191</v>
      </c>
      <c r="K98" s="33">
        <v>3264.51</v>
      </c>
      <c r="L98" s="75">
        <f t="shared" si="1"/>
        <v>5</v>
      </c>
    </row>
    <row r="99" spans="3:12" x14ac:dyDescent="0.25">
      <c r="C99" s="30">
        <v>43524</v>
      </c>
      <c r="D99" s="30">
        <v>43529</v>
      </c>
      <c r="E99" s="29">
        <v>795</v>
      </c>
      <c r="F99" s="29">
        <v>2201</v>
      </c>
      <c r="G99" s="29" t="s">
        <v>51</v>
      </c>
      <c r="H99" s="31" t="s">
        <v>451</v>
      </c>
      <c r="I99" s="32">
        <v>41002593</v>
      </c>
      <c r="J99" s="29" t="s">
        <v>191</v>
      </c>
      <c r="K99" s="33">
        <v>1547.23</v>
      </c>
      <c r="L99" s="75">
        <f t="shared" si="1"/>
        <v>5</v>
      </c>
    </row>
    <row r="100" spans="3:12" x14ac:dyDescent="0.25">
      <c r="C100" s="30">
        <v>43524</v>
      </c>
      <c r="D100" s="30">
        <v>43529</v>
      </c>
      <c r="E100" s="29"/>
      <c r="F100" s="29">
        <v>2202</v>
      </c>
      <c r="G100" s="29" t="s">
        <v>51</v>
      </c>
      <c r="H100" s="31" t="s">
        <v>452</v>
      </c>
      <c r="I100" s="32">
        <v>41002593</v>
      </c>
      <c r="J100" s="29" t="s">
        <v>191</v>
      </c>
      <c r="K100" s="33">
        <v>3336</v>
      </c>
      <c r="L100" s="75">
        <f t="shared" si="1"/>
        <v>5</v>
      </c>
    </row>
    <row r="101" spans="3:12" x14ac:dyDescent="0.25">
      <c r="C101" s="30">
        <v>43503</v>
      </c>
      <c r="D101" s="30">
        <v>43509</v>
      </c>
      <c r="E101" s="29">
        <v>480</v>
      </c>
      <c r="F101" s="29">
        <v>1357</v>
      </c>
      <c r="G101" s="29" t="s">
        <v>78</v>
      </c>
      <c r="H101" s="31" t="s">
        <v>368</v>
      </c>
      <c r="I101" s="32">
        <v>41000001</v>
      </c>
      <c r="J101" s="29" t="s">
        <v>79</v>
      </c>
      <c r="K101" s="33">
        <v>66.72</v>
      </c>
      <c r="L101" s="75">
        <f t="shared" si="1"/>
        <v>6</v>
      </c>
    </row>
    <row r="102" spans="3:12" x14ac:dyDescent="0.25">
      <c r="C102" s="30">
        <v>43518</v>
      </c>
      <c r="D102" s="30">
        <v>43524</v>
      </c>
      <c r="E102" s="29"/>
      <c r="F102" s="29"/>
      <c r="G102" s="29" t="s">
        <v>169</v>
      </c>
      <c r="H102" s="31" t="s">
        <v>469</v>
      </c>
      <c r="I102" s="32">
        <v>41008640</v>
      </c>
      <c r="J102" s="29" t="s">
        <v>170</v>
      </c>
      <c r="K102" s="33">
        <v>537.76</v>
      </c>
      <c r="L102" s="75">
        <f t="shared" si="1"/>
        <v>6</v>
      </c>
    </row>
    <row r="103" spans="3:12" x14ac:dyDescent="0.25">
      <c r="C103" s="30">
        <v>43530</v>
      </c>
      <c r="D103" s="30">
        <v>43536</v>
      </c>
      <c r="E103" s="29">
        <v>824</v>
      </c>
      <c r="F103" s="29">
        <v>2273</v>
      </c>
      <c r="G103" s="29" t="s">
        <v>78</v>
      </c>
      <c r="H103" s="31"/>
      <c r="I103" s="32">
        <v>41000001</v>
      </c>
      <c r="J103" s="29" t="s">
        <v>79</v>
      </c>
      <c r="K103" s="33">
        <v>9.68</v>
      </c>
      <c r="L103" s="75">
        <f t="shared" si="1"/>
        <v>6</v>
      </c>
    </row>
    <row r="104" spans="3:12" x14ac:dyDescent="0.25">
      <c r="C104" s="30">
        <v>43465</v>
      </c>
      <c r="D104" s="30">
        <v>43472</v>
      </c>
      <c r="E104" s="29">
        <v>34</v>
      </c>
      <c r="F104" s="29">
        <v>146</v>
      </c>
      <c r="G104" s="29" t="s">
        <v>51</v>
      </c>
      <c r="H104" s="31" t="s">
        <v>190</v>
      </c>
      <c r="I104" s="32">
        <v>41002593</v>
      </c>
      <c r="J104" s="29" t="s">
        <v>191</v>
      </c>
      <c r="K104" s="33">
        <v>904.91</v>
      </c>
      <c r="L104" s="75">
        <f t="shared" si="1"/>
        <v>7</v>
      </c>
    </row>
    <row r="105" spans="3:12" x14ac:dyDescent="0.25">
      <c r="C105" s="30">
        <v>43465</v>
      </c>
      <c r="D105" s="30">
        <v>43472</v>
      </c>
      <c r="E105" s="29"/>
      <c r="F105" s="29">
        <v>147</v>
      </c>
      <c r="G105" s="29" t="s">
        <v>51</v>
      </c>
      <c r="H105" s="31" t="s">
        <v>192</v>
      </c>
      <c r="I105" s="32">
        <v>41002593</v>
      </c>
      <c r="J105" s="29" t="s">
        <v>191</v>
      </c>
      <c r="K105" s="33">
        <v>2795.5</v>
      </c>
      <c r="L105" s="75">
        <f t="shared" si="1"/>
        <v>7</v>
      </c>
    </row>
    <row r="106" spans="3:12" x14ac:dyDescent="0.25">
      <c r="C106" s="30">
        <v>43518</v>
      </c>
      <c r="D106" s="30">
        <v>43525</v>
      </c>
      <c r="E106" s="29"/>
      <c r="F106" s="29">
        <v>2157</v>
      </c>
      <c r="G106" s="29" t="s">
        <v>68</v>
      </c>
      <c r="H106" s="31" t="s">
        <v>437</v>
      </c>
      <c r="I106" s="32">
        <v>41005150</v>
      </c>
      <c r="J106" s="29" t="s">
        <v>28</v>
      </c>
      <c r="K106" s="33">
        <v>953.48</v>
      </c>
      <c r="L106" s="75">
        <f t="shared" si="1"/>
        <v>7</v>
      </c>
    </row>
    <row r="107" spans="3:12" x14ac:dyDescent="0.25">
      <c r="C107" s="30">
        <v>43546</v>
      </c>
      <c r="D107" s="30">
        <v>43553</v>
      </c>
      <c r="E107" s="29">
        <v>894</v>
      </c>
      <c r="F107" s="29">
        <v>2479</v>
      </c>
      <c r="G107" s="29" t="s">
        <v>169</v>
      </c>
      <c r="H107" s="31"/>
      <c r="I107" s="32">
        <v>41008640</v>
      </c>
      <c r="J107" s="29" t="s">
        <v>170</v>
      </c>
      <c r="K107" s="33">
        <v>529.96</v>
      </c>
      <c r="L107" s="75">
        <f t="shared" si="1"/>
        <v>7</v>
      </c>
    </row>
    <row r="108" spans="3:12" x14ac:dyDescent="0.25">
      <c r="C108" s="30">
        <v>43517</v>
      </c>
      <c r="D108" s="30">
        <v>43525</v>
      </c>
      <c r="E108" s="29"/>
      <c r="F108" s="29">
        <v>2160</v>
      </c>
      <c r="G108" s="29" t="s">
        <v>67</v>
      </c>
      <c r="H108" s="31" t="s">
        <v>440</v>
      </c>
      <c r="I108" s="32">
        <v>41007650</v>
      </c>
      <c r="J108" s="29" t="s">
        <v>29</v>
      </c>
      <c r="K108" s="33">
        <v>730.05</v>
      </c>
      <c r="L108" s="75">
        <f t="shared" si="1"/>
        <v>8</v>
      </c>
    </row>
    <row r="109" spans="3:12" x14ac:dyDescent="0.25">
      <c r="C109" s="30">
        <v>43487</v>
      </c>
      <c r="D109" s="30">
        <v>43496</v>
      </c>
      <c r="E109" s="29">
        <v>349</v>
      </c>
      <c r="F109" s="29">
        <v>961</v>
      </c>
      <c r="G109" s="29" t="s">
        <v>169</v>
      </c>
      <c r="H109" s="31"/>
      <c r="I109" s="32">
        <v>41008640</v>
      </c>
      <c r="J109" s="29" t="s">
        <v>170</v>
      </c>
      <c r="K109" s="33">
        <v>496.32</v>
      </c>
      <c r="L109" s="75">
        <f t="shared" si="1"/>
        <v>9</v>
      </c>
    </row>
    <row r="110" spans="3:12" x14ac:dyDescent="0.25">
      <c r="C110" s="30">
        <v>43530</v>
      </c>
      <c r="D110" s="30">
        <v>43543</v>
      </c>
      <c r="E110" s="29">
        <v>844</v>
      </c>
      <c r="F110" s="29">
        <v>2342</v>
      </c>
      <c r="G110" s="29" t="s">
        <v>480</v>
      </c>
      <c r="H110" s="31"/>
      <c r="I110" s="32">
        <v>41000060</v>
      </c>
      <c r="J110" s="29" t="s">
        <v>481</v>
      </c>
      <c r="K110" s="33">
        <v>964.13</v>
      </c>
      <c r="L110" s="75">
        <f t="shared" si="1"/>
        <v>13</v>
      </c>
    </row>
    <row r="111" spans="3:12" x14ac:dyDescent="0.25">
      <c r="C111" s="30">
        <v>43497</v>
      </c>
      <c r="D111" s="30">
        <v>43511</v>
      </c>
      <c r="E111" s="29"/>
      <c r="F111" s="29">
        <v>1411</v>
      </c>
      <c r="G111" s="29" t="s">
        <v>106</v>
      </c>
      <c r="H111" s="31" t="s">
        <v>399</v>
      </c>
      <c r="I111" s="32">
        <v>41002530</v>
      </c>
      <c r="J111" s="29" t="s">
        <v>107</v>
      </c>
      <c r="K111" s="33">
        <v>363</v>
      </c>
      <c r="L111" s="75">
        <f t="shared" si="1"/>
        <v>14</v>
      </c>
    </row>
    <row r="112" spans="3:12" x14ac:dyDescent="0.25">
      <c r="C112" s="30">
        <v>43495</v>
      </c>
      <c r="D112" s="30">
        <v>43511</v>
      </c>
      <c r="E112" s="29"/>
      <c r="F112" s="29">
        <v>1396</v>
      </c>
      <c r="G112" s="29" t="s">
        <v>68</v>
      </c>
      <c r="H112" s="31" t="s">
        <v>378</v>
      </c>
      <c r="I112" s="32">
        <v>41005150</v>
      </c>
      <c r="J112" s="29" t="s">
        <v>28</v>
      </c>
      <c r="K112" s="33">
        <v>953.48</v>
      </c>
      <c r="L112" s="75">
        <f t="shared" si="1"/>
        <v>16</v>
      </c>
    </row>
    <row r="113" spans="3:12" x14ac:dyDescent="0.25">
      <c r="C113" s="30">
        <v>43495</v>
      </c>
      <c r="D113" s="30">
        <v>43511</v>
      </c>
      <c r="E113" s="29"/>
      <c r="F113" s="29">
        <v>1412</v>
      </c>
      <c r="G113" s="29" t="s">
        <v>100</v>
      </c>
      <c r="H113" s="31" t="s">
        <v>400</v>
      </c>
      <c r="I113" s="32">
        <v>41000173</v>
      </c>
      <c r="J113" s="29" t="s">
        <v>101</v>
      </c>
      <c r="K113" s="33">
        <v>151.01</v>
      </c>
      <c r="L113" s="75">
        <f t="shared" si="1"/>
        <v>16</v>
      </c>
    </row>
    <row r="114" spans="3:12" x14ac:dyDescent="0.25">
      <c r="C114" s="30">
        <v>43493</v>
      </c>
      <c r="D114" s="30">
        <v>43511</v>
      </c>
      <c r="E114" s="29"/>
      <c r="F114" s="29">
        <v>1405</v>
      </c>
      <c r="G114" s="29" t="s">
        <v>387</v>
      </c>
      <c r="H114" s="31" t="s">
        <v>388</v>
      </c>
      <c r="I114" s="32">
        <v>41001147</v>
      </c>
      <c r="J114" s="29" t="s">
        <v>389</v>
      </c>
      <c r="K114" s="33">
        <v>721.77</v>
      </c>
      <c r="L114" s="75">
        <f t="shared" si="1"/>
        <v>18</v>
      </c>
    </row>
    <row r="115" spans="3:12" x14ac:dyDescent="0.25">
      <c r="C115" s="30">
        <v>43507</v>
      </c>
      <c r="D115" s="30">
        <v>43525</v>
      </c>
      <c r="E115" s="29"/>
      <c r="F115" s="29">
        <v>2136</v>
      </c>
      <c r="G115" s="29" t="s">
        <v>413</v>
      </c>
      <c r="H115" s="31" t="s">
        <v>414</v>
      </c>
      <c r="I115" s="32">
        <v>41005615</v>
      </c>
      <c r="J115" s="29" t="s">
        <v>415</v>
      </c>
      <c r="K115" s="33">
        <v>256.77</v>
      </c>
      <c r="L115" s="75">
        <f t="shared" si="1"/>
        <v>18</v>
      </c>
    </row>
    <row r="116" spans="3:12" x14ac:dyDescent="0.25">
      <c r="C116" s="30">
        <v>43504</v>
      </c>
      <c r="D116" s="30">
        <v>43525</v>
      </c>
      <c r="E116" s="29"/>
      <c r="F116" s="29">
        <v>2140</v>
      </c>
      <c r="G116" s="29" t="s">
        <v>131</v>
      </c>
      <c r="H116" s="31" t="s">
        <v>419</v>
      </c>
      <c r="I116" s="32">
        <v>40001070</v>
      </c>
      <c r="J116" s="29" t="s">
        <v>132</v>
      </c>
      <c r="K116" s="33">
        <v>308</v>
      </c>
      <c r="L116" s="75">
        <f t="shared" si="1"/>
        <v>21</v>
      </c>
    </row>
    <row r="117" spans="3:12" x14ac:dyDescent="0.25">
      <c r="C117" s="30">
        <v>43518</v>
      </c>
      <c r="D117" s="30">
        <v>43542</v>
      </c>
      <c r="E117" s="29"/>
      <c r="F117" s="29">
        <v>2330</v>
      </c>
      <c r="G117" s="29" t="s">
        <v>89</v>
      </c>
      <c r="H117" s="31" t="s">
        <v>468</v>
      </c>
      <c r="I117" s="32">
        <v>41000115</v>
      </c>
      <c r="J117" s="29" t="s">
        <v>90</v>
      </c>
      <c r="K117" s="33">
        <v>159.5</v>
      </c>
      <c r="L117" s="75">
        <f t="shared" si="1"/>
        <v>24</v>
      </c>
    </row>
    <row r="118" spans="3:12" x14ac:dyDescent="0.25">
      <c r="C118" s="30">
        <v>43455</v>
      </c>
      <c r="D118" s="30">
        <v>43480</v>
      </c>
      <c r="E118" s="29"/>
      <c r="F118" s="29">
        <v>314</v>
      </c>
      <c r="G118" s="29" t="s">
        <v>69</v>
      </c>
      <c r="H118" s="31" t="s">
        <v>262</v>
      </c>
      <c r="I118" s="32">
        <v>40002950</v>
      </c>
      <c r="J118" s="29" t="s">
        <v>20</v>
      </c>
      <c r="K118" s="33">
        <v>169.4</v>
      </c>
      <c r="L118" s="75">
        <f t="shared" si="1"/>
        <v>25</v>
      </c>
    </row>
    <row r="119" spans="3:12" x14ac:dyDescent="0.25">
      <c r="C119" s="30">
        <v>43455</v>
      </c>
      <c r="D119" s="30">
        <v>43480</v>
      </c>
      <c r="E119" s="29"/>
      <c r="F119" s="29">
        <v>337</v>
      </c>
      <c r="G119" s="29" t="s">
        <v>68</v>
      </c>
      <c r="H119" s="31" t="s">
        <v>295</v>
      </c>
      <c r="I119" s="32">
        <v>41005150</v>
      </c>
      <c r="J119" s="29" t="s">
        <v>28</v>
      </c>
      <c r="K119" s="33">
        <v>396.28</v>
      </c>
      <c r="L119" s="75">
        <f t="shared" si="1"/>
        <v>25</v>
      </c>
    </row>
    <row r="120" spans="3:12" x14ac:dyDescent="0.25">
      <c r="C120" s="30">
        <v>43486</v>
      </c>
      <c r="D120" s="30">
        <v>43511</v>
      </c>
      <c r="E120" s="29"/>
      <c r="F120" s="29">
        <v>1404</v>
      </c>
      <c r="G120" s="29" t="s">
        <v>67</v>
      </c>
      <c r="H120" s="31" t="s">
        <v>386</v>
      </c>
      <c r="I120" s="32">
        <v>41007650</v>
      </c>
      <c r="J120" s="29" t="s">
        <v>29</v>
      </c>
      <c r="K120" s="33">
        <v>601.37</v>
      </c>
      <c r="L120" s="75">
        <f t="shared" si="1"/>
        <v>25</v>
      </c>
    </row>
    <row r="121" spans="3:12" x14ac:dyDescent="0.25">
      <c r="C121" s="30">
        <v>43517</v>
      </c>
      <c r="D121" s="30">
        <v>43542</v>
      </c>
      <c r="E121" s="29"/>
      <c r="F121" s="29">
        <v>2331</v>
      </c>
      <c r="G121" s="29" t="s">
        <v>147</v>
      </c>
      <c r="H121" s="31" t="s">
        <v>470</v>
      </c>
      <c r="I121" s="32">
        <v>40007508</v>
      </c>
      <c r="J121" s="29" t="s">
        <v>148</v>
      </c>
      <c r="K121" s="33">
        <v>620.07000000000005</v>
      </c>
      <c r="L121" s="75">
        <f t="shared" si="1"/>
        <v>25</v>
      </c>
    </row>
    <row r="122" spans="3:12" x14ac:dyDescent="0.25">
      <c r="C122" s="30">
        <v>43454</v>
      </c>
      <c r="D122" s="30">
        <v>43480</v>
      </c>
      <c r="E122" s="29"/>
      <c r="F122" s="29">
        <v>318</v>
      </c>
      <c r="G122" s="29" t="s">
        <v>72</v>
      </c>
      <c r="H122" s="31" t="s">
        <v>267</v>
      </c>
      <c r="I122" s="32">
        <v>41002557</v>
      </c>
      <c r="J122" s="29" t="s">
        <v>32</v>
      </c>
      <c r="K122" s="33">
        <v>15.46</v>
      </c>
      <c r="L122" s="75">
        <f t="shared" si="1"/>
        <v>26</v>
      </c>
    </row>
    <row r="123" spans="3:12" x14ac:dyDescent="0.25">
      <c r="C123" s="30">
        <v>43454</v>
      </c>
      <c r="D123" s="30">
        <v>43480</v>
      </c>
      <c r="E123" s="29"/>
      <c r="F123" s="29">
        <v>320</v>
      </c>
      <c r="G123" s="29" t="s">
        <v>156</v>
      </c>
      <c r="H123" s="31" t="s">
        <v>269</v>
      </c>
      <c r="I123" s="32">
        <v>41002511</v>
      </c>
      <c r="J123" s="29" t="s">
        <v>157</v>
      </c>
      <c r="K123" s="33">
        <v>36.74</v>
      </c>
      <c r="L123" s="75">
        <f t="shared" si="1"/>
        <v>26</v>
      </c>
    </row>
    <row r="124" spans="3:12" x14ac:dyDescent="0.25">
      <c r="C124" s="30">
        <v>43454</v>
      </c>
      <c r="D124" s="30">
        <v>43480</v>
      </c>
      <c r="E124" s="29"/>
      <c r="F124" s="29">
        <v>323</v>
      </c>
      <c r="G124" s="29" t="s">
        <v>99</v>
      </c>
      <c r="H124" s="31" t="s">
        <v>274</v>
      </c>
      <c r="I124" s="32">
        <v>40001800</v>
      </c>
      <c r="J124" s="29" t="s">
        <v>86</v>
      </c>
      <c r="K124" s="33">
        <v>1395.37</v>
      </c>
      <c r="L124" s="75">
        <f t="shared" si="1"/>
        <v>26</v>
      </c>
    </row>
    <row r="125" spans="3:12" x14ac:dyDescent="0.25">
      <c r="C125" s="30">
        <v>43454</v>
      </c>
      <c r="D125" s="30">
        <v>43480</v>
      </c>
      <c r="E125" s="29"/>
      <c r="F125" s="29">
        <v>325</v>
      </c>
      <c r="G125" s="29" t="s">
        <v>276</v>
      </c>
      <c r="H125" s="31" t="s">
        <v>277</v>
      </c>
      <c r="I125" s="32">
        <v>40000311</v>
      </c>
      <c r="J125" s="29" t="s">
        <v>278</v>
      </c>
      <c r="K125" s="33">
        <v>14483.7</v>
      </c>
      <c r="L125" s="75">
        <f t="shared" si="1"/>
        <v>26</v>
      </c>
    </row>
    <row r="126" spans="3:12" x14ac:dyDescent="0.25">
      <c r="C126" s="30">
        <v>43454</v>
      </c>
      <c r="D126" s="30">
        <v>43480</v>
      </c>
      <c r="E126" s="29"/>
      <c r="F126" s="29">
        <v>331</v>
      </c>
      <c r="G126" s="29" t="s">
        <v>99</v>
      </c>
      <c r="H126" s="31" t="s">
        <v>286</v>
      </c>
      <c r="I126" s="32">
        <v>40001800</v>
      </c>
      <c r="J126" s="29" t="s">
        <v>86</v>
      </c>
      <c r="K126" s="33">
        <v>2674.23</v>
      </c>
      <c r="L126" s="75">
        <f t="shared" si="1"/>
        <v>26</v>
      </c>
    </row>
    <row r="127" spans="3:12" x14ac:dyDescent="0.25">
      <c r="C127" s="30">
        <v>43485</v>
      </c>
      <c r="D127" s="30">
        <v>43511</v>
      </c>
      <c r="E127" s="29"/>
      <c r="F127" s="29">
        <v>1408</v>
      </c>
      <c r="G127" s="29" t="s">
        <v>394</v>
      </c>
      <c r="H127" s="31" t="s">
        <v>395</v>
      </c>
      <c r="I127" s="32">
        <v>40002945</v>
      </c>
      <c r="J127" s="29" t="s">
        <v>396</v>
      </c>
      <c r="K127" s="33">
        <v>126.81</v>
      </c>
      <c r="L127" s="75">
        <f t="shared" si="1"/>
        <v>26</v>
      </c>
    </row>
    <row r="128" spans="3:12" x14ac:dyDescent="0.25">
      <c r="C128" s="30">
        <v>43516</v>
      </c>
      <c r="D128" s="30">
        <v>43542</v>
      </c>
      <c r="E128" s="29"/>
      <c r="F128" s="29">
        <v>2323</v>
      </c>
      <c r="G128" s="29" t="s">
        <v>133</v>
      </c>
      <c r="H128" s="31" t="s">
        <v>461</v>
      </c>
      <c r="I128" s="32">
        <v>40001350</v>
      </c>
      <c r="J128" s="29" t="s">
        <v>42</v>
      </c>
      <c r="K128" s="33">
        <v>137.11000000000001</v>
      </c>
      <c r="L128" s="75">
        <f t="shared" si="1"/>
        <v>26</v>
      </c>
    </row>
    <row r="129" spans="3:12" x14ac:dyDescent="0.25">
      <c r="C129" s="30">
        <v>43452</v>
      </c>
      <c r="D129" s="30">
        <v>43480</v>
      </c>
      <c r="E129" s="29"/>
      <c r="F129" s="29">
        <v>322</v>
      </c>
      <c r="G129" s="29" t="s">
        <v>272</v>
      </c>
      <c r="H129" s="31" t="s">
        <v>273</v>
      </c>
      <c r="I129" s="32">
        <v>41001242</v>
      </c>
      <c r="J129" s="29" t="s">
        <v>180</v>
      </c>
      <c r="K129" s="33">
        <v>73.540000000000006</v>
      </c>
      <c r="L129" s="75">
        <f t="shared" si="1"/>
        <v>28</v>
      </c>
    </row>
    <row r="130" spans="3:12" x14ac:dyDescent="0.25">
      <c r="C130" s="30">
        <v>43452</v>
      </c>
      <c r="D130" s="30">
        <v>43480</v>
      </c>
      <c r="E130" s="29"/>
      <c r="F130" s="29">
        <v>327</v>
      </c>
      <c r="G130" s="29" t="s">
        <v>142</v>
      </c>
      <c r="H130" s="31" t="s">
        <v>282</v>
      </c>
      <c r="I130" s="32">
        <v>40003006</v>
      </c>
      <c r="J130" s="29" t="s">
        <v>143</v>
      </c>
      <c r="K130" s="33">
        <v>6054.84</v>
      </c>
      <c r="L130" s="75">
        <f t="shared" si="1"/>
        <v>28</v>
      </c>
    </row>
    <row r="131" spans="3:12" x14ac:dyDescent="0.25">
      <c r="C131" s="30">
        <v>43452</v>
      </c>
      <c r="D131" s="30">
        <v>43480</v>
      </c>
      <c r="E131" s="29"/>
      <c r="F131" s="29">
        <v>328</v>
      </c>
      <c r="G131" s="29" t="s">
        <v>70</v>
      </c>
      <c r="H131" s="31" t="s">
        <v>283</v>
      </c>
      <c r="I131" s="32">
        <v>41007530</v>
      </c>
      <c r="J131" s="29" t="s">
        <v>46</v>
      </c>
      <c r="K131" s="33">
        <v>266.19</v>
      </c>
      <c r="L131" s="75">
        <f t="shared" si="1"/>
        <v>28</v>
      </c>
    </row>
    <row r="132" spans="3:12" x14ac:dyDescent="0.25">
      <c r="C132" s="30">
        <v>43483</v>
      </c>
      <c r="D132" s="30">
        <v>43511</v>
      </c>
      <c r="E132" s="29"/>
      <c r="F132" s="29">
        <v>1406</v>
      </c>
      <c r="G132" s="29" t="s">
        <v>134</v>
      </c>
      <c r="H132" s="31" t="s">
        <v>390</v>
      </c>
      <c r="I132" s="32">
        <v>40001400</v>
      </c>
      <c r="J132" s="29" t="s">
        <v>34</v>
      </c>
      <c r="K132" s="33">
        <v>329.79</v>
      </c>
      <c r="L132" s="75">
        <f t="shared" si="1"/>
        <v>28</v>
      </c>
    </row>
    <row r="133" spans="3:12" x14ac:dyDescent="0.25">
      <c r="C133" s="30">
        <v>43497</v>
      </c>
      <c r="D133" s="30">
        <v>43525</v>
      </c>
      <c r="E133" s="29"/>
      <c r="F133" s="29">
        <v>2133</v>
      </c>
      <c r="G133" s="29" t="s">
        <v>106</v>
      </c>
      <c r="H133" s="31" t="s">
        <v>410</v>
      </c>
      <c r="I133" s="32">
        <v>41002530</v>
      </c>
      <c r="J133" s="29" t="s">
        <v>107</v>
      </c>
      <c r="K133" s="33">
        <v>363</v>
      </c>
      <c r="L133" s="75">
        <f t="shared" ref="L133:L196" si="2">+D133-C133</f>
        <v>28</v>
      </c>
    </row>
    <row r="134" spans="3:12" x14ac:dyDescent="0.25">
      <c r="C134" s="30">
        <v>43514</v>
      </c>
      <c r="D134" s="30">
        <v>43542</v>
      </c>
      <c r="E134" s="29"/>
      <c r="F134" s="29">
        <v>2322</v>
      </c>
      <c r="G134" s="29" t="s">
        <v>167</v>
      </c>
      <c r="H134" s="31" t="s">
        <v>460</v>
      </c>
      <c r="I134" s="32">
        <v>41008103</v>
      </c>
      <c r="J134" s="29" t="s">
        <v>124</v>
      </c>
      <c r="K134" s="33">
        <v>139.38999999999999</v>
      </c>
      <c r="L134" s="75">
        <f t="shared" si="2"/>
        <v>28</v>
      </c>
    </row>
    <row r="135" spans="3:12" x14ac:dyDescent="0.25">
      <c r="C135" s="30">
        <v>43514</v>
      </c>
      <c r="D135" s="30">
        <v>43542</v>
      </c>
      <c r="E135" s="29"/>
      <c r="F135" s="29">
        <v>2333</v>
      </c>
      <c r="G135" s="29" t="s">
        <v>92</v>
      </c>
      <c r="H135" s="31" t="s">
        <v>472</v>
      </c>
      <c r="I135" s="32">
        <v>41007555</v>
      </c>
      <c r="J135" s="29" t="s">
        <v>93</v>
      </c>
      <c r="K135" s="33">
        <v>528.61</v>
      </c>
      <c r="L135" s="75">
        <f t="shared" si="2"/>
        <v>28</v>
      </c>
    </row>
    <row r="136" spans="3:12" x14ac:dyDescent="0.25">
      <c r="C136" s="30">
        <v>43451</v>
      </c>
      <c r="D136" s="30">
        <v>43480</v>
      </c>
      <c r="E136" s="29"/>
      <c r="F136" s="29">
        <v>317</v>
      </c>
      <c r="G136" s="29" t="s">
        <v>147</v>
      </c>
      <c r="H136" s="31" t="s">
        <v>266</v>
      </c>
      <c r="I136" s="32">
        <v>40007508</v>
      </c>
      <c r="J136" s="29" t="s">
        <v>148</v>
      </c>
      <c r="K136" s="33">
        <v>925.65</v>
      </c>
      <c r="L136" s="75">
        <f t="shared" si="2"/>
        <v>29</v>
      </c>
    </row>
    <row r="137" spans="3:12" x14ac:dyDescent="0.25">
      <c r="C137" s="30">
        <v>43451</v>
      </c>
      <c r="D137" s="30">
        <v>43480</v>
      </c>
      <c r="E137" s="29"/>
      <c r="F137" s="29">
        <v>329</v>
      </c>
      <c r="G137" s="29" t="s">
        <v>147</v>
      </c>
      <c r="H137" s="31" t="s">
        <v>284</v>
      </c>
      <c r="I137" s="32">
        <v>40007508</v>
      </c>
      <c r="J137" s="29" t="s">
        <v>148</v>
      </c>
      <c r="K137" s="33">
        <v>519.86</v>
      </c>
      <c r="L137" s="75">
        <f t="shared" si="2"/>
        <v>29</v>
      </c>
    </row>
    <row r="138" spans="3:12" x14ac:dyDescent="0.25">
      <c r="C138" s="30">
        <v>43451</v>
      </c>
      <c r="D138" s="30">
        <v>43480</v>
      </c>
      <c r="E138" s="29"/>
      <c r="F138" s="29">
        <v>333</v>
      </c>
      <c r="G138" s="29" t="s">
        <v>134</v>
      </c>
      <c r="H138" s="31" t="s">
        <v>288</v>
      </c>
      <c r="I138" s="32">
        <v>40001400</v>
      </c>
      <c r="J138" s="29" t="s">
        <v>34</v>
      </c>
      <c r="K138" s="33">
        <v>943.8</v>
      </c>
      <c r="L138" s="75">
        <f t="shared" si="2"/>
        <v>29</v>
      </c>
    </row>
    <row r="139" spans="3:12" x14ac:dyDescent="0.25">
      <c r="C139" s="30">
        <v>43496</v>
      </c>
      <c r="D139" s="30">
        <v>43525</v>
      </c>
      <c r="E139" s="29"/>
      <c r="F139" s="29">
        <v>2130</v>
      </c>
      <c r="G139" s="29" t="s">
        <v>128</v>
      </c>
      <c r="H139" s="31" t="s">
        <v>407</v>
      </c>
      <c r="I139" s="32">
        <v>40000651</v>
      </c>
      <c r="J139" s="29" t="s">
        <v>122</v>
      </c>
      <c r="K139" s="33">
        <v>355.3</v>
      </c>
      <c r="L139" s="75">
        <f t="shared" si="2"/>
        <v>29</v>
      </c>
    </row>
    <row r="140" spans="3:12" x14ac:dyDescent="0.25">
      <c r="C140" s="30">
        <v>43496</v>
      </c>
      <c r="D140" s="30">
        <v>43525</v>
      </c>
      <c r="E140" s="29"/>
      <c r="F140" s="29">
        <v>2131</v>
      </c>
      <c r="G140" s="29" t="s">
        <v>64</v>
      </c>
      <c r="H140" s="31" t="s">
        <v>408</v>
      </c>
      <c r="I140" s="32">
        <v>41001247</v>
      </c>
      <c r="J140" s="29" t="s">
        <v>16</v>
      </c>
      <c r="K140" s="33">
        <v>530</v>
      </c>
      <c r="L140" s="75">
        <f t="shared" si="2"/>
        <v>29</v>
      </c>
    </row>
    <row r="141" spans="3:12" x14ac:dyDescent="0.25">
      <c r="C141" s="30">
        <v>43496</v>
      </c>
      <c r="D141" s="30">
        <v>43525</v>
      </c>
      <c r="E141" s="29"/>
      <c r="F141" s="29">
        <v>2132</v>
      </c>
      <c r="G141" s="29" t="s">
        <v>63</v>
      </c>
      <c r="H141" s="31" t="s">
        <v>409</v>
      </c>
      <c r="I141" s="32">
        <v>40000200</v>
      </c>
      <c r="J141" s="29" t="s">
        <v>15</v>
      </c>
      <c r="K141" s="33">
        <v>71.34</v>
      </c>
      <c r="L141" s="75">
        <f t="shared" si="2"/>
        <v>29</v>
      </c>
    </row>
    <row r="142" spans="3:12" x14ac:dyDescent="0.25">
      <c r="C142" s="30">
        <v>43496</v>
      </c>
      <c r="D142" s="30">
        <v>43525</v>
      </c>
      <c r="E142" s="29"/>
      <c r="F142" s="29">
        <v>2134</v>
      </c>
      <c r="G142" s="29" t="s">
        <v>57</v>
      </c>
      <c r="H142" s="31" t="s">
        <v>411</v>
      </c>
      <c r="I142" s="32">
        <v>41005300</v>
      </c>
      <c r="J142" s="29" t="s">
        <v>22</v>
      </c>
      <c r="K142" s="33">
        <v>226.57</v>
      </c>
      <c r="L142" s="75">
        <f t="shared" si="2"/>
        <v>29</v>
      </c>
    </row>
    <row r="143" spans="3:12" x14ac:dyDescent="0.25">
      <c r="C143" s="30">
        <v>43496</v>
      </c>
      <c r="D143" s="30">
        <v>43525</v>
      </c>
      <c r="E143" s="29"/>
      <c r="F143" s="29">
        <v>2138</v>
      </c>
      <c r="G143" s="29" t="s">
        <v>168</v>
      </c>
      <c r="H143" s="31" t="s">
        <v>417</v>
      </c>
      <c r="I143" s="32">
        <v>41008440</v>
      </c>
      <c r="J143" s="29" t="s">
        <v>84</v>
      </c>
      <c r="K143" s="33">
        <v>409.92</v>
      </c>
      <c r="L143" s="75">
        <f t="shared" si="2"/>
        <v>29</v>
      </c>
    </row>
    <row r="144" spans="3:12" x14ac:dyDescent="0.25">
      <c r="C144" s="30">
        <v>43496</v>
      </c>
      <c r="D144" s="30">
        <v>43525</v>
      </c>
      <c r="E144" s="29"/>
      <c r="F144" s="29">
        <v>2139</v>
      </c>
      <c r="G144" s="29" t="s">
        <v>62</v>
      </c>
      <c r="H144" s="31" t="s">
        <v>418</v>
      </c>
      <c r="I144" s="32">
        <v>41002375</v>
      </c>
      <c r="J144" s="29" t="s">
        <v>30</v>
      </c>
      <c r="K144" s="33">
        <v>112.01</v>
      </c>
      <c r="L144" s="75">
        <f t="shared" si="2"/>
        <v>29</v>
      </c>
    </row>
    <row r="145" spans="3:12" x14ac:dyDescent="0.25">
      <c r="C145" s="30">
        <v>43496</v>
      </c>
      <c r="D145" s="30">
        <v>43525</v>
      </c>
      <c r="E145" s="29"/>
      <c r="F145" s="29">
        <v>2141</v>
      </c>
      <c r="G145" s="29" t="s">
        <v>111</v>
      </c>
      <c r="H145" s="31" t="s">
        <v>420</v>
      </c>
      <c r="I145" s="32">
        <v>41007250</v>
      </c>
      <c r="J145" s="29" t="s">
        <v>95</v>
      </c>
      <c r="K145" s="33">
        <v>283.08999999999997</v>
      </c>
      <c r="L145" s="75">
        <f t="shared" si="2"/>
        <v>29</v>
      </c>
    </row>
    <row r="146" spans="3:12" x14ac:dyDescent="0.25">
      <c r="C146" s="30">
        <v>43496</v>
      </c>
      <c r="D146" s="30">
        <v>43525</v>
      </c>
      <c r="E146" s="29"/>
      <c r="F146" s="29">
        <v>2144</v>
      </c>
      <c r="G146" s="29" t="s">
        <v>74</v>
      </c>
      <c r="H146" s="31" t="s">
        <v>422</v>
      </c>
      <c r="I146" s="32">
        <v>41008600</v>
      </c>
      <c r="J146" s="29" t="s">
        <v>27</v>
      </c>
      <c r="K146" s="33">
        <v>252.65</v>
      </c>
      <c r="L146" s="75">
        <f t="shared" si="2"/>
        <v>29</v>
      </c>
    </row>
    <row r="147" spans="3:12" x14ac:dyDescent="0.25">
      <c r="C147" s="30">
        <v>43496</v>
      </c>
      <c r="D147" s="30">
        <v>43525</v>
      </c>
      <c r="E147" s="29"/>
      <c r="F147" s="29">
        <v>2146</v>
      </c>
      <c r="G147" s="29" t="s">
        <v>72</v>
      </c>
      <c r="H147" s="31" t="s">
        <v>424</v>
      </c>
      <c r="I147" s="32">
        <v>41002557</v>
      </c>
      <c r="J147" s="29" t="s">
        <v>32</v>
      </c>
      <c r="K147" s="33">
        <v>53.16</v>
      </c>
      <c r="L147" s="75">
        <f t="shared" si="2"/>
        <v>29</v>
      </c>
    </row>
    <row r="148" spans="3:12" x14ac:dyDescent="0.25">
      <c r="C148" s="30">
        <v>43496</v>
      </c>
      <c r="D148" s="30">
        <v>43525</v>
      </c>
      <c r="E148" s="29"/>
      <c r="F148" s="29">
        <v>2149</v>
      </c>
      <c r="G148" s="29" t="s">
        <v>73</v>
      </c>
      <c r="H148" s="31" t="s">
        <v>429</v>
      </c>
      <c r="I148" s="32">
        <v>41008450</v>
      </c>
      <c r="J148" s="29" t="s">
        <v>26</v>
      </c>
      <c r="K148" s="33">
        <v>220</v>
      </c>
      <c r="L148" s="75">
        <f t="shared" si="2"/>
        <v>29</v>
      </c>
    </row>
    <row r="149" spans="3:12" x14ac:dyDescent="0.25">
      <c r="C149" s="30">
        <v>43496</v>
      </c>
      <c r="D149" s="30">
        <v>43525</v>
      </c>
      <c r="E149" s="29"/>
      <c r="F149" s="29">
        <v>2150</v>
      </c>
      <c r="G149" s="29" t="s">
        <v>151</v>
      </c>
      <c r="H149" s="31" t="s">
        <v>430</v>
      </c>
      <c r="I149" s="32">
        <v>41000460</v>
      </c>
      <c r="J149" s="29" t="s">
        <v>152</v>
      </c>
      <c r="K149" s="33">
        <v>130.68</v>
      </c>
      <c r="L149" s="75">
        <f t="shared" si="2"/>
        <v>29</v>
      </c>
    </row>
    <row r="150" spans="3:12" x14ac:dyDescent="0.25">
      <c r="C150" s="30">
        <v>43496</v>
      </c>
      <c r="D150" s="30">
        <v>43525</v>
      </c>
      <c r="E150" s="29"/>
      <c r="F150" s="29">
        <v>2152</v>
      </c>
      <c r="G150" s="29" t="s">
        <v>162</v>
      </c>
      <c r="H150" s="31" t="s">
        <v>432</v>
      </c>
      <c r="I150" s="32">
        <v>41002895</v>
      </c>
      <c r="J150" s="29" t="s">
        <v>163</v>
      </c>
      <c r="K150" s="33">
        <v>2219.87</v>
      </c>
      <c r="L150" s="75">
        <f t="shared" si="2"/>
        <v>29</v>
      </c>
    </row>
    <row r="151" spans="3:12" x14ac:dyDescent="0.25">
      <c r="C151" s="30">
        <v>43496</v>
      </c>
      <c r="D151" s="30">
        <v>43525</v>
      </c>
      <c r="E151" s="29"/>
      <c r="F151" s="29">
        <v>2153</v>
      </c>
      <c r="G151" s="29" t="s">
        <v>126</v>
      </c>
      <c r="H151" s="31" t="s">
        <v>433</v>
      </c>
      <c r="I151" s="32">
        <v>40000650</v>
      </c>
      <c r="J151" s="29" t="s">
        <v>127</v>
      </c>
      <c r="K151" s="33">
        <v>136.86000000000001</v>
      </c>
      <c r="L151" s="75">
        <f t="shared" si="2"/>
        <v>29</v>
      </c>
    </row>
    <row r="152" spans="3:12" x14ac:dyDescent="0.25">
      <c r="C152" s="30">
        <v>43496</v>
      </c>
      <c r="D152" s="30">
        <v>43525</v>
      </c>
      <c r="E152" s="29"/>
      <c r="F152" s="29">
        <v>2154</v>
      </c>
      <c r="G152" s="29" t="s">
        <v>59</v>
      </c>
      <c r="H152" s="31" t="s">
        <v>434</v>
      </c>
      <c r="I152" s="32">
        <v>40001550</v>
      </c>
      <c r="J152" s="29" t="s">
        <v>19</v>
      </c>
      <c r="K152" s="33">
        <v>267.60000000000002</v>
      </c>
      <c r="L152" s="75">
        <f t="shared" si="2"/>
        <v>29</v>
      </c>
    </row>
    <row r="153" spans="3:12" x14ac:dyDescent="0.25">
      <c r="C153" s="30">
        <v>43496</v>
      </c>
      <c r="D153" s="30">
        <v>43525</v>
      </c>
      <c r="E153" s="29"/>
      <c r="F153" s="29">
        <v>2155</v>
      </c>
      <c r="G153" s="29" t="s">
        <v>61</v>
      </c>
      <c r="H153" s="31" t="s">
        <v>435</v>
      </c>
      <c r="I153" s="32">
        <v>40003005</v>
      </c>
      <c r="J153" s="29" t="s">
        <v>21</v>
      </c>
      <c r="K153" s="33">
        <v>115.03</v>
      </c>
      <c r="L153" s="75">
        <f t="shared" si="2"/>
        <v>29</v>
      </c>
    </row>
    <row r="154" spans="3:12" x14ac:dyDescent="0.25">
      <c r="C154" s="30">
        <v>43496</v>
      </c>
      <c r="D154" s="30">
        <v>43525</v>
      </c>
      <c r="E154" s="29"/>
      <c r="F154" s="29">
        <v>2161</v>
      </c>
      <c r="G154" s="29" t="s">
        <v>264</v>
      </c>
      <c r="H154" s="31" t="s">
        <v>441</v>
      </c>
      <c r="I154" s="32">
        <v>40000800</v>
      </c>
      <c r="J154" s="29" t="s">
        <v>176</v>
      </c>
      <c r="K154" s="33">
        <v>8120.2</v>
      </c>
      <c r="L154" s="75">
        <f t="shared" si="2"/>
        <v>29</v>
      </c>
    </row>
    <row r="155" spans="3:12" x14ac:dyDescent="0.25">
      <c r="C155" s="30">
        <v>43496</v>
      </c>
      <c r="D155" s="30">
        <v>43525</v>
      </c>
      <c r="E155" s="29"/>
      <c r="F155" s="29">
        <v>2163</v>
      </c>
      <c r="G155" s="29" t="s">
        <v>144</v>
      </c>
      <c r="H155" s="31" t="s">
        <v>443</v>
      </c>
      <c r="I155" s="32">
        <v>40003180</v>
      </c>
      <c r="J155" s="29" t="s">
        <v>145</v>
      </c>
      <c r="K155" s="33">
        <v>690.25</v>
      </c>
      <c r="L155" s="75">
        <f t="shared" si="2"/>
        <v>29</v>
      </c>
    </row>
    <row r="156" spans="3:12" x14ac:dyDescent="0.25">
      <c r="C156" s="30">
        <v>43496</v>
      </c>
      <c r="D156" s="30">
        <v>43525</v>
      </c>
      <c r="E156" s="29"/>
      <c r="F156" s="29">
        <v>2165</v>
      </c>
      <c r="G156" s="29" t="s">
        <v>98</v>
      </c>
      <c r="H156" s="31" t="s">
        <v>445</v>
      </c>
      <c r="I156" s="32">
        <v>40001050</v>
      </c>
      <c r="J156" s="29" t="s">
        <v>94</v>
      </c>
      <c r="K156" s="33">
        <v>104.98</v>
      </c>
      <c r="L156" s="75">
        <f t="shared" si="2"/>
        <v>29</v>
      </c>
    </row>
    <row r="157" spans="3:12" x14ac:dyDescent="0.25">
      <c r="C157" s="30">
        <v>43496</v>
      </c>
      <c r="D157" s="30">
        <v>43525</v>
      </c>
      <c r="E157" s="29"/>
      <c r="F157" s="29">
        <v>2166</v>
      </c>
      <c r="G157" s="29" t="s">
        <v>160</v>
      </c>
      <c r="H157" s="31" t="s">
        <v>446</v>
      </c>
      <c r="I157" s="32">
        <v>41002865</v>
      </c>
      <c r="J157" s="29" t="s">
        <v>161</v>
      </c>
      <c r="K157" s="33">
        <v>113.84</v>
      </c>
      <c r="L157" s="75">
        <f t="shared" si="2"/>
        <v>29</v>
      </c>
    </row>
    <row r="158" spans="3:12" x14ac:dyDescent="0.25">
      <c r="C158" s="30">
        <v>43496</v>
      </c>
      <c r="D158" s="30">
        <v>43525</v>
      </c>
      <c r="E158" s="29"/>
      <c r="F158" s="29">
        <v>2167</v>
      </c>
      <c r="G158" s="29" t="s">
        <v>58</v>
      </c>
      <c r="H158" s="31" t="s">
        <v>447</v>
      </c>
      <c r="I158" s="32">
        <v>40001300</v>
      </c>
      <c r="J158" s="29" t="s">
        <v>18</v>
      </c>
      <c r="K158" s="33">
        <v>719.99</v>
      </c>
      <c r="L158" s="75">
        <f t="shared" si="2"/>
        <v>29</v>
      </c>
    </row>
    <row r="159" spans="3:12" x14ac:dyDescent="0.25">
      <c r="C159" s="30">
        <v>43496</v>
      </c>
      <c r="D159" s="30">
        <v>43525</v>
      </c>
      <c r="E159" s="29"/>
      <c r="F159" s="29">
        <v>2168</v>
      </c>
      <c r="G159" s="29" t="s">
        <v>72</v>
      </c>
      <c r="H159" s="31" t="s">
        <v>448</v>
      </c>
      <c r="I159" s="32">
        <v>41002557</v>
      </c>
      <c r="J159" s="29" t="s">
        <v>32</v>
      </c>
      <c r="K159" s="33">
        <v>296.99</v>
      </c>
      <c r="L159" s="75">
        <f t="shared" si="2"/>
        <v>29</v>
      </c>
    </row>
    <row r="160" spans="3:12" x14ac:dyDescent="0.25">
      <c r="C160" s="30">
        <v>43496</v>
      </c>
      <c r="D160" s="30">
        <v>43525</v>
      </c>
      <c r="E160" s="29"/>
      <c r="F160" s="29">
        <v>2169</v>
      </c>
      <c r="G160" s="29" t="s">
        <v>139</v>
      </c>
      <c r="H160" s="31" t="s">
        <v>449</v>
      </c>
      <c r="I160" s="32">
        <v>40002919</v>
      </c>
      <c r="J160" s="29" t="s">
        <v>138</v>
      </c>
      <c r="K160" s="33">
        <v>977.26</v>
      </c>
      <c r="L160" s="75">
        <f t="shared" si="2"/>
        <v>29</v>
      </c>
    </row>
    <row r="161" spans="3:12" x14ac:dyDescent="0.25">
      <c r="C161" s="30">
        <v>43465</v>
      </c>
      <c r="D161" s="30">
        <v>43495</v>
      </c>
      <c r="E161" s="29"/>
      <c r="F161" s="29">
        <v>567</v>
      </c>
      <c r="G161" s="29" t="s">
        <v>63</v>
      </c>
      <c r="H161" s="31" t="s">
        <v>306</v>
      </c>
      <c r="I161" s="32">
        <v>40000200</v>
      </c>
      <c r="J161" s="29" t="s">
        <v>15</v>
      </c>
      <c r="K161" s="33">
        <v>474.95</v>
      </c>
      <c r="L161" s="75">
        <f t="shared" si="2"/>
        <v>30</v>
      </c>
    </row>
    <row r="162" spans="3:12" x14ac:dyDescent="0.25">
      <c r="C162" s="30">
        <v>43465</v>
      </c>
      <c r="D162" s="30">
        <v>43495</v>
      </c>
      <c r="E162" s="29"/>
      <c r="F162" s="29">
        <v>568</v>
      </c>
      <c r="G162" s="29" t="s">
        <v>119</v>
      </c>
      <c r="H162" s="31" t="s">
        <v>307</v>
      </c>
      <c r="I162" s="32">
        <v>41001545</v>
      </c>
      <c r="J162" s="29" t="s">
        <v>120</v>
      </c>
      <c r="K162" s="33">
        <v>123.65</v>
      </c>
      <c r="L162" s="75">
        <f t="shared" si="2"/>
        <v>30</v>
      </c>
    </row>
    <row r="163" spans="3:12" x14ac:dyDescent="0.25">
      <c r="C163" s="30">
        <v>43465</v>
      </c>
      <c r="D163" s="30">
        <v>43495</v>
      </c>
      <c r="E163" s="29"/>
      <c r="F163" s="29">
        <v>569</v>
      </c>
      <c r="G163" s="29" t="s">
        <v>308</v>
      </c>
      <c r="H163" s="31" t="s">
        <v>309</v>
      </c>
      <c r="I163" s="32">
        <v>41002591</v>
      </c>
      <c r="J163" s="29" t="s">
        <v>123</v>
      </c>
      <c r="K163" s="33">
        <v>108.9</v>
      </c>
      <c r="L163" s="75">
        <f t="shared" si="2"/>
        <v>30</v>
      </c>
    </row>
    <row r="164" spans="3:12" x14ac:dyDescent="0.25">
      <c r="C164" s="30">
        <v>43465</v>
      </c>
      <c r="D164" s="30">
        <v>43495</v>
      </c>
      <c r="E164" s="29"/>
      <c r="F164" s="29">
        <v>570</v>
      </c>
      <c r="G164" s="29" t="s">
        <v>308</v>
      </c>
      <c r="H164" s="31" t="s">
        <v>310</v>
      </c>
      <c r="I164" s="32">
        <v>41002591</v>
      </c>
      <c r="J164" s="29" t="s">
        <v>123</v>
      </c>
      <c r="K164" s="33">
        <v>121</v>
      </c>
      <c r="L164" s="75">
        <f t="shared" si="2"/>
        <v>30</v>
      </c>
    </row>
    <row r="165" spans="3:12" x14ac:dyDescent="0.25">
      <c r="C165" s="30">
        <v>43465</v>
      </c>
      <c r="D165" s="30">
        <v>43495</v>
      </c>
      <c r="E165" s="29"/>
      <c r="F165" s="29">
        <v>571</v>
      </c>
      <c r="G165" s="29" t="s">
        <v>308</v>
      </c>
      <c r="H165" s="31" t="s">
        <v>311</v>
      </c>
      <c r="I165" s="32">
        <v>41002591</v>
      </c>
      <c r="J165" s="29" t="s">
        <v>123</v>
      </c>
      <c r="K165" s="33">
        <v>60.5</v>
      </c>
      <c r="L165" s="75">
        <f t="shared" si="2"/>
        <v>30</v>
      </c>
    </row>
    <row r="166" spans="3:12" x14ac:dyDescent="0.25">
      <c r="C166" s="30">
        <v>43465</v>
      </c>
      <c r="D166" s="30">
        <v>43495</v>
      </c>
      <c r="E166" s="29"/>
      <c r="F166" s="29">
        <v>574</v>
      </c>
      <c r="G166" s="29" t="s">
        <v>53</v>
      </c>
      <c r="H166" s="31" t="s">
        <v>315</v>
      </c>
      <c r="I166" s="32">
        <v>41007450</v>
      </c>
      <c r="J166" s="29" t="s">
        <v>24</v>
      </c>
      <c r="K166" s="33">
        <v>159.44999999999999</v>
      </c>
      <c r="L166" s="75">
        <f t="shared" si="2"/>
        <v>30</v>
      </c>
    </row>
    <row r="167" spans="3:12" x14ac:dyDescent="0.25">
      <c r="C167" s="30">
        <v>43465</v>
      </c>
      <c r="D167" s="30">
        <v>43495</v>
      </c>
      <c r="E167" s="29"/>
      <c r="F167" s="29">
        <v>575</v>
      </c>
      <c r="G167" s="29" t="s">
        <v>154</v>
      </c>
      <c r="H167" s="31" t="s">
        <v>316</v>
      </c>
      <c r="I167" s="32">
        <v>41001048</v>
      </c>
      <c r="J167" s="29" t="s">
        <v>155</v>
      </c>
      <c r="K167" s="33">
        <v>514.25</v>
      </c>
      <c r="L167" s="75">
        <f t="shared" si="2"/>
        <v>30</v>
      </c>
    </row>
    <row r="168" spans="3:12" x14ac:dyDescent="0.25">
      <c r="C168" s="30">
        <v>43465</v>
      </c>
      <c r="D168" s="30">
        <v>43495</v>
      </c>
      <c r="E168" s="29"/>
      <c r="F168" s="29">
        <v>576</v>
      </c>
      <c r="G168" s="29" t="s">
        <v>62</v>
      </c>
      <c r="H168" s="31" t="s">
        <v>317</v>
      </c>
      <c r="I168" s="32">
        <v>41002375</v>
      </c>
      <c r="J168" s="29" t="s">
        <v>30</v>
      </c>
      <c r="K168" s="33">
        <v>123.26</v>
      </c>
      <c r="L168" s="75">
        <f t="shared" si="2"/>
        <v>30</v>
      </c>
    </row>
    <row r="169" spans="3:12" x14ac:dyDescent="0.25">
      <c r="C169" s="30">
        <v>43465</v>
      </c>
      <c r="D169" s="30">
        <v>43495</v>
      </c>
      <c r="E169" s="29"/>
      <c r="F169" s="29">
        <v>577</v>
      </c>
      <c r="G169" s="29" t="s">
        <v>72</v>
      </c>
      <c r="H169" s="31" t="s">
        <v>318</v>
      </c>
      <c r="I169" s="32">
        <v>41002557</v>
      </c>
      <c r="J169" s="29" t="s">
        <v>32</v>
      </c>
      <c r="K169" s="33">
        <v>279.69</v>
      </c>
      <c r="L169" s="75">
        <f t="shared" si="2"/>
        <v>30</v>
      </c>
    </row>
    <row r="170" spans="3:12" x14ac:dyDescent="0.25">
      <c r="C170" s="30">
        <v>43465</v>
      </c>
      <c r="D170" s="30">
        <v>43495</v>
      </c>
      <c r="E170" s="29"/>
      <c r="F170" s="29">
        <v>581</v>
      </c>
      <c r="G170" s="29" t="s">
        <v>92</v>
      </c>
      <c r="H170" s="31" t="s">
        <v>324</v>
      </c>
      <c r="I170" s="32">
        <v>41007555</v>
      </c>
      <c r="J170" s="29" t="s">
        <v>93</v>
      </c>
      <c r="K170" s="33">
        <v>540.6</v>
      </c>
      <c r="L170" s="75">
        <f t="shared" si="2"/>
        <v>30</v>
      </c>
    </row>
    <row r="171" spans="3:12" x14ac:dyDescent="0.25">
      <c r="C171" s="30">
        <v>43465</v>
      </c>
      <c r="D171" s="30">
        <v>43495</v>
      </c>
      <c r="E171" s="29"/>
      <c r="F171" s="29">
        <v>582</v>
      </c>
      <c r="G171" s="29" t="s">
        <v>64</v>
      </c>
      <c r="H171" s="31" t="s">
        <v>325</v>
      </c>
      <c r="I171" s="32">
        <v>41001247</v>
      </c>
      <c r="J171" s="29" t="s">
        <v>16</v>
      </c>
      <c r="K171" s="33">
        <v>530</v>
      </c>
      <c r="L171" s="75">
        <f t="shared" si="2"/>
        <v>30</v>
      </c>
    </row>
    <row r="172" spans="3:12" x14ac:dyDescent="0.25">
      <c r="C172" s="30">
        <v>43465</v>
      </c>
      <c r="D172" s="30">
        <v>43495</v>
      </c>
      <c r="E172" s="29"/>
      <c r="F172" s="29">
        <v>584</v>
      </c>
      <c r="G172" s="29" t="s">
        <v>73</v>
      </c>
      <c r="H172" s="31" t="s">
        <v>327</v>
      </c>
      <c r="I172" s="32">
        <v>41008450</v>
      </c>
      <c r="J172" s="29" t="s">
        <v>26</v>
      </c>
      <c r="K172" s="33">
        <v>176</v>
      </c>
      <c r="L172" s="75">
        <f t="shared" si="2"/>
        <v>30</v>
      </c>
    </row>
    <row r="173" spans="3:12" x14ac:dyDescent="0.25">
      <c r="C173" s="30">
        <v>43465</v>
      </c>
      <c r="D173" s="30">
        <v>43495</v>
      </c>
      <c r="E173" s="29"/>
      <c r="F173" s="29">
        <v>585</v>
      </c>
      <c r="G173" s="29" t="s">
        <v>49</v>
      </c>
      <c r="H173" s="31" t="s">
        <v>328</v>
      </c>
      <c r="I173" s="32">
        <v>41001612</v>
      </c>
      <c r="J173" s="29" t="s">
        <v>44</v>
      </c>
      <c r="K173" s="33">
        <v>40.83</v>
      </c>
      <c r="L173" s="75">
        <f t="shared" si="2"/>
        <v>30</v>
      </c>
    </row>
    <row r="174" spans="3:12" x14ac:dyDescent="0.25">
      <c r="C174" s="30">
        <v>43465</v>
      </c>
      <c r="D174" s="30">
        <v>43495</v>
      </c>
      <c r="E174" s="29"/>
      <c r="F174" s="29">
        <v>586</v>
      </c>
      <c r="G174" s="29" t="s">
        <v>111</v>
      </c>
      <c r="H174" s="31" t="s">
        <v>329</v>
      </c>
      <c r="I174" s="32">
        <v>41007250</v>
      </c>
      <c r="J174" s="29" t="s">
        <v>95</v>
      </c>
      <c r="K174" s="33">
        <v>138.93</v>
      </c>
      <c r="L174" s="75">
        <f t="shared" si="2"/>
        <v>30</v>
      </c>
    </row>
    <row r="175" spans="3:12" x14ac:dyDescent="0.25">
      <c r="C175" s="30">
        <v>43465</v>
      </c>
      <c r="D175" s="30">
        <v>43495</v>
      </c>
      <c r="E175" s="29"/>
      <c r="F175" s="29">
        <v>587</v>
      </c>
      <c r="G175" s="29" t="s">
        <v>128</v>
      </c>
      <c r="H175" s="31" t="s">
        <v>330</v>
      </c>
      <c r="I175" s="32">
        <v>40000651</v>
      </c>
      <c r="J175" s="29" t="s">
        <v>122</v>
      </c>
      <c r="K175" s="33">
        <v>474.23</v>
      </c>
      <c r="L175" s="75">
        <f t="shared" si="2"/>
        <v>30</v>
      </c>
    </row>
    <row r="176" spans="3:12" x14ac:dyDescent="0.25">
      <c r="C176" s="30">
        <v>43465</v>
      </c>
      <c r="D176" s="30">
        <v>43495</v>
      </c>
      <c r="E176" s="29"/>
      <c r="F176" s="29">
        <v>588</v>
      </c>
      <c r="G176" s="29" t="s">
        <v>60</v>
      </c>
      <c r="H176" s="31" t="s">
        <v>331</v>
      </c>
      <c r="I176" s="32">
        <v>41001822</v>
      </c>
      <c r="J176" s="29" t="s">
        <v>41</v>
      </c>
      <c r="K176" s="33">
        <v>573.07000000000005</v>
      </c>
      <c r="L176" s="75">
        <f t="shared" si="2"/>
        <v>30</v>
      </c>
    </row>
    <row r="177" spans="3:12" x14ac:dyDescent="0.25">
      <c r="C177" s="30">
        <v>43465</v>
      </c>
      <c r="D177" s="30">
        <v>43495</v>
      </c>
      <c r="E177" s="29"/>
      <c r="F177" s="29">
        <v>589</v>
      </c>
      <c r="G177" s="29" t="s">
        <v>158</v>
      </c>
      <c r="H177" s="31" t="s">
        <v>332</v>
      </c>
      <c r="I177" s="32">
        <v>41002525</v>
      </c>
      <c r="J177" s="29" t="s">
        <v>159</v>
      </c>
      <c r="K177" s="33">
        <v>82.66</v>
      </c>
      <c r="L177" s="75">
        <f t="shared" si="2"/>
        <v>30</v>
      </c>
    </row>
    <row r="178" spans="3:12" x14ac:dyDescent="0.25">
      <c r="C178" s="30">
        <v>43465</v>
      </c>
      <c r="D178" s="30">
        <v>43495</v>
      </c>
      <c r="E178" s="29"/>
      <c r="F178" s="29">
        <v>592</v>
      </c>
      <c r="G178" s="29" t="s">
        <v>168</v>
      </c>
      <c r="H178" s="31" t="s">
        <v>335</v>
      </c>
      <c r="I178" s="32">
        <v>41008440</v>
      </c>
      <c r="J178" s="29" t="s">
        <v>84</v>
      </c>
      <c r="K178" s="33">
        <v>405.6</v>
      </c>
      <c r="L178" s="75">
        <f t="shared" si="2"/>
        <v>30</v>
      </c>
    </row>
    <row r="179" spans="3:12" x14ac:dyDescent="0.25">
      <c r="C179" s="30">
        <v>43465</v>
      </c>
      <c r="D179" s="30">
        <v>43495</v>
      </c>
      <c r="E179" s="29"/>
      <c r="F179" s="29">
        <v>594</v>
      </c>
      <c r="G179" s="29" t="s">
        <v>85</v>
      </c>
      <c r="H179" s="31" t="s">
        <v>337</v>
      </c>
      <c r="I179" s="32">
        <v>40000308</v>
      </c>
      <c r="J179" s="29" t="s">
        <v>83</v>
      </c>
      <c r="K179" s="33">
        <v>905.3</v>
      </c>
      <c r="L179" s="75">
        <f t="shared" si="2"/>
        <v>30</v>
      </c>
    </row>
    <row r="180" spans="3:12" x14ac:dyDescent="0.25">
      <c r="C180" s="30">
        <v>43465</v>
      </c>
      <c r="D180" s="30">
        <v>43495</v>
      </c>
      <c r="E180" s="29"/>
      <c r="F180" s="29">
        <v>596</v>
      </c>
      <c r="G180" s="29" t="s">
        <v>58</v>
      </c>
      <c r="H180" s="31" t="s">
        <v>339</v>
      </c>
      <c r="I180" s="32">
        <v>40001300</v>
      </c>
      <c r="J180" s="29" t="s">
        <v>18</v>
      </c>
      <c r="K180" s="33">
        <v>141.9</v>
      </c>
      <c r="L180" s="75">
        <f t="shared" si="2"/>
        <v>30</v>
      </c>
    </row>
    <row r="181" spans="3:12" x14ac:dyDescent="0.25">
      <c r="C181" s="30">
        <v>43465</v>
      </c>
      <c r="D181" s="30">
        <v>43495</v>
      </c>
      <c r="E181" s="29"/>
      <c r="F181" s="29">
        <v>598</v>
      </c>
      <c r="G181" s="29" t="s">
        <v>146</v>
      </c>
      <c r="H181" s="31" t="s">
        <v>341</v>
      </c>
      <c r="I181" s="32">
        <v>40007051</v>
      </c>
      <c r="J181" s="29" t="s">
        <v>45</v>
      </c>
      <c r="K181" s="33">
        <v>594.54999999999995</v>
      </c>
      <c r="L181" s="75">
        <f t="shared" si="2"/>
        <v>30</v>
      </c>
    </row>
    <row r="182" spans="3:12" x14ac:dyDescent="0.25">
      <c r="C182" s="30">
        <v>43465</v>
      </c>
      <c r="D182" s="30">
        <v>43495</v>
      </c>
      <c r="E182" s="29"/>
      <c r="F182" s="29">
        <v>600</v>
      </c>
      <c r="G182" s="29" t="s">
        <v>343</v>
      </c>
      <c r="H182" s="31" t="s">
        <v>344</v>
      </c>
      <c r="I182" s="32">
        <v>40002919</v>
      </c>
      <c r="J182" s="29" t="s">
        <v>138</v>
      </c>
      <c r="K182" s="33">
        <v>548.44000000000005</v>
      </c>
      <c r="L182" s="75">
        <f t="shared" si="2"/>
        <v>30</v>
      </c>
    </row>
    <row r="183" spans="3:12" x14ac:dyDescent="0.25">
      <c r="C183" s="30">
        <v>43465</v>
      </c>
      <c r="D183" s="30">
        <v>43495</v>
      </c>
      <c r="E183" s="29"/>
      <c r="F183" s="29">
        <v>601</v>
      </c>
      <c r="G183" s="29" t="s">
        <v>59</v>
      </c>
      <c r="H183" s="31" t="s">
        <v>345</v>
      </c>
      <c r="I183" s="32">
        <v>40001550</v>
      </c>
      <c r="J183" s="29" t="s">
        <v>19</v>
      </c>
      <c r="K183" s="33">
        <v>387.85</v>
      </c>
      <c r="L183" s="75">
        <f t="shared" si="2"/>
        <v>30</v>
      </c>
    </row>
    <row r="184" spans="3:12" x14ac:dyDescent="0.25">
      <c r="C184" s="30">
        <v>43465</v>
      </c>
      <c r="D184" s="30">
        <v>43495</v>
      </c>
      <c r="E184" s="29"/>
      <c r="F184" s="29">
        <v>603</v>
      </c>
      <c r="G184" s="29" t="s">
        <v>151</v>
      </c>
      <c r="H184" s="31" t="s">
        <v>348</v>
      </c>
      <c r="I184" s="32">
        <v>41000460</v>
      </c>
      <c r="J184" s="29" t="s">
        <v>152</v>
      </c>
      <c r="K184" s="33">
        <v>130.68</v>
      </c>
      <c r="L184" s="75">
        <f t="shared" si="2"/>
        <v>30</v>
      </c>
    </row>
    <row r="185" spans="3:12" x14ac:dyDescent="0.25">
      <c r="C185" s="30">
        <v>43465</v>
      </c>
      <c r="D185" s="30">
        <v>43495</v>
      </c>
      <c r="E185" s="29"/>
      <c r="F185" s="29">
        <v>605</v>
      </c>
      <c r="G185" s="29" t="s">
        <v>125</v>
      </c>
      <c r="H185" s="31" t="s">
        <v>350</v>
      </c>
      <c r="I185" s="32">
        <v>40000183</v>
      </c>
      <c r="J185" s="29" t="s">
        <v>121</v>
      </c>
      <c r="K185" s="33">
        <v>376.97</v>
      </c>
      <c r="L185" s="75">
        <f t="shared" si="2"/>
        <v>30</v>
      </c>
    </row>
    <row r="186" spans="3:12" x14ac:dyDescent="0.25">
      <c r="C186" s="30">
        <v>43481</v>
      </c>
      <c r="D186" s="30">
        <v>43511</v>
      </c>
      <c r="E186" s="29"/>
      <c r="F186" s="29">
        <v>1397</v>
      </c>
      <c r="G186" s="29" t="s">
        <v>140</v>
      </c>
      <c r="H186" s="31" t="s">
        <v>379</v>
      </c>
      <c r="I186" s="32">
        <v>40002926</v>
      </c>
      <c r="J186" s="29" t="s">
        <v>141</v>
      </c>
      <c r="K186" s="33">
        <v>3100.02</v>
      </c>
      <c r="L186" s="75">
        <f t="shared" si="2"/>
        <v>30</v>
      </c>
    </row>
    <row r="187" spans="3:12" x14ac:dyDescent="0.25">
      <c r="C187" s="30">
        <v>43481</v>
      </c>
      <c r="D187" s="30">
        <v>43511</v>
      </c>
      <c r="E187" s="29"/>
      <c r="F187" s="29">
        <v>1399</v>
      </c>
      <c r="G187" s="29" t="s">
        <v>153</v>
      </c>
      <c r="H187" s="31" t="s">
        <v>381</v>
      </c>
      <c r="I187" s="32">
        <v>41000846</v>
      </c>
      <c r="J187" s="29" t="s">
        <v>102</v>
      </c>
      <c r="K187" s="33">
        <v>1023.54</v>
      </c>
      <c r="L187" s="75">
        <f t="shared" si="2"/>
        <v>30</v>
      </c>
    </row>
    <row r="188" spans="3:12" x14ac:dyDescent="0.25">
      <c r="C188" s="30">
        <v>43481</v>
      </c>
      <c r="D188" s="30">
        <v>43511</v>
      </c>
      <c r="E188" s="29"/>
      <c r="F188" s="29">
        <v>1409</v>
      </c>
      <c r="G188" s="29" t="s">
        <v>151</v>
      </c>
      <c r="H188" s="31" t="s">
        <v>397</v>
      </c>
      <c r="I188" s="32">
        <v>41000460</v>
      </c>
      <c r="J188" s="29" t="s">
        <v>152</v>
      </c>
      <c r="K188" s="33">
        <v>4840</v>
      </c>
      <c r="L188" s="75">
        <f t="shared" si="2"/>
        <v>30</v>
      </c>
    </row>
    <row r="189" spans="3:12" x14ac:dyDescent="0.25">
      <c r="C189" s="30">
        <v>43495</v>
      </c>
      <c r="D189" s="30">
        <v>43525</v>
      </c>
      <c r="E189" s="29"/>
      <c r="F189" s="29">
        <v>2128</v>
      </c>
      <c r="G189" s="29" t="s">
        <v>375</v>
      </c>
      <c r="H189" s="31" t="s">
        <v>405</v>
      </c>
      <c r="I189" s="32">
        <v>40005725</v>
      </c>
      <c r="J189" s="29" t="s">
        <v>377</v>
      </c>
      <c r="K189" s="33">
        <v>460.01</v>
      </c>
      <c r="L189" s="75">
        <f t="shared" si="2"/>
        <v>30</v>
      </c>
    </row>
    <row r="190" spans="3:12" x14ac:dyDescent="0.25">
      <c r="C190" s="30">
        <v>43495</v>
      </c>
      <c r="D190" s="30">
        <v>43525</v>
      </c>
      <c r="E190" s="29"/>
      <c r="F190" s="29">
        <v>2135</v>
      </c>
      <c r="G190" s="29" t="s">
        <v>66</v>
      </c>
      <c r="H190" s="31" t="s">
        <v>412</v>
      </c>
      <c r="I190" s="32">
        <v>41002908</v>
      </c>
      <c r="J190" s="29" t="s">
        <v>39</v>
      </c>
      <c r="K190" s="33">
        <v>907.5</v>
      </c>
      <c r="L190" s="75">
        <f t="shared" si="2"/>
        <v>30</v>
      </c>
    </row>
    <row r="191" spans="3:12" x14ac:dyDescent="0.25">
      <c r="C191" s="30">
        <v>43495</v>
      </c>
      <c r="D191" s="30">
        <v>43525</v>
      </c>
      <c r="E191" s="29"/>
      <c r="F191" s="29">
        <v>2143</v>
      </c>
      <c r="G191" s="29" t="s">
        <v>53</v>
      </c>
      <c r="H191" s="31" t="s">
        <v>421</v>
      </c>
      <c r="I191" s="32">
        <v>41007450</v>
      </c>
      <c r="J191" s="29" t="s">
        <v>24</v>
      </c>
      <c r="K191" s="33">
        <v>720.4</v>
      </c>
      <c r="L191" s="75">
        <f t="shared" si="2"/>
        <v>30</v>
      </c>
    </row>
    <row r="192" spans="3:12" x14ac:dyDescent="0.25">
      <c r="C192" s="30">
        <v>43495</v>
      </c>
      <c r="D192" s="30">
        <v>43525</v>
      </c>
      <c r="E192" s="29"/>
      <c r="F192" s="29">
        <v>2147</v>
      </c>
      <c r="G192" s="29" t="s">
        <v>166</v>
      </c>
      <c r="H192" s="31" t="s">
        <v>425</v>
      </c>
      <c r="I192" s="32">
        <v>41005450</v>
      </c>
      <c r="J192" s="29" t="s">
        <v>110</v>
      </c>
      <c r="K192" s="33">
        <v>84.56</v>
      </c>
      <c r="L192" s="75">
        <f t="shared" si="2"/>
        <v>30</v>
      </c>
    </row>
    <row r="193" spans="3:12" x14ac:dyDescent="0.25">
      <c r="C193" s="30">
        <v>43495</v>
      </c>
      <c r="D193" s="30">
        <v>43525</v>
      </c>
      <c r="E193" s="29"/>
      <c r="F193" s="29">
        <v>2151</v>
      </c>
      <c r="G193" s="29" t="s">
        <v>69</v>
      </c>
      <c r="H193" s="31" t="s">
        <v>431</v>
      </c>
      <c r="I193" s="32">
        <v>40002950</v>
      </c>
      <c r="J193" s="29" t="s">
        <v>20</v>
      </c>
      <c r="K193" s="33">
        <v>871.2</v>
      </c>
      <c r="L193" s="75">
        <f t="shared" si="2"/>
        <v>30</v>
      </c>
    </row>
    <row r="194" spans="3:12" x14ac:dyDescent="0.25">
      <c r="C194" s="30">
        <v>43495</v>
      </c>
      <c r="D194" s="30">
        <v>43525</v>
      </c>
      <c r="E194" s="29"/>
      <c r="F194" s="29">
        <v>2156</v>
      </c>
      <c r="G194" s="29" t="s">
        <v>56</v>
      </c>
      <c r="H194" s="31" t="s">
        <v>436</v>
      </c>
      <c r="I194" s="32">
        <v>40000100</v>
      </c>
      <c r="J194" s="29" t="s">
        <v>14</v>
      </c>
      <c r="K194" s="33">
        <v>335.32</v>
      </c>
      <c r="L194" s="75">
        <f t="shared" si="2"/>
        <v>30</v>
      </c>
    </row>
    <row r="195" spans="3:12" x14ac:dyDescent="0.25">
      <c r="C195" s="30">
        <v>43495</v>
      </c>
      <c r="D195" s="30">
        <v>43525</v>
      </c>
      <c r="E195" s="29"/>
      <c r="F195" s="29">
        <v>2159</v>
      </c>
      <c r="G195" s="29" t="s">
        <v>60</v>
      </c>
      <c r="H195" s="31" t="s">
        <v>439</v>
      </c>
      <c r="I195" s="32">
        <v>41001822</v>
      </c>
      <c r="J195" s="29" t="s">
        <v>41</v>
      </c>
      <c r="K195" s="33">
        <v>539.09</v>
      </c>
      <c r="L195" s="75">
        <f t="shared" si="2"/>
        <v>30</v>
      </c>
    </row>
    <row r="196" spans="3:12" x14ac:dyDescent="0.25">
      <c r="C196" s="30">
        <v>43449</v>
      </c>
      <c r="D196" s="30">
        <v>43480</v>
      </c>
      <c r="E196" s="29"/>
      <c r="F196" s="29">
        <v>311</v>
      </c>
      <c r="G196" s="29" t="s">
        <v>111</v>
      </c>
      <c r="H196" s="31" t="s">
        <v>259</v>
      </c>
      <c r="I196" s="32">
        <v>41007250</v>
      </c>
      <c r="J196" s="29" t="s">
        <v>95</v>
      </c>
      <c r="K196" s="33">
        <v>88.91</v>
      </c>
      <c r="L196" s="75">
        <f t="shared" si="2"/>
        <v>31</v>
      </c>
    </row>
    <row r="197" spans="3:12" x14ac:dyDescent="0.25">
      <c r="C197" s="30">
        <v>43449</v>
      </c>
      <c r="D197" s="30">
        <v>43480</v>
      </c>
      <c r="E197" s="29"/>
      <c r="F197" s="29">
        <v>312</v>
      </c>
      <c r="G197" s="29" t="s">
        <v>54</v>
      </c>
      <c r="H197" s="31" t="s">
        <v>260</v>
      </c>
      <c r="I197" s="32">
        <v>41008099</v>
      </c>
      <c r="J197" s="29" t="s">
        <v>25</v>
      </c>
      <c r="K197" s="33">
        <v>508.12</v>
      </c>
      <c r="L197" s="75">
        <f t="shared" ref="L197:L261" si="3">+D197-C197</f>
        <v>31</v>
      </c>
    </row>
    <row r="198" spans="3:12" x14ac:dyDescent="0.25">
      <c r="C198" s="30">
        <v>43449</v>
      </c>
      <c r="D198" s="30">
        <v>43480</v>
      </c>
      <c r="E198" s="29"/>
      <c r="F198" s="29">
        <v>316</v>
      </c>
      <c r="G198" s="29" t="s">
        <v>264</v>
      </c>
      <c r="H198" s="31" t="s">
        <v>265</v>
      </c>
      <c r="I198" s="32">
        <v>40000800</v>
      </c>
      <c r="J198" s="29" t="s">
        <v>176</v>
      </c>
      <c r="K198" s="33">
        <v>7201.7</v>
      </c>
      <c r="L198" s="75">
        <f t="shared" si="3"/>
        <v>31</v>
      </c>
    </row>
    <row r="199" spans="3:12" x14ac:dyDescent="0.25">
      <c r="C199" s="30">
        <v>43449</v>
      </c>
      <c r="D199" s="30">
        <v>43480</v>
      </c>
      <c r="E199" s="29"/>
      <c r="F199" s="29">
        <v>319</v>
      </c>
      <c r="G199" s="29" t="s">
        <v>53</v>
      </c>
      <c r="H199" s="31" t="s">
        <v>268</v>
      </c>
      <c r="I199" s="32">
        <v>41007450</v>
      </c>
      <c r="J199" s="29" t="s">
        <v>24</v>
      </c>
      <c r="K199" s="33">
        <v>45.45</v>
      </c>
      <c r="L199" s="75">
        <f t="shared" si="3"/>
        <v>31</v>
      </c>
    </row>
    <row r="200" spans="3:12" x14ac:dyDescent="0.25">
      <c r="C200" s="30">
        <v>43449</v>
      </c>
      <c r="D200" s="30">
        <v>43480</v>
      </c>
      <c r="E200" s="29"/>
      <c r="F200" s="29">
        <v>324</v>
      </c>
      <c r="G200" s="29" t="s">
        <v>126</v>
      </c>
      <c r="H200" s="31" t="s">
        <v>275</v>
      </c>
      <c r="I200" s="32">
        <v>40000650</v>
      </c>
      <c r="J200" s="29" t="s">
        <v>127</v>
      </c>
      <c r="K200" s="33">
        <v>245.8</v>
      </c>
      <c r="L200" s="75">
        <f t="shared" si="3"/>
        <v>31</v>
      </c>
    </row>
    <row r="201" spans="3:12" x14ac:dyDescent="0.25">
      <c r="C201" s="30">
        <v>43449</v>
      </c>
      <c r="D201" s="30">
        <v>43480</v>
      </c>
      <c r="E201" s="29"/>
      <c r="F201" s="29">
        <v>335</v>
      </c>
      <c r="G201" s="29" t="s">
        <v>292</v>
      </c>
      <c r="H201" s="31" t="s">
        <v>293</v>
      </c>
      <c r="I201" s="32">
        <v>40001505</v>
      </c>
      <c r="J201" s="29" t="s">
        <v>177</v>
      </c>
      <c r="K201" s="33">
        <v>109.38</v>
      </c>
      <c r="L201" s="75">
        <f t="shared" si="3"/>
        <v>31</v>
      </c>
    </row>
    <row r="202" spans="3:12" x14ac:dyDescent="0.25">
      <c r="C202" s="30">
        <v>43449</v>
      </c>
      <c r="D202" s="30">
        <v>43480</v>
      </c>
      <c r="E202" s="29"/>
      <c r="F202" s="29">
        <v>336</v>
      </c>
      <c r="G202" s="29" t="s">
        <v>129</v>
      </c>
      <c r="H202" s="31" t="s">
        <v>294</v>
      </c>
      <c r="I202" s="32">
        <v>40000950</v>
      </c>
      <c r="J202" s="29" t="s">
        <v>130</v>
      </c>
      <c r="K202" s="33">
        <v>52.03</v>
      </c>
      <c r="L202" s="75">
        <f t="shared" si="3"/>
        <v>31</v>
      </c>
    </row>
    <row r="203" spans="3:12" x14ac:dyDescent="0.25">
      <c r="C203" s="30">
        <v>43449</v>
      </c>
      <c r="D203" s="30">
        <v>43480</v>
      </c>
      <c r="E203" s="29"/>
      <c r="F203" s="29">
        <v>340</v>
      </c>
      <c r="G203" s="29" t="s">
        <v>136</v>
      </c>
      <c r="H203" s="31" t="s">
        <v>299</v>
      </c>
      <c r="I203" s="32">
        <v>40002250</v>
      </c>
      <c r="J203" s="29" t="s">
        <v>137</v>
      </c>
      <c r="K203" s="33">
        <v>588.33000000000004</v>
      </c>
      <c r="L203" s="75">
        <f t="shared" si="3"/>
        <v>31</v>
      </c>
    </row>
    <row r="204" spans="3:12" x14ac:dyDescent="0.25">
      <c r="C204" s="30">
        <v>43464</v>
      </c>
      <c r="D204" s="30">
        <v>43495</v>
      </c>
      <c r="E204" s="29"/>
      <c r="F204" s="29">
        <v>579</v>
      </c>
      <c r="G204" s="29" t="s">
        <v>292</v>
      </c>
      <c r="H204" s="31" t="s">
        <v>320</v>
      </c>
      <c r="I204" s="32">
        <v>40001505</v>
      </c>
      <c r="J204" s="29" t="s">
        <v>177</v>
      </c>
      <c r="K204" s="33">
        <v>116.55</v>
      </c>
      <c r="L204" s="75">
        <f t="shared" si="3"/>
        <v>31</v>
      </c>
    </row>
    <row r="205" spans="3:12" x14ac:dyDescent="0.25">
      <c r="C205" s="30">
        <v>43464</v>
      </c>
      <c r="D205" s="30">
        <v>43495</v>
      </c>
      <c r="E205" s="29"/>
      <c r="F205" s="29">
        <v>580</v>
      </c>
      <c r="G205" s="29" t="s">
        <v>321</v>
      </c>
      <c r="H205" s="31" t="s">
        <v>322</v>
      </c>
      <c r="I205" s="32">
        <v>41002153</v>
      </c>
      <c r="J205" s="29" t="s">
        <v>323</v>
      </c>
      <c r="K205" s="33">
        <v>6085.45</v>
      </c>
      <c r="L205" s="75">
        <f t="shared" si="3"/>
        <v>31</v>
      </c>
    </row>
    <row r="206" spans="3:12" x14ac:dyDescent="0.25">
      <c r="C206" s="30">
        <v>43464</v>
      </c>
      <c r="D206" s="30">
        <v>43495</v>
      </c>
      <c r="E206" s="29"/>
      <c r="F206" s="29">
        <v>583</v>
      </c>
      <c r="G206" s="29" t="s">
        <v>66</v>
      </c>
      <c r="H206" s="31" t="s">
        <v>326</v>
      </c>
      <c r="I206" s="32">
        <v>41002908</v>
      </c>
      <c r="J206" s="29" t="s">
        <v>39</v>
      </c>
      <c r="K206" s="33">
        <v>907.5</v>
      </c>
      <c r="L206" s="75">
        <f t="shared" si="3"/>
        <v>31</v>
      </c>
    </row>
    <row r="207" spans="3:12" x14ac:dyDescent="0.25">
      <c r="C207" s="30">
        <v>43464</v>
      </c>
      <c r="D207" s="30">
        <v>43495</v>
      </c>
      <c r="E207" s="29"/>
      <c r="F207" s="29">
        <v>591</v>
      </c>
      <c r="G207" s="29" t="s">
        <v>56</v>
      </c>
      <c r="H207" s="31" t="s">
        <v>334</v>
      </c>
      <c r="I207" s="32">
        <v>40000100</v>
      </c>
      <c r="J207" s="29" t="s">
        <v>14</v>
      </c>
      <c r="K207" s="33">
        <v>18.66</v>
      </c>
      <c r="L207" s="75">
        <f t="shared" si="3"/>
        <v>31</v>
      </c>
    </row>
    <row r="208" spans="3:12" x14ac:dyDescent="0.25">
      <c r="C208" s="30">
        <v>43464</v>
      </c>
      <c r="D208" s="30">
        <v>43495</v>
      </c>
      <c r="E208" s="29"/>
      <c r="F208" s="29">
        <v>597</v>
      </c>
      <c r="G208" s="29" t="s">
        <v>87</v>
      </c>
      <c r="H208" s="31" t="s">
        <v>340</v>
      </c>
      <c r="I208" s="32">
        <v>41001249</v>
      </c>
      <c r="J208" s="29" t="s">
        <v>17</v>
      </c>
      <c r="K208" s="33">
        <v>373.89</v>
      </c>
      <c r="L208" s="75">
        <f t="shared" si="3"/>
        <v>31</v>
      </c>
    </row>
    <row r="209" spans="3:12" x14ac:dyDescent="0.25">
      <c r="C209" s="30">
        <v>43464</v>
      </c>
      <c r="D209" s="30">
        <v>43495</v>
      </c>
      <c r="E209" s="29"/>
      <c r="F209" s="29">
        <v>604</v>
      </c>
      <c r="G209" s="29" t="s">
        <v>321</v>
      </c>
      <c r="H209" s="31" t="s">
        <v>349</v>
      </c>
      <c r="I209" s="32">
        <v>41002153</v>
      </c>
      <c r="J209" s="29" t="s">
        <v>323</v>
      </c>
      <c r="K209" s="33">
        <v>8905.06</v>
      </c>
      <c r="L209" s="75">
        <f t="shared" si="3"/>
        <v>31</v>
      </c>
    </row>
    <row r="210" spans="3:12" x14ac:dyDescent="0.25">
      <c r="C210" s="30">
        <v>43480</v>
      </c>
      <c r="D210" s="30">
        <v>43511</v>
      </c>
      <c r="E210" s="29"/>
      <c r="F210" s="29">
        <v>1398</v>
      </c>
      <c r="G210" s="29" t="s">
        <v>53</v>
      </c>
      <c r="H210" s="31" t="s">
        <v>380</v>
      </c>
      <c r="I210" s="32">
        <v>41007450</v>
      </c>
      <c r="J210" s="29" t="s">
        <v>24</v>
      </c>
      <c r="K210" s="33">
        <v>470.18</v>
      </c>
      <c r="L210" s="75">
        <f t="shared" si="3"/>
        <v>31</v>
      </c>
    </row>
    <row r="211" spans="3:12" x14ac:dyDescent="0.25">
      <c r="C211" s="30">
        <v>43480</v>
      </c>
      <c r="D211" s="30">
        <v>43511</v>
      </c>
      <c r="E211" s="29"/>
      <c r="F211" s="29">
        <v>1400</v>
      </c>
      <c r="G211" s="29" t="s">
        <v>117</v>
      </c>
      <c r="H211" s="31" t="s">
        <v>382</v>
      </c>
      <c r="I211" s="32">
        <v>41000865</v>
      </c>
      <c r="J211" s="29" t="s">
        <v>118</v>
      </c>
      <c r="K211" s="33">
        <v>416.22</v>
      </c>
      <c r="L211" s="75">
        <f t="shared" si="3"/>
        <v>31</v>
      </c>
    </row>
    <row r="212" spans="3:12" x14ac:dyDescent="0.25">
      <c r="C212" s="30">
        <v>43480</v>
      </c>
      <c r="D212" s="30">
        <v>43511</v>
      </c>
      <c r="E212" s="29"/>
      <c r="F212" s="29">
        <v>1402</v>
      </c>
      <c r="G212" s="29" t="s">
        <v>128</v>
      </c>
      <c r="H212" s="31" t="s">
        <v>384</v>
      </c>
      <c r="I212" s="32">
        <v>40000651</v>
      </c>
      <c r="J212" s="29" t="s">
        <v>122</v>
      </c>
      <c r="K212" s="33">
        <v>275.26</v>
      </c>
      <c r="L212" s="75">
        <f t="shared" si="3"/>
        <v>31</v>
      </c>
    </row>
    <row r="213" spans="3:12" x14ac:dyDescent="0.25">
      <c r="C213" s="30">
        <v>43480</v>
      </c>
      <c r="D213" s="30">
        <v>43511</v>
      </c>
      <c r="E213" s="29"/>
      <c r="F213" s="29">
        <v>1403</v>
      </c>
      <c r="G213" s="29" t="s">
        <v>108</v>
      </c>
      <c r="H213" s="31" t="s">
        <v>385</v>
      </c>
      <c r="I213" s="32">
        <v>41002915</v>
      </c>
      <c r="J213" s="29" t="s">
        <v>109</v>
      </c>
      <c r="K213" s="33">
        <v>197.47</v>
      </c>
      <c r="L213" s="75">
        <f t="shared" si="3"/>
        <v>31</v>
      </c>
    </row>
    <row r="214" spans="3:12" x14ac:dyDescent="0.25">
      <c r="C214" s="30">
        <v>43480</v>
      </c>
      <c r="D214" s="30">
        <v>43511</v>
      </c>
      <c r="E214" s="29"/>
      <c r="F214" s="29">
        <v>1410</v>
      </c>
      <c r="G214" s="29" t="s">
        <v>146</v>
      </c>
      <c r="H214" s="31" t="s">
        <v>398</v>
      </c>
      <c r="I214" s="32">
        <v>40007051</v>
      </c>
      <c r="J214" s="29" t="s">
        <v>45</v>
      </c>
      <c r="K214" s="33">
        <v>223.85</v>
      </c>
      <c r="L214" s="75">
        <f t="shared" si="3"/>
        <v>31</v>
      </c>
    </row>
    <row r="215" spans="3:12" x14ac:dyDescent="0.25">
      <c r="C215" s="30">
        <v>43511</v>
      </c>
      <c r="D215" s="30">
        <v>43542</v>
      </c>
      <c r="E215" s="29"/>
      <c r="F215" s="29">
        <v>2321</v>
      </c>
      <c r="G215" s="29" t="s">
        <v>56</v>
      </c>
      <c r="H215" s="31" t="s">
        <v>459</v>
      </c>
      <c r="I215" s="32">
        <v>40000100</v>
      </c>
      <c r="J215" s="29" t="s">
        <v>14</v>
      </c>
      <c r="K215" s="33">
        <v>183.71</v>
      </c>
      <c r="L215" s="75">
        <f t="shared" si="3"/>
        <v>31</v>
      </c>
    </row>
    <row r="216" spans="3:12" x14ac:dyDescent="0.25">
      <c r="C216" s="30">
        <v>43511</v>
      </c>
      <c r="D216" s="30">
        <v>43542</v>
      </c>
      <c r="E216" s="29"/>
      <c r="F216" s="29">
        <v>2325</v>
      </c>
      <c r="G216" s="29" t="s">
        <v>49</v>
      </c>
      <c r="H216" s="31" t="s">
        <v>463</v>
      </c>
      <c r="I216" s="32">
        <v>41001612</v>
      </c>
      <c r="J216" s="29" t="s">
        <v>44</v>
      </c>
      <c r="K216" s="33">
        <v>41.37</v>
      </c>
      <c r="L216" s="75">
        <f t="shared" si="3"/>
        <v>31</v>
      </c>
    </row>
    <row r="217" spans="3:12" x14ac:dyDescent="0.25">
      <c r="C217" s="30">
        <v>43511</v>
      </c>
      <c r="D217" s="30">
        <v>43542</v>
      </c>
      <c r="E217" s="29"/>
      <c r="F217" s="29">
        <v>2326</v>
      </c>
      <c r="G217" s="29" t="s">
        <v>128</v>
      </c>
      <c r="H217" s="31" t="s">
        <v>464</v>
      </c>
      <c r="I217" s="32">
        <v>40000651</v>
      </c>
      <c r="J217" s="29" t="s">
        <v>122</v>
      </c>
      <c r="K217" s="33">
        <v>70.31</v>
      </c>
      <c r="L217" s="75">
        <f t="shared" si="3"/>
        <v>31</v>
      </c>
    </row>
    <row r="218" spans="3:12" x14ac:dyDescent="0.25">
      <c r="C218" s="30">
        <v>43511</v>
      </c>
      <c r="D218" s="30">
        <v>43542</v>
      </c>
      <c r="E218" s="29"/>
      <c r="F218" s="29">
        <v>2328</v>
      </c>
      <c r="G218" s="29" t="s">
        <v>160</v>
      </c>
      <c r="H218" s="31" t="s">
        <v>466</v>
      </c>
      <c r="I218" s="32">
        <v>41002865</v>
      </c>
      <c r="J218" s="29" t="s">
        <v>161</v>
      </c>
      <c r="K218" s="33">
        <v>75.78</v>
      </c>
      <c r="L218" s="75">
        <f t="shared" si="3"/>
        <v>31</v>
      </c>
    </row>
    <row r="219" spans="3:12" x14ac:dyDescent="0.25">
      <c r="C219" s="30">
        <v>43511</v>
      </c>
      <c r="D219" s="30">
        <v>43542</v>
      </c>
      <c r="E219" s="29"/>
      <c r="F219" s="29">
        <v>2329</v>
      </c>
      <c r="G219" s="29" t="s">
        <v>111</v>
      </c>
      <c r="H219" s="31" t="s">
        <v>467</v>
      </c>
      <c r="I219" s="32">
        <v>41007250</v>
      </c>
      <c r="J219" s="29" t="s">
        <v>95</v>
      </c>
      <c r="K219" s="33">
        <v>123.72</v>
      </c>
      <c r="L219" s="75">
        <f t="shared" si="3"/>
        <v>31</v>
      </c>
    </row>
    <row r="220" spans="3:12" x14ac:dyDescent="0.25">
      <c r="C220" s="30">
        <v>43434</v>
      </c>
      <c r="D220" s="30">
        <v>43466</v>
      </c>
      <c r="E220" s="29">
        <v>2</v>
      </c>
      <c r="F220" s="29">
        <v>71</v>
      </c>
      <c r="G220" s="29" t="s">
        <v>112</v>
      </c>
      <c r="H220" s="31" t="s">
        <v>181</v>
      </c>
      <c r="I220" s="32">
        <v>41007660</v>
      </c>
      <c r="J220" s="29" t="s">
        <v>113</v>
      </c>
      <c r="K220" s="33">
        <v>55.44</v>
      </c>
      <c r="L220" s="75">
        <f t="shared" si="3"/>
        <v>32</v>
      </c>
    </row>
    <row r="221" spans="3:12" x14ac:dyDescent="0.25">
      <c r="C221" s="30">
        <v>43448</v>
      </c>
      <c r="D221" s="30">
        <v>43480</v>
      </c>
      <c r="E221" s="29"/>
      <c r="F221" s="29">
        <v>326</v>
      </c>
      <c r="G221" s="29" t="s">
        <v>279</v>
      </c>
      <c r="H221" s="31" t="s">
        <v>280</v>
      </c>
      <c r="I221" s="32">
        <v>40000550</v>
      </c>
      <c r="J221" s="29" t="s">
        <v>281</v>
      </c>
      <c r="K221" s="33">
        <v>1763.43</v>
      </c>
      <c r="L221" s="75">
        <f t="shared" si="3"/>
        <v>32</v>
      </c>
    </row>
    <row r="222" spans="3:12" x14ac:dyDescent="0.25">
      <c r="C222" s="30">
        <v>43448</v>
      </c>
      <c r="D222" s="30">
        <v>43480</v>
      </c>
      <c r="E222" s="29"/>
      <c r="F222" s="29">
        <v>332</v>
      </c>
      <c r="G222" s="29" t="s">
        <v>99</v>
      </c>
      <c r="H222" s="31" t="s">
        <v>287</v>
      </c>
      <c r="I222" s="32">
        <v>40001800</v>
      </c>
      <c r="J222" s="29" t="s">
        <v>86</v>
      </c>
      <c r="K222" s="33">
        <v>5965.11</v>
      </c>
      <c r="L222" s="75">
        <f t="shared" si="3"/>
        <v>32</v>
      </c>
    </row>
    <row r="223" spans="3:12" x14ac:dyDescent="0.25">
      <c r="C223" s="30">
        <v>43479</v>
      </c>
      <c r="D223" s="30">
        <v>43511</v>
      </c>
      <c r="E223" s="29"/>
      <c r="F223" s="29">
        <v>1407</v>
      </c>
      <c r="G223" s="29" t="s">
        <v>391</v>
      </c>
      <c r="H223" s="31" t="s">
        <v>392</v>
      </c>
      <c r="I223" s="32">
        <v>41007532</v>
      </c>
      <c r="J223" s="29" t="s">
        <v>393</v>
      </c>
      <c r="K223" s="33">
        <v>5168.88</v>
      </c>
      <c r="L223" s="75">
        <f t="shared" si="3"/>
        <v>32</v>
      </c>
    </row>
    <row r="224" spans="3:12" x14ac:dyDescent="0.25">
      <c r="C224" s="30">
        <v>43493</v>
      </c>
      <c r="D224" s="30">
        <v>43525</v>
      </c>
      <c r="E224" s="29"/>
      <c r="F224" s="29">
        <v>2162</v>
      </c>
      <c r="G224" s="29" t="s">
        <v>71</v>
      </c>
      <c r="H224" s="31" t="s">
        <v>442</v>
      </c>
      <c r="I224" s="32">
        <v>41006850</v>
      </c>
      <c r="J224" s="29" t="s">
        <v>23</v>
      </c>
      <c r="K224" s="33">
        <v>632</v>
      </c>
      <c r="L224" s="75">
        <f t="shared" si="3"/>
        <v>32</v>
      </c>
    </row>
    <row r="225" spans="3:12" x14ac:dyDescent="0.25">
      <c r="C225" s="30">
        <v>43510</v>
      </c>
      <c r="D225" s="30">
        <v>43542</v>
      </c>
      <c r="E225" s="29"/>
      <c r="F225" s="29">
        <v>2327</v>
      </c>
      <c r="G225" s="29" t="s">
        <v>80</v>
      </c>
      <c r="H225" s="31" t="s">
        <v>465</v>
      </c>
      <c r="I225" s="32">
        <v>40002150</v>
      </c>
      <c r="J225" s="29" t="s">
        <v>81</v>
      </c>
      <c r="K225" s="33">
        <v>718.74</v>
      </c>
      <c r="L225" s="75">
        <f t="shared" si="3"/>
        <v>32</v>
      </c>
    </row>
    <row r="226" spans="3:12" x14ac:dyDescent="0.25">
      <c r="C226" s="30">
        <v>43510</v>
      </c>
      <c r="D226" s="30">
        <v>43542</v>
      </c>
      <c r="E226" s="29"/>
      <c r="F226" s="29">
        <v>2337</v>
      </c>
      <c r="G226" s="29" t="s">
        <v>375</v>
      </c>
      <c r="H226" s="31" t="s">
        <v>479</v>
      </c>
      <c r="I226" s="32">
        <v>40005725</v>
      </c>
      <c r="J226" s="29" t="s">
        <v>377</v>
      </c>
      <c r="K226" s="33">
        <v>262.33</v>
      </c>
      <c r="L226" s="75">
        <f t="shared" si="3"/>
        <v>32</v>
      </c>
    </row>
    <row r="227" spans="3:12" x14ac:dyDescent="0.25">
      <c r="C227" s="30">
        <v>43462</v>
      </c>
      <c r="D227" s="30">
        <v>43495</v>
      </c>
      <c r="E227" s="29"/>
      <c r="F227" s="29">
        <v>593</v>
      </c>
      <c r="G227" s="29" t="s">
        <v>65</v>
      </c>
      <c r="H227" s="31" t="s">
        <v>336</v>
      </c>
      <c r="I227" s="32">
        <v>40002800</v>
      </c>
      <c r="J227" s="29" t="s">
        <v>35</v>
      </c>
      <c r="K227" s="33">
        <v>1.39</v>
      </c>
      <c r="L227" s="75">
        <f t="shared" si="3"/>
        <v>33</v>
      </c>
    </row>
    <row r="228" spans="3:12" x14ac:dyDescent="0.25">
      <c r="C228" s="30">
        <v>43461</v>
      </c>
      <c r="D228" s="30">
        <v>43495</v>
      </c>
      <c r="E228" s="29"/>
      <c r="F228" s="29">
        <v>599</v>
      </c>
      <c r="G228" s="29" t="s">
        <v>99</v>
      </c>
      <c r="H228" s="31" t="s">
        <v>342</v>
      </c>
      <c r="I228" s="32">
        <v>40001800</v>
      </c>
      <c r="J228" s="29" t="s">
        <v>86</v>
      </c>
      <c r="K228" s="33">
        <v>1703.05</v>
      </c>
      <c r="L228" s="75">
        <f t="shared" si="3"/>
        <v>34</v>
      </c>
    </row>
    <row r="229" spans="3:12" x14ac:dyDescent="0.25">
      <c r="C229" s="30">
        <v>43461</v>
      </c>
      <c r="D229" s="30">
        <v>43495</v>
      </c>
      <c r="E229" s="29"/>
      <c r="F229" s="29">
        <v>602</v>
      </c>
      <c r="G229" s="29" t="s">
        <v>346</v>
      </c>
      <c r="H229" s="31" t="s">
        <v>347</v>
      </c>
      <c r="I229" s="32">
        <v>41000315</v>
      </c>
      <c r="J229" s="29" t="s">
        <v>178</v>
      </c>
      <c r="K229" s="33">
        <v>1004.3</v>
      </c>
      <c r="L229" s="75">
        <f t="shared" si="3"/>
        <v>34</v>
      </c>
    </row>
    <row r="230" spans="3:12" x14ac:dyDescent="0.25">
      <c r="C230" s="30">
        <v>43461</v>
      </c>
      <c r="D230" s="30">
        <v>43495</v>
      </c>
      <c r="E230" s="29"/>
      <c r="F230" s="29">
        <v>606</v>
      </c>
      <c r="G230" s="29" t="s">
        <v>351</v>
      </c>
      <c r="H230" s="31" t="s">
        <v>352</v>
      </c>
      <c r="I230" s="32">
        <v>41001146</v>
      </c>
      <c r="J230" s="29" t="s">
        <v>353</v>
      </c>
      <c r="K230" s="33">
        <v>5445</v>
      </c>
      <c r="L230" s="75">
        <f t="shared" si="3"/>
        <v>34</v>
      </c>
    </row>
    <row r="231" spans="3:12" x14ac:dyDescent="0.25">
      <c r="C231" s="30">
        <v>43508</v>
      </c>
      <c r="D231" s="30">
        <v>43542</v>
      </c>
      <c r="E231" s="29"/>
      <c r="F231" s="29">
        <v>2334</v>
      </c>
      <c r="G231" s="29" t="s">
        <v>473</v>
      </c>
      <c r="H231" s="31" t="s">
        <v>474</v>
      </c>
      <c r="I231" s="32">
        <v>41007265</v>
      </c>
      <c r="J231" s="29" t="s">
        <v>91</v>
      </c>
      <c r="K231" s="33">
        <v>1024.3900000000001</v>
      </c>
      <c r="L231" s="75">
        <f t="shared" si="3"/>
        <v>34</v>
      </c>
    </row>
    <row r="232" spans="3:12" x14ac:dyDescent="0.25">
      <c r="C232" s="30">
        <v>43445</v>
      </c>
      <c r="D232" s="30">
        <v>43480</v>
      </c>
      <c r="E232" s="29"/>
      <c r="F232" s="29">
        <v>330</v>
      </c>
      <c r="G232" s="29" t="s">
        <v>147</v>
      </c>
      <c r="H232" s="31" t="s">
        <v>285</v>
      </c>
      <c r="I232" s="32">
        <v>40007508</v>
      </c>
      <c r="J232" s="29" t="s">
        <v>148</v>
      </c>
      <c r="K232" s="33">
        <v>137.5</v>
      </c>
      <c r="L232" s="75">
        <f t="shared" si="3"/>
        <v>35</v>
      </c>
    </row>
    <row r="233" spans="3:12" x14ac:dyDescent="0.25">
      <c r="C233" s="30">
        <v>43490</v>
      </c>
      <c r="D233" s="30">
        <v>43525</v>
      </c>
      <c r="E233" s="29"/>
      <c r="F233" s="29">
        <v>2137</v>
      </c>
      <c r="G233" s="29" t="s">
        <v>272</v>
      </c>
      <c r="H233" s="31" t="s">
        <v>416</v>
      </c>
      <c r="I233" s="32">
        <v>41001242</v>
      </c>
      <c r="J233" s="29" t="s">
        <v>180</v>
      </c>
      <c r="K233" s="33">
        <v>1937.96</v>
      </c>
      <c r="L233" s="75">
        <f t="shared" si="3"/>
        <v>35</v>
      </c>
    </row>
    <row r="234" spans="3:12" x14ac:dyDescent="0.25">
      <c r="C234" s="30">
        <v>43490</v>
      </c>
      <c r="D234" s="30">
        <v>43525</v>
      </c>
      <c r="E234" s="29"/>
      <c r="F234" s="29">
        <v>2145</v>
      </c>
      <c r="G234" s="29" t="s">
        <v>272</v>
      </c>
      <c r="H234" s="31" t="s">
        <v>423</v>
      </c>
      <c r="I234" s="32">
        <v>41001242</v>
      </c>
      <c r="J234" s="29" t="s">
        <v>180</v>
      </c>
      <c r="K234" s="33">
        <v>1841.73</v>
      </c>
      <c r="L234" s="75">
        <f t="shared" si="3"/>
        <v>35</v>
      </c>
    </row>
    <row r="235" spans="3:12" x14ac:dyDescent="0.25">
      <c r="C235" s="30">
        <v>43507</v>
      </c>
      <c r="D235" s="30">
        <v>43542</v>
      </c>
      <c r="E235" s="29"/>
      <c r="F235" s="29">
        <v>2332</v>
      </c>
      <c r="G235" s="29" t="s">
        <v>147</v>
      </c>
      <c r="H235" s="31" t="s">
        <v>471</v>
      </c>
      <c r="I235" s="32">
        <v>40007508</v>
      </c>
      <c r="J235" s="29" t="s">
        <v>148</v>
      </c>
      <c r="K235" s="33">
        <v>2086.6999999999998</v>
      </c>
      <c r="L235" s="75">
        <f t="shared" si="3"/>
        <v>35</v>
      </c>
    </row>
    <row r="236" spans="3:12" x14ac:dyDescent="0.25">
      <c r="C236" s="30">
        <v>43507</v>
      </c>
      <c r="D236" s="30">
        <v>43542</v>
      </c>
      <c r="E236" s="29"/>
      <c r="F236" s="29">
        <v>2335</v>
      </c>
      <c r="G236" s="29" t="s">
        <v>80</v>
      </c>
      <c r="H236" s="31" t="s">
        <v>475</v>
      </c>
      <c r="I236" s="32">
        <v>40002150</v>
      </c>
      <c r="J236" s="29" t="s">
        <v>81</v>
      </c>
      <c r="K236" s="33">
        <v>284.35000000000002</v>
      </c>
      <c r="L236" s="75">
        <f t="shared" si="3"/>
        <v>35</v>
      </c>
    </row>
    <row r="237" spans="3:12" x14ac:dyDescent="0.25">
      <c r="C237" s="30">
        <v>43444</v>
      </c>
      <c r="D237" s="30">
        <v>43480</v>
      </c>
      <c r="E237" s="29"/>
      <c r="F237" s="29">
        <v>321</v>
      </c>
      <c r="G237" s="29" t="s">
        <v>270</v>
      </c>
      <c r="H237" s="31" t="s">
        <v>271</v>
      </c>
      <c r="I237" s="32">
        <v>40001850</v>
      </c>
      <c r="J237" s="29" t="s">
        <v>135</v>
      </c>
      <c r="K237" s="33">
        <v>1542.87</v>
      </c>
      <c r="L237" s="75">
        <f t="shared" si="3"/>
        <v>36</v>
      </c>
    </row>
    <row r="238" spans="3:12" x14ac:dyDescent="0.25">
      <c r="C238" s="30">
        <v>43444</v>
      </c>
      <c r="D238" s="30">
        <v>43480</v>
      </c>
      <c r="E238" s="29"/>
      <c r="F238" s="29">
        <v>338</v>
      </c>
      <c r="G238" s="29" t="s">
        <v>296</v>
      </c>
      <c r="H238" s="31" t="s">
        <v>297</v>
      </c>
      <c r="I238" s="32">
        <v>41001075</v>
      </c>
      <c r="J238" s="29" t="s">
        <v>179</v>
      </c>
      <c r="K238" s="33">
        <v>1203.42</v>
      </c>
      <c r="L238" s="75">
        <f t="shared" si="3"/>
        <v>36</v>
      </c>
    </row>
    <row r="239" spans="3:12" x14ac:dyDescent="0.25">
      <c r="C239" s="30">
        <v>43444</v>
      </c>
      <c r="D239" s="30">
        <v>43480</v>
      </c>
      <c r="E239" s="29"/>
      <c r="F239" s="29">
        <v>341</v>
      </c>
      <c r="G239" s="29" t="s">
        <v>80</v>
      </c>
      <c r="H239" s="31" t="s">
        <v>300</v>
      </c>
      <c r="I239" s="32">
        <v>40002150</v>
      </c>
      <c r="J239" s="29" t="s">
        <v>81</v>
      </c>
      <c r="K239" s="33">
        <v>210.54</v>
      </c>
      <c r="L239" s="75">
        <f t="shared" si="3"/>
        <v>36</v>
      </c>
    </row>
    <row r="240" spans="3:12" x14ac:dyDescent="0.25">
      <c r="C240" s="30">
        <v>43475</v>
      </c>
      <c r="D240" s="30">
        <v>43511</v>
      </c>
      <c r="E240" s="29"/>
      <c r="F240" s="29">
        <v>1401</v>
      </c>
      <c r="G240" s="29" t="s">
        <v>108</v>
      </c>
      <c r="H240" s="31" t="s">
        <v>383</v>
      </c>
      <c r="I240" s="32">
        <v>41002915</v>
      </c>
      <c r="J240" s="29" t="s">
        <v>109</v>
      </c>
      <c r="K240" s="33">
        <v>506.24</v>
      </c>
      <c r="L240" s="75">
        <f t="shared" si="3"/>
        <v>36</v>
      </c>
    </row>
    <row r="241" spans="3:12" x14ac:dyDescent="0.25">
      <c r="C241" s="30">
        <v>43458</v>
      </c>
      <c r="D241" s="30">
        <v>43495</v>
      </c>
      <c r="E241" s="29"/>
      <c r="F241" s="29">
        <v>573</v>
      </c>
      <c r="G241" s="29" t="s">
        <v>313</v>
      </c>
      <c r="H241" s="31" t="s">
        <v>314</v>
      </c>
      <c r="I241" s="32">
        <v>41002895</v>
      </c>
      <c r="J241" s="29" t="s">
        <v>163</v>
      </c>
      <c r="K241" s="33">
        <v>3033.95</v>
      </c>
      <c r="L241" s="75">
        <f t="shared" si="3"/>
        <v>37</v>
      </c>
    </row>
    <row r="242" spans="3:12" x14ac:dyDescent="0.25">
      <c r="C242" s="30">
        <v>43458</v>
      </c>
      <c r="D242" s="30">
        <v>43495</v>
      </c>
      <c r="E242" s="29"/>
      <c r="F242" s="29">
        <v>578</v>
      </c>
      <c r="G242" s="29" t="s">
        <v>89</v>
      </c>
      <c r="H242" s="31" t="s">
        <v>319</v>
      </c>
      <c r="I242" s="32">
        <v>41000115</v>
      </c>
      <c r="J242" s="29" t="s">
        <v>90</v>
      </c>
      <c r="K242" s="33">
        <v>159.5</v>
      </c>
      <c r="L242" s="75">
        <f t="shared" si="3"/>
        <v>37</v>
      </c>
    </row>
    <row r="243" spans="3:12" x14ac:dyDescent="0.25">
      <c r="C243" s="30">
        <v>43458</v>
      </c>
      <c r="D243" s="30">
        <v>43495</v>
      </c>
      <c r="E243" s="29"/>
      <c r="F243" s="29">
        <v>590</v>
      </c>
      <c r="G243" s="29" t="s">
        <v>313</v>
      </c>
      <c r="H243" s="31" t="s">
        <v>333</v>
      </c>
      <c r="I243" s="32">
        <v>41002895</v>
      </c>
      <c r="J243" s="29" t="s">
        <v>163</v>
      </c>
      <c r="K243" s="33">
        <v>5565.58</v>
      </c>
      <c r="L243" s="75">
        <f t="shared" si="3"/>
        <v>37</v>
      </c>
    </row>
    <row r="244" spans="3:12" x14ac:dyDescent="0.25">
      <c r="C244" s="30">
        <v>43505</v>
      </c>
      <c r="D244" s="30">
        <v>43542</v>
      </c>
      <c r="E244" s="29"/>
      <c r="F244" s="29">
        <v>2324</v>
      </c>
      <c r="G244" s="29" t="s">
        <v>147</v>
      </c>
      <c r="H244" s="31" t="s">
        <v>462</v>
      </c>
      <c r="I244" s="32">
        <v>40007508</v>
      </c>
      <c r="J244" s="29" t="s">
        <v>148</v>
      </c>
      <c r="K244" s="33">
        <v>2157.98</v>
      </c>
      <c r="L244" s="75">
        <f t="shared" si="3"/>
        <v>37</v>
      </c>
    </row>
    <row r="245" spans="3:12" x14ac:dyDescent="0.25">
      <c r="C245" s="30">
        <v>43487</v>
      </c>
      <c r="D245" s="30">
        <v>43525</v>
      </c>
      <c r="E245" s="29"/>
      <c r="F245" s="29">
        <v>2148</v>
      </c>
      <c r="G245" s="29" t="s">
        <v>426</v>
      </c>
      <c r="H245" s="31" t="s">
        <v>427</v>
      </c>
      <c r="I245" s="32">
        <v>40001913</v>
      </c>
      <c r="J245" s="29" t="s">
        <v>428</v>
      </c>
      <c r="K245" s="33">
        <v>1452.48</v>
      </c>
      <c r="L245" s="75">
        <f t="shared" si="3"/>
        <v>38</v>
      </c>
    </row>
    <row r="246" spans="3:12" x14ac:dyDescent="0.25">
      <c r="C246" s="30">
        <v>43487</v>
      </c>
      <c r="D246" s="30">
        <v>43525</v>
      </c>
      <c r="E246" s="29"/>
      <c r="F246" s="29">
        <v>2164</v>
      </c>
      <c r="G246" s="29" t="s">
        <v>115</v>
      </c>
      <c r="H246" s="31" t="s">
        <v>444</v>
      </c>
      <c r="I246" s="32">
        <v>40002390</v>
      </c>
      <c r="J246" s="29" t="s">
        <v>116</v>
      </c>
      <c r="K246" s="33">
        <v>1141.6500000000001</v>
      </c>
      <c r="L246" s="75">
        <f t="shared" si="3"/>
        <v>38</v>
      </c>
    </row>
    <row r="247" spans="3:12" x14ac:dyDescent="0.25">
      <c r="C247" s="30">
        <v>43487</v>
      </c>
      <c r="D247" s="30">
        <v>43525</v>
      </c>
      <c r="E247" s="29"/>
      <c r="F247" s="29">
        <v>2170</v>
      </c>
      <c r="G247" s="29" t="s">
        <v>160</v>
      </c>
      <c r="H247" s="31" t="s">
        <v>450</v>
      </c>
      <c r="I247" s="32">
        <v>41002865</v>
      </c>
      <c r="J247" s="29" t="s">
        <v>161</v>
      </c>
      <c r="K247" s="33">
        <v>58.91</v>
      </c>
      <c r="L247" s="75">
        <f t="shared" si="3"/>
        <v>38</v>
      </c>
    </row>
    <row r="248" spans="3:12" x14ac:dyDescent="0.25">
      <c r="C248" s="30">
        <v>43504</v>
      </c>
      <c r="D248" s="30">
        <v>43542</v>
      </c>
      <c r="E248" s="29"/>
      <c r="F248" s="29">
        <v>2336</v>
      </c>
      <c r="G248" s="29" t="s">
        <v>476</v>
      </c>
      <c r="H248" s="31" t="s">
        <v>477</v>
      </c>
      <c r="I248" s="32">
        <v>41002969</v>
      </c>
      <c r="J248" s="29" t="s">
        <v>478</v>
      </c>
      <c r="K248" s="33">
        <v>4471.9799999999996</v>
      </c>
      <c r="L248" s="75">
        <f t="shared" si="3"/>
        <v>38</v>
      </c>
    </row>
    <row r="249" spans="3:12" x14ac:dyDescent="0.25">
      <c r="C249" s="30">
        <v>43472</v>
      </c>
      <c r="D249" s="30">
        <v>43511</v>
      </c>
      <c r="E249" s="29"/>
      <c r="F249" s="29">
        <v>1395</v>
      </c>
      <c r="G249" s="29" t="s">
        <v>375</v>
      </c>
      <c r="H249" s="31" t="s">
        <v>376</v>
      </c>
      <c r="I249" s="32">
        <v>40005725</v>
      </c>
      <c r="J249" s="29" t="s">
        <v>377</v>
      </c>
      <c r="K249" s="33">
        <v>2583.88</v>
      </c>
      <c r="L249" s="75">
        <f t="shared" si="3"/>
        <v>39</v>
      </c>
    </row>
    <row r="250" spans="3:12" x14ac:dyDescent="0.25">
      <c r="C250" s="30">
        <v>43438</v>
      </c>
      <c r="D250" s="30">
        <v>43480</v>
      </c>
      <c r="E250" s="29"/>
      <c r="F250" s="29">
        <v>339</v>
      </c>
      <c r="G250" s="29" t="s">
        <v>167</v>
      </c>
      <c r="H250" s="31" t="s">
        <v>298</v>
      </c>
      <c r="I250" s="32">
        <v>41008103</v>
      </c>
      <c r="J250" s="29" t="s">
        <v>124</v>
      </c>
      <c r="K250" s="33">
        <v>761.5</v>
      </c>
      <c r="L250" s="75">
        <f t="shared" si="3"/>
        <v>42</v>
      </c>
    </row>
    <row r="251" spans="3:12" x14ac:dyDescent="0.25">
      <c r="C251" s="30">
        <v>43453</v>
      </c>
      <c r="D251" s="30">
        <v>43495</v>
      </c>
      <c r="E251" s="29"/>
      <c r="F251" s="29">
        <v>595</v>
      </c>
      <c r="G251" s="29" t="s">
        <v>52</v>
      </c>
      <c r="H251" s="31" t="s">
        <v>338</v>
      </c>
      <c r="I251" s="32">
        <v>41007440</v>
      </c>
      <c r="J251" s="29" t="s">
        <v>38</v>
      </c>
      <c r="K251" s="33">
        <v>94.74</v>
      </c>
      <c r="L251" s="75">
        <f t="shared" si="3"/>
        <v>42</v>
      </c>
    </row>
    <row r="252" spans="3:12" x14ac:dyDescent="0.25">
      <c r="C252" s="30">
        <v>43469</v>
      </c>
      <c r="D252" s="30">
        <v>43511</v>
      </c>
      <c r="E252" s="29"/>
      <c r="F252" s="29">
        <v>1394</v>
      </c>
      <c r="G252" s="29" t="s">
        <v>372</v>
      </c>
      <c r="H252" s="31" t="s">
        <v>373</v>
      </c>
      <c r="I252" s="32">
        <v>41010002</v>
      </c>
      <c r="J252" s="29" t="s">
        <v>374</v>
      </c>
      <c r="K252" s="33">
        <v>42.83</v>
      </c>
      <c r="L252" s="75">
        <f t="shared" si="3"/>
        <v>42</v>
      </c>
    </row>
    <row r="253" spans="3:12" x14ac:dyDescent="0.25">
      <c r="C253" s="30">
        <v>43490</v>
      </c>
      <c r="D253" s="30">
        <v>43532</v>
      </c>
      <c r="E253" s="29">
        <v>812</v>
      </c>
      <c r="F253" s="29">
        <v>2240</v>
      </c>
      <c r="G253" s="29" t="s">
        <v>142</v>
      </c>
      <c r="H253" s="31"/>
      <c r="I253" s="32">
        <v>40003006</v>
      </c>
      <c r="J253" s="29" t="s">
        <v>143</v>
      </c>
      <c r="K253" s="33">
        <v>16988.400000000001</v>
      </c>
      <c r="L253" s="75">
        <f t="shared" si="3"/>
        <v>42</v>
      </c>
    </row>
    <row r="254" spans="3:12" x14ac:dyDescent="0.25">
      <c r="C254" s="30">
        <v>43434</v>
      </c>
      <c r="D254" s="30">
        <v>43480</v>
      </c>
      <c r="E254" s="29"/>
      <c r="F254" s="29">
        <v>313</v>
      </c>
      <c r="G254" s="29" t="s">
        <v>92</v>
      </c>
      <c r="H254" s="31" t="s">
        <v>261</v>
      </c>
      <c r="I254" s="32">
        <v>41007555</v>
      </c>
      <c r="J254" s="29" t="s">
        <v>93</v>
      </c>
      <c r="K254" s="33">
        <v>536.07000000000005</v>
      </c>
      <c r="L254" s="75">
        <f t="shared" si="3"/>
        <v>46</v>
      </c>
    </row>
    <row r="255" spans="3:12" x14ac:dyDescent="0.25">
      <c r="C255" s="30">
        <v>43479</v>
      </c>
      <c r="D255" s="30">
        <v>43525</v>
      </c>
      <c r="E255" s="29"/>
      <c r="F255" s="29">
        <v>2158</v>
      </c>
      <c r="G255" s="29" t="s">
        <v>52</v>
      </c>
      <c r="H255" s="31" t="s">
        <v>438</v>
      </c>
      <c r="I255" s="32">
        <v>41007440</v>
      </c>
      <c r="J255" s="29" t="s">
        <v>38</v>
      </c>
      <c r="K255" s="33">
        <v>152.71</v>
      </c>
      <c r="L255" s="75">
        <f t="shared" si="3"/>
        <v>46</v>
      </c>
    </row>
    <row r="256" spans="3:12" x14ac:dyDescent="0.25">
      <c r="C256" s="30">
        <v>43431</v>
      </c>
      <c r="D256" s="30">
        <v>43480</v>
      </c>
      <c r="E256" s="29"/>
      <c r="F256" s="29">
        <v>315</v>
      </c>
      <c r="G256" s="29" t="s">
        <v>134</v>
      </c>
      <c r="H256" s="31" t="s">
        <v>263</v>
      </c>
      <c r="I256" s="32">
        <v>40001400</v>
      </c>
      <c r="J256" s="29" t="s">
        <v>34</v>
      </c>
      <c r="K256" s="33">
        <v>1522.18</v>
      </c>
      <c r="L256" s="75">
        <f t="shared" si="3"/>
        <v>49</v>
      </c>
    </row>
    <row r="257" spans="3:12" x14ac:dyDescent="0.25">
      <c r="C257" s="30">
        <v>43466</v>
      </c>
      <c r="D257" s="30">
        <v>43525</v>
      </c>
      <c r="E257" s="29"/>
      <c r="F257" s="29">
        <v>2129</v>
      </c>
      <c r="G257" s="29" t="s">
        <v>105</v>
      </c>
      <c r="H257" s="31" t="s">
        <v>406</v>
      </c>
      <c r="I257" s="32">
        <v>41001608</v>
      </c>
      <c r="J257" s="29" t="s">
        <v>77</v>
      </c>
      <c r="K257" s="33">
        <v>165.74</v>
      </c>
      <c r="L257" s="75">
        <f t="shared" si="3"/>
        <v>59</v>
      </c>
    </row>
    <row r="258" spans="3:12" x14ac:dyDescent="0.25">
      <c r="C258" s="30">
        <v>43435</v>
      </c>
      <c r="D258" s="30">
        <v>43495</v>
      </c>
      <c r="E258" s="29"/>
      <c r="F258" s="29">
        <v>572</v>
      </c>
      <c r="G258" s="29" t="s">
        <v>108</v>
      </c>
      <c r="H258" s="31" t="s">
        <v>312</v>
      </c>
      <c r="I258" s="32">
        <v>41002915</v>
      </c>
      <c r="J258" s="29" t="s">
        <v>109</v>
      </c>
      <c r="K258" s="33">
        <v>110.5</v>
      </c>
      <c r="L258" s="75">
        <f t="shared" si="3"/>
        <v>60</v>
      </c>
    </row>
    <row r="259" spans="3:12" x14ac:dyDescent="0.25">
      <c r="C259" s="30">
        <v>43344</v>
      </c>
      <c r="D259" s="30">
        <v>43480</v>
      </c>
      <c r="E259" s="29"/>
      <c r="F259" s="29">
        <v>334</v>
      </c>
      <c r="G259" s="29" t="s">
        <v>289</v>
      </c>
      <c r="H259" s="31" t="s">
        <v>290</v>
      </c>
      <c r="I259" s="32">
        <v>41000037</v>
      </c>
      <c r="J259" s="29" t="s">
        <v>291</v>
      </c>
      <c r="K259" s="33">
        <v>1544.93</v>
      </c>
      <c r="L259" s="75">
        <f t="shared" si="3"/>
        <v>136</v>
      </c>
    </row>
    <row r="260" spans="3:12" x14ac:dyDescent="0.25">
      <c r="C260" s="30"/>
      <c r="D260" s="30">
        <v>43550</v>
      </c>
      <c r="E260" s="29">
        <v>871</v>
      </c>
      <c r="F260" s="29">
        <v>2421</v>
      </c>
      <c r="G260" s="29" t="s">
        <v>485</v>
      </c>
      <c r="H260" s="31"/>
      <c r="I260" s="32">
        <v>41007800</v>
      </c>
      <c r="J260" s="29" t="s">
        <v>486</v>
      </c>
      <c r="K260" s="33">
        <v>207.14</v>
      </c>
      <c r="L260" s="75">
        <f t="shared" si="3"/>
        <v>43550</v>
      </c>
    </row>
    <row r="261" spans="3:12" x14ac:dyDescent="0.25">
      <c r="C261" s="30"/>
      <c r="D261" s="30">
        <v>43550</v>
      </c>
      <c r="E261" s="29">
        <v>875</v>
      </c>
      <c r="F261" s="29">
        <v>2429</v>
      </c>
      <c r="G261" s="29" t="s">
        <v>487</v>
      </c>
      <c r="H261" s="31"/>
      <c r="I261" s="32">
        <v>55500000</v>
      </c>
      <c r="J261" s="29" t="s">
        <v>175</v>
      </c>
      <c r="K261" s="33">
        <v>291.91000000000003</v>
      </c>
      <c r="L261" s="75">
        <f t="shared" si="3"/>
        <v>43550</v>
      </c>
    </row>
    <row r="262" spans="3:12" x14ac:dyDescent="0.25">
      <c r="C262" s="34"/>
      <c r="D262" s="34"/>
      <c r="H262" s="35"/>
      <c r="I262" s="36"/>
      <c r="K262" s="8"/>
    </row>
    <row r="263" spans="3:12" x14ac:dyDescent="0.25">
      <c r="C263" s="34"/>
      <c r="D263" s="34"/>
      <c r="H263" s="35"/>
      <c r="I263" s="36"/>
      <c r="K263" s="8"/>
    </row>
    <row r="264" spans="3:12" x14ac:dyDescent="0.25">
      <c r="C264" s="34"/>
      <c r="D264" s="34"/>
      <c r="H264" s="35"/>
      <c r="I264" s="36"/>
      <c r="K264" s="8">
        <f>SUM(K262:K263)</f>
        <v>0</v>
      </c>
    </row>
    <row r="265" spans="3:12" x14ac:dyDescent="0.25">
      <c r="C265" s="34"/>
      <c r="D265" s="34"/>
      <c r="H265" s="35"/>
      <c r="I265" s="36"/>
      <c r="K265" s="8">
        <v>0</v>
      </c>
    </row>
    <row r="266" spans="3:12" x14ac:dyDescent="0.25">
      <c r="C266" s="34"/>
      <c r="D266" s="34"/>
      <c r="H266" s="35"/>
      <c r="I266" s="36"/>
      <c r="K266" s="8"/>
    </row>
    <row r="267" spans="3:12" x14ac:dyDescent="0.25">
      <c r="C267" s="34"/>
      <c r="D267" s="34"/>
      <c r="H267" s="35"/>
      <c r="I267" s="36"/>
      <c r="K267" s="8"/>
    </row>
    <row r="268" spans="3:12" x14ac:dyDescent="0.25">
      <c r="C268" s="34"/>
      <c r="D268" s="34"/>
      <c r="H268" s="35"/>
      <c r="I268" s="36"/>
      <c r="K268" s="8"/>
    </row>
    <row r="269" spans="3:12" x14ac:dyDescent="0.25">
      <c r="C269" s="34"/>
      <c r="D269" s="34"/>
      <c r="H269" s="35"/>
      <c r="I269" s="36"/>
      <c r="K269" s="8"/>
    </row>
    <row r="270" spans="3:12" x14ac:dyDescent="0.25">
      <c r="C270" s="34"/>
      <c r="D270" s="34"/>
      <c r="H270" s="35"/>
      <c r="I270" s="36"/>
      <c r="K270" s="8"/>
    </row>
    <row r="271" spans="3:12" x14ac:dyDescent="0.25">
      <c r="C271" s="34"/>
      <c r="D271" s="34"/>
      <c r="H271" s="35"/>
      <c r="I271" s="36"/>
      <c r="K271" s="8"/>
    </row>
    <row r="272" spans="3:12" x14ac:dyDescent="0.25">
      <c r="C272" s="34"/>
      <c r="D272" s="34"/>
      <c r="H272" s="35"/>
      <c r="I272" s="36"/>
      <c r="K272" s="8"/>
    </row>
    <row r="273" spans="3:11" x14ac:dyDescent="0.25">
      <c r="C273" s="34"/>
      <c r="D273" s="34"/>
      <c r="H273" s="35"/>
      <c r="I273" s="36"/>
      <c r="K273" s="8"/>
    </row>
    <row r="274" spans="3:11" x14ac:dyDescent="0.25">
      <c r="C274" s="34"/>
      <c r="D274" s="34"/>
      <c r="H274" s="35"/>
      <c r="I274" s="36"/>
      <c r="K274" s="8"/>
    </row>
    <row r="275" spans="3:11" x14ac:dyDescent="0.25">
      <c r="C275" s="34"/>
      <c r="D275" s="34"/>
      <c r="H275" s="35"/>
      <c r="I275" s="36"/>
      <c r="K275" s="8"/>
    </row>
    <row r="276" spans="3:11" x14ac:dyDescent="0.25">
      <c r="C276" s="34"/>
      <c r="D276" s="34"/>
      <c r="H276" s="35"/>
      <c r="I276" s="36"/>
      <c r="K276" s="8"/>
    </row>
    <row r="277" spans="3:11" x14ac:dyDescent="0.25">
      <c r="C277" s="34"/>
      <c r="D277" s="34"/>
      <c r="H277" s="35"/>
      <c r="I277" s="36"/>
      <c r="K277" s="8"/>
    </row>
    <row r="278" spans="3:11" x14ac:dyDescent="0.25">
      <c r="C278" s="34"/>
      <c r="D278" s="34"/>
      <c r="H278" s="35"/>
      <c r="I278" s="36"/>
      <c r="K278" s="8"/>
    </row>
    <row r="279" spans="3:11" x14ac:dyDescent="0.25">
      <c r="C279" s="34"/>
      <c r="D279" s="34"/>
      <c r="H279" s="35"/>
      <c r="I279" s="36"/>
      <c r="K279" s="8"/>
    </row>
    <row r="280" spans="3:11" x14ac:dyDescent="0.25">
      <c r="C280" s="34"/>
      <c r="D280" s="34"/>
      <c r="H280" s="35"/>
      <c r="I280" s="36"/>
      <c r="K280" s="8"/>
    </row>
    <row r="281" spans="3:11" x14ac:dyDescent="0.25">
      <c r="C281" s="34"/>
      <c r="D281" s="34"/>
      <c r="H281" s="35"/>
      <c r="I281" s="36"/>
      <c r="K281" s="8"/>
    </row>
    <row r="282" spans="3:11" x14ac:dyDescent="0.25">
      <c r="C282" s="34"/>
      <c r="D282" s="34"/>
      <c r="H282" s="35"/>
      <c r="I282" s="36"/>
      <c r="K282" s="8"/>
    </row>
    <row r="283" spans="3:11" x14ac:dyDescent="0.25">
      <c r="C283" s="34"/>
      <c r="D283" s="34"/>
      <c r="H283" s="35"/>
      <c r="I283" s="36"/>
      <c r="K283" s="8"/>
    </row>
    <row r="284" spans="3:11" x14ac:dyDescent="0.25">
      <c r="C284" s="34"/>
      <c r="D284" s="34"/>
      <c r="H284" s="35"/>
      <c r="I284" s="36"/>
      <c r="K284" s="8"/>
    </row>
    <row r="285" spans="3:11" x14ac:dyDescent="0.25">
      <c r="C285" s="34"/>
      <c r="D285" s="34"/>
      <c r="H285" s="35"/>
      <c r="I285" s="36"/>
      <c r="K285" s="8"/>
    </row>
    <row r="286" spans="3:11" x14ac:dyDescent="0.25">
      <c r="C286" s="34"/>
      <c r="D286" s="34"/>
      <c r="H286" s="35"/>
      <c r="I286" s="36"/>
      <c r="K286" s="8"/>
    </row>
    <row r="287" spans="3:11" x14ac:dyDescent="0.25">
      <c r="C287" s="34"/>
      <c r="D287" s="34"/>
      <c r="H287" s="35"/>
      <c r="I287" s="36"/>
      <c r="K287" s="8"/>
    </row>
    <row r="288" spans="3:11" x14ac:dyDescent="0.25">
      <c r="C288" s="34"/>
      <c r="D288" s="34"/>
      <c r="H288" s="35"/>
      <c r="I288" s="36"/>
      <c r="K288" s="8"/>
    </row>
    <row r="289" spans="3:15" x14ac:dyDescent="0.25">
      <c r="C289" s="34"/>
      <c r="D289" s="34"/>
      <c r="H289" s="35"/>
      <c r="I289" s="36"/>
      <c r="K289" s="8"/>
    </row>
    <row r="290" spans="3:15" x14ac:dyDescent="0.25">
      <c r="C290" s="34"/>
      <c r="D290" s="34"/>
      <c r="H290" s="35"/>
      <c r="I290" s="36"/>
      <c r="K290" s="8"/>
    </row>
    <row r="291" spans="3:15" x14ac:dyDescent="0.25">
      <c r="C291" s="34"/>
      <c r="D291" s="34"/>
      <c r="H291" s="35"/>
      <c r="I291" s="36"/>
      <c r="K291" s="8"/>
    </row>
    <row r="292" spans="3:15" x14ac:dyDescent="0.25">
      <c r="C292" s="34"/>
      <c r="D292" s="34"/>
      <c r="H292" s="35"/>
      <c r="I292" s="36"/>
      <c r="K292" s="8"/>
    </row>
    <row r="293" spans="3:15" x14ac:dyDescent="0.25">
      <c r="C293" s="34"/>
      <c r="D293" s="34"/>
      <c r="H293" s="35"/>
      <c r="I293" s="36"/>
      <c r="K293" s="8"/>
    </row>
    <row r="294" spans="3:15" x14ac:dyDescent="0.25">
      <c r="C294" s="34"/>
      <c r="D294" s="34"/>
      <c r="H294" s="35"/>
      <c r="I294" s="36"/>
      <c r="K294" s="8"/>
    </row>
    <row r="295" spans="3:15" x14ac:dyDescent="0.25">
      <c r="C295" s="34"/>
      <c r="D295" s="34"/>
      <c r="H295" s="35"/>
      <c r="I295" s="36"/>
      <c r="K295" s="8"/>
    </row>
    <row r="296" spans="3:15" x14ac:dyDescent="0.25">
      <c r="C296" s="34"/>
      <c r="D296" s="34"/>
      <c r="H296" s="35"/>
      <c r="I296" s="36"/>
      <c r="K296" s="8"/>
    </row>
    <row r="297" spans="3:15" x14ac:dyDescent="0.25">
      <c r="C297" s="34"/>
      <c r="D297" s="34"/>
      <c r="H297" s="35"/>
      <c r="I297" s="36"/>
      <c r="K297" s="8"/>
    </row>
    <row r="298" spans="3:15" x14ac:dyDescent="0.25">
      <c r="C298" s="34"/>
      <c r="D298" s="34"/>
      <c r="H298" s="35"/>
      <c r="I298" s="36"/>
      <c r="K298" s="8"/>
    </row>
    <row r="299" spans="3:15" x14ac:dyDescent="0.25">
      <c r="C299" s="34"/>
      <c r="D299" s="34"/>
      <c r="H299" s="35"/>
      <c r="I299" s="36"/>
      <c r="K299" s="8"/>
    </row>
    <row r="300" spans="3:15" x14ac:dyDescent="0.25">
      <c r="C300" s="34"/>
      <c r="D300" s="34"/>
      <c r="H300" s="35"/>
      <c r="I300" s="36"/>
      <c r="K300" s="8"/>
    </row>
    <row r="301" spans="3:15" x14ac:dyDescent="0.25">
      <c r="C301" s="34"/>
      <c r="D301" s="34"/>
      <c r="H301" s="35"/>
      <c r="I301" s="36"/>
      <c r="K301" s="8"/>
    </row>
    <row r="302" spans="3:15" x14ac:dyDescent="0.25">
      <c r="C302" s="34"/>
      <c r="D302" s="34"/>
      <c r="H302" s="35"/>
      <c r="I302" s="36"/>
      <c r="K302" s="8"/>
    </row>
    <row r="303" spans="3:15" x14ac:dyDescent="0.25">
      <c r="C303" s="34"/>
      <c r="D303" s="34"/>
      <c r="H303" s="35"/>
      <c r="I303" s="36"/>
      <c r="K303" s="8"/>
      <c r="O303">
        <f>10847*1.21</f>
        <v>13124.869999999999</v>
      </c>
    </row>
    <row r="304" spans="3:15" x14ac:dyDescent="0.25">
      <c r="C304" s="34"/>
      <c r="D304" s="34"/>
      <c r="H304" s="35"/>
      <c r="I304" s="36"/>
      <c r="K304" s="8"/>
    </row>
    <row r="305" spans="3:11" x14ac:dyDescent="0.25">
      <c r="C305" s="34"/>
      <c r="D305" s="34"/>
      <c r="H305" s="35"/>
      <c r="I305" s="36"/>
      <c r="K305" s="8"/>
    </row>
    <row r="306" spans="3:11" x14ac:dyDescent="0.25">
      <c r="C306" s="34"/>
      <c r="D306" s="34"/>
      <c r="H306" s="35"/>
      <c r="I306" s="36"/>
      <c r="K306" s="8"/>
    </row>
    <row r="307" spans="3:11" x14ac:dyDescent="0.25">
      <c r="C307" s="34"/>
      <c r="D307" s="34"/>
      <c r="H307" s="35"/>
      <c r="I307" s="36"/>
      <c r="K307" s="8"/>
    </row>
    <row r="308" spans="3:11" x14ac:dyDescent="0.25">
      <c r="C308" s="34"/>
      <c r="D308" s="34"/>
      <c r="H308" s="35"/>
      <c r="I308" s="36"/>
      <c r="K308" s="8"/>
    </row>
    <row r="309" spans="3:11" x14ac:dyDescent="0.25">
      <c r="C309" s="34"/>
      <c r="D309" s="34"/>
      <c r="H309" s="35"/>
      <c r="I309" s="36"/>
      <c r="K309" s="8"/>
    </row>
    <row r="310" spans="3:11" x14ac:dyDescent="0.25">
      <c r="C310" s="34"/>
      <c r="D310" s="34"/>
      <c r="H310" s="35"/>
      <c r="I310" s="36"/>
      <c r="K310" s="8"/>
    </row>
    <row r="311" spans="3:11" x14ac:dyDescent="0.25">
      <c r="C311" s="34"/>
      <c r="D311" s="34"/>
      <c r="H311" s="35"/>
      <c r="I311" s="36"/>
      <c r="K311" s="8"/>
    </row>
    <row r="312" spans="3:11" x14ac:dyDescent="0.25">
      <c r="C312" s="34"/>
      <c r="D312" s="34"/>
      <c r="H312" s="35"/>
      <c r="I312" s="36"/>
      <c r="K312" s="8"/>
    </row>
    <row r="313" spans="3:11" x14ac:dyDescent="0.25">
      <c r="C313" s="34"/>
      <c r="D313" s="34"/>
      <c r="H313" s="35"/>
      <c r="I313" s="36"/>
      <c r="K313" s="8"/>
    </row>
    <row r="314" spans="3:11" x14ac:dyDescent="0.25">
      <c r="C314" s="34"/>
      <c r="D314" s="34"/>
      <c r="H314" s="35"/>
      <c r="I314" s="36"/>
      <c r="K314" s="8"/>
    </row>
    <row r="315" spans="3:11" x14ac:dyDescent="0.25">
      <c r="C315" s="34"/>
      <c r="D315" s="34"/>
      <c r="H315" s="35"/>
      <c r="I315" s="36"/>
      <c r="K315" s="8"/>
    </row>
    <row r="316" spans="3:11" x14ac:dyDescent="0.25">
      <c r="C316" s="34"/>
      <c r="D316" s="34"/>
      <c r="H316" s="35"/>
      <c r="I316" s="36"/>
      <c r="K316" s="8"/>
    </row>
    <row r="317" spans="3:11" x14ac:dyDescent="0.25">
      <c r="C317" s="34"/>
      <c r="D317" s="34"/>
      <c r="H317" s="35"/>
      <c r="I317" s="36"/>
      <c r="K317" s="8"/>
    </row>
    <row r="318" spans="3:11" x14ac:dyDescent="0.25">
      <c r="C318" s="34"/>
      <c r="D318" s="34"/>
      <c r="H318" s="35"/>
      <c r="I318" s="36"/>
      <c r="K318" s="8"/>
    </row>
    <row r="319" spans="3:11" x14ac:dyDescent="0.25">
      <c r="C319" s="34"/>
      <c r="D319" s="34"/>
      <c r="H319" s="35"/>
      <c r="I319" s="36"/>
      <c r="K319" s="8"/>
    </row>
    <row r="320" spans="3:11" x14ac:dyDescent="0.25">
      <c r="C320" s="34"/>
      <c r="D320" s="34"/>
      <c r="H320" s="35"/>
      <c r="I320" s="36"/>
      <c r="K320" s="8"/>
    </row>
    <row r="321" spans="3:11" x14ac:dyDescent="0.25">
      <c r="C321" s="34"/>
      <c r="D321" s="34"/>
      <c r="H321" s="35"/>
      <c r="I321" s="36"/>
      <c r="K321" s="8"/>
    </row>
    <row r="322" spans="3:11" x14ac:dyDescent="0.25">
      <c r="C322" s="34"/>
      <c r="D322" s="34"/>
      <c r="H322" s="35"/>
      <c r="I322" s="36"/>
      <c r="K322" s="8"/>
    </row>
    <row r="323" spans="3:11" x14ac:dyDescent="0.25">
      <c r="C323" s="34"/>
      <c r="D323" s="34"/>
      <c r="H323" s="35"/>
      <c r="I323" s="36"/>
      <c r="K323" s="8"/>
    </row>
    <row r="324" spans="3:11" x14ac:dyDescent="0.25">
      <c r="C324" s="34"/>
      <c r="D324" s="34"/>
      <c r="H324" s="35"/>
      <c r="I324" s="36"/>
      <c r="K324" s="8"/>
    </row>
    <row r="325" spans="3:11" x14ac:dyDescent="0.25">
      <c r="C325" s="34"/>
      <c r="D325" s="34"/>
      <c r="H325" s="35"/>
      <c r="I325" s="36"/>
      <c r="K325" s="8"/>
    </row>
    <row r="326" spans="3:11" x14ac:dyDescent="0.25">
      <c r="C326" s="34"/>
      <c r="D326" s="34"/>
      <c r="H326" s="35"/>
      <c r="I326" s="36"/>
      <c r="K326" s="8"/>
    </row>
    <row r="327" spans="3:11" x14ac:dyDescent="0.25">
      <c r="C327" s="34"/>
      <c r="D327" s="34"/>
      <c r="H327" s="35"/>
      <c r="I327" s="36"/>
      <c r="K327" s="8"/>
    </row>
    <row r="328" spans="3:11" x14ac:dyDescent="0.25">
      <c r="C328" s="34"/>
      <c r="D328" s="34"/>
      <c r="H328" s="35"/>
      <c r="I328" s="36"/>
      <c r="K328" s="8"/>
    </row>
    <row r="329" spans="3:11" x14ac:dyDescent="0.25">
      <c r="C329" s="34"/>
      <c r="D329" s="34"/>
      <c r="H329" s="35"/>
      <c r="I329" s="36"/>
      <c r="K329" s="8"/>
    </row>
    <row r="330" spans="3:11" x14ac:dyDescent="0.25">
      <c r="C330" s="34"/>
      <c r="D330" s="34"/>
      <c r="H330" s="35"/>
      <c r="I330" s="36"/>
      <c r="K330" s="8"/>
    </row>
    <row r="331" spans="3:11" x14ac:dyDescent="0.25">
      <c r="C331" s="34"/>
      <c r="D331" s="34"/>
      <c r="H331" s="35"/>
      <c r="I331" s="36"/>
      <c r="K331" s="8"/>
    </row>
    <row r="332" spans="3:11" x14ac:dyDescent="0.25">
      <c r="C332" s="34"/>
      <c r="D332" s="34"/>
      <c r="H332" s="35"/>
      <c r="I332" s="36"/>
      <c r="K332" s="8"/>
    </row>
    <row r="333" spans="3:11" x14ac:dyDescent="0.25">
      <c r="C333" s="34"/>
      <c r="D333" s="34"/>
      <c r="H333" s="35"/>
      <c r="I333" s="36"/>
      <c r="K333" s="8"/>
    </row>
    <row r="334" spans="3:11" x14ac:dyDescent="0.25">
      <c r="C334" s="34"/>
      <c r="D334" s="34"/>
      <c r="H334" s="35"/>
      <c r="I334" s="36"/>
      <c r="K334" s="8"/>
    </row>
    <row r="335" spans="3:11" x14ac:dyDescent="0.25">
      <c r="C335" s="34"/>
      <c r="D335" s="34"/>
      <c r="H335" s="35"/>
      <c r="I335" s="36"/>
      <c r="K335" s="8"/>
    </row>
    <row r="336" spans="3:11" x14ac:dyDescent="0.25">
      <c r="C336" s="34"/>
      <c r="D336" s="34"/>
      <c r="H336" s="35"/>
      <c r="I336" s="36"/>
      <c r="K336" s="8"/>
    </row>
    <row r="337" spans="3:11" x14ac:dyDescent="0.25">
      <c r="C337" s="34"/>
      <c r="D337" s="34"/>
      <c r="H337" s="35"/>
      <c r="I337" s="36"/>
      <c r="K337" s="8"/>
    </row>
    <row r="338" spans="3:11" x14ac:dyDescent="0.25">
      <c r="C338" s="34"/>
      <c r="D338" s="34"/>
      <c r="H338" s="35"/>
      <c r="I338" s="36"/>
      <c r="K338" s="8"/>
    </row>
    <row r="339" spans="3:11" x14ac:dyDescent="0.25">
      <c r="C339" s="34"/>
      <c r="D339" s="34"/>
      <c r="H339" s="35"/>
      <c r="I339" s="36"/>
      <c r="K339" s="8"/>
    </row>
    <row r="340" spans="3:11" x14ac:dyDescent="0.25">
      <c r="C340" s="34"/>
      <c r="D340" s="34"/>
      <c r="H340" s="35"/>
      <c r="I340" s="36"/>
      <c r="K340" s="8"/>
    </row>
    <row r="341" spans="3:11" x14ac:dyDescent="0.25">
      <c r="C341" s="34"/>
      <c r="D341" s="34"/>
      <c r="H341" s="35"/>
      <c r="I341" s="36"/>
      <c r="K341" s="8"/>
    </row>
    <row r="342" spans="3:11" x14ac:dyDescent="0.25">
      <c r="C342" s="34"/>
      <c r="D342" s="34"/>
      <c r="H342" s="35"/>
      <c r="I342" s="36"/>
      <c r="K342" s="8"/>
    </row>
    <row r="343" spans="3:11" x14ac:dyDescent="0.25">
      <c r="C343" s="34"/>
      <c r="D343" s="34"/>
      <c r="H343" s="35"/>
      <c r="I343" s="36"/>
      <c r="K343" s="8"/>
    </row>
    <row r="344" spans="3:11" x14ac:dyDescent="0.25">
      <c r="C344" s="34"/>
      <c r="D344" s="34"/>
      <c r="H344" s="35"/>
      <c r="I344" s="36"/>
      <c r="K344" s="8"/>
    </row>
    <row r="345" spans="3:11" x14ac:dyDescent="0.25">
      <c r="C345" s="34"/>
      <c r="D345" s="34"/>
      <c r="H345" s="35"/>
      <c r="I345" s="36"/>
      <c r="K345" s="8"/>
    </row>
    <row r="346" spans="3:11" x14ac:dyDescent="0.25">
      <c r="C346" s="34"/>
      <c r="D346" s="34"/>
      <c r="H346" s="35"/>
      <c r="I346" s="36"/>
      <c r="K346" s="8"/>
    </row>
    <row r="347" spans="3:11" x14ac:dyDescent="0.25">
      <c r="C347" s="34"/>
      <c r="D347" s="34"/>
      <c r="H347" s="35"/>
      <c r="I347" s="36"/>
      <c r="K347" s="8"/>
    </row>
    <row r="348" spans="3:11" x14ac:dyDescent="0.25">
      <c r="C348" s="34"/>
      <c r="D348" s="34"/>
      <c r="H348" s="35"/>
      <c r="I348" s="36"/>
      <c r="K348" s="8"/>
    </row>
    <row r="349" spans="3:11" x14ac:dyDescent="0.25">
      <c r="C349" s="34"/>
      <c r="D349" s="34"/>
      <c r="H349" s="35"/>
      <c r="I349" s="36"/>
      <c r="K349" s="8"/>
    </row>
    <row r="350" spans="3:11" x14ac:dyDescent="0.25">
      <c r="C350" s="34"/>
      <c r="D350" s="34"/>
      <c r="H350" s="35"/>
      <c r="I350" s="36"/>
      <c r="K350" s="8"/>
    </row>
    <row r="351" spans="3:11" x14ac:dyDescent="0.25">
      <c r="C351" s="34"/>
      <c r="D351" s="34"/>
      <c r="H351" s="35"/>
      <c r="I351" s="36"/>
      <c r="K351" s="8"/>
    </row>
    <row r="352" spans="3:11" x14ac:dyDescent="0.25">
      <c r="C352" s="34"/>
      <c r="D352" s="34"/>
      <c r="H352" s="35"/>
      <c r="I352" s="36"/>
      <c r="K352" s="8"/>
    </row>
    <row r="353" spans="3:11" x14ac:dyDescent="0.25">
      <c r="C353" s="34"/>
      <c r="D353" s="34"/>
      <c r="H353" s="35"/>
      <c r="I353" s="36"/>
      <c r="K353" s="8"/>
    </row>
    <row r="354" spans="3:11" x14ac:dyDescent="0.25">
      <c r="C354" s="34"/>
      <c r="D354" s="34"/>
      <c r="H354" s="35"/>
      <c r="I354" s="36"/>
      <c r="K354" s="8"/>
    </row>
    <row r="355" spans="3:11" x14ac:dyDescent="0.25">
      <c r="C355" s="34"/>
      <c r="D355" s="34"/>
      <c r="H355" s="35"/>
      <c r="I355" s="36"/>
      <c r="K355" s="8"/>
    </row>
    <row r="356" spans="3:11" x14ac:dyDescent="0.25">
      <c r="C356" s="34"/>
      <c r="D356" s="34"/>
      <c r="H356" s="35"/>
      <c r="I356" s="36"/>
      <c r="K356" s="8"/>
    </row>
    <row r="357" spans="3:11" x14ac:dyDescent="0.25">
      <c r="C357" s="34"/>
      <c r="D357" s="34"/>
      <c r="H357" s="35"/>
      <c r="I357" s="36"/>
      <c r="K357" s="8"/>
    </row>
    <row r="358" spans="3:11" x14ac:dyDescent="0.25">
      <c r="C358" s="34"/>
      <c r="D358" s="34"/>
      <c r="H358" s="35"/>
      <c r="I358" s="36"/>
      <c r="K358" s="8"/>
    </row>
    <row r="359" spans="3:11" x14ac:dyDescent="0.25">
      <c r="C359" s="34"/>
      <c r="D359" s="34"/>
      <c r="H359" s="35"/>
      <c r="I359" s="36"/>
      <c r="K359" s="8"/>
    </row>
    <row r="360" spans="3:11" x14ac:dyDescent="0.25">
      <c r="C360" s="34"/>
      <c r="D360" s="34"/>
      <c r="H360" s="35"/>
      <c r="I360" s="36"/>
      <c r="K360" s="8"/>
    </row>
    <row r="361" spans="3:11" x14ac:dyDescent="0.25">
      <c r="C361" s="34"/>
      <c r="D361" s="34"/>
      <c r="H361" s="35"/>
      <c r="I361" s="36"/>
      <c r="K361" s="8"/>
    </row>
    <row r="362" spans="3:11" x14ac:dyDescent="0.25">
      <c r="C362" s="34"/>
      <c r="D362" s="34"/>
      <c r="H362" s="35"/>
      <c r="I362" s="36"/>
      <c r="K362" s="8"/>
    </row>
    <row r="363" spans="3:11" x14ac:dyDescent="0.25">
      <c r="C363" s="34"/>
      <c r="D363" s="34"/>
      <c r="H363" s="35"/>
      <c r="I363" s="36"/>
      <c r="K363" s="8"/>
    </row>
    <row r="364" spans="3:11" x14ac:dyDescent="0.25">
      <c r="C364" s="34"/>
      <c r="D364" s="34"/>
      <c r="H364" s="35"/>
      <c r="I364" s="36"/>
      <c r="K364" s="8"/>
    </row>
    <row r="365" spans="3:11" x14ac:dyDescent="0.25">
      <c r="D365" s="34"/>
      <c r="H365" s="35"/>
      <c r="I365" s="36"/>
      <c r="K365" s="8"/>
    </row>
    <row r="366" spans="3:11" x14ac:dyDescent="0.25">
      <c r="C366" s="34"/>
      <c r="D366" s="34"/>
      <c r="H366" s="35"/>
      <c r="I366" s="36"/>
      <c r="K366" s="8"/>
    </row>
    <row r="367" spans="3:11" x14ac:dyDescent="0.25">
      <c r="C367" s="34"/>
      <c r="D367" s="34"/>
      <c r="H367" s="35"/>
      <c r="I367" s="36"/>
      <c r="K367" s="8"/>
    </row>
    <row r="368" spans="3:11" x14ac:dyDescent="0.25">
      <c r="C368" s="34"/>
      <c r="D368" s="34"/>
      <c r="H368" s="35"/>
      <c r="I368" s="36"/>
      <c r="K368" s="8"/>
    </row>
    <row r="369" spans="3:11" x14ac:dyDescent="0.25">
      <c r="C369" s="34"/>
      <c r="D369" s="34"/>
      <c r="H369" s="35"/>
      <c r="I369" s="36"/>
      <c r="K369" s="8"/>
    </row>
    <row r="370" spans="3:11" x14ac:dyDescent="0.25">
      <c r="C370" s="34"/>
      <c r="D370" s="34"/>
      <c r="H370" s="35"/>
      <c r="I370" s="36"/>
      <c r="K370" s="8"/>
    </row>
    <row r="371" spans="3:11" x14ac:dyDescent="0.25">
      <c r="C371" s="34"/>
      <c r="D371" s="34"/>
      <c r="H371" s="35"/>
      <c r="I371" s="36"/>
      <c r="K371" s="8"/>
    </row>
    <row r="372" spans="3:11" x14ac:dyDescent="0.25">
      <c r="C372" s="30"/>
      <c r="D372" s="30"/>
      <c r="E372" s="29"/>
      <c r="F372" s="29"/>
      <c r="G372" s="29"/>
      <c r="H372" s="31"/>
      <c r="I372" s="32"/>
      <c r="J372" s="29"/>
      <c r="K372" s="33"/>
    </row>
    <row r="373" spans="3:11" x14ac:dyDescent="0.25">
      <c r="D373" s="34"/>
      <c r="K373" s="8">
        <f>SUM(K262:K372)</f>
        <v>0</v>
      </c>
    </row>
    <row r="374" spans="3:11" x14ac:dyDescent="0.25">
      <c r="K374" s="51" t="e">
        <f>+'PAGOS enero'!K103+#REF!+#REF!</f>
        <v>#REF!</v>
      </c>
    </row>
    <row r="495" spans="2:2" x14ac:dyDescent="0.25">
      <c r="B495" s="29"/>
    </row>
  </sheetData>
  <sortState xmlns:xlrd2="http://schemas.microsoft.com/office/spreadsheetml/2017/richdata2" ref="C5:L261">
    <sortCondition ref="L5:L26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12"/>
  <sheetViews>
    <sheetView workbookViewId="0">
      <pane ySplit="2" topLeftCell="A269" activePane="bottomLeft" state="frozen"/>
      <selection activeCell="B9" sqref="B9:K87"/>
      <selection pane="bottomLeft" activeCell="B9" sqref="B9:K87"/>
    </sheetView>
  </sheetViews>
  <sheetFormatPr baseColWidth="10" defaultRowHeight="15" x14ac:dyDescent="0.25"/>
  <cols>
    <col min="2" max="2" width="0" hidden="1" customWidth="1"/>
    <col min="3" max="3" width="12.5703125" customWidth="1"/>
    <col min="4" max="4" width="14" customWidth="1"/>
    <col min="5" max="5" width="11.42578125" hidden="1" customWidth="1"/>
    <col min="6" max="6" width="11.42578125" customWidth="1"/>
    <col min="7" max="7" width="18.28515625" hidden="1" customWidth="1"/>
    <col min="8" max="8" width="15.28515625" customWidth="1"/>
    <col min="10" max="10" width="34.85546875" bestFit="1" customWidth="1"/>
    <col min="11" max="11" width="13" bestFit="1" customWidth="1"/>
    <col min="15" max="15" width="14.7109375" bestFit="1" customWidth="1"/>
    <col min="16" max="16" width="14.7109375" customWidth="1"/>
    <col min="17" max="17" width="17" style="52" bestFit="1" customWidth="1"/>
    <col min="18" max="19" width="14.7109375" customWidth="1"/>
    <col min="21" max="21" width="11.42578125" style="51"/>
    <col min="22" max="22" width="14.5703125" style="51" bestFit="1" customWidth="1"/>
    <col min="25" max="25" width="15.5703125" bestFit="1" customWidth="1"/>
  </cols>
  <sheetData>
    <row r="1" spans="1:22" ht="15.75" thickBot="1" x14ac:dyDescent="0.3">
      <c r="Q1" s="56"/>
      <c r="R1" s="55"/>
    </row>
    <row r="2" spans="1:22" ht="45.75" thickBot="1" x14ac:dyDescent="0.3">
      <c r="A2" s="24" t="s">
        <v>33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6" t="s">
        <v>6</v>
      </c>
      <c r="H2" s="6" t="s">
        <v>7</v>
      </c>
      <c r="I2" s="7" t="s">
        <v>8</v>
      </c>
      <c r="J2" s="6" t="s">
        <v>9</v>
      </c>
      <c r="K2" s="7" t="s">
        <v>10</v>
      </c>
      <c r="L2" s="1" t="s">
        <v>11</v>
      </c>
      <c r="M2" s="2" t="s">
        <v>12</v>
      </c>
      <c r="Q2" s="56" t="s">
        <v>40</v>
      </c>
      <c r="R2" s="55"/>
    </row>
    <row r="3" spans="1:22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12"/>
      <c r="M3" s="12"/>
      <c r="Q3" s="56" t="s">
        <v>40</v>
      </c>
      <c r="R3" s="55"/>
      <c r="T3" s="50"/>
    </row>
    <row r="4" spans="1:22" x14ac:dyDescent="0.25">
      <c r="B4" s="29"/>
      <c r="C4" s="30">
        <v>43518</v>
      </c>
      <c r="D4" s="30">
        <v>43518</v>
      </c>
      <c r="E4" s="29"/>
      <c r="F4" s="29">
        <v>1497</v>
      </c>
      <c r="G4" s="29"/>
      <c r="H4" s="31"/>
      <c r="I4" s="32">
        <v>41040700</v>
      </c>
      <c r="J4" s="29" t="s">
        <v>174</v>
      </c>
      <c r="K4" s="33">
        <v>1315.46</v>
      </c>
      <c r="L4">
        <f t="shared" ref="L4:L35" si="0">+D4-C4</f>
        <v>0</v>
      </c>
      <c r="M4" s="23">
        <f t="shared" ref="M4:M35" si="1">K4/$K$277*L4</f>
        <v>0</v>
      </c>
      <c r="N4" s="25">
        <v>1</v>
      </c>
      <c r="O4" s="8"/>
      <c r="Q4" s="56">
        <f>+K4*L4</f>
        <v>0</v>
      </c>
      <c r="R4" s="57">
        <f t="shared" ref="R4:R35" si="2">K4/$K$277*L4</f>
        <v>0</v>
      </c>
      <c r="U4" s="52"/>
      <c r="V4" s="52"/>
    </row>
    <row r="5" spans="1:22" x14ac:dyDescent="0.25">
      <c r="B5" s="29"/>
      <c r="C5" s="30">
        <v>43508</v>
      </c>
      <c r="D5" s="30">
        <v>43508</v>
      </c>
      <c r="E5" s="29"/>
      <c r="F5" s="29">
        <v>1352</v>
      </c>
      <c r="G5" s="29"/>
      <c r="H5" s="31" t="s">
        <v>366</v>
      </c>
      <c r="I5" s="32">
        <v>40000187</v>
      </c>
      <c r="J5" s="29" t="s">
        <v>367</v>
      </c>
      <c r="K5" s="33">
        <v>955.9</v>
      </c>
      <c r="L5">
        <f t="shared" si="0"/>
        <v>0</v>
      </c>
      <c r="M5" s="23">
        <f t="shared" si="1"/>
        <v>0</v>
      </c>
      <c r="N5" s="25">
        <v>2</v>
      </c>
      <c r="O5" s="8"/>
      <c r="Q5" s="56">
        <f t="shared" ref="Q5:Q68" si="3">+K5*L5</f>
        <v>0</v>
      </c>
      <c r="R5" s="57">
        <f t="shared" si="2"/>
        <v>0</v>
      </c>
      <c r="U5" s="52"/>
      <c r="V5" s="52"/>
    </row>
    <row r="6" spans="1:22" x14ac:dyDescent="0.25">
      <c r="B6" s="29"/>
      <c r="C6" s="30">
        <v>43531</v>
      </c>
      <c r="D6" s="30">
        <v>43531</v>
      </c>
      <c r="E6" s="29"/>
      <c r="F6" s="29">
        <v>2232</v>
      </c>
      <c r="G6" s="29"/>
      <c r="H6" s="31"/>
      <c r="I6" s="32">
        <v>40001160</v>
      </c>
      <c r="J6" s="29" t="s">
        <v>456</v>
      </c>
      <c r="K6" s="33">
        <v>370.26</v>
      </c>
      <c r="L6">
        <f t="shared" si="0"/>
        <v>0</v>
      </c>
      <c r="M6" s="23">
        <f t="shared" si="1"/>
        <v>0</v>
      </c>
      <c r="N6" s="25">
        <v>3</v>
      </c>
      <c r="O6" s="8"/>
      <c r="Q6" s="56">
        <f t="shared" si="3"/>
        <v>0</v>
      </c>
      <c r="R6" s="57">
        <f t="shared" si="2"/>
        <v>0</v>
      </c>
      <c r="U6" s="52"/>
      <c r="V6" s="52"/>
    </row>
    <row r="7" spans="1:22" x14ac:dyDescent="0.25">
      <c r="B7" s="29"/>
      <c r="C7" s="30">
        <v>43508</v>
      </c>
      <c r="D7" s="30">
        <v>43508</v>
      </c>
      <c r="E7" s="29"/>
      <c r="F7" s="29">
        <v>1350</v>
      </c>
      <c r="G7" s="29"/>
      <c r="H7" s="31" t="s">
        <v>363</v>
      </c>
      <c r="I7" s="32">
        <v>40002910</v>
      </c>
      <c r="J7" s="29" t="s">
        <v>364</v>
      </c>
      <c r="K7" s="33">
        <v>1200</v>
      </c>
      <c r="L7">
        <f t="shared" si="0"/>
        <v>0</v>
      </c>
      <c r="M7" s="23">
        <f t="shared" si="1"/>
        <v>0</v>
      </c>
      <c r="N7" s="25">
        <v>4</v>
      </c>
      <c r="O7" s="8"/>
      <c r="Q7" s="56">
        <f t="shared" si="3"/>
        <v>0</v>
      </c>
      <c r="R7" s="57">
        <f t="shared" si="2"/>
        <v>0</v>
      </c>
      <c r="U7" s="52"/>
      <c r="V7" s="52"/>
    </row>
    <row r="8" spans="1:22" x14ac:dyDescent="0.25">
      <c r="B8" s="29"/>
      <c r="C8" s="30">
        <v>43469</v>
      </c>
      <c r="D8" s="30">
        <v>43469</v>
      </c>
      <c r="E8" s="29"/>
      <c r="F8" s="29">
        <v>127</v>
      </c>
      <c r="G8" s="29"/>
      <c r="H8" s="31"/>
      <c r="I8" s="32">
        <v>48000030</v>
      </c>
      <c r="J8" s="29" t="s">
        <v>186</v>
      </c>
      <c r="K8" s="33">
        <v>200</v>
      </c>
      <c r="L8">
        <f t="shared" si="0"/>
        <v>0</v>
      </c>
      <c r="M8" s="23">
        <f t="shared" si="1"/>
        <v>0</v>
      </c>
      <c r="N8" s="25">
        <v>5</v>
      </c>
      <c r="O8" s="8"/>
      <c r="Q8" s="56">
        <f t="shared" si="3"/>
        <v>0</v>
      </c>
      <c r="R8" s="57">
        <f t="shared" si="2"/>
        <v>0</v>
      </c>
      <c r="U8" s="52"/>
      <c r="V8" s="52"/>
    </row>
    <row r="9" spans="1:22" x14ac:dyDescent="0.25">
      <c r="B9" s="29"/>
      <c r="C9" s="30">
        <v>43469</v>
      </c>
      <c r="D9" s="30">
        <v>43469</v>
      </c>
      <c r="E9" s="29"/>
      <c r="F9" s="29">
        <v>129</v>
      </c>
      <c r="G9" s="29"/>
      <c r="H9" s="31"/>
      <c r="I9" s="32">
        <v>48000030</v>
      </c>
      <c r="J9" s="29" t="s">
        <v>186</v>
      </c>
      <c r="K9" s="33">
        <v>115</v>
      </c>
      <c r="L9">
        <f t="shared" si="0"/>
        <v>0</v>
      </c>
      <c r="M9" s="23">
        <f t="shared" si="1"/>
        <v>0</v>
      </c>
      <c r="N9" s="25">
        <v>6</v>
      </c>
      <c r="O9" s="8"/>
      <c r="Q9" s="56">
        <f t="shared" si="3"/>
        <v>0</v>
      </c>
      <c r="R9" s="57">
        <f t="shared" si="2"/>
        <v>0</v>
      </c>
      <c r="U9" s="52"/>
      <c r="V9" s="52"/>
    </row>
    <row r="10" spans="1:22" x14ac:dyDescent="0.25">
      <c r="B10" s="29"/>
      <c r="C10" s="30">
        <v>43469</v>
      </c>
      <c r="D10" s="30">
        <v>43469</v>
      </c>
      <c r="E10" s="29"/>
      <c r="F10" s="29">
        <v>131</v>
      </c>
      <c r="G10" s="29"/>
      <c r="H10" s="31"/>
      <c r="I10" s="32">
        <v>48000030</v>
      </c>
      <c r="J10" s="29" t="s">
        <v>186</v>
      </c>
      <c r="K10" s="33">
        <v>200</v>
      </c>
      <c r="L10">
        <f t="shared" si="0"/>
        <v>0</v>
      </c>
      <c r="M10" s="23">
        <f t="shared" si="1"/>
        <v>0</v>
      </c>
      <c r="N10" s="25">
        <v>7</v>
      </c>
      <c r="O10" s="8"/>
      <c r="Q10" s="56">
        <f t="shared" si="3"/>
        <v>0</v>
      </c>
      <c r="R10" s="57">
        <f t="shared" si="2"/>
        <v>0</v>
      </c>
      <c r="U10" s="52"/>
      <c r="V10" s="52"/>
    </row>
    <row r="11" spans="1:22" x14ac:dyDescent="0.25">
      <c r="B11" s="29"/>
      <c r="C11" s="30">
        <v>43469</v>
      </c>
      <c r="D11" s="30">
        <v>43469</v>
      </c>
      <c r="E11" s="29"/>
      <c r="F11" s="29">
        <v>133</v>
      </c>
      <c r="G11" s="29"/>
      <c r="H11" s="31"/>
      <c r="I11" s="32">
        <v>48000030</v>
      </c>
      <c r="J11" s="29" t="s">
        <v>186</v>
      </c>
      <c r="K11" s="33">
        <v>50</v>
      </c>
      <c r="L11">
        <f t="shared" si="0"/>
        <v>0</v>
      </c>
      <c r="M11" s="23">
        <f t="shared" si="1"/>
        <v>0</v>
      </c>
      <c r="N11" s="25">
        <v>8</v>
      </c>
      <c r="O11" s="8"/>
      <c r="Q11" s="56">
        <f t="shared" si="3"/>
        <v>0</v>
      </c>
      <c r="R11" s="57">
        <f t="shared" si="2"/>
        <v>0</v>
      </c>
      <c r="U11" s="52"/>
      <c r="V11" s="52"/>
    </row>
    <row r="12" spans="1:22" x14ac:dyDescent="0.25">
      <c r="B12" s="29"/>
      <c r="C12" s="30">
        <v>43472</v>
      </c>
      <c r="D12" s="30">
        <v>43472</v>
      </c>
      <c r="E12" s="29"/>
      <c r="F12" s="29">
        <v>150</v>
      </c>
      <c r="G12" s="29"/>
      <c r="H12" s="31"/>
      <c r="I12" s="32">
        <v>48000030</v>
      </c>
      <c r="J12" s="29" t="s">
        <v>186</v>
      </c>
      <c r="K12" s="33">
        <v>115</v>
      </c>
      <c r="L12">
        <f t="shared" si="0"/>
        <v>0</v>
      </c>
      <c r="M12" s="23">
        <f t="shared" si="1"/>
        <v>0</v>
      </c>
      <c r="N12" s="25">
        <v>9</v>
      </c>
      <c r="O12" s="8"/>
      <c r="Q12" s="56">
        <f t="shared" si="3"/>
        <v>0</v>
      </c>
      <c r="R12" s="57">
        <f t="shared" si="2"/>
        <v>0</v>
      </c>
      <c r="U12" s="52"/>
      <c r="V12" s="52"/>
    </row>
    <row r="13" spans="1:22" x14ac:dyDescent="0.25">
      <c r="B13" s="29"/>
      <c r="C13" s="30">
        <v>43472</v>
      </c>
      <c r="D13" s="30">
        <v>43472</v>
      </c>
      <c r="E13" s="29"/>
      <c r="F13" s="29">
        <v>152</v>
      </c>
      <c r="G13" s="29"/>
      <c r="H13" s="31"/>
      <c r="I13" s="32">
        <v>48000030</v>
      </c>
      <c r="J13" s="29" t="s">
        <v>186</v>
      </c>
      <c r="K13" s="33">
        <v>345</v>
      </c>
      <c r="L13">
        <f t="shared" si="0"/>
        <v>0</v>
      </c>
      <c r="M13" s="23">
        <f t="shared" si="1"/>
        <v>0</v>
      </c>
      <c r="N13" s="25">
        <v>10</v>
      </c>
      <c r="O13" s="8"/>
      <c r="Q13" s="56">
        <f t="shared" si="3"/>
        <v>0</v>
      </c>
      <c r="R13" s="57">
        <f t="shared" si="2"/>
        <v>0</v>
      </c>
      <c r="U13" s="52"/>
      <c r="V13" s="52"/>
    </row>
    <row r="14" spans="1:22" x14ac:dyDescent="0.25">
      <c r="B14" s="29"/>
      <c r="C14" s="30">
        <v>43472</v>
      </c>
      <c r="D14" s="30">
        <v>43472</v>
      </c>
      <c r="E14" s="29"/>
      <c r="F14" s="29">
        <v>154</v>
      </c>
      <c r="G14" s="29"/>
      <c r="H14" s="31"/>
      <c r="I14" s="32">
        <v>48000030</v>
      </c>
      <c r="J14" s="29" t="s">
        <v>186</v>
      </c>
      <c r="K14" s="33">
        <v>200</v>
      </c>
      <c r="L14">
        <f t="shared" si="0"/>
        <v>0</v>
      </c>
      <c r="M14" s="23">
        <f t="shared" si="1"/>
        <v>0</v>
      </c>
      <c r="N14" s="25">
        <v>11</v>
      </c>
      <c r="O14" s="8"/>
      <c r="Q14" s="56">
        <f t="shared" si="3"/>
        <v>0</v>
      </c>
      <c r="R14" s="57">
        <f t="shared" si="2"/>
        <v>0</v>
      </c>
      <c r="U14" s="52"/>
      <c r="V14" s="52"/>
    </row>
    <row r="15" spans="1:22" x14ac:dyDescent="0.25">
      <c r="B15" s="29"/>
      <c r="C15" s="30">
        <v>43472</v>
      </c>
      <c r="D15" s="30">
        <v>43472</v>
      </c>
      <c r="E15" s="29"/>
      <c r="F15" s="29">
        <v>156</v>
      </c>
      <c r="G15" s="29"/>
      <c r="H15" s="31"/>
      <c r="I15" s="32">
        <v>48000030</v>
      </c>
      <c r="J15" s="29" t="s">
        <v>186</v>
      </c>
      <c r="K15" s="33">
        <v>115</v>
      </c>
      <c r="L15">
        <f t="shared" si="0"/>
        <v>0</v>
      </c>
      <c r="M15" s="23">
        <f t="shared" si="1"/>
        <v>0</v>
      </c>
      <c r="N15" s="25">
        <v>12</v>
      </c>
      <c r="O15" s="8"/>
      <c r="Q15" s="56">
        <f t="shared" si="3"/>
        <v>0</v>
      </c>
      <c r="R15" s="57">
        <f t="shared" si="2"/>
        <v>0</v>
      </c>
      <c r="U15" s="52"/>
      <c r="V15" s="52"/>
    </row>
    <row r="16" spans="1:22" x14ac:dyDescent="0.25">
      <c r="B16" s="29"/>
      <c r="C16" s="30">
        <v>43472</v>
      </c>
      <c r="D16" s="30">
        <v>43472</v>
      </c>
      <c r="E16" s="29"/>
      <c r="F16" s="29">
        <v>158</v>
      </c>
      <c r="G16" s="29"/>
      <c r="H16" s="31"/>
      <c r="I16" s="32">
        <v>48000030</v>
      </c>
      <c r="J16" s="29" t="s">
        <v>186</v>
      </c>
      <c r="K16" s="33">
        <v>450</v>
      </c>
      <c r="L16">
        <f t="shared" si="0"/>
        <v>0</v>
      </c>
      <c r="M16" s="23">
        <f t="shared" si="1"/>
        <v>0</v>
      </c>
      <c r="N16" s="25">
        <v>13</v>
      </c>
      <c r="O16" s="8"/>
      <c r="Q16" s="56">
        <f t="shared" si="3"/>
        <v>0</v>
      </c>
      <c r="R16" s="57">
        <f t="shared" si="2"/>
        <v>0</v>
      </c>
      <c r="U16" s="52"/>
      <c r="V16" s="52"/>
    </row>
    <row r="17" spans="2:22" x14ac:dyDescent="0.25">
      <c r="B17" s="29"/>
      <c r="C17" s="30">
        <v>43472</v>
      </c>
      <c r="D17" s="30">
        <v>43472</v>
      </c>
      <c r="E17" s="29"/>
      <c r="F17" s="29">
        <v>160</v>
      </c>
      <c r="G17" s="29"/>
      <c r="H17" s="31"/>
      <c r="I17" s="32">
        <v>48000030</v>
      </c>
      <c r="J17" s="29" t="s">
        <v>186</v>
      </c>
      <c r="K17" s="33">
        <v>115</v>
      </c>
      <c r="L17">
        <f t="shared" si="0"/>
        <v>0</v>
      </c>
      <c r="M17" s="23">
        <f t="shared" si="1"/>
        <v>0</v>
      </c>
      <c r="N17" s="25">
        <v>14</v>
      </c>
      <c r="O17" s="8"/>
      <c r="Q17" s="56">
        <f t="shared" si="3"/>
        <v>0</v>
      </c>
      <c r="R17" s="57">
        <f t="shared" si="2"/>
        <v>0</v>
      </c>
      <c r="U17" s="52"/>
      <c r="V17" s="52"/>
    </row>
    <row r="18" spans="2:22" x14ac:dyDescent="0.25">
      <c r="B18" s="29"/>
      <c r="C18" s="30">
        <v>43472</v>
      </c>
      <c r="D18" s="30">
        <v>43472</v>
      </c>
      <c r="E18" s="29"/>
      <c r="F18" s="29">
        <v>162</v>
      </c>
      <c r="G18" s="29"/>
      <c r="H18" s="31"/>
      <c r="I18" s="32">
        <v>48000030</v>
      </c>
      <c r="J18" s="29" t="s">
        <v>186</v>
      </c>
      <c r="K18" s="33">
        <v>200</v>
      </c>
      <c r="L18">
        <f t="shared" si="0"/>
        <v>0</v>
      </c>
      <c r="M18" s="23">
        <f t="shared" si="1"/>
        <v>0</v>
      </c>
      <c r="N18" s="25">
        <v>15</v>
      </c>
      <c r="O18" s="8"/>
      <c r="Q18" s="56">
        <f t="shared" si="3"/>
        <v>0</v>
      </c>
      <c r="R18" s="57">
        <f t="shared" si="2"/>
        <v>0</v>
      </c>
      <c r="U18" s="52"/>
      <c r="V18" s="52"/>
    </row>
    <row r="19" spans="2:22" x14ac:dyDescent="0.25">
      <c r="B19" s="29"/>
      <c r="C19" s="30">
        <v>43472</v>
      </c>
      <c r="D19" s="30">
        <v>43472</v>
      </c>
      <c r="E19" s="29"/>
      <c r="F19" s="29">
        <v>164</v>
      </c>
      <c r="G19" s="29"/>
      <c r="H19" s="31"/>
      <c r="I19" s="32">
        <v>48000030</v>
      </c>
      <c r="J19" s="29" t="s">
        <v>186</v>
      </c>
      <c r="K19" s="33">
        <v>200</v>
      </c>
      <c r="L19">
        <f t="shared" si="0"/>
        <v>0</v>
      </c>
      <c r="M19" s="23">
        <f t="shared" si="1"/>
        <v>0</v>
      </c>
      <c r="N19" s="25">
        <v>16</v>
      </c>
      <c r="O19" s="8"/>
      <c r="Q19" s="56">
        <f t="shared" si="3"/>
        <v>0</v>
      </c>
      <c r="R19" s="57">
        <f t="shared" si="2"/>
        <v>0</v>
      </c>
      <c r="U19" s="52"/>
      <c r="V19" s="52"/>
    </row>
    <row r="20" spans="2:22" x14ac:dyDescent="0.25">
      <c r="B20" s="29"/>
      <c r="C20" s="30">
        <v>43472</v>
      </c>
      <c r="D20" s="30">
        <v>43472</v>
      </c>
      <c r="E20" s="29"/>
      <c r="F20" s="29">
        <v>166</v>
      </c>
      <c r="G20" s="29"/>
      <c r="H20" s="31"/>
      <c r="I20" s="32">
        <v>48000030</v>
      </c>
      <c r="J20" s="29" t="s">
        <v>186</v>
      </c>
      <c r="K20" s="33">
        <v>115</v>
      </c>
      <c r="L20">
        <f t="shared" si="0"/>
        <v>0</v>
      </c>
      <c r="M20" s="23">
        <f t="shared" si="1"/>
        <v>0</v>
      </c>
      <c r="N20" s="25">
        <v>17</v>
      </c>
      <c r="O20" s="8"/>
      <c r="Q20" s="56">
        <f t="shared" si="3"/>
        <v>0</v>
      </c>
      <c r="R20" s="57">
        <f t="shared" si="2"/>
        <v>0</v>
      </c>
      <c r="U20" s="52"/>
      <c r="V20" s="52"/>
    </row>
    <row r="21" spans="2:22" x14ac:dyDescent="0.25">
      <c r="B21" s="29"/>
      <c r="C21" s="30">
        <v>43472</v>
      </c>
      <c r="D21" s="30">
        <v>43472</v>
      </c>
      <c r="E21" s="29"/>
      <c r="F21" s="29">
        <v>168</v>
      </c>
      <c r="G21" s="29"/>
      <c r="H21" s="31"/>
      <c r="I21" s="32">
        <v>48000030</v>
      </c>
      <c r="J21" s="29" t="s">
        <v>186</v>
      </c>
      <c r="K21" s="33">
        <v>345</v>
      </c>
      <c r="L21">
        <f t="shared" si="0"/>
        <v>0</v>
      </c>
      <c r="M21" s="23">
        <f t="shared" si="1"/>
        <v>0</v>
      </c>
      <c r="N21" s="25">
        <v>18</v>
      </c>
      <c r="O21" s="8"/>
      <c r="Q21" s="56">
        <f t="shared" si="3"/>
        <v>0</v>
      </c>
      <c r="R21" s="57">
        <f t="shared" si="2"/>
        <v>0</v>
      </c>
      <c r="U21" s="52"/>
      <c r="V21" s="52"/>
    </row>
    <row r="22" spans="2:22" x14ac:dyDescent="0.25">
      <c r="B22" s="29"/>
      <c r="C22" s="30">
        <v>43472</v>
      </c>
      <c r="D22" s="30">
        <v>43472</v>
      </c>
      <c r="E22" s="29"/>
      <c r="F22" s="29">
        <v>170</v>
      </c>
      <c r="G22" s="29"/>
      <c r="H22" s="31"/>
      <c r="I22" s="32">
        <v>48000030</v>
      </c>
      <c r="J22" s="29" t="s">
        <v>186</v>
      </c>
      <c r="K22" s="33">
        <v>345</v>
      </c>
      <c r="L22">
        <f t="shared" si="0"/>
        <v>0</v>
      </c>
      <c r="M22" s="23">
        <f t="shared" si="1"/>
        <v>0</v>
      </c>
      <c r="N22" s="25">
        <v>19</v>
      </c>
      <c r="O22" s="8"/>
      <c r="Q22" s="56">
        <f t="shared" si="3"/>
        <v>0</v>
      </c>
      <c r="R22" s="57">
        <f t="shared" si="2"/>
        <v>0</v>
      </c>
      <c r="U22" s="52"/>
      <c r="V22" s="52"/>
    </row>
    <row r="23" spans="2:22" x14ac:dyDescent="0.25">
      <c r="B23" s="29"/>
      <c r="C23" s="30">
        <v>43472</v>
      </c>
      <c r="D23" s="30">
        <v>43472</v>
      </c>
      <c r="E23" s="29"/>
      <c r="F23" s="29">
        <v>172</v>
      </c>
      <c r="G23" s="29"/>
      <c r="H23" s="31"/>
      <c r="I23" s="32">
        <v>48000030</v>
      </c>
      <c r="J23" s="29" t="s">
        <v>186</v>
      </c>
      <c r="K23" s="33">
        <v>200</v>
      </c>
      <c r="L23">
        <f t="shared" si="0"/>
        <v>0</v>
      </c>
      <c r="M23" s="23">
        <f t="shared" si="1"/>
        <v>0</v>
      </c>
      <c r="N23" s="25">
        <v>20</v>
      </c>
      <c r="O23" s="8"/>
      <c r="Q23" s="56">
        <f t="shared" si="3"/>
        <v>0</v>
      </c>
      <c r="R23" s="57">
        <f t="shared" si="2"/>
        <v>0</v>
      </c>
      <c r="U23" s="52"/>
      <c r="V23" s="52"/>
    </row>
    <row r="24" spans="2:22" x14ac:dyDescent="0.25">
      <c r="B24" s="29"/>
      <c r="C24" s="30">
        <v>43472</v>
      </c>
      <c r="D24" s="30">
        <v>43472</v>
      </c>
      <c r="E24" s="29"/>
      <c r="F24" s="29">
        <v>174</v>
      </c>
      <c r="G24" s="29"/>
      <c r="H24" s="31"/>
      <c r="I24" s="32">
        <v>48000030</v>
      </c>
      <c r="J24" s="29" t="s">
        <v>186</v>
      </c>
      <c r="K24" s="33">
        <v>450</v>
      </c>
      <c r="L24">
        <f t="shared" si="0"/>
        <v>0</v>
      </c>
      <c r="M24" s="23">
        <f t="shared" si="1"/>
        <v>0</v>
      </c>
      <c r="N24" s="25">
        <v>21</v>
      </c>
      <c r="O24" s="8"/>
      <c r="Q24" s="56">
        <f t="shared" si="3"/>
        <v>0</v>
      </c>
      <c r="R24" s="57">
        <f t="shared" si="2"/>
        <v>0</v>
      </c>
      <c r="U24" s="52"/>
      <c r="V24" s="52"/>
    </row>
    <row r="25" spans="2:22" x14ac:dyDescent="0.25">
      <c r="B25" s="29"/>
      <c r="C25" s="30">
        <v>43472</v>
      </c>
      <c r="D25" s="30">
        <v>43472</v>
      </c>
      <c r="E25" s="29"/>
      <c r="F25" s="29">
        <v>176</v>
      </c>
      <c r="G25" s="29"/>
      <c r="H25" s="31"/>
      <c r="I25" s="32">
        <v>48000030</v>
      </c>
      <c r="J25" s="29" t="s">
        <v>186</v>
      </c>
      <c r="K25" s="33">
        <v>200</v>
      </c>
      <c r="L25">
        <f t="shared" si="0"/>
        <v>0</v>
      </c>
      <c r="M25" s="23">
        <f t="shared" si="1"/>
        <v>0</v>
      </c>
      <c r="N25" s="25">
        <v>22</v>
      </c>
      <c r="O25" s="8"/>
      <c r="Q25" s="56">
        <f t="shared" si="3"/>
        <v>0</v>
      </c>
      <c r="R25" s="57">
        <f t="shared" si="2"/>
        <v>0</v>
      </c>
      <c r="U25" s="52"/>
      <c r="V25" s="52"/>
    </row>
    <row r="26" spans="2:22" x14ac:dyDescent="0.25">
      <c r="B26" s="29"/>
      <c r="C26" s="30">
        <v>43472</v>
      </c>
      <c r="D26" s="30">
        <v>43472</v>
      </c>
      <c r="E26" s="29"/>
      <c r="F26" s="29">
        <v>178</v>
      </c>
      <c r="G26" s="29"/>
      <c r="H26" s="31"/>
      <c r="I26" s="32">
        <v>48000030</v>
      </c>
      <c r="J26" s="29" t="s">
        <v>186</v>
      </c>
      <c r="K26" s="33">
        <v>200</v>
      </c>
      <c r="L26">
        <f t="shared" si="0"/>
        <v>0</v>
      </c>
      <c r="M26" s="23">
        <f t="shared" si="1"/>
        <v>0</v>
      </c>
      <c r="N26" s="25">
        <v>23</v>
      </c>
      <c r="O26" s="8"/>
      <c r="Q26" s="56">
        <f t="shared" si="3"/>
        <v>0</v>
      </c>
      <c r="R26" s="57">
        <f t="shared" si="2"/>
        <v>0</v>
      </c>
      <c r="U26" s="52"/>
      <c r="V26" s="52"/>
    </row>
    <row r="27" spans="2:22" x14ac:dyDescent="0.25">
      <c r="B27" s="29"/>
      <c r="C27" s="30">
        <v>43472</v>
      </c>
      <c r="D27" s="30">
        <v>43472</v>
      </c>
      <c r="E27" s="29"/>
      <c r="F27" s="29">
        <v>180</v>
      </c>
      <c r="G27" s="29"/>
      <c r="H27" s="31"/>
      <c r="I27" s="32">
        <v>48000030</v>
      </c>
      <c r="J27" s="29" t="s">
        <v>186</v>
      </c>
      <c r="K27" s="33">
        <v>345</v>
      </c>
      <c r="L27">
        <f t="shared" si="0"/>
        <v>0</v>
      </c>
      <c r="M27" s="23">
        <f t="shared" si="1"/>
        <v>0</v>
      </c>
      <c r="N27" s="25">
        <v>24</v>
      </c>
      <c r="O27" s="8"/>
      <c r="Q27" s="56">
        <f t="shared" si="3"/>
        <v>0</v>
      </c>
      <c r="R27" s="57">
        <f t="shared" si="2"/>
        <v>0</v>
      </c>
      <c r="U27" s="52"/>
      <c r="V27" s="52"/>
    </row>
    <row r="28" spans="2:22" x14ac:dyDescent="0.25">
      <c r="B28" s="29"/>
      <c r="C28" s="30">
        <v>43472</v>
      </c>
      <c r="D28" s="30">
        <v>43472</v>
      </c>
      <c r="E28" s="29"/>
      <c r="F28" s="29">
        <v>182</v>
      </c>
      <c r="G28" s="29"/>
      <c r="H28" s="31"/>
      <c r="I28" s="32">
        <v>48000030</v>
      </c>
      <c r="J28" s="29" t="s">
        <v>186</v>
      </c>
      <c r="K28" s="33">
        <v>115</v>
      </c>
      <c r="L28">
        <f t="shared" si="0"/>
        <v>0</v>
      </c>
      <c r="M28" s="23">
        <f t="shared" si="1"/>
        <v>0</v>
      </c>
      <c r="N28" s="25">
        <v>25</v>
      </c>
      <c r="O28" s="8"/>
      <c r="Q28" s="56">
        <f t="shared" si="3"/>
        <v>0</v>
      </c>
      <c r="R28" s="57">
        <f t="shared" si="2"/>
        <v>0</v>
      </c>
      <c r="U28" s="52"/>
      <c r="V28" s="52"/>
    </row>
    <row r="29" spans="2:22" x14ac:dyDescent="0.25">
      <c r="B29" s="29"/>
      <c r="C29" s="30">
        <v>43472</v>
      </c>
      <c r="D29" s="30">
        <v>43472</v>
      </c>
      <c r="E29" s="29"/>
      <c r="F29" s="29">
        <v>184</v>
      </c>
      <c r="G29" s="29"/>
      <c r="H29" s="31"/>
      <c r="I29" s="32">
        <v>48000030</v>
      </c>
      <c r="J29" s="29" t="s">
        <v>186</v>
      </c>
      <c r="K29" s="33">
        <v>200</v>
      </c>
      <c r="L29">
        <f t="shared" si="0"/>
        <v>0</v>
      </c>
      <c r="M29" s="23">
        <f t="shared" si="1"/>
        <v>0</v>
      </c>
      <c r="N29" s="25">
        <v>26</v>
      </c>
      <c r="O29" s="8"/>
      <c r="Q29" s="56">
        <f t="shared" si="3"/>
        <v>0</v>
      </c>
      <c r="R29" s="57">
        <f t="shared" si="2"/>
        <v>0</v>
      </c>
      <c r="U29" s="52"/>
      <c r="V29" s="52"/>
    </row>
    <row r="30" spans="2:22" x14ac:dyDescent="0.25">
      <c r="B30" s="29"/>
      <c r="C30" s="30">
        <v>43472</v>
      </c>
      <c r="D30" s="30">
        <v>43472</v>
      </c>
      <c r="E30" s="29"/>
      <c r="F30" s="29">
        <v>186</v>
      </c>
      <c r="G30" s="29"/>
      <c r="H30" s="31"/>
      <c r="I30" s="32">
        <v>48000030</v>
      </c>
      <c r="J30" s="29" t="s">
        <v>186</v>
      </c>
      <c r="K30" s="33">
        <v>345</v>
      </c>
      <c r="L30">
        <f t="shared" si="0"/>
        <v>0</v>
      </c>
      <c r="M30" s="23">
        <f t="shared" si="1"/>
        <v>0</v>
      </c>
      <c r="N30" s="25">
        <v>27</v>
      </c>
      <c r="O30" s="8"/>
      <c r="Q30" s="56">
        <f t="shared" si="3"/>
        <v>0</v>
      </c>
      <c r="R30" s="57">
        <f t="shared" si="2"/>
        <v>0</v>
      </c>
      <c r="U30" s="52"/>
      <c r="V30" s="52"/>
    </row>
    <row r="31" spans="2:22" x14ac:dyDescent="0.25">
      <c r="B31" s="29"/>
      <c r="C31" s="30">
        <v>43472</v>
      </c>
      <c r="D31" s="30">
        <v>43472</v>
      </c>
      <c r="E31" s="29"/>
      <c r="F31" s="29">
        <v>188</v>
      </c>
      <c r="G31" s="29"/>
      <c r="H31" s="31"/>
      <c r="I31" s="32">
        <v>48000030</v>
      </c>
      <c r="J31" s="29" t="s">
        <v>186</v>
      </c>
      <c r="K31" s="33">
        <v>345</v>
      </c>
      <c r="L31">
        <f t="shared" si="0"/>
        <v>0</v>
      </c>
      <c r="M31" s="23">
        <f t="shared" si="1"/>
        <v>0</v>
      </c>
      <c r="N31" s="25">
        <v>28</v>
      </c>
      <c r="O31" s="8"/>
      <c r="Q31" s="56">
        <f t="shared" si="3"/>
        <v>0</v>
      </c>
      <c r="R31" s="57">
        <f t="shared" si="2"/>
        <v>0</v>
      </c>
      <c r="U31" s="52"/>
      <c r="V31" s="52"/>
    </row>
    <row r="32" spans="2:22" x14ac:dyDescent="0.25">
      <c r="B32" s="29"/>
      <c r="C32" s="30">
        <v>43472</v>
      </c>
      <c r="D32" s="30">
        <v>43472</v>
      </c>
      <c r="E32" s="29"/>
      <c r="F32" s="29">
        <v>190</v>
      </c>
      <c r="G32" s="29"/>
      <c r="H32" s="31"/>
      <c r="I32" s="32">
        <v>48000030</v>
      </c>
      <c r="J32" s="29" t="s">
        <v>186</v>
      </c>
      <c r="K32" s="33">
        <v>200</v>
      </c>
      <c r="L32">
        <f t="shared" si="0"/>
        <v>0</v>
      </c>
      <c r="M32" s="23">
        <f t="shared" si="1"/>
        <v>0</v>
      </c>
      <c r="N32" s="25">
        <v>29</v>
      </c>
      <c r="O32" s="8"/>
      <c r="Q32" s="56">
        <f t="shared" si="3"/>
        <v>0</v>
      </c>
      <c r="R32" s="57">
        <f t="shared" si="2"/>
        <v>0</v>
      </c>
      <c r="U32" s="52"/>
      <c r="V32" s="52"/>
    </row>
    <row r="33" spans="2:22" x14ac:dyDescent="0.25">
      <c r="B33" s="29"/>
      <c r="C33" s="30">
        <v>43472</v>
      </c>
      <c r="D33" s="30">
        <v>43472</v>
      </c>
      <c r="E33" s="29"/>
      <c r="F33" s="29">
        <v>192</v>
      </c>
      <c r="G33" s="29"/>
      <c r="H33" s="31"/>
      <c r="I33" s="32">
        <v>48000030</v>
      </c>
      <c r="J33" s="29" t="s">
        <v>186</v>
      </c>
      <c r="K33" s="33">
        <v>125</v>
      </c>
      <c r="L33">
        <f t="shared" si="0"/>
        <v>0</v>
      </c>
      <c r="M33" s="23">
        <f t="shared" si="1"/>
        <v>0</v>
      </c>
      <c r="N33" s="25">
        <v>30</v>
      </c>
      <c r="O33" s="8"/>
      <c r="Q33" s="56">
        <f t="shared" si="3"/>
        <v>0</v>
      </c>
      <c r="R33" s="57">
        <f t="shared" si="2"/>
        <v>0</v>
      </c>
      <c r="U33" s="52"/>
      <c r="V33" s="52"/>
    </row>
    <row r="34" spans="2:22" x14ac:dyDescent="0.25">
      <c r="B34" s="29"/>
      <c r="C34" s="30">
        <v>43472</v>
      </c>
      <c r="D34" s="30">
        <v>43472</v>
      </c>
      <c r="E34" s="29"/>
      <c r="F34" s="29">
        <v>194</v>
      </c>
      <c r="G34" s="29"/>
      <c r="H34" s="31"/>
      <c r="I34" s="32">
        <v>48000030</v>
      </c>
      <c r="J34" s="29" t="s">
        <v>186</v>
      </c>
      <c r="K34" s="33">
        <v>115</v>
      </c>
      <c r="L34">
        <f t="shared" si="0"/>
        <v>0</v>
      </c>
      <c r="M34" s="23">
        <f t="shared" si="1"/>
        <v>0</v>
      </c>
      <c r="N34" s="25">
        <v>31</v>
      </c>
      <c r="O34" s="8"/>
      <c r="Q34" s="56">
        <f t="shared" si="3"/>
        <v>0</v>
      </c>
      <c r="R34" s="57">
        <f t="shared" si="2"/>
        <v>0</v>
      </c>
      <c r="U34" s="52"/>
      <c r="V34" s="52"/>
    </row>
    <row r="35" spans="2:22" x14ac:dyDescent="0.25">
      <c r="B35" s="29"/>
      <c r="C35" s="30">
        <v>43472</v>
      </c>
      <c r="D35" s="30">
        <v>43472</v>
      </c>
      <c r="E35" s="29"/>
      <c r="F35" s="29">
        <v>196</v>
      </c>
      <c r="G35" s="29"/>
      <c r="H35" s="31"/>
      <c r="I35" s="32">
        <v>48000030</v>
      </c>
      <c r="J35" s="29" t="s">
        <v>186</v>
      </c>
      <c r="K35" s="33">
        <v>115</v>
      </c>
      <c r="L35">
        <f t="shared" si="0"/>
        <v>0</v>
      </c>
      <c r="M35" s="23">
        <f t="shared" si="1"/>
        <v>0</v>
      </c>
      <c r="N35" s="25">
        <v>32</v>
      </c>
      <c r="O35" s="8"/>
      <c r="Q35" s="56">
        <f t="shared" si="3"/>
        <v>0</v>
      </c>
      <c r="R35" s="57">
        <f t="shared" si="2"/>
        <v>0</v>
      </c>
      <c r="U35" s="52"/>
      <c r="V35" s="52"/>
    </row>
    <row r="36" spans="2:22" x14ac:dyDescent="0.25">
      <c r="B36" s="29"/>
      <c r="C36" s="30">
        <v>43472</v>
      </c>
      <c r="D36" s="30">
        <v>43472</v>
      </c>
      <c r="E36" s="29"/>
      <c r="F36" s="29">
        <v>198</v>
      </c>
      <c r="G36" s="29"/>
      <c r="H36" s="31"/>
      <c r="I36" s="32">
        <v>48000030</v>
      </c>
      <c r="J36" s="29" t="s">
        <v>186</v>
      </c>
      <c r="K36" s="33">
        <v>115</v>
      </c>
      <c r="L36">
        <f t="shared" ref="L36:L67" si="4">+D36-C36</f>
        <v>0</v>
      </c>
      <c r="M36" s="23">
        <f t="shared" ref="M36:M67" si="5">K36/$K$277*L36</f>
        <v>0</v>
      </c>
      <c r="N36" s="25">
        <v>33</v>
      </c>
      <c r="O36" s="8"/>
      <c r="Q36" s="56">
        <f t="shared" si="3"/>
        <v>0</v>
      </c>
      <c r="R36" s="57">
        <f t="shared" ref="R36:R67" si="6">K36/$K$277*L36</f>
        <v>0</v>
      </c>
      <c r="U36" s="52"/>
      <c r="V36" s="52"/>
    </row>
    <row r="37" spans="2:22" x14ac:dyDescent="0.25">
      <c r="B37" s="29"/>
      <c r="C37" s="30">
        <v>43472</v>
      </c>
      <c r="D37" s="30">
        <v>43472</v>
      </c>
      <c r="E37" s="29"/>
      <c r="F37" s="29">
        <v>200</v>
      </c>
      <c r="G37" s="29"/>
      <c r="H37" s="31"/>
      <c r="I37" s="32">
        <v>48000030</v>
      </c>
      <c r="J37" s="29" t="s">
        <v>186</v>
      </c>
      <c r="K37" s="33">
        <v>345</v>
      </c>
      <c r="L37">
        <f t="shared" si="4"/>
        <v>0</v>
      </c>
      <c r="M37" s="23">
        <f t="shared" si="5"/>
        <v>0</v>
      </c>
      <c r="N37" s="25">
        <v>34</v>
      </c>
      <c r="O37" s="8"/>
      <c r="Q37" s="56">
        <f t="shared" si="3"/>
        <v>0</v>
      </c>
      <c r="R37" s="57">
        <f t="shared" si="6"/>
        <v>0</v>
      </c>
      <c r="U37" s="52"/>
      <c r="V37" s="52"/>
    </row>
    <row r="38" spans="2:22" x14ac:dyDescent="0.25">
      <c r="B38" s="29"/>
      <c r="C38" s="30">
        <v>43472</v>
      </c>
      <c r="D38" s="30">
        <v>43472</v>
      </c>
      <c r="E38" s="29"/>
      <c r="F38" s="29">
        <v>202</v>
      </c>
      <c r="G38" s="29"/>
      <c r="H38" s="31"/>
      <c r="I38" s="32">
        <v>48000030</v>
      </c>
      <c r="J38" s="29" t="s">
        <v>186</v>
      </c>
      <c r="K38" s="33">
        <v>200</v>
      </c>
      <c r="L38">
        <f t="shared" si="4"/>
        <v>0</v>
      </c>
      <c r="M38" s="23">
        <f t="shared" si="5"/>
        <v>0</v>
      </c>
      <c r="N38" s="25">
        <v>35</v>
      </c>
      <c r="O38" s="8"/>
      <c r="Q38" s="56">
        <f t="shared" si="3"/>
        <v>0</v>
      </c>
      <c r="R38" s="57">
        <f t="shared" si="6"/>
        <v>0</v>
      </c>
      <c r="U38" s="52"/>
      <c r="V38" s="52"/>
    </row>
    <row r="39" spans="2:22" x14ac:dyDescent="0.25">
      <c r="B39" s="29"/>
      <c r="C39" s="30">
        <v>43472</v>
      </c>
      <c r="D39" s="30">
        <v>43472</v>
      </c>
      <c r="E39" s="29"/>
      <c r="F39" s="29">
        <v>204</v>
      </c>
      <c r="G39" s="29"/>
      <c r="H39" s="31"/>
      <c r="I39" s="32">
        <v>48000030</v>
      </c>
      <c r="J39" s="29" t="s">
        <v>186</v>
      </c>
      <c r="K39" s="33">
        <v>345</v>
      </c>
      <c r="L39">
        <f t="shared" si="4"/>
        <v>0</v>
      </c>
      <c r="M39" s="23">
        <f t="shared" si="5"/>
        <v>0</v>
      </c>
      <c r="N39" s="25">
        <v>36</v>
      </c>
      <c r="O39" s="8"/>
      <c r="Q39" s="56">
        <f t="shared" si="3"/>
        <v>0</v>
      </c>
      <c r="R39" s="57">
        <f t="shared" si="6"/>
        <v>0</v>
      </c>
      <c r="U39" s="52"/>
      <c r="V39" s="52"/>
    </row>
    <row r="40" spans="2:22" x14ac:dyDescent="0.25">
      <c r="B40" s="29"/>
      <c r="C40" s="30">
        <v>43472</v>
      </c>
      <c r="D40" s="30">
        <v>43472</v>
      </c>
      <c r="E40" s="29"/>
      <c r="F40" s="29">
        <v>206</v>
      </c>
      <c r="G40" s="29"/>
      <c r="H40" s="31"/>
      <c r="I40" s="32">
        <v>48000030</v>
      </c>
      <c r="J40" s="29" t="s">
        <v>186</v>
      </c>
      <c r="K40" s="33">
        <v>345</v>
      </c>
      <c r="L40">
        <f t="shared" si="4"/>
        <v>0</v>
      </c>
      <c r="M40" s="23">
        <f t="shared" si="5"/>
        <v>0</v>
      </c>
      <c r="N40" s="25">
        <v>37</v>
      </c>
      <c r="O40" s="8"/>
      <c r="Q40" s="56">
        <f t="shared" si="3"/>
        <v>0</v>
      </c>
      <c r="R40" s="57">
        <f t="shared" si="6"/>
        <v>0</v>
      </c>
      <c r="U40" s="52"/>
      <c r="V40" s="52"/>
    </row>
    <row r="41" spans="2:22" x14ac:dyDescent="0.25">
      <c r="B41" s="29"/>
      <c r="C41" s="30">
        <v>43472</v>
      </c>
      <c r="D41" s="30">
        <v>43472</v>
      </c>
      <c r="E41" s="29"/>
      <c r="F41" s="29">
        <v>208</v>
      </c>
      <c r="G41" s="29"/>
      <c r="H41" s="31"/>
      <c r="I41" s="32">
        <v>48000030</v>
      </c>
      <c r="J41" s="29" t="s">
        <v>186</v>
      </c>
      <c r="K41" s="33">
        <v>200</v>
      </c>
      <c r="L41">
        <f t="shared" si="4"/>
        <v>0</v>
      </c>
      <c r="M41" s="23">
        <f t="shared" si="5"/>
        <v>0</v>
      </c>
      <c r="N41" s="25">
        <v>38</v>
      </c>
      <c r="O41" s="8"/>
      <c r="Q41" s="56">
        <f t="shared" si="3"/>
        <v>0</v>
      </c>
      <c r="R41" s="57">
        <f t="shared" si="6"/>
        <v>0</v>
      </c>
      <c r="U41" s="52"/>
      <c r="V41" s="52"/>
    </row>
    <row r="42" spans="2:22" x14ac:dyDescent="0.25">
      <c r="B42" s="29"/>
      <c r="C42" s="30">
        <v>43472</v>
      </c>
      <c r="D42" s="30">
        <v>43472</v>
      </c>
      <c r="E42" s="29"/>
      <c r="F42" s="29">
        <v>210</v>
      </c>
      <c r="G42" s="29"/>
      <c r="H42" s="31"/>
      <c r="I42" s="32">
        <v>48000030</v>
      </c>
      <c r="J42" s="29" t="s">
        <v>186</v>
      </c>
      <c r="K42" s="33">
        <v>345</v>
      </c>
      <c r="L42">
        <f t="shared" si="4"/>
        <v>0</v>
      </c>
      <c r="M42" s="23">
        <f t="shared" si="5"/>
        <v>0</v>
      </c>
      <c r="N42" s="25">
        <v>39</v>
      </c>
      <c r="O42" s="8"/>
      <c r="Q42" s="56">
        <f t="shared" si="3"/>
        <v>0</v>
      </c>
      <c r="R42" s="57">
        <f t="shared" si="6"/>
        <v>0</v>
      </c>
      <c r="U42" s="52"/>
      <c r="V42" s="52"/>
    </row>
    <row r="43" spans="2:22" x14ac:dyDescent="0.25">
      <c r="B43" s="29"/>
      <c r="C43" s="30">
        <v>43472</v>
      </c>
      <c r="D43" s="30">
        <v>43472</v>
      </c>
      <c r="E43" s="29"/>
      <c r="F43" s="29">
        <v>212</v>
      </c>
      <c r="G43" s="29"/>
      <c r="H43" s="31"/>
      <c r="I43" s="32">
        <v>48000030</v>
      </c>
      <c r="J43" s="29" t="s">
        <v>186</v>
      </c>
      <c r="K43" s="33">
        <v>115</v>
      </c>
      <c r="L43">
        <f t="shared" si="4"/>
        <v>0</v>
      </c>
      <c r="M43" s="23">
        <f t="shared" si="5"/>
        <v>0</v>
      </c>
      <c r="N43" s="25">
        <v>40</v>
      </c>
      <c r="O43" s="8"/>
      <c r="Q43" s="56">
        <f t="shared" si="3"/>
        <v>0</v>
      </c>
      <c r="R43" s="57">
        <f t="shared" si="6"/>
        <v>0</v>
      </c>
      <c r="U43" s="52"/>
      <c r="V43" s="52"/>
    </row>
    <row r="44" spans="2:22" x14ac:dyDescent="0.25">
      <c r="B44" s="29"/>
      <c r="C44" s="30">
        <v>43472</v>
      </c>
      <c r="D44" s="30">
        <v>43472</v>
      </c>
      <c r="E44" s="29"/>
      <c r="F44" s="29">
        <v>214</v>
      </c>
      <c r="G44" s="29"/>
      <c r="H44" s="31"/>
      <c r="I44" s="32">
        <v>48000030</v>
      </c>
      <c r="J44" s="29" t="s">
        <v>186</v>
      </c>
      <c r="K44" s="33">
        <v>115</v>
      </c>
      <c r="L44">
        <f t="shared" si="4"/>
        <v>0</v>
      </c>
      <c r="M44" s="23">
        <f t="shared" si="5"/>
        <v>0</v>
      </c>
      <c r="N44" s="25">
        <v>41</v>
      </c>
      <c r="O44" s="8"/>
      <c r="Q44" s="56">
        <f t="shared" si="3"/>
        <v>0</v>
      </c>
      <c r="R44" s="57">
        <f t="shared" si="6"/>
        <v>0</v>
      </c>
      <c r="U44" s="52"/>
      <c r="V44" s="52"/>
    </row>
    <row r="45" spans="2:22" x14ac:dyDescent="0.25">
      <c r="B45" s="29"/>
      <c r="C45" s="30">
        <v>43472</v>
      </c>
      <c r="D45" s="30">
        <v>43472</v>
      </c>
      <c r="E45" s="29"/>
      <c r="F45" s="29">
        <v>216</v>
      </c>
      <c r="G45" s="29"/>
      <c r="H45" s="31"/>
      <c r="I45" s="32">
        <v>48000030</v>
      </c>
      <c r="J45" s="29" t="s">
        <v>186</v>
      </c>
      <c r="K45" s="33">
        <v>450</v>
      </c>
      <c r="L45">
        <f t="shared" si="4"/>
        <v>0</v>
      </c>
      <c r="M45" s="23">
        <f t="shared" si="5"/>
        <v>0</v>
      </c>
      <c r="N45" s="25">
        <v>42</v>
      </c>
      <c r="O45" s="8"/>
      <c r="Q45" s="56">
        <f t="shared" si="3"/>
        <v>0</v>
      </c>
      <c r="R45" s="57">
        <f t="shared" si="6"/>
        <v>0</v>
      </c>
      <c r="U45" s="52"/>
      <c r="V45" s="52"/>
    </row>
    <row r="46" spans="2:22" x14ac:dyDescent="0.25">
      <c r="B46" s="29"/>
      <c r="C46" s="30">
        <v>43472</v>
      </c>
      <c r="D46" s="30">
        <v>43472</v>
      </c>
      <c r="E46" s="29"/>
      <c r="F46" s="29">
        <v>218</v>
      </c>
      <c r="G46" s="29"/>
      <c r="H46" s="31"/>
      <c r="I46" s="32">
        <v>48000030</v>
      </c>
      <c r="J46" s="29" t="s">
        <v>186</v>
      </c>
      <c r="K46" s="33">
        <v>115</v>
      </c>
      <c r="L46">
        <f t="shared" si="4"/>
        <v>0</v>
      </c>
      <c r="M46" s="23">
        <f t="shared" si="5"/>
        <v>0</v>
      </c>
      <c r="N46" s="25">
        <v>43</v>
      </c>
      <c r="O46" s="8"/>
      <c r="Q46" s="56">
        <f t="shared" si="3"/>
        <v>0</v>
      </c>
      <c r="R46" s="57">
        <f t="shared" si="6"/>
        <v>0</v>
      </c>
      <c r="U46" s="52"/>
      <c r="V46" s="52"/>
    </row>
    <row r="47" spans="2:22" x14ac:dyDescent="0.25">
      <c r="B47" s="29"/>
      <c r="C47" s="30">
        <v>43472</v>
      </c>
      <c r="D47" s="30">
        <v>43472</v>
      </c>
      <c r="E47" s="29"/>
      <c r="F47" s="29">
        <v>220</v>
      </c>
      <c r="G47" s="29"/>
      <c r="H47" s="31"/>
      <c r="I47" s="32">
        <v>48000030</v>
      </c>
      <c r="J47" s="29" t="s">
        <v>186</v>
      </c>
      <c r="K47" s="33">
        <v>200</v>
      </c>
      <c r="L47">
        <f t="shared" si="4"/>
        <v>0</v>
      </c>
      <c r="M47" s="23">
        <f t="shared" si="5"/>
        <v>0</v>
      </c>
      <c r="N47" s="25">
        <v>44</v>
      </c>
      <c r="O47" s="8"/>
      <c r="Q47" s="56">
        <f t="shared" si="3"/>
        <v>0</v>
      </c>
      <c r="R47" s="57">
        <f t="shared" si="6"/>
        <v>0</v>
      </c>
      <c r="U47" s="52"/>
      <c r="V47" s="52"/>
    </row>
    <row r="48" spans="2:22" x14ac:dyDescent="0.25">
      <c r="B48" s="29"/>
      <c r="C48" s="30">
        <v>43472</v>
      </c>
      <c r="D48" s="30">
        <v>43472</v>
      </c>
      <c r="E48" s="29"/>
      <c r="F48" s="29">
        <v>222</v>
      </c>
      <c r="G48" s="29"/>
      <c r="H48" s="31"/>
      <c r="I48" s="32">
        <v>48000030</v>
      </c>
      <c r="J48" s="29" t="s">
        <v>186</v>
      </c>
      <c r="K48" s="33">
        <v>345</v>
      </c>
      <c r="L48">
        <f t="shared" si="4"/>
        <v>0</v>
      </c>
      <c r="M48" s="23">
        <f t="shared" si="5"/>
        <v>0</v>
      </c>
      <c r="N48" s="25">
        <v>45</v>
      </c>
      <c r="O48" s="8"/>
      <c r="Q48" s="56">
        <f t="shared" si="3"/>
        <v>0</v>
      </c>
      <c r="R48" s="57">
        <f t="shared" si="6"/>
        <v>0</v>
      </c>
      <c r="U48" s="52"/>
      <c r="V48" s="52"/>
    </row>
    <row r="49" spans="2:22" x14ac:dyDescent="0.25">
      <c r="B49" s="29"/>
      <c r="C49" s="30">
        <v>43472</v>
      </c>
      <c r="D49" s="30">
        <v>43472</v>
      </c>
      <c r="E49" s="29"/>
      <c r="F49" s="29">
        <v>224</v>
      </c>
      <c r="G49" s="29"/>
      <c r="H49" s="31"/>
      <c r="I49" s="32">
        <v>48000030</v>
      </c>
      <c r="J49" s="29" t="s">
        <v>186</v>
      </c>
      <c r="K49" s="33">
        <v>450</v>
      </c>
      <c r="L49">
        <f t="shared" si="4"/>
        <v>0</v>
      </c>
      <c r="M49" s="23">
        <f t="shared" si="5"/>
        <v>0</v>
      </c>
      <c r="N49" s="25">
        <v>46</v>
      </c>
      <c r="O49" s="8"/>
      <c r="Q49" s="56">
        <f t="shared" si="3"/>
        <v>0</v>
      </c>
      <c r="R49" s="57">
        <f t="shared" si="6"/>
        <v>0</v>
      </c>
      <c r="U49" s="52"/>
      <c r="V49" s="52"/>
    </row>
    <row r="50" spans="2:22" x14ac:dyDescent="0.25">
      <c r="B50" s="29"/>
      <c r="C50" s="30">
        <v>43472</v>
      </c>
      <c r="D50" s="30">
        <v>43472</v>
      </c>
      <c r="E50" s="29"/>
      <c r="F50" s="29">
        <v>226</v>
      </c>
      <c r="G50" s="29"/>
      <c r="H50" s="31"/>
      <c r="I50" s="32">
        <v>48000030</v>
      </c>
      <c r="J50" s="29" t="s">
        <v>186</v>
      </c>
      <c r="K50" s="33">
        <v>115</v>
      </c>
      <c r="L50">
        <f t="shared" si="4"/>
        <v>0</v>
      </c>
      <c r="M50" s="23">
        <f t="shared" si="5"/>
        <v>0</v>
      </c>
      <c r="N50" s="25">
        <v>47</v>
      </c>
      <c r="O50" s="8"/>
      <c r="Q50" s="56">
        <f t="shared" si="3"/>
        <v>0</v>
      </c>
      <c r="R50" s="57">
        <f t="shared" si="6"/>
        <v>0</v>
      </c>
      <c r="U50" s="52"/>
      <c r="V50" s="52"/>
    </row>
    <row r="51" spans="2:22" x14ac:dyDescent="0.25">
      <c r="B51" s="29"/>
      <c r="C51" s="30">
        <v>43472</v>
      </c>
      <c r="D51" s="30">
        <v>43472</v>
      </c>
      <c r="E51" s="29"/>
      <c r="F51" s="29">
        <v>228</v>
      </c>
      <c r="G51" s="29"/>
      <c r="H51" s="31"/>
      <c r="I51" s="32">
        <v>48000030</v>
      </c>
      <c r="J51" s="29" t="s">
        <v>186</v>
      </c>
      <c r="K51" s="33">
        <v>50</v>
      </c>
      <c r="L51">
        <f t="shared" si="4"/>
        <v>0</v>
      </c>
      <c r="M51" s="23">
        <f t="shared" si="5"/>
        <v>0</v>
      </c>
      <c r="N51" s="25">
        <v>48</v>
      </c>
      <c r="O51" s="8"/>
      <c r="Q51" s="56">
        <f t="shared" si="3"/>
        <v>0</v>
      </c>
      <c r="R51" s="57">
        <f t="shared" si="6"/>
        <v>0</v>
      </c>
      <c r="U51" s="52"/>
      <c r="V51" s="52"/>
    </row>
    <row r="52" spans="2:22" x14ac:dyDescent="0.25">
      <c r="B52" s="29"/>
      <c r="C52" s="30">
        <v>43472</v>
      </c>
      <c r="D52" s="30">
        <v>43472</v>
      </c>
      <c r="E52" s="29"/>
      <c r="F52" s="29">
        <v>230</v>
      </c>
      <c r="G52" s="29"/>
      <c r="H52" s="31"/>
      <c r="I52" s="32">
        <v>48000030</v>
      </c>
      <c r="J52" s="29" t="s">
        <v>186</v>
      </c>
      <c r="K52" s="33">
        <v>450</v>
      </c>
      <c r="L52">
        <f t="shared" si="4"/>
        <v>0</v>
      </c>
      <c r="M52" s="23">
        <f t="shared" si="5"/>
        <v>0</v>
      </c>
      <c r="N52" s="25">
        <v>49</v>
      </c>
      <c r="O52" s="8"/>
      <c r="Q52" s="56">
        <f t="shared" si="3"/>
        <v>0</v>
      </c>
      <c r="R52" s="57">
        <f t="shared" si="6"/>
        <v>0</v>
      </c>
      <c r="U52" s="52"/>
      <c r="V52" s="52"/>
    </row>
    <row r="53" spans="2:22" x14ac:dyDescent="0.25">
      <c r="B53" s="29"/>
      <c r="C53" s="30">
        <v>43472</v>
      </c>
      <c r="D53" s="30">
        <v>43472</v>
      </c>
      <c r="E53" s="29"/>
      <c r="F53" s="29">
        <v>232</v>
      </c>
      <c r="G53" s="29"/>
      <c r="H53" s="31"/>
      <c r="I53" s="32">
        <v>48000030</v>
      </c>
      <c r="J53" s="29" t="s">
        <v>186</v>
      </c>
      <c r="K53" s="33">
        <v>115</v>
      </c>
      <c r="L53">
        <f t="shared" si="4"/>
        <v>0</v>
      </c>
      <c r="M53" s="23">
        <f t="shared" si="5"/>
        <v>0</v>
      </c>
      <c r="N53" s="25">
        <v>50</v>
      </c>
      <c r="O53" s="8"/>
      <c r="Q53" s="56">
        <f t="shared" si="3"/>
        <v>0</v>
      </c>
      <c r="R53" s="57">
        <f t="shared" si="6"/>
        <v>0</v>
      </c>
      <c r="U53" s="52"/>
      <c r="V53" s="52"/>
    </row>
    <row r="54" spans="2:22" x14ac:dyDescent="0.25">
      <c r="B54" s="29"/>
      <c r="C54" s="30">
        <v>43472</v>
      </c>
      <c r="D54" s="30">
        <v>43472</v>
      </c>
      <c r="E54" s="29"/>
      <c r="F54" s="29">
        <v>234</v>
      </c>
      <c r="G54" s="29"/>
      <c r="H54" s="31"/>
      <c r="I54" s="32">
        <v>48000030</v>
      </c>
      <c r="J54" s="29" t="s">
        <v>186</v>
      </c>
      <c r="K54" s="33">
        <v>200</v>
      </c>
      <c r="L54">
        <f t="shared" si="4"/>
        <v>0</v>
      </c>
      <c r="M54" s="23">
        <f t="shared" si="5"/>
        <v>0</v>
      </c>
      <c r="N54" s="25">
        <v>51</v>
      </c>
      <c r="O54" s="8"/>
      <c r="Q54" s="56">
        <f t="shared" si="3"/>
        <v>0</v>
      </c>
      <c r="R54" s="57">
        <f t="shared" si="6"/>
        <v>0</v>
      </c>
      <c r="U54" s="52"/>
      <c r="V54" s="52"/>
    </row>
    <row r="55" spans="2:22" x14ac:dyDescent="0.25">
      <c r="B55" s="29"/>
      <c r="C55" s="30">
        <v>43472</v>
      </c>
      <c r="D55" s="30">
        <v>43472</v>
      </c>
      <c r="E55" s="29"/>
      <c r="F55" s="29">
        <v>236</v>
      </c>
      <c r="G55" s="29"/>
      <c r="H55" s="31"/>
      <c r="I55" s="32">
        <v>48000030</v>
      </c>
      <c r="J55" s="29" t="s">
        <v>186</v>
      </c>
      <c r="K55" s="33">
        <v>115</v>
      </c>
      <c r="L55">
        <f t="shared" si="4"/>
        <v>0</v>
      </c>
      <c r="M55" s="23">
        <f t="shared" si="5"/>
        <v>0</v>
      </c>
      <c r="N55" s="25">
        <v>52</v>
      </c>
      <c r="O55" s="8"/>
      <c r="Q55" s="56">
        <f t="shared" si="3"/>
        <v>0</v>
      </c>
      <c r="R55" s="57">
        <f t="shared" si="6"/>
        <v>0</v>
      </c>
      <c r="U55" s="52"/>
      <c r="V55" s="52"/>
    </row>
    <row r="56" spans="2:22" x14ac:dyDescent="0.25">
      <c r="B56" s="29"/>
      <c r="C56" s="30">
        <v>43472</v>
      </c>
      <c r="D56" s="30">
        <v>43472</v>
      </c>
      <c r="E56" s="29"/>
      <c r="F56" s="29">
        <v>238</v>
      </c>
      <c r="G56" s="29"/>
      <c r="H56" s="31"/>
      <c r="I56" s="32">
        <v>48000030</v>
      </c>
      <c r="J56" s="29" t="s">
        <v>186</v>
      </c>
      <c r="K56" s="33">
        <v>345</v>
      </c>
      <c r="L56">
        <f t="shared" si="4"/>
        <v>0</v>
      </c>
      <c r="M56" s="23">
        <f t="shared" si="5"/>
        <v>0</v>
      </c>
      <c r="N56" s="25">
        <v>53</v>
      </c>
      <c r="O56" s="8"/>
      <c r="Q56" s="56">
        <f t="shared" si="3"/>
        <v>0</v>
      </c>
      <c r="R56" s="57">
        <f t="shared" si="6"/>
        <v>0</v>
      </c>
      <c r="U56" s="52"/>
      <c r="V56" s="52"/>
    </row>
    <row r="57" spans="2:22" x14ac:dyDescent="0.25">
      <c r="B57" s="29"/>
      <c r="C57" s="30">
        <v>43472</v>
      </c>
      <c r="D57" s="30">
        <v>43472</v>
      </c>
      <c r="E57" s="29"/>
      <c r="F57" s="29">
        <v>240</v>
      </c>
      <c r="G57" s="29"/>
      <c r="H57" s="31"/>
      <c r="I57" s="32">
        <v>48000030</v>
      </c>
      <c r="J57" s="29" t="s">
        <v>186</v>
      </c>
      <c r="K57" s="33">
        <v>175</v>
      </c>
      <c r="L57">
        <f t="shared" si="4"/>
        <v>0</v>
      </c>
      <c r="M57" s="23">
        <f t="shared" si="5"/>
        <v>0</v>
      </c>
      <c r="N57" s="25">
        <v>54</v>
      </c>
      <c r="O57" s="8"/>
      <c r="Q57" s="56">
        <f t="shared" si="3"/>
        <v>0</v>
      </c>
      <c r="R57" s="57">
        <f t="shared" si="6"/>
        <v>0</v>
      </c>
      <c r="U57" s="52"/>
      <c r="V57" s="52"/>
    </row>
    <row r="58" spans="2:22" x14ac:dyDescent="0.25">
      <c r="B58" s="29"/>
      <c r="C58" s="30">
        <v>43472</v>
      </c>
      <c r="D58" s="30">
        <v>43472</v>
      </c>
      <c r="E58" s="29"/>
      <c r="F58" s="29">
        <v>242</v>
      </c>
      <c r="G58" s="29"/>
      <c r="H58" s="31"/>
      <c r="I58" s="32">
        <v>48000030</v>
      </c>
      <c r="J58" s="29" t="s">
        <v>186</v>
      </c>
      <c r="K58" s="33">
        <v>115</v>
      </c>
      <c r="L58">
        <f t="shared" si="4"/>
        <v>0</v>
      </c>
      <c r="M58" s="23">
        <f t="shared" si="5"/>
        <v>0</v>
      </c>
      <c r="N58" s="25">
        <v>55</v>
      </c>
      <c r="O58" s="8"/>
      <c r="Q58" s="56">
        <f t="shared" si="3"/>
        <v>0</v>
      </c>
      <c r="R58" s="57">
        <f t="shared" si="6"/>
        <v>0</v>
      </c>
      <c r="U58" s="52"/>
      <c r="V58" s="52"/>
    </row>
    <row r="59" spans="2:22" x14ac:dyDescent="0.25">
      <c r="B59" s="29"/>
      <c r="C59" s="30">
        <v>43472</v>
      </c>
      <c r="D59" s="30">
        <v>43472</v>
      </c>
      <c r="E59" s="29"/>
      <c r="F59" s="29">
        <v>244</v>
      </c>
      <c r="G59" s="29"/>
      <c r="H59" s="31"/>
      <c r="I59" s="32">
        <v>48000030</v>
      </c>
      <c r="J59" s="29" t="s">
        <v>186</v>
      </c>
      <c r="K59" s="33">
        <v>200</v>
      </c>
      <c r="L59">
        <f t="shared" si="4"/>
        <v>0</v>
      </c>
      <c r="M59" s="23">
        <f t="shared" si="5"/>
        <v>0</v>
      </c>
      <c r="N59" s="25">
        <v>56</v>
      </c>
      <c r="O59" s="8"/>
      <c r="Q59" s="56">
        <f t="shared" si="3"/>
        <v>0</v>
      </c>
      <c r="R59" s="57">
        <f t="shared" si="6"/>
        <v>0</v>
      </c>
      <c r="U59" s="52"/>
      <c r="V59" s="52"/>
    </row>
    <row r="60" spans="2:22" x14ac:dyDescent="0.25">
      <c r="B60" s="29"/>
      <c r="C60" s="30">
        <v>43472</v>
      </c>
      <c r="D60" s="30">
        <v>43472</v>
      </c>
      <c r="E60" s="29"/>
      <c r="F60" s="29">
        <v>246</v>
      </c>
      <c r="G60" s="29"/>
      <c r="H60" s="31"/>
      <c r="I60" s="32">
        <v>48000030</v>
      </c>
      <c r="J60" s="29" t="s">
        <v>186</v>
      </c>
      <c r="K60" s="33">
        <v>115</v>
      </c>
      <c r="L60">
        <f t="shared" si="4"/>
        <v>0</v>
      </c>
      <c r="M60" s="23">
        <f t="shared" si="5"/>
        <v>0</v>
      </c>
      <c r="N60" s="25">
        <v>57</v>
      </c>
      <c r="O60" s="8"/>
      <c r="Q60" s="56">
        <f t="shared" si="3"/>
        <v>0</v>
      </c>
      <c r="R60" s="57">
        <f t="shared" si="6"/>
        <v>0</v>
      </c>
      <c r="U60" s="52"/>
      <c r="V60" s="52"/>
    </row>
    <row r="61" spans="2:22" x14ac:dyDescent="0.25">
      <c r="B61" s="29"/>
      <c r="C61" s="30">
        <v>43472</v>
      </c>
      <c r="D61" s="30">
        <v>43472</v>
      </c>
      <c r="E61" s="29"/>
      <c r="F61" s="29">
        <v>248</v>
      </c>
      <c r="G61" s="29"/>
      <c r="H61" s="31"/>
      <c r="I61" s="32">
        <v>48000030</v>
      </c>
      <c r="J61" s="29" t="s">
        <v>186</v>
      </c>
      <c r="K61" s="33">
        <v>200</v>
      </c>
      <c r="L61">
        <f t="shared" si="4"/>
        <v>0</v>
      </c>
      <c r="M61" s="23">
        <f t="shared" si="5"/>
        <v>0</v>
      </c>
      <c r="N61" s="25">
        <v>58</v>
      </c>
      <c r="O61" s="8"/>
      <c r="Q61" s="56">
        <f t="shared" si="3"/>
        <v>0</v>
      </c>
      <c r="R61" s="57">
        <f t="shared" si="6"/>
        <v>0</v>
      </c>
      <c r="U61" s="52"/>
      <c r="V61" s="52"/>
    </row>
    <row r="62" spans="2:22" x14ac:dyDescent="0.25">
      <c r="B62" s="29"/>
      <c r="C62" s="30">
        <v>43472</v>
      </c>
      <c r="D62" s="30">
        <v>43472</v>
      </c>
      <c r="E62" s="29"/>
      <c r="F62" s="29">
        <v>250</v>
      </c>
      <c r="G62" s="29"/>
      <c r="H62" s="31"/>
      <c r="I62" s="32">
        <v>48000030</v>
      </c>
      <c r="J62" s="29" t="s">
        <v>186</v>
      </c>
      <c r="K62" s="33">
        <v>200</v>
      </c>
      <c r="L62">
        <f t="shared" si="4"/>
        <v>0</v>
      </c>
      <c r="M62" s="23">
        <f t="shared" si="5"/>
        <v>0</v>
      </c>
      <c r="N62" s="25">
        <v>59</v>
      </c>
      <c r="O62" s="8"/>
      <c r="Q62" s="56">
        <f t="shared" si="3"/>
        <v>0</v>
      </c>
      <c r="R62" s="57">
        <f t="shared" si="6"/>
        <v>0</v>
      </c>
      <c r="U62" s="52"/>
      <c r="V62" s="52"/>
    </row>
    <row r="63" spans="2:22" x14ac:dyDescent="0.25">
      <c r="B63" s="29"/>
      <c r="C63" s="30">
        <v>43472</v>
      </c>
      <c r="D63" s="30">
        <v>43472</v>
      </c>
      <c r="E63" s="29"/>
      <c r="F63" s="29">
        <v>252</v>
      </c>
      <c r="G63" s="29"/>
      <c r="H63" s="31"/>
      <c r="I63" s="32">
        <v>48000030</v>
      </c>
      <c r="J63" s="29" t="s">
        <v>186</v>
      </c>
      <c r="K63" s="33">
        <v>450</v>
      </c>
      <c r="L63">
        <f t="shared" si="4"/>
        <v>0</v>
      </c>
      <c r="M63" s="23">
        <f t="shared" si="5"/>
        <v>0</v>
      </c>
      <c r="N63" s="25">
        <v>60</v>
      </c>
      <c r="O63" s="8"/>
      <c r="Q63" s="56">
        <f t="shared" si="3"/>
        <v>0</v>
      </c>
      <c r="R63" s="57">
        <f t="shared" si="6"/>
        <v>0</v>
      </c>
      <c r="U63" s="52"/>
      <c r="V63" s="52"/>
    </row>
    <row r="64" spans="2:22" x14ac:dyDescent="0.25">
      <c r="B64" s="29"/>
      <c r="C64" s="30">
        <v>43472</v>
      </c>
      <c r="D64" s="30">
        <v>43472</v>
      </c>
      <c r="E64" s="29"/>
      <c r="F64" s="29">
        <v>254</v>
      </c>
      <c r="G64" s="29"/>
      <c r="H64" s="31"/>
      <c r="I64" s="32">
        <v>48000030</v>
      </c>
      <c r="J64" s="29" t="s">
        <v>186</v>
      </c>
      <c r="K64" s="33">
        <v>115</v>
      </c>
      <c r="L64">
        <f t="shared" si="4"/>
        <v>0</v>
      </c>
      <c r="M64" s="23">
        <f t="shared" si="5"/>
        <v>0</v>
      </c>
      <c r="N64" s="25">
        <v>61</v>
      </c>
      <c r="O64" s="8"/>
      <c r="Q64" s="56">
        <f t="shared" si="3"/>
        <v>0</v>
      </c>
      <c r="R64" s="57">
        <f t="shared" si="6"/>
        <v>0</v>
      </c>
      <c r="U64" s="52"/>
      <c r="V64" s="52"/>
    </row>
    <row r="65" spans="2:22" x14ac:dyDescent="0.25">
      <c r="B65" s="29"/>
      <c r="C65" s="30">
        <v>43472</v>
      </c>
      <c r="D65" s="30">
        <v>43472</v>
      </c>
      <c r="E65" s="29"/>
      <c r="F65" s="29">
        <v>255</v>
      </c>
      <c r="G65" s="29"/>
      <c r="H65" s="31"/>
      <c r="I65" s="32">
        <v>41000164</v>
      </c>
      <c r="J65" s="29" t="s">
        <v>247</v>
      </c>
      <c r="K65" s="33">
        <v>316.93</v>
      </c>
      <c r="L65">
        <f t="shared" si="4"/>
        <v>0</v>
      </c>
      <c r="M65" s="23">
        <f t="shared" si="5"/>
        <v>0</v>
      </c>
      <c r="N65" s="25">
        <v>62</v>
      </c>
      <c r="O65" s="8"/>
      <c r="Q65" s="56">
        <f t="shared" si="3"/>
        <v>0</v>
      </c>
      <c r="R65" s="57">
        <f t="shared" si="6"/>
        <v>0</v>
      </c>
      <c r="U65" s="52"/>
      <c r="V65" s="52"/>
    </row>
    <row r="66" spans="2:22" x14ac:dyDescent="0.25">
      <c r="B66" s="29"/>
      <c r="C66" s="30">
        <v>43475</v>
      </c>
      <c r="D66" s="30">
        <v>43475</v>
      </c>
      <c r="E66" s="29"/>
      <c r="F66" s="29">
        <v>266</v>
      </c>
      <c r="G66" s="29"/>
      <c r="H66" s="31" t="s">
        <v>249</v>
      </c>
      <c r="I66" s="32">
        <v>41001065</v>
      </c>
      <c r="J66" s="29" t="s">
        <v>250</v>
      </c>
      <c r="K66" s="33">
        <v>223.61</v>
      </c>
      <c r="L66">
        <f t="shared" si="4"/>
        <v>0</v>
      </c>
      <c r="M66" s="23">
        <f t="shared" si="5"/>
        <v>0</v>
      </c>
      <c r="N66" s="25">
        <v>63</v>
      </c>
      <c r="O66" s="8"/>
      <c r="Q66" s="56">
        <f t="shared" si="3"/>
        <v>0</v>
      </c>
      <c r="R66" s="57">
        <f t="shared" si="6"/>
        <v>0</v>
      </c>
      <c r="U66" s="52"/>
      <c r="V66" s="52"/>
    </row>
    <row r="67" spans="2:22" x14ac:dyDescent="0.25">
      <c r="B67" s="29"/>
      <c r="C67" s="30">
        <v>43473</v>
      </c>
      <c r="D67" s="30">
        <v>43473</v>
      </c>
      <c r="E67" s="29"/>
      <c r="F67" s="29">
        <v>268</v>
      </c>
      <c r="G67" s="29"/>
      <c r="H67" s="31" t="s">
        <v>252</v>
      </c>
      <c r="I67" s="32">
        <v>41007543</v>
      </c>
      <c r="J67" s="29" t="s">
        <v>253</v>
      </c>
      <c r="K67" s="33">
        <v>148.63</v>
      </c>
      <c r="L67">
        <f t="shared" si="4"/>
        <v>0</v>
      </c>
      <c r="M67" s="23">
        <f t="shared" si="5"/>
        <v>0</v>
      </c>
      <c r="N67" s="25">
        <v>64</v>
      </c>
      <c r="O67" s="8"/>
      <c r="Q67" s="56">
        <f t="shared" si="3"/>
        <v>0</v>
      </c>
      <c r="R67" s="57">
        <f t="shared" si="6"/>
        <v>0</v>
      </c>
      <c r="U67" s="52"/>
      <c r="V67" s="52"/>
    </row>
    <row r="68" spans="2:22" x14ac:dyDescent="0.25">
      <c r="B68" s="29"/>
      <c r="C68" s="30">
        <v>43475</v>
      </c>
      <c r="D68" s="30">
        <v>43475</v>
      </c>
      <c r="E68" s="29"/>
      <c r="F68" s="29">
        <v>283</v>
      </c>
      <c r="G68" s="29"/>
      <c r="H68" s="31"/>
      <c r="I68" s="32">
        <v>48000030</v>
      </c>
      <c r="J68" s="29" t="s">
        <v>186</v>
      </c>
      <c r="K68" s="33">
        <v>40</v>
      </c>
      <c r="L68">
        <f t="shared" ref="L68:L99" si="7">+D68-C68</f>
        <v>0</v>
      </c>
      <c r="M68" s="23">
        <f t="shared" ref="M68:M99" si="8">K68/$K$277*L68</f>
        <v>0</v>
      </c>
      <c r="N68" s="25">
        <v>65</v>
      </c>
      <c r="O68" s="8"/>
      <c r="Q68" s="56">
        <f t="shared" si="3"/>
        <v>0</v>
      </c>
      <c r="R68" s="57">
        <f t="shared" ref="R68:R99" si="9">K68/$K$277*L68</f>
        <v>0</v>
      </c>
      <c r="U68" s="52"/>
      <c r="V68" s="52"/>
    </row>
    <row r="69" spans="2:22" x14ac:dyDescent="0.25">
      <c r="B69" s="29"/>
      <c r="C69" s="30">
        <v>43480</v>
      </c>
      <c r="D69" s="30">
        <v>43480</v>
      </c>
      <c r="E69" s="29"/>
      <c r="F69" s="29">
        <v>307</v>
      </c>
      <c r="G69" s="29"/>
      <c r="H69" s="31" t="s">
        <v>256</v>
      </c>
      <c r="I69" s="32">
        <v>41003255</v>
      </c>
      <c r="J69" s="29" t="s">
        <v>257</v>
      </c>
      <c r="K69" s="33">
        <v>71.39</v>
      </c>
      <c r="L69">
        <f t="shared" si="7"/>
        <v>0</v>
      </c>
      <c r="M69" s="23">
        <f t="shared" si="8"/>
        <v>0</v>
      </c>
      <c r="N69" s="25">
        <v>66</v>
      </c>
      <c r="O69" s="8"/>
      <c r="Q69" s="56">
        <f t="shared" ref="Q69:Q132" si="10">+K69*L69</f>
        <v>0</v>
      </c>
      <c r="R69" s="57">
        <f t="shared" si="9"/>
        <v>0</v>
      </c>
      <c r="U69" s="52"/>
      <c r="V69" s="52"/>
    </row>
    <row r="70" spans="2:22" x14ac:dyDescent="0.25">
      <c r="B70" s="29"/>
      <c r="C70" s="30">
        <v>43480</v>
      </c>
      <c r="D70" s="30">
        <v>43480</v>
      </c>
      <c r="E70" s="29"/>
      <c r="F70" s="29">
        <v>308</v>
      </c>
      <c r="G70" s="29"/>
      <c r="H70" s="31" t="s">
        <v>258</v>
      </c>
      <c r="I70" s="32">
        <v>41003255</v>
      </c>
      <c r="J70" s="29" t="s">
        <v>257</v>
      </c>
      <c r="K70" s="33">
        <v>14.51</v>
      </c>
      <c r="L70">
        <f t="shared" si="7"/>
        <v>0</v>
      </c>
      <c r="M70" s="23">
        <f t="shared" si="8"/>
        <v>0</v>
      </c>
      <c r="N70" s="25">
        <v>67</v>
      </c>
      <c r="O70" s="8"/>
      <c r="Q70" s="56">
        <f t="shared" si="10"/>
        <v>0</v>
      </c>
      <c r="R70" s="57">
        <f t="shared" si="9"/>
        <v>0</v>
      </c>
      <c r="U70" s="52"/>
      <c r="V70" s="52"/>
    </row>
    <row r="71" spans="2:22" x14ac:dyDescent="0.25">
      <c r="B71" s="29"/>
      <c r="C71" s="30">
        <v>43466</v>
      </c>
      <c r="D71" s="30">
        <v>43466</v>
      </c>
      <c r="E71" s="29"/>
      <c r="F71" s="29">
        <v>1150</v>
      </c>
      <c r="G71" s="29"/>
      <c r="H71" s="31" t="s">
        <v>354</v>
      </c>
      <c r="I71" s="32">
        <v>41008151</v>
      </c>
      <c r="J71" s="29" t="s">
        <v>13</v>
      </c>
      <c r="K71" s="33">
        <v>462.22</v>
      </c>
      <c r="L71">
        <f t="shared" si="7"/>
        <v>0</v>
      </c>
      <c r="M71" s="23">
        <f t="shared" si="8"/>
        <v>0</v>
      </c>
      <c r="N71" s="25">
        <v>68</v>
      </c>
      <c r="O71" s="8"/>
      <c r="Q71" s="56">
        <f t="shared" si="10"/>
        <v>0</v>
      </c>
      <c r="R71" s="57">
        <f t="shared" si="9"/>
        <v>0</v>
      </c>
      <c r="U71" s="52"/>
      <c r="V71" s="52"/>
    </row>
    <row r="72" spans="2:22" x14ac:dyDescent="0.25">
      <c r="B72" s="29"/>
      <c r="C72" s="30">
        <v>43466</v>
      </c>
      <c r="D72" s="30">
        <v>43466</v>
      </c>
      <c r="E72" s="29"/>
      <c r="F72" s="29">
        <v>1152</v>
      </c>
      <c r="G72" s="29"/>
      <c r="H72" s="31"/>
      <c r="I72" s="32">
        <v>41008151</v>
      </c>
      <c r="J72" s="29" t="s">
        <v>13</v>
      </c>
      <c r="K72" s="33">
        <v>47.19</v>
      </c>
      <c r="L72">
        <f t="shared" si="7"/>
        <v>0</v>
      </c>
      <c r="M72" s="23">
        <f t="shared" si="8"/>
        <v>0</v>
      </c>
      <c r="N72" s="25">
        <v>69</v>
      </c>
      <c r="O72" s="8"/>
      <c r="Q72" s="56">
        <f t="shared" si="10"/>
        <v>0</v>
      </c>
      <c r="R72" s="57">
        <f t="shared" si="9"/>
        <v>0</v>
      </c>
      <c r="U72" s="52"/>
      <c r="V72" s="52"/>
    </row>
    <row r="73" spans="2:22" x14ac:dyDescent="0.25">
      <c r="B73" s="29"/>
      <c r="C73" s="30">
        <v>43507</v>
      </c>
      <c r="D73" s="30">
        <v>43507</v>
      </c>
      <c r="E73" s="29"/>
      <c r="F73" s="29">
        <v>1311</v>
      </c>
      <c r="G73" s="29"/>
      <c r="H73" s="31" t="s">
        <v>359</v>
      </c>
      <c r="I73" s="32">
        <v>41010031</v>
      </c>
      <c r="J73" s="29" t="s">
        <v>360</v>
      </c>
      <c r="K73" s="33">
        <v>42.2</v>
      </c>
      <c r="L73">
        <f t="shared" si="7"/>
        <v>0</v>
      </c>
      <c r="M73" s="23">
        <f t="shared" si="8"/>
        <v>0</v>
      </c>
      <c r="N73" s="25">
        <v>70</v>
      </c>
      <c r="O73" s="8"/>
      <c r="Q73" s="56">
        <f t="shared" si="10"/>
        <v>0</v>
      </c>
      <c r="R73" s="57">
        <f t="shared" si="9"/>
        <v>0</v>
      </c>
      <c r="U73" s="52"/>
      <c r="V73" s="52"/>
    </row>
    <row r="74" spans="2:22" x14ac:dyDescent="0.25">
      <c r="B74" s="29"/>
      <c r="C74" s="30">
        <v>43509</v>
      </c>
      <c r="D74" s="30">
        <v>43509</v>
      </c>
      <c r="E74" s="29"/>
      <c r="F74" s="29">
        <v>1364</v>
      </c>
      <c r="G74" s="29"/>
      <c r="H74" s="31" t="s">
        <v>370</v>
      </c>
      <c r="I74" s="32">
        <v>41007770</v>
      </c>
      <c r="J74" s="29" t="s">
        <v>371</v>
      </c>
      <c r="K74" s="33">
        <v>62.92</v>
      </c>
      <c r="L74">
        <f t="shared" si="7"/>
        <v>0</v>
      </c>
      <c r="M74" s="23">
        <f t="shared" si="8"/>
        <v>0</v>
      </c>
      <c r="N74" s="25">
        <v>71</v>
      </c>
      <c r="O74" s="8"/>
      <c r="Q74" s="56">
        <f t="shared" si="10"/>
        <v>0</v>
      </c>
      <c r="R74" s="57">
        <f t="shared" si="9"/>
        <v>0</v>
      </c>
      <c r="U74" s="52"/>
      <c r="V74" s="52"/>
    </row>
    <row r="75" spans="2:22" x14ac:dyDescent="0.25">
      <c r="B75" s="29"/>
      <c r="C75" s="30">
        <v>43515</v>
      </c>
      <c r="D75" s="30">
        <v>43515</v>
      </c>
      <c r="E75" s="29"/>
      <c r="F75" s="29">
        <v>1442</v>
      </c>
      <c r="G75" s="29"/>
      <c r="H75" s="31"/>
      <c r="I75" s="32">
        <v>41008151</v>
      </c>
      <c r="J75" s="29" t="s">
        <v>13</v>
      </c>
      <c r="K75" s="33">
        <v>40.5</v>
      </c>
      <c r="L75">
        <f t="shared" si="7"/>
        <v>0</v>
      </c>
      <c r="M75" s="23">
        <f t="shared" si="8"/>
        <v>0</v>
      </c>
      <c r="N75" s="25">
        <v>72</v>
      </c>
      <c r="O75" s="8"/>
      <c r="Q75" s="56">
        <f t="shared" si="10"/>
        <v>0</v>
      </c>
      <c r="R75" s="57">
        <f t="shared" si="9"/>
        <v>0</v>
      </c>
      <c r="U75" s="52"/>
      <c r="V75" s="52"/>
    </row>
    <row r="76" spans="2:22" x14ac:dyDescent="0.25">
      <c r="B76" s="29"/>
      <c r="C76" s="30">
        <v>43516</v>
      </c>
      <c r="D76" s="30">
        <v>43516</v>
      </c>
      <c r="E76" s="29"/>
      <c r="F76" s="29">
        <v>1450</v>
      </c>
      <c r="G76" s="29"/>
      <c r="H76" s="31" t="s">
        <v>402</v>
      </c>
      <c r="I76" s="32">
        <v>41007437</v>
      </c>
      <c r="J76" s="29" t="s">
        <v>403</v>
      </c>
      <c r="K76" s="33">
        <v>433.45</v>
      </c>
      <c r="L76">
        <f t="shared" si="7"/>
        <v>0</v>
      </c>
      <c r="M76" s="23">
        <f t="shared" si="8"/>
        <v>0</v>
      </c>
      <c r="N76" s="25">
        <v>73</v>
      </c>
      <c r="O76" s="8"/>
      <c r="Q76" s="56">
        <f t="shared" si="10"/>
        <v>0</v>
      </c>
      <c r="R76" s="57">
        <f t="shared" si="9"/>
        <v>0</v>
      </c>
      <c r="U76" s="52"/>
      <c r="V76" s="52"/>
    </row>
    <row r="77" spans="2:22" x14ac:dyDescent="0.25">
      <c r="B77" s="29"/>
      <c r="C77" s="30">
        <v>43518</v>
      </c>
      <c r="D77" s="30">
        <v>43518</v>
      </c>
      <c r="E77" s="29"/>
      <c r="F77" s="29">
        <v>1502</v>
      </c>
      <c r="G77" s="29"/>
      <c r="H77" s="31" t="s">
        <v>404</v>
      </c>
      <c r="I77" s="32">
        <v>41010031</v>
      </c>
      <c r="J77" s="29" t="s">
        <v>360</v>
      </c>
      <c r="K77" s="33">
        <v>12.25</v>
      </c>
      <c r="L77">
        <f t="shared" si="7"/>
        <v>0</v>
      </c>
      <c r="M77" s="23">
        <f t="shared" si="8"/>
        <v>0</v>
      </c>
      <c r="N77" s="25">
        <v>74</v>
      </c>
      <c r="O77" s="8"/>
      <c r="Q77" s="56">
        <f t="shared" si="10"/>
        <v>0</v>
      </c>
      <c r="R77" s="57">
        <f t="shared" si="9"/>
        <v>0</v>
      </c>
      <c r="U77" s="52"/>
      <c r="V77" s="52"/>
    </row>
    <row r="78" spans="2:22" x14ac:dyDescent="0.25">
      <c r="B78" s="29"/>
      <c r="C78" s="30">
        <v>43530</v>
      </c>
      <c r="D78" s="30">
        <v>43530</v>
      </c>
      <c r="E78" s="29"/>
      <c r="F78" s="29">
        <v>2212</v>
      </c>
      <c r="G78" s="29"/>
      <c r="H78" s="31" t="s">
        <v>453</v>
      </c>
      <c r="I78" s="32">
        <v>41010010</v>
      </c>
      <c r="J78" s="29" t="s">
        <v>172</v>
      </c>
      <c r="K78" s="33">
        <v>28.35</v>
      </c>
      <c r="L78">
        <f t="shared" si="7"/>
        <v>0</v>
      </c>
      <c r="M78" s="23">
        <f t="shared" si="8"/>
        <v>0</v>
      </c>
      <c r="N78" s="25">
        <v>75</v>
      </c>
      <c r="O78" s="8"/>
      <c r="Q78" s="56">
        <f t="shared" si="10"/>
        <v>0</v>
      </c>
      <c r="R78" s="57">
        <f t="shared" si="9"/>
        <v>0</v>
      </c>
      <c r="U78" s="52"/>
      <c r="V78" s="52"/>
    </row>
    <row r="79" spans="2:22" x14ac:dyDescent="0.25">
      <c r="B79" s="29"/>
      <c r="C79" s="30">
        <v>43530</v>
      </c>
      <c r="D79" s="30">
        <v>43530</v>
      </c>
      <c r="E79" s="29"/>
      <c r="F79" s="29">
        <v>2219</v>
      </c>
      <c r="G79" s="29"/>
      <c r="H79" s="31" t="s">
        <v>454</v>
      </c>
      <c r="I79" s="32">
        <v>41010031</v>
      </c>
      <c r="J79" s="29" t="s">
        <v>360</v>
      </c>
      <c r="K79" s="33">
        <v>5</v>
      </c>
      <c r="L79">
        <f t="shared" si="7"/>
        <v>0</v>
      </c>
      <c r="M79" s="23">
        <f t="shared" si="8"/>
        <v>0</v>
      </c>
      <c r="N79" s="25">
        <v>76</v>
      </c>
      <c r="O79" s="8"/>
      <c r="Q79" s="56">
        <f t="shared" si="10"/>
        <v>0</v>
      </c>
      <c r="R79" s="57">
        <f t="shared" si="9"/>
        <v>0</v>
      </c>
      <c r="U79" s="52"/>
      <c r="V79" s="52"/>
    </row>
    <row r="80" spans="2:22" x14ac:dyDescent="0.25">
      <c r="B80" s="29"/>
      <c r="C80" s="30">
        <v>43536</v>
      </c>
      <c r="D80" s="30">
        <v>43536</v>
      </c>
      <c r="E80" s="29"/>
      <c r="F80" s="29">
        <v>2271</v>
      </c>
      <c r="G80" s="29"/>
      <c r="H80" s="31"/>
      <c r="I80" s="32">
        <v>41000166</v>
      </c>
      <c r="J80" s="29" t="s">
        <v>31</v>
      </c>
      <c r="K80" s="33">
        <v>373.77</v>
      </c>
      <c r="L80">
        <f t="shared" si="7"/>
        <v>0</v>
      </c>
      <c r="M80" s="23">
        <f t="shared" si="8"/>
        <v>0</v>
      </c>
      <c r="N80" s="25">
        <v>77</v>
      </c>
      <c r="O80" s="8"/>
      <c r="Q80" s="56">
        <f t="shared" si="10"/>
        <v>0</v>
      </c>
      <c r="R80" s="57">
        <f t="shared" si="9"/>
        <v>0</v>
      </c>
      <c r="U80" s="52"/>
      <c r="V80" s="52"/>
    </row>
    <row r="81" spans="2:22" x14ac:dyDescent="0.25">
      <c r="B81" s="29"/>
      <c r="C81" s="30">
        <v>43543</v>
      </c>
      <c r="D81" s="30">
        <v>43543</v>
      </c>
      <c r="E81" s="29"/>
      <c r="F81" s="29">
        <v>2340</v>
      </c>
      <c r="G81" s="29"/>
      <c r="H81" s="31"/>
      <c r="I81" s="32">
        <v>41008151</v>
      </c>
      <c r="J81" s="29" t="s">
        <v>13</v>
      </c>
      <c r="K81" s="33">
        <v>35.79</v>
      </c>
      <c r="L81">
        <f t="shared" si="7"/>
        <v>0</v>
      </c>
      <c r="M81" s="23">
        <f t="shared" si="8"/>
        <v>0</v>
      </c>
      <c r="N81" s="25">
        <v>78</v>
      </c>
      <c r="O81" s="8"/>
      <c r="Q81" s="56">
        <f t="shared" si="10"/>
        <v>0</v>
      </c>
      <c r="R81" s="57">
        <f t="shared" si="9"/>
        <v>0</v>
      </c>
      <c r="U81" s="52"/>
      <c r="V81" s="52"/>
    </row>
    <row r="82" spans="2:22" x14ac:dyDescent="0.25">
      <c r="B82" s="29"/>
      <c r="C82" s="30">
        <v>43545</v>
      </c>
      <c r="D82" s="30">
        <v>43545</v>
      </c>
      <c r="E82" s="29"/>
      <c r="F82" s="29">
        <v>2367</v>
      </c>
      <c r="G82" s="29"/>
      <c r="H82" s="31" t="s">
        <v>483</v>
      </c>
      <c r="I82" s="32">
        <v>41010023</v>
      </c>
      <c r="J82" s="29" t="s">
        <v>484</v>
      </c>
      <c r="K82" s="33">
        <v>80.209999999999994</v>
      </c>
      <c r="L82">
        <f t="shared" si="7"/>
        <v>0</v>
      </c>
      <c r="M82" s="23">
        <f t="shared" si="8"/>
        <v>0</v>
      </c>
      <c r="N82" s="25">
        <v>79</v>
      </c>
      <c r="O82" s="8"/>
      <c r="Q82" s="56">
        <f t="shared" si="10"/>
        <v>0</v>
      </c>
      <c r="R82" s="57">
        <f t="shared" si="9"/>
        <v>0</v>
      </c>
      <c r="U82" s="52"/>
      <c r="V82" s="52"/>
    </row>
    <row r="83" spans="2:22" x14ac:dyDescent="0.25">
      <c r="B83" s="29"/>
      <c r="C83" s="30">
        <v>43550</v>
      </c>
      <c r="D83" s="30">
        <v>43550</v>
      </c>
      <c r="E83" s="29"/>
      <c r="F83" s="29">
        <v>2421</v>
      </c>
      <c r="G83" s="29"/>
      <c r="H83" s="31"/>
      <c r="I83" s="32">
        <v>41007800</v>
      </c>
      <c r="J83" s="29" t="s">
        <v>486</v>
      </c>
      <c r="K83" s="33">
        <v>207.14</v>
      </c>
      <c r="L83">
        <f t="shared" si="7"/>
        <v>0</v>
      </c>
      <c r="M83" s="23">
        <f t="shared" si="8"/>
        <v>0</v>
      </c>
      <c r="N83" s="25">
        <v>80</v>
      </c>
      <c r="O83" s="8"/>
      <c r="Q83" s="56">
        <f t="shared" si="10"/>
        <v>0</v>
      </c>
      <c r="R83" s="57">
        <f t="shared" si="9"/>
        <v>0</v>
      </c>
      <c r="U83" s="52"/>
      <c r="V83" s="52"/>
    </row>
    <row r="84" spans="2:22" x14ac:dyDescent="0.25">
      <c r="B84" s="29"/>
      <c r="C84" s="30">
        <v>43480</v>
      </c>
      <c r="D84" s="30">
        <v>43480</v>
      </c>
      <c r="E84" s="29"/>
      <c r="F84" s="29">
        <v>334</v>
      </c>
      <c r="G84" s="29"/>
      <c r="H84" s="31" t="s">
        <v>290</v>
      </c>
      <c r="I84" s="32">
        <v>41000037</v>
      </c>
      <c r="J84" s="29" t="s">
        <v>291</v>
      </c>
      <c r="K84" s="33">
        <v>1544.93</v>
      </c>
      <c r="L84">
        <f t="shared" si="7"/>
        <v>0</v>
      </c>
      <c r="M84" s="23">
        <f t="shared" si="8"/>
        <v>0</v>
      </c>
      <c r="N84" s="25">
        <v>81</v>
      </c>
      <c r="O84" s="8"/>
      <c r="Q84" s="56">
        <f t="shared" si="10"/>
        <v>0</v>
      </c>
      <c r="R84" s="57">
        <f t="shared" si="9"/>
        <v>0</v>
      </c>
      <c r="U84" s="52"/>
      <c r="V84" s="52"/>
    </row>
    <row r="85" spans="2:22" x14ac:dyDescent="0.25">
      <c r="B85" s="29"/>
      <c r="C85" s="30">
        <v>43481</v>
      </c>
      <c r="D85" s="30">
        <v>43481</v>
      </c>
      <c r="E85" s="29"/>
      <c r="F85" s="29">
        <v>366</v>
      </c>
      <c r="G85" s="29"/>
      <c r="H85" s="31" t="s">
        <v>301</v>
      </c>
      <c r="I85" s="32">
        <v>41000860</v>
      </c>
      <c r="J85" s="29" t="s">
        <v>104</v>
      </c>
      <c r="K85" s="33">
        <v>328.33</v>
      </c>
      <c r="L85">
        <f t="shared" si="7"/>
        <v>0</v>
      </c>
      <c r="M85" s="23">
        <f t="shared" si="8"/>
        <v>0</v>
      </c>
      <c r="N85" s="25">
        <v>82</v>
      </c>
      <c r="O85" s="8"/>
      <c r="Q85" s="56">
        <f t="shared" si="10"/>
        <v>0</v>
      </c>
      <c r="R85" s="57">
        <f t="shared" si="9"/>
        <v>0</v>
      </c>
      <c r="U85" s="52"/>
      <c r="V85" s="52"/>
    </row>
    <row r="86" spans="2:22" x14ac:dyDescent="0.25">
      <c r="B86" s="29"/>
      <c r="C86" s="30">
        <v>43528</v>
      </c>
      <c r="D86" s="30">
        <v>43528</v>
      </c>
      <c r="E86" s="29"/>
      <c r="F86" s="29">
        <v>370</v>
      </c>
      <c r="G86" s="29"/>
      <c r="H86" s="31"/>
      <c r="I86" s="32">
        <v>41002966</v>
      </c>
      <c r="J86" s="29" t="s">
        <v>165</v>
      </c>
      <c r="K86" s="33">
        <v>912.76</v>
      </c>
      <c r="L86">
        <f t="shared" si="7"/>
        <v>0</v>
      </c>
      <c r="M86" s="23">
        <f t="shared" si="8"/>
        <v>0</v>
      </c>
      <c r="N86" s="25">
        <v>83</v>
      </c>
      <c r="O86" s="8"/>
      <c r="Q86" s="56">
        <f t="shared" si="10"/>
        <v>0</v>
      </c>
      <c r="R86" s="57">
        <f t="shared" si="9"/>
        <v>0</v>
      </c>
      <c r="U86" s="52"/>
      <c r="V86" s="52"/>
    </row>
    <row r="87" spans="2:22" x14ac:dyDescent="0.25">
      <c r="B87" s="29"/>
      <c r="C87" s="30">
        <v>43487</v>
      </c>
      <c r="D87" s="30">
        <v>43487</v>
      </c>
      <c r="E87" s="29"/>
      <c r="F87" s="29">
        <v>483</v>
      </c>
      <c r="G87" s="29"/>
      <c r="H87" s="31" t="s">
        <v>304</v>
      </c>
      <c r="I87" s="32">
        <v>41007251</v>
      </c>
      <c r="J87" s="29" t="s">
        <v>305</v>
      </c>
      <c r="K87" s="33">
        <v>115.12</v>
      </c>
      <c r="L87">
        <f t="shared" si="7"/>
        <v>0</v>
      </c>
      <c r="M87" s="23">
        <f t="shared" si="8"/>
        <v>0</v>
      </c>
      <c r="N87" s="25">
        <v>84</v>
      </c>
      <c r="O87" s="8"/>
      <c r="Q87" s="56">
        <f t="shared" si="10"/>
        <v>0</v>
      </c>
      <c r="R87" s="57">
        <f t="shared" si="9"/>
        <v>0</v>
      </c>
      <c r="U87" s="52"/>
      <c r="V87" s="52"/>
    </row>
    <row r="88" spans="2:22" x14ac:dyDescent="0.25">
      <c r="B88" s="29"/>
      <c r="C88" s="30">
        <v>43466</v>
      </c>
      <c r="D88" s="30">
        <v>43467</v>
      </c>
      <c r="E88" s="29"/>
      <c r="F88" s="29">
        <v>106</v>
      </c>
      <c r="G88" s="29"/>
      <c r="H88" s="31" t="s">
        <v>182</v>
      </c>
      <c r="I88" s="32">
        <v>41008151</v>
      </c>
      <c r="J88" s="29" t="s">
        <v>13</v>
      </c>
      <c r="K88" s="33">
        <v>56.45</v>
      </c>
      <c r="L88">
        <f t="shared" si="7"/>
        <v>1</v>
      </c>
      <c r="M88" s="23">
        <f t="shared" si="8"/>
        <v>2.5724797889445535E-4</v>
      </c>
      <c r="N88" s="25">
        <v>85</v>
      </c>
      <c r="O88" s="8"/>
      <c r="Q88" s="56">
        <f t="shared" si="10"/>
        <v>56.45</v>
      </c>
      <c r="R88" s="57">
        <f t="shared" si="9"/>
        <v>2.5724797889445535E-4</v>
      </c>
      <c r="U88" s="52"/>
      <c r="V88" s="52"/>
    </row>
    <row r="89" spans="2:22" x14ac:dyDescent="0.25">
      <c r="B89" s="29"/>
      <c r="C89" s="30">
        <v>43466</v>
      </c>
      <c r="D89" s="30">
        <v>43467</v>
      </c>
      <c r="E89" s="29"/>
      <c r="F89" s="29">
        <v>108</v>
      </c>
      <c r="G89" s="29"/>
      <c r="H89" s="31" t="s">
        <v>183</v>
      </c>
      <c r="I89" s="32">
        <v>41008151</v>
      </c>
      <c r="J89" s="29" t="s">
        <v>13</v>
      </c>
      <c r="K89" s="33">
        <v>462.22</v>
      </c>
      <c r="L89">
        <f t="shared" si="7"/>
        <v>1</v>
      </c>
      <c r="M89" s="23">
        <f t="shared" si="8"/>
        <v>2.1063801736863623E-3</v>
      </c>
      <c r="N89" s="25">
        <v>86</v>
      </c>
      <c r="O89" s="8"/>
      <c r="Q89" s="56">
        <f t="shared" si="10"/>
        <v>462.22</v>
      </c>
      <c r="R89" s="57">
        <f t="shared" si="9"/>
        <v>2.1063801736863623E-3</v>
      </c>
      <c r="U89" s="52"/>
      <c r="V89" s="52"/>
    </row>
    <row r="90" spans="2:22" x14ac:dyDescent="0.25">
      <c r="B90" s="29"/>
      <c r="C90" s="30">
        <v>43466</v>
      </c>
      <c r="D90" s="30">
        <v>43467</v>
      </c>
      <c r="E90" s="29"/>
      <c r="F90" s="29">
        <v>110</v>
      </c>
      <c r="G90" s="29"/>
      <c r="H90" s="31" t="s">
        <v>184</v>
      </c>
      <c r="I90" s="32">
        <v>41008151</v>
      </c>
      <c r="J90" s="29" t="s">
        <v>13</v>
      </c>
      <c r="K90" s="33">
        <v>2.23</v>
      </c>
      <c r="L90">
        <f t="shared" si="7"/>
        <v>1</v>
      </c>
      <c r="M90" s="23">
        <f t="shared" si="8"/>
        <v>1.0162320512571043E-5</v>
      </c>
      <c r="N90" s="25">
        <v>87</v>
      </c>
      <c r="O90" s="8"/>
      <c r="Q90" s="56">
        <f t="shared" si="10"/>
        <v>2.23</v>
      </c>
      <c r="R90" s="57">
        <f t="shared" si="9"/>
        <v>1.0162320512571043E-5</v>
      </c>
      <c r="U90" s="52"/>
      <c r="V90" s="52"/>
    </row>
    <row r="91" spans="2:22" x14ac:dyDescent="0.25">
      <c r="B91" s="29"/>
      <c r="C91" s="30">
        <v>43509</v>
      </c>
      <c r="D91" s="30">
        <v>43511</v>
      </c>
      <c r="E91" s="29"/>
      <c r="F91" s="29">
        <v>1389</v>
      </c>
      <c r="G91" s="29"/>
      <c r="H91" s="31" t="s">
        <v>363</v>
      </c>
      <c r="I91" s="32">
        <v>40002910</v>
      </c>
      <c r="J91" s="29" t="s">
        <v>364</v>
      </c>
      <c r="K91" s="33">
        <v>252</v>
      </c>
      <c r="L91">
        <f t="shared" si="7"/>
        <v>2</v>
      </c>
      <c r="M91" s="23">
        <f t="shared" si="8"/>
        <v>2.2967755777290608E-3</v>
      </c>
      <c r="N91" s="25">
        <v>88</v>
      </c>
      <c r="O91" s="8"/>
      <c r="Q91" s="56">
        <f t="shared" si="10"/>
        <v>504</v>
      </c>
      <c r="R91" s="57">
        <f t="shared" si="9"/>
        <v>2.2967755777290608E-3</v>
      </c>
      <c r="U91" s="52"/>
      <c r="V91" s="52"/>
    </row>
    <row r="92" spans="2:22" x14ac:dyDescent="0.25">
      <c r="B92" s="29"/>
      <c r="C92" s="30">
        <v>43484</v>
      </c>
      <c r="D92" s="30">
        <v>43486</v>
      </c>
      <c r="E92" s="29"/>
      <c r="F92" s="29">
        <v>475</v>
      </c>
      <c r="G92" s="29"/>
      <c r="H92" s="31" t="s">
        <v>302</v>
      </c>
      <c r="I92" s="32">
        <v>41008151</v>
      </c>
      <c r="J92" s="29" t="s">
        <v>13</v>
      </c>
      <c r="K92" s="33">
        <v>37.68</v>
      </c>
      <c r="L92">
        <f t="shared" si="7"/>
        <v>2</v>
      </c>
      <c r="M92" s="23">
        <f t="shared" si="8"/>
        <v>3.4342263400329769E-4</v>
      </c>
      <c r="N92" s="25">
        <v>89</v>
      </c>
      <c r="O92" s="8"/>
      <c r="Q92" s="56">
        <f t="shared" si="10"/>
        <v>75.36</v>
      </c>
      <c r="R92" s="57">
        <f t="shared" si="9"/>
        <v>3.4342263400329769E-4</v>
      </c>
      <c r="U92" s="52"/>
      <c r="V92" s="52"/>
    </row>
    <row r="93" spans="2:22" x14ac:dyDescent="0.25">
      <c r="B93" s="29"/>
      <c r="C93" s="30">
        <v>43501</v>
      </c>
      <c r="D93" s="30">
        <v>43504</v>
      </c>
      <c r="E93" s="29"/>
      <c r="F93" s="29">
        <v>1264</v>
      </c>
      <c r="G93" s="29"/>
      <c r="H93" s="31" t="s">
        <v>357</v>
      </c>
      <c r="I93" s="32">
        <v>41000860</v>
      </c>
      <c r="J93" s="29" t="s">
        <v>104</v>
      </c>
      <c r="K93" s="33">
        <v>517.95000000000005</v>
      </c>
      <c r="L93">
        <f t="shared" si="7"/>
        <v>3</v>
      </c>
      <c r="M93" s="23">
        <f t="shared" si="8"/>
        <v>7.0810411338379006E-3</v>
      </c>
      <c r="N93" s="25">
        <v>90</v>
      </c>
      <c r="O93" s="8"/>
      <c r="Q93" s="56">
        <f t="shared" si="10"/>
        <v>1553.8500000000001</v>
      </c>
      <c r="R93" s="57">
        <f t="shared" si="9"/>
        <v>7.0810411338379006E-3</v>
      </c>
      <c r="U93" s="52"/>
      <c r="V93" s="52"/>
    </row>
    <row r="94" spans="2:22" x14ac:dyDescent="0.25">
      <c r="B94" s="29"/>
      <c r="C94" s="30">
        <v>43507</v>
      </c>
      <c r="D94" s="30">
        <v>43510</v>
      </c>
      <c r="E94" s="29"/>
      <c r="F94" s="29">
        <v>1318</v>
      </c>
      <c r="G94" s="29"/>
      <c r="H94" s="31" t="s">
        <v>361</v>
      </c>
      <c r="I94" s="32">
        <v>40008651</v>
      </c>
      <c r="J94" s="29" t="s">
        <v>150</v>
      </c>
      <c r="K94" s="33">
        <v>17.77</v>
      </c>
      <c r="L94">
        <f t="shared" si="7"/>
        <v>3</v>
      </c>
      <c r="M94" s="23">
        <f t="shared" si="8"/>
        <v>2.429387024776513E-4</v>
      </c>
      <c r="N94" s="25">
        <v>91</v>
      </c>
      <c r="O94" s="8"/>
      <c r="Q94" s="56">
        <f t="shared" si="10"/>
        <v>53.31</v>
      </c>
      <c r="R94" s="57">
        <f t="shared" si="9"/>
        <v>2.429387024776513E-4</v>
      </c>
      <c r="U94" s="52"/>
      <c r="V94" s="52"/>
    </row>
    <row r="95" spans="2:22" x14ac:dyDescent="0.25">
      <c r="B95" s="29"/>
      <c r="C95" s="30">
        <v>43528</v>
      </c>
      <c r="D95" s="30">
        <v>43531</v>
      </c>
      <c r="E95" s="29"/>
      <c r="F95" s="29">
        <v>2228</v>
      </c>
      <c r="G95" s="29"/>
      <c r="H95" s="31"/>
      <c r="I95" s="32">
        <v>41000860</v>
      </c>
      <c r="J95" s="29" t="s">
        <v>104</v>
      </c>
      <c r="K95" s="33">
        <v>139.04</v>
      </c>
      <c r="L95">
        <f t="shared" si="7"/>
        <v>3</v>
      </c>
      <c r="M95" s="23">
        <f t="shared" si="8"/>
        <v>1.9008552162348134E-3</v>
      </c>
      <c r="N95" s="25">
        <v>92</v>
      </c>
      <c r="O95" s="8"/>
      <c r="Q95" s="56">
        <f t="shared" si="10"/>
        <v>417.12</v>
      </c>
      <c r="R95" s="57">
        <f t="shared" si="9"/>
        <v>1.9008552162348134E-3</v>
      </c>
      <c r="U95" s="52"/>
      <c r="V95" s="52"/>
    </row>
    <row r="96" spans="2:22" x14ac:dyDescent="0.25">
      <c r="B96" s="29"/>
      <c r="C96" s="30">
        <v>43476</v>
      </c>
      <c r="D96" s="30">
        <v>43480</v>
      </c>
      <c r="E96" s="29"/>
      <c r="F96" s="29">
        <v>305</v>
      </c>
      <c r="G96" s="29"/>
      <c r="H96" s="31"/>
      <c r="I96" s="32">
        <v>41000166</v>
      </c>
      <c r="J96" s="29" t="s">
        <v>31</v>
      </c>
      <c r="K96" s="33">
        <v>417.31</v>
      </c>
      <c r="L96">
        <f t="shared" si="7"/>
        <v>4</v>
      </c>
      <c r="M96" s="23">
        <f t="shared" si="8"/>
        <v>7.6068842566834475E-3</v>
      </c>
      <c r="N96" s="25">
        <v>93</v>
      </c>
      <c r="O96" s="8"/>
      <c r="Q96" s="56">
        <f t="shared" si="10"/>
        <v>1669.24</v>
      </c>
      <c r="R96" s="57">
        <f t="shared" si="9"/>
        <v>7.6068842566834475E-3</v>
      </c>
      <c r="U96" s="52"/>
      <c r="V96" s="52"/>
    </row>
    <row r="97" spans="2:22" x14ac:dyDescent="0.25">
      <c r="B97" s="29"/>
      <c r="C97" s="30">
        <v>43496</v>
      </c>
      <c r="D97" s="30">
        <v>43501</v>
      </c>
      <c r="E97" s="29"/>
      <c r="F97" s="29">
        <v>1229</v>
      </c>
      <c r="G97" s="29"/>
      <c r="H97" s="31" t="s">
        <v>355</v>
      </c>
      <c r="I97" s="32">
        <v>41002593</v>
      </c>
      <c r="J97" s="29" t="s">
        <v>191</v>
      </c>
      <c r="K97" s="33">
        <v>1453.15</v>
      </c>
      <c r="L97">
        <f t="shared" si="7"/>
        <v>5</v>
      </c>
      <c r="M97" s="23">
        <f t="shared" si="8"/>
        <v>3.3110708638660565E-2</v>
      </c>
      <c r="N97" s="25">
        <v>94</v>
      </c>
      <c r="O97" s="8"/>
      <c r="Q97" s="56">
        <f t="shared" si="10"/>
        <v>7265.75</v>
      </c>
      <c r="R97" s="57">
        <f t="shared" si="9"/>
        <v>3.3110708638660565E-2</v>
      </c>
      <c r="U97" s="52"/>
      <c r="V97" s="52"/>
    </row>
    <row r="98" spans="2:22" x14ac:dyDescent="0.25">
      <c r="B98" s="29"/>
      <c r="C98" s="30">
        <v>43496</v>
      </c>
      <c r="D98" s="30">
        <v>43501</v>
      </c>
      <c r="E98" s="29"/>
      <c r="F98" s="29">
        <v>1230</v>
      </c>
      <c r="G98" s="29"/>
      <c r="H98" s="31" t="s">
        <v>356</v>
      </c>
      <c r="I98" s="32">
        <v>41002593</v>
      </c>
      <c r="J98" s="29" t="s">
        <v>191</v>
      </c>
      <c r="K98" s="33">
        <v>3264.51</v>
      </c>
      <c r="L98">
        <f t="shared" si="7"/>
        <v>5</v>
      </c>
      <c r="M98" s="23">
        <f t="shared" si="8"/>
        <v>7.4383401202899768E-2</v>
      </c>
      <c r="N98" s="25">
        <v>95</v>
      </c>
      <c r="O98" s="8"/>
      <c r="Q98" s="56">
        <f t="shared" si="10"/>
        <v>16322.550000000001</v>
      </c>
      <c r="R98" s="57">
        <f t="shared" si="9"/>
        <v>7.4383401202899768E-2</v>
      </c>
      <c r="U98" s="52"/>
      <c r="V98" s="52"/>
    </row>
    <row r="99" spans="2:22" x14ac:dyDescent="0.25">
      <c r="B99" s="29"/>
      <c r="C99" s="30">
        <v>43524</v>
      </c>
      <c r="D99" s="30">
        <v>43529</v>
      </c>
      <c r="E99" s="29"/>
      <c r="F99" s="29">
        <v>2201</v>
      </c>
      <c r="G99" s="29"/>
      <c r="H99" s="31" t="s">
        <v>451</v>
      </c>
      <c r="I99" s="32">
        <v>41002593</v>
      </c>
      <c r="J99" s="29" t="s">
        <v>191</v>
      </c>
      <c r="K99" s="33">
        <v>1547.23</v>
      </c>
      <c r="L99">
        <f t="shared" si="7"/>
        <v>5</v>
      </c>
      <c r="M99" s="23">
        <f t="shared" si="8"/>
        <v>3.5254365844541023E-2</v>
      </c>
      <c r="N99" s="25">
        <v>96</v>
      </c>
      <c r="O99" s="8"/>
      <c r="Q99" s="56">
        <f t="shared" si="10"/>
        <v>7736.15</v>
      </c>
      <c r="R99" s="57">
        <f t="shared" si="9"/>
        <v>3.5254365844541023E-2</v>
      </c>
      <c r="U99" s="52"/>
      <c r="V99" s="52"/>
    </row>
    <row r="100" spans="2:22" x14ac:dyDescent="0.25">
      <c r="B100" s="29"/>
      <c r="C100" s="30">
        <v>43524</v>
      </c>
      <c r="D100" s="30">
        <v>43529</v>
      </c>
      <c r="E100" s="29"/>
      <c r="F100" s="29">
        <v>2202</v>
      </c>
      <c r="G100" s="29"/>
      <c r="H100" s="31" t="s">
        <v>452</v>
      </c>
      <c r="I100" s="32">
        <v>41002593</v>
      </c>
      <c r="J100" s="29" t="s">
        <v>191</v>
      </c>
      <c r="K100" s="33">
        <v>3336</v>
      </c>
      <c r="L100">
        <f t="shared" ref="L100:L131" si="11">+D100-C100</f>
        <v>5</v>
      </c>
      <c r="M100" s="23">
        <f t="shared" ref="M100:M131" si="12">K100/$K$277*L100</f>
        <v>7.6012334596271297E-2</v>
      </c>
      <c r="N100" s="25">
        <v>97</v>
      </c>
      <c r="O100" s="8"/>
      <c r="Q100" s="56">
        <f t="shared" si="10"/>
        <v>16680</v>
      </c>
      <c r="R100" s="57">
        <f t="shared" ref="R100:R131" si="13">K100/$K$277*L100</f>
        <v>7.6012334596271297E-2</v>
      </c>
      <c r="U100" s="52"/>
      <c r="V100" s="52"/>
    </row>
    <row r="101" spans="2:22" x14ac:dyDescent="0.25">
      <c r="B101" s="29"/>
      <c r="C101" s="30">
        <v>43530</v>
      </c>
      <c r="D101" s="30">
        <v>43535</v>
      </c>
      <c r="E101" s="29"/>
      <c r="F101" s="29">
        <v>2250</v>
      </c>
      <c r="G101" s="29"/>
      <c r="H101" s="31"/>
      <c r="I101" s="32">
        <v>40001180</v>
      </c>
      <c r="J101" s="29" t="s">
        <v>458</v>
      </c>
      <c r="K101" s="33">
        <v>5009.32</v>
      </c>
      <c r="L101">
        <f t="shared" si="11"/>
        <v>5</v>
      </c>
      <c r="M101" s="23">
        <f t="shared" si="12"/>
        <v>0.11413972060545376</v>
      </c>
      <c r="N101" s="25">
        <v>98</v>
      </c>
      <c r="O101" s="8"/>
      <c r="Q101" s="56">
        <f t="shared" si="10"/>
        <v>25046.6</v>
      </c>
      <c r="R101" s="57">
        <f t="shared" si="13"/>
        <v>0.11413972060545376</v>
      </c>
      <c r="U101" s="52"/>
      <c r="V101" s="52"/>
    </row>
    <row r="102" spans="2:22" x14ac:dyDescent="0.25">
      <c r="B102" s="29"/>
      <c r="C102" s="30">
        <v>43531</v>
      </c>
      <c r="D102" s="30">
        <v>43536</v>
      </c>
      <c r="E102" s="29"/>
      <c r="F102" s="29">
        <v>2273</v>
      </c>
      <c r="G102" s="29"/>
      <c r="H102" s="31"/>
      <c r="I102" s="32">
        <v>41000001</v>
      </c>
      <c r="J102" s="29" t="s">
        <v>79</v>
      </c>
      <c r="K102" s="33">
        <v>9.68</v>
      </c>
      <c r="L102">
        <f t="shared" si="11"/>
        <v>5</v>
      </c>
      <c r="M102" s="23">
        <f t="shared" si="12"/>
        <v>2.2056336897239393E-4</v>
      </c>
      <c r="N102" s="25">
        <v>99</v>
      </c>
      <c r="O102" s="8"/>
      <c r="Q102" s="56">
        <f t="shared" si="10"/>
        <v>48.4</v>
      </c>
      <c r="R102" s="57">
        <f t="shared" si="13"/>
        <v>2.2056336897239393E-4</v>
      </c>
      <c r="U102" s="52"/>
      <c r="V102" s="52"/>
    </row>
    <row r="103" spans="2:22" x14ac:dyDescent="0.25">
      <c r="B103" s="29"/>
      <c r="C103" s="30">
        <v>43503</v>
      </c>
      <c r="D103" s="30">
        <v>43509</v>
      </c>
      <c r="E103" s="29"/>
      <c r="F103" s="29">
        <v>1357</v>
      </c>
      <c r="G103" s="29"/>
      <c r="H103" s="31" t="s">
        <v>368</v>
      </c>
      <c r="I103" s="32">
        <v>41000001</v>
      </c>
      <c r="J103" s="29" t="s">
        <v>79</v>
      </c>
      <c r="K103" s="33">
        <v>66.72</v>
      </c>
      <c r="L103">
        <f t="shared" si="11"/>
        <v>6</v>
      </c>
      <c r="M103" s="23">
        <f t="shared" si="12"/>
        <v>1.8242960303105115E-3</v>
      </c>
      <c r="N103" s="25">
        <v>100</v>
      </c>
      <c r="O103" s="8"/>
      <c r="Q103" s="56">
        <f t="shared" si="10"/>
        <v>400.32</v>
      </c>
      <c r="R103" s="57">
        <f t="shared" si="13"/>
        <v>1.8242960303105115E-3</v>
      </c>
      <c r="U103" s="52"/>
      <c r="V103" s="52"/>
    </row>
    <row r="104" spans="2:22" x14ac:dyDescent="0.25">
      <c r="B104" s="29"/>
      <c r="C104" s="30">
        <v>43518</v>
      </c>
      <c r="D104" s="30">
        <v>43524</v>
      </c>
      <c r="E104" s="29"/>
      <c r="F104" s="29"/>
      <c r="G104" s="29"/>
      <c r="H104" s="31" t="s">
        <v>469</v>
      </c>
      <c r="I104" s="32">
        <v>41008640</v>
      </c>
      <c r="J104" s="29" t="s">
        <v>170</v>
      </c>
      <c r="K104" s="33">
        <v>537.76</v>
      </c>
      <c r="L104">
        <f t="shared" si="11"/>
        <v>6</v>
      </c>
      <c r="M104" s="23">
        <f t="shared" si="12"/>
        <v>1.4703738508090236E-2</v>
      </c>
      <c r="N104" s="25">
        <v>101</v>
      </c>
      <c r="O104" s="8"/>
      <c r="Q104" s="56">
        <f t="shared" si="10"/>
        <v>3226.56</v>
      </c>
      <c r="R104" s="57">
        <f t="shared" si="13"/>
        <v>1.4703738508090236E-2</v>
      </c>
      <c r="U104" s="52"/>
      <c r="V104" s="52"/>
    </row>
    <row r="105" spans="2:22" x14ac:dyDescent="0.25">
      <c r="B105" s="29"/>
      <c r="C105" s="30">
        <v>43465</v>
      </c>
      <c r="D105" s="30">
        <v>43472</v>
      </c>
      <c r="E105" s="29"/>
      <c r="F105" s="29">
        <v>146</v>
      </c>
      <c r="G105" s="29"/>
      <c r="H105" s="31" t="s">
        <v>190</v>
      </c>
      <c r="I105" s="32">
        <v>41002593</v>
      </c>
      <c r="J105" s="29" t="s">
        <v>191</v>
      </c>
      <c r="K105" s="33">
        <v>904.91</v>
      </c>
      <c r="L105">
        <f t="shared" si="11"/>
        <v>7</v>
      </c>
      <c r="M105" s="23">
        <f t="shared" si="12"/>
        <v>2.886632205615006E-2</v>
      </c>
      <c r="N105" s="25">
        <v>102</v>
      </c>
      <c r="O105" s="8"/>
      <c r="Q105" s="56">
        <f t="shared" si="10"/>
        <v>6334.37</v>
      </c>
      <c r="R105" s="57">
        <f t="shared" si="13"/>
        <v>2.886632205615006E-2</v>
      </c>
      <c r="U105" s="52"/>
      <c r="V105" s="52"/>
    </row>
    <row r="106" spans="2:22" x14ac:dyDescent="0.25">
      <c r="B106" s="29"/>
      <c r="C106" s="30">
        <v>43465</v>
      </c>
      <c r="D106" s="30">
        <v>43472</v>
      </c>
      <c r="E106" s="29"/>
      <c r="F106" s="29">
        <v>147</v>
      </c>
      <c r="G106" s="29"/>
      <c r="H106" s="31" t="s">
        <v>192</v>
      </c>
      <c r="I106" s="32">
        <v>41002593</v>
      </c>
      <c r="J106" s="29" t="s">
        <v>191</v>
      </c>
      <c r="K106" s="33">
        <v>2795.5</v>
      </c>
      <c r="L106">
        <f t="shared" si="11"/>
        <v>7</v>
      </c>
      <c r="M106" s="23">
        <f t="shared" si="12"/>
        <v>8.9175501771410981E-2</v>
      </c>
      <c r="N106" s="25">
        <v>103</v>
      </c>
      <c r="O106" s="8"/>
      <c r="Q106" s="56">
        <f t="shared" si="10"/>
        <v>19568.5</v>
      </c>
      <c r="R106" s="57">
        <f t="shared" si="13"/>
        <v>8.9175501771410981E-2</v>
      </c>
      <c r="U106" s="52"/>
      <c r="V106" s="52"/>
    </row>
    <row r="107" spans="2:22" x14ac:dyDescent="0.25">
      <c r="B107" s="29"/>
      <c r="C107" s="30">
        <v>43518</v>
      </c>
      <c r="D107" s="30">
        <v>43525</v>
      </c>
      <c r="E107" s="29"/>
      <c r="F107" s="29">
        <v>2157</v>
      </c>
      <c r="G107" s="29"/>
      <c r="H107" s="31" t="s">
        <v>437</v>
      </c>
      <c r="I107" s="32">
        <v>41005150</v>
      </c>
      <c r="J107" s="29" t="s">
        <v>28</v>
      </c>
      <c r="K107" s="33">
        <v>953.48</v>
      </c>
      <c r="L107">
        <f t="shared" si="11"/>
        <v>7</v>
      </c>
      <c r="M107" s="23">
        <f t="shared" si="12"/>
        <v>3.0415688581293124E-2</v>
      </c>
      <c r="N107" s="25">
        <v>104</v>
      </c>
      <c r="O107" s="8"/>
      <c r="Q107" s="56">
        <f t="shared" si="10"/>
        <v>6674.3600000000006</v>
      </c>
      <c r="R107" s="57">
        <f t="shared" si="13"/>
        <v>3.0415688581293124E-2</v>
      </c>
      <c r="U107" s="52"/>
      <c r="V107" s="52"/>
    </row>
    <row r="108" spans="2:22" x14ac:dyDescent="0.25">
      <c r="B108" s="29"/>
      <c r="C108" s="30">
        <v>43546</v>
      </c>
      <c r="D108" s="30">
        <v>43553</v>
      </c>
      <c r="E108" s="29"/>
      <c r="F108" s="29">
        <v>2479</v>
      </c>
      <c r="G108" s="29"/>
      <c r="H108" s="31"/>
      <c r="I108" s="32">
        <v>41008640</v>
      </c>
      <c r="J108" s="29" t="s">
        <v>170</v>
      </c>
      <c r="K108" s="33">
        <v>529.96</v>
      </c>
      <c r="L108">
        <f t="shared" si="11"/>
        <v>7</v>
      </c>
      <c r="M108" s="23">
        <f t="shared" si="12"/>
        <v>1.690554423851796E-2</v>
      </c>
      <c r="N108" s="25">
        <v>105</v>
      </c>
      <c r="O108" s="8"/>
      <c r="Q108" s="56">
        <f t="shared" si="10"/>
        <v>3709.7200000000003</v>
      </c>
      <c r="R108" s="57">
        <f t="shared" si="13"/>
        <v>1.690554423851796E-2</v>
      </c>
      <c r="U108" s="52"/>
      <c r="V108" s="52"/>
    </row>
    <row r="109" spans="2:22" x14ac:dyDescent="0.25">
      <c r="B109" s="29"/>
      <c r="C109" s="30">
        <v>43517</v>
      </c>
      <c r="D109" s="30">
        <v>43525</v>
      </c>
      <c r="E109" s="29"/>
      <c r="F109" s="29">
        <v>2160</v>
      </c>
      <c r="G109" s="29"/>
      <c r="H109" s="31" t="s">
        <v>440</v>
      </c>
      <c r="I109" s="32">
        <v>41007650</v>
      </c>
      <c r="J109" s="29" t="s">
        <v>29</v>
      </c>
      <c r="K109" s="33">
        <v>730.05</v>
      </c>
      <c r="L109">
        <f t="shared" si="11"/>
        <v>8</v>
      </c>
      <c r="M109" s="23">
        <f t="shared" si="12"/>
        <v>2.6615254135255569E-2</v>
      </c>
      <c r="N109" s="25">
        <v>106</v>
      </c>
      <c r="O109" s="8"/>
      <c r="Q109" s="56">
        <f t="shared" si="10"/>
        <v>5840.4</v>
      </c>
      <c r="R109" s="57">
        <f t="shared" si="13"/>
        <v>2.6615254135255569E-2</v>
      </c>
      <c r="U109" s="52"/>
      <c r="V109" s="52"/>
    </row>
    <row r="110" spans="2:22" x14ac:dyDescent="0.25">
      <c r="B110" s="29"/>
      <c r="C110" s="30">
        <v>43487</v>
      </c>
      <c r="D110" s="30">
        <v>43496</v>
      </c>
      <c r="E110" s="29"/>
      <c r="F110" s="29">
        <v>961</v>
      </c>
      <c r="G110" s="29"/>
      <c r="H110" s="31"/>
      <c r="I110" s="32">
        <v>41008640</v>
      </c>
      <c r="J110" s="29" t="s">
        <v>170</v>
      </c>
      <c r="K110" s="33">
        <v>496.32</v>
      </c>
      <c r="L110">
        <f t="shared" si="11"/>
        <v>9</v>
      </c>
      <c r="M110" s="23">
        <f t="shared" si="12"/>
        <v>2.0355993834615848E-2</v>
      </c>
      <c r="N110" s="25">
        <v>107</v>
      </c>
      <c r="O110" s="8"/>
      <c r="Q110" s="56">
        <f t="shared" si="10"/>
        <v>4466.88</v>
      </c>
      <c r="R110" s="57">
        <f t="shared" si="13"/>
        <v>2.0355993834615848E-2</v>
      </c>
      <c r="U110" s="52"/>
      <c r="V110" s="52"/>
    </row>
    <row r="111" spans="2:22" x14ac:dyDescent="0.25">
      <c r="B111" s="29"/>
      <c r="C111" s="30">
        <v>43530</v>
      </c>
      <c r="D111" s="30">
        <v>43543</v>
      </c>
      <c r="E111" s="29"/>
      <c r="F111" s="29">
        <v>2342</v>
      </c>
      <c r="G111" s="29"/>
      <c r="H111" s="31"/>
      <c r="I111" s="32">
        <v>41000060</v>
      </c>
      <c r="J111" s="29" t="s">
        <v>481</v>
      </c>
      <c r="K111" s="33">
        <v>964.13</v>
      </c>
      <c r="L111">
        <f t="shared" si="11"/>
        <v>13</v>
      </c>
      <c r="M111" s="23">
        <f t="shared" si="12"/>
        <v>5.7117208513545542E-2</v>
      </c>
      <c r="N111" s="25">
        <v>108</v>
      </c>
      <c r="O111" s="8"/>
      <c r="Q111" s="56">
        <f t="shared" si="10"/>
        <v>12533.69</v>
      </c>
      <c r="R111" s="57">
        <f t="shared" si="13"/>
        <v>5.7117208513545542E-2</v>
      </c>
      <c r="U111" s="52"/>
      <c r="V111" s="52"/>
    </row>
    <row r="112" spans="2:22" x14ac:dyDescent="0.25">
      <c r="B112" s="29"/>
      <c r="C112" s="30">
        <v>43497</v>
      </c>
      <c r="D112" s="30">
        <v>43511</v>
      </c>
      <c r="E112" s="29"/>
      <c r="F112" s="29">
        <v>1411</v>
      </c>
      <c r="G112" s="29"/>
      <c r="H112" s="31" t="s">
        <v>399</v>
      </c>
      <c r="I112" s="32">
        <v>41002530</v>
      </c>
      <c r="J112" s="29" t="s">
        <v>107</v>
      </c>
      <c r="K112" s="33">
        <v>363</v>
      </c>
      <c r="L112">
        <f t="shared" si="11"/>
        <v>14</v>
      </c>
      <c r="M112" s="23">
        <f t="shared" si="12"/>
        <v>2.3159153742101365E-2</v>
      </c>
      <c r="N112" s="25">
        <v>109</v>
      </c>
      <c r="O112" s="8"/>
      <c r="Q112" s="56">
        <f t="shared" si="10"/>
        <v>5082</v>
      </c>
      <c r="R112" s="57">
        <f t="shared" si="13"/>
        <v>2.3159153742101365E-2</v>
      </c>
      <c r="U112" s="52"/>
      <c r="V112" s="52"/>
    </row>
    <row r="113" spans="2:22" x14ac:dyDescent="0.25">
      <c r="B113" s="29"/>
      <c r="C113" s="30">
        <v>43495</v>
      </c>
      <c r="D113" s="30">
        <v>43511</v>
      </c>
      <c r="E113" s="29"/>
      <c r="F113" s="29">
        <v>1396</v>
      </c>
      <c r="G113" s="29"/>
      <c r="H113" s="31" t="s">
        <v>378</v>
      </c>
      <c r="I113" s="32">
        <v>41005150</v>
      </c>
      <c r="J113" s="29" t="s">
        <v>28</v>
      </c>
      <c r="K113" s="33">
        <v>953.48</v>
      </c>
      <c r="L113">
        <f t="shared" si="11"/>
        <v>16</v>
      </c>
      <c r="M113" s="23">
        <f t="shared" si="12"/>
        <v>6.9521573900098568E-2</v>
      </c>
      <c r="N113" s="25">
        <v>110</v>
      </c>
      <c r="O113" s="8"/>
      <c r="Q113" s="56">
        <f t="shared" si="10"/>
        <v>15255.68</v>
      </c>
      <c r="R113" s="57">
        <f t="shared" si="13"/>
        <v>6.9521573900098568E-2</v>
      </c>
      <c r="U113" s="52"/>
      <c r="V113" s="52"/>
    </row>
    <row r="114" spans="2:22" x14ac:dyDescent="0.25">
      <c r="B114" s="29"/>
      <c r="C114" s="30">
        <v>43495</v>
      </c>
      <c r="D114" s="30">
        <v>43511</v>
      </c>
      <c r="E114" s="29"/>
      <c r="F114" s="29">
        <v>1412</v>
      </c>
      <c r="G114" s="29"/>
      <c r="H114" s="31" t="s">
        <v>400</v>
      </c>
      <c r="I114" s="32">
        <v>41000173</v>
      </c>
      <c r="J114" s="29" t="s">
        <v>101</v>
      </c>
      <c r="K114" s="33">
        <v>151.01</v>
      </c>
      <c r="L114">
        <f t="shared" si="11"/>
        <v>16</v>
      </c>
      <c r="M114" s="23">
        <f t="shared" si="12"/>
        <v>1.1010669206122713E-2</v>
      </c>
      <c r="N114" s="25">
        <v>111</v>
      </c>
      <c r="O114" s="8"/>
      <c r="Q114" s="56">
        <f t="shared" si="10"/>
        <v>2416.16</v>
      </c>
      <c r="R114" s="57">
        <f t="shared" si="13"/>
        <v>1.1010669206122713E-2</v>
      </c>
      <c r="U114" s="52"/>
      <c r="V114" s="52"/>
    </row>
    <row r="115" spans="2:22" x14ac:dyDescent="0.25">
      <c r="B115" s="29"/>
      <c r="C115" s="30">
        <v>43493</v>
      </c>
      <c r="D115" s="30">
        <v>43511</v>
      </c>
      <c r="E115" s="29"/>
      <c r="F115" s="29">
        <v>1405</v>
      </c>
      <c r="G115" s="29"/>
      <c r="H115" s="31" t="s">
        <v>388</v>
      </c>
      <c r="I115" s="32">
        <v>41001147</v>
      </c>
      <c r="J115" s="29" t="s">
        <v>389</v>
      </c>
      <c r="K115" s="33">
        <v>721.77</v>
      </c>
      <c r="L115">
        <f t="shared" si="11"/>
        <v>18</v>
      </c>
      <c r="M115" s="23">
        <f t="shared" si="12"/>
        <v>5.9205132454910867E-2</v>
      </c>
      <c r="N115" s="25">
        <v>112</v>
      </c>
      <c r="O115" s="8"/>
      <c r="Q115" s="56">
        <f t="shared" si="10"/>
        <v>12991.86</v>
      </c>
      <c r="R115" s="57">
        <f t="shared" si="13"/>
        <v>5.9205132454910867E-2</v>
      </c>
      <c r="U115" s="52"/>
      <c r="V115" s="52"/>
    </row>
    <row r="116" spans="2:22" x14ac:dyDescent="0.25">
      <c r="B116" s="29"/>
      <c r="C116" s="30">
        <v>43507</v>
      </c>
      <c r="D116" s="30">
        <v>43525</v>
      </c>
      <c r="E116" s="29"/>
      <c r="F116" s="29">
        <v>2136</v>
      </c>
      <c r="G116" s="29"/>
      <c r="H116" s="31" t="s">
        <v>414</v>
      </c>
      <c r="I116" s="32">
        <v>41005615</v>
      </c>
      <c r="J116" s="29" t="s">
        <v>415</v>
      </c>
      <c r="K116" s="33">
        <v>256.77</v>
      </c>
      <c r="L116">
        <f t="shared" si="11"/>
        <v>18</v>
      </c>
      <c r="M116" s="23">
        <f t="shared" si="12"/>
        <v>2.1062252324767532E-2</v>
      </c>
      <c r="N116" s="25">
        <v>113</v>
      </c>
      <c r="O116" s="8"/>
      <c r="Q116" s="56">
        <f t="shared" si="10"/>
        <v>4621.8599999999997</v>
      </c>
      <c r="R116" s="57">
        <f t="shared" si="13"/>
        <v>2.1062252324767532E-2</v>
      </c>
      <c r="U116" s="52"/>
      <c r="V116" s="52"/>
    </row>
    <row r="117" spans="2:22" x14ac:dyDescent="0.25">
      <c r="B117" s="29"/>
      <c r="C117" s="30">
        <v>43504</v>
      </c>
      <c r="D117" s="30">
        <v>43525</v>
      </c>
      <c r="E117" s="29"/>
      <c r="F117" s="29">
        <v>2140</v>
      </c>
      <c r="G117" s="29"/>
      <c r="H117" s="31" t="s">
        <v>419</v>
      </c>
      <c r="I117" s="32">
        <v>40001070</v>
      </c>
      <c r="J117" s="29" t="s">
        <v>132</v>
      </c>
      <c r="K117" s="33">
        <v>308</v>
      </c>
      <c r="L117">
        <f t="shared" si="11"/>
        <v>21</v>
      </c>
      <c r="M117" s="23">
        <f t="shared" si="12"/>
        <v>2.9475286580856283E-2</v>
      </c>
      <c r="N117" s="25">
        <v>114</v>
      </c>
      <c r="O117" s="8"/>
      <c r="Q117" s="56">
        <f t="shared" si="10"/>
        <v>6468</v>
      </c>
      <c r="R117" s="57">
        <f t="shared" si="13"/>
        <v>2.9475286580856283E-2</v>
      </c>
      <c r="U117" s="52"/>
      <c r="V117" s="52"/>
    </row>
    <row r="118" spans="2:22" x14ac:dyDescent="0.25">
      <c r="B118" s="29"/>
      <c r="C118" s="30">
        <v>43518</v>
      </c>
      <c r="D118" s="30">
        <v>43542</v>
      </c>
      <c r="E118" s="29"/>
      <c r="F118" s="29">
        <v>2330</v>
      </c>
      <c r="G118" s="29"/>
      <c r="H118" s="31" t="s">
        <v>468</v>
      </c>
      <c r="I118" s="32">
        <v>41000115</v>
      </c>
      <c r="J118" s="29" t="s">
        <v>90</v>
      </c>
      <c r="K118" s="33">
        <v>159.5</v>
      </c>
      <c r="L118">
        <f t="shared" si="11"/>
        <v>24</v>
      </c>
      <c r="M118" s="23">
        <f t="shared" si="12"/>
        <v>1.7444557364180248E-2</v>
      </c>
      <c r="N118" s="25">
        <v>115</v>
      </c>
      <c r="O118" s="8"/>
      <c r="Q118" s="56">
        <f t="shared" si="10"/>
        <v>3828</v>
      </c>
      <c r="R118" s="57">
        <f t="shared" si="13"/>
        <v>1.7444557364180248E-2</v>
      </c>
      <c r="U118" s="52"/>
      <c r="V118" s="52"/>
    </row>
    <row r="119" spans="2:22" x14ac:dyDescent="0.25">
      <c r="B119" s="29"/>
      <c r="C119" s="30">
        <v>43455</v>
      </c>
      <c r="D119" s="30">
        <v>43480</v>
      </c>
      <c r="E119" s="29"/>
      <c r="F119" s="29">
        <v>314</v>
      </c>
      <c r="G119" s="29"/>
      <c r="H119" s="31" t="s">
        <v>262</v>
      </c>
      <c r="I119" s="32">
        <v>40002950</v>
      </c>
      <c r="J119" s="29" t="s">
        <v>20</v>
      </c>
      <c r="K119" s="33">
        <v>169.4</v>
      </c>
      <c r="L119">
        <f t="shared" si="11"/>
        <v>25</v>
      </c>
      <c r="M119" s="23">
        <f t="shared" si="12"/>
        <v>1.9299294785084471E-2</v>
      </c>
      <c r="N119" s="25">
        <v>116</v>
      </c>
      <c r="O119" s="8"/>
      <c r="Q119" s="56">
        <f t="shared" si="10"/>
        <v>4235</v>
      </c>
      <c r="R119" s="57">
        <f t="shared" si="13"/>
        <v>1.9299294785084471E-2</v>
      </c>
      <c r="U119" s="52"/>
      <c r="V119" s="52"/>
    </row>
    <row r="120" spans="2:22" x14ac:dyDescent="0.25">
      <c r="B120" s="29"/>
      <c r="C120" s="30">
        <v>43455</v>
      </c>
      <c r="D120" s="30">
        <v>43480</v>
      </c>
      <c r="E120" s="29"/>
      <c r="F120" s="29">
        <v>337</v>
      </c>
      <c r="G120" s="29"/>
      <c r="H120" s="31" t="s">
        <v>295</v>
      </c>
      <c r="I120" s="32">
        <v>41005150</v>
      </c>
      <c r="J120" s="29" t="s">
        <v>28</v>
      </c>
      <c r="K120" s="33">
        <v>396.28</v>
      </c>
      <c r="L120">
        <f t="shared" si="11"/>
        <v>25</v>
      </c>
      <c r="M120" s="23">
        <f t="shared" si="12"/>
        <v>4.5147134223336917E-2</v>
      </c>
      <c r="N120" s="25">
        <v>117</v>
      </c>
      <c r="O120" s="8"/>
      <c r="Q120" s="56">
        <f t="shared" si="10"/>
        <v>9907</v>
      </c>
      <c r="R120" s="57">
        <f t="shared" si="13"/>
        <v>4.5147134223336917E-2</v>
      </c>
      <c r="U120" s="52"/>
      <c r="V120" s="52"/>
    </row>
    <row r="121" spans="2:22" x14ac:dyDescent="0.25">
      <c r="B121" s="29"/>
      <c r="C121" s="30">
        <v>43486</v>
      </c>
      <c r="D121" s="30">
        <v>43511</v>
      </c>
      <c r="E121" s="29"/>
      <c r="F121" s="29">
        <v>1404</v>
      </c>
      <c r="G121" s="29"/>
      <c r="H121" s="31" t="s">
        <v>386</v>
      </c>
      <c r="I121" s="32">
        <v>41007650</v>
      </c>
      <c r="J121" s="29" t="s">
        <v>29</v>
      </c>
      <c r="K121" s="33">
        <v>601.37</v>
      </c>
      <c r="L121">
        <f t="shared" si="11"/>
        <v>25</v>
      </c>
      <c r="M121" s="23">
        <f t="shared" si="12"/>
        <v>6.8512496487049865E-2</v>
      </c>
      <c r="N121" s="25">
        <v>118</v>
      </c>
      <c r="O121" s="8"/>
      <c r="Q121" s="56">
        <f t="shared" si="10"/>
        <v>15034.25</v>
      </c>
      <c r="R121" s="57">
        <f t="shared" si="13"/>
        <v>6.8512496487049865E-2</v>
      </c>
      <c r="U121" s="52"/>
      <c r="V121" s="52"/>
    </row>
    <row r="122" spans="2:22" x14ac:dyDescent="0.25">
      <c r="B122" s="29"/>
      <c r="C122" s="30">
        <v>43517</v>
      </c>
      <c r="D122" s="30">
        <v>43542</v>
      </c>
      <c r="E122" s="29"/>
      <c r="F122" s="29">
        <v>2331</v>
      </c>
      <c r="G122" s="29"/>
      <c r="H122" s="31" t="s">
        <v>470</v>
      </c>
      <c r="I122" s="32">
        <v>40007508</v>
      </c>
      <c r="J122" s="29" t="s">
        <v>148</v>
      </c>
      <c r="K122" s="33">
        <v>620.07000000000005</v>
      </c>
      <c r="L122">
        <f t="shared" si="11"/>
        <v>25</v>
      </c>
      <c r="M122" s="23">
        <f t="shared" si="12"/>
        <v>7.0642938119169593E-2</v>
      </c>
      <c r="N122" s="25">
        <v>119</v>
      </c>
      <c r="O122" s="8"/>
      <c r="Q122" s="56">
        <f t="shared" si="10"/>
        <v>15501.750000000002</v>
      </c>
      <c r="R122" s="57">
        <f t="shared" si="13"/>
        <v>7.0642938119169593E-2</v>
      </c>
      <c r="U122" s="52"/>
      <c r="V122" s="52"/>
    </row>
    <row r="123" spans="2:22" x14ac:dyDescent="0.25">
      <c r="B123" s="29"/>
      <c r="C123" s="30">
        <v>43454</v>
      </c>
      <c r="D123" s="30">
        <v>43480</v>
      </c>
      <c r="E123" s="29"/>
      <c r="F123" s="29">
        <v>318</v>
      </c>
      <c r="G123" s="29"/>
      <c r="H123" s="31" t="s">
        <v>267</v>
      </c>
      <c r="I123" s="32">
        <v>41002557</v>
      </c>
      <c r="J123" s="29" t="s">
        <v>32</v>
      </c>
      <c r="K123" s="33">
        <v>15.46</v>
      </c>
      <c r="L123">
        <f t="shared" si="11"/>
        <v>26</v>
      </c>
      <c r="M123" s="23">
        <f t="shared" si="12"/>
        <v>1.8317696651269314E-3</v>
      </c>
      <c r="N123" s="25">
        <v>120</v>
      </c>
      <c r="O123" s="8"/>
      <c r="Q123" s="56">
        <f t="shared" si="10"/>
        <v>401.96000000000004</v>
      </c>
      <c r="R123" s="57">
        <f t="shared" si="13"/>
        <v>1.8317696651269314E-3</v>
      </c>
      <c r="U123" s="52"/>
      <c r="V123" s="52"/>
    </row>
    <row r="124" spans="2:22" x14ac:dyDescent="0.25">
      <c r="B124" s="29"/>
      <c r="C124" s="30">
        <v>43454</v>
      </c>
      <c r="D124" s="30">
        <v>43480</v>
      </c>
      <c r="E124" s="29"/>
      <c r="F124" s="29">
        <v>320</v>
      </c>
      <c r="G124" s="29"/>
      <c r="H124" s="31" t="s">
        <v>269</v>
      </c>
      <c r="I124" s="32">
        <v>41002511</v>
      </c>
      <c r="J124" s="29" t="s">
        <v>157</v>
      </c>
      <c r="K124" s="33">
        <v>36.74</v>
      </c>
      <c r="L124">
        <f t="shared" si="11"/>
        <v>26</v>
      </c>
      <c r="M124" s="23">
        <f t="shared" si="12"/>
        <v>4.3531188549006117E-3</v>
      </c>
      <c r="N124" s="25">
        <v>121</v>
      </c>
      <c r="O124" s="8"/>
      <c r="Q124" s="56">
        <f t="shared" si="10"/>
        <v>955.24</v>
      </c>
      <c r="R124" s="57">
        <f t="shared" si="13"/>
        <v>4.3531188549006117E-3</v>
      </c>
      <c r="U124" s="52"/>
      <c r="V124" s="52"/>
    </row>
    <row r="125" spans="2:22" x14ac:dyDescent="0.25">
      <c r="B125" s="29"/>
      <c r="C125" s="30">
        <v>43454</v>
      </c>
      <c r="D125" s="30">
        <v>43480</v>
      </c>
      <c r="E125" s="29"/>
      <c r="F125" s="29">
        <v>323</v>
      </c>
      <c r="G125" s="29"/>
      <c r="H125" s="31" t="s">
        <v>274</v>
      </c>
      <c r="I125" s="32">
        <v>40001800</v>
      </c>
      <c r="J125" s="29" t="s">
        <v>86</v>
      </c>
      <c r="K125" s="33">
        <v>1395.37</v>
      </c>
      <c r="L125">
        <f t="shared" si="11"/>
        <v>26</v>
      </c>
      <c r="M125" s="23">
        <f t="shared" si="12"/>
        <v>0.16532965314541823</v>
      </c>
      <c r="N125" s="25">
        <v>122</v>
      </c>
      <c r="O125" s="8"/>
      <c r="Q125" s="56">
        <f t="shared" si="10"/>
        <v>36279.619999999995</v>
      </c>
      <c r="R125" s="57">
        <f t="shared" si="13"/>
        <v>0.16532965314541823</v>
      </c>
      <c r="U125" s="52"/>
      <c r="V125" s="52"/>
    </row>
    <row r="126" spans="2:22" x14ac:dyDescent="0.25">
      <c r="B126" s="29"/>
      <c r="C126" s="30">
        <v>43454</v>
      </c>
      <c r="D126" s="30">
        <v>43480</v>
      </c>
      <c r="E126" s="29"/>
      <c r="F126" s="29">
        <v>325</v>
      </c>
      <c r="G126" s="29"/>
      <c r="H126" s="31" t="s">
        <v>277</v>
      </c>
      <c r="I126" s="32">
        <v>40000311</v>
      </c>
      <c r="J126" s="29" t="s">
        <v>278</v>
      </c>
      <c r="K126" s="33">
        <v>14483.7</v>
      </c>
      <c r="L126">
        <f t="shared" si="11"/>
        <v>26</v>
      </c>
      <c r="M126" s="23">
        <f t="shared" si="12"/>
        <v>1.716093292289711</v>
      </c>
      <c r="N126" s="25">
        <v>123</v>
      </c>
      <c r="O126" s="8"/>
      <c r="Q126" s="56">
        <f t="shared" si="10"/>
        <v>376576.2</v>
      </c>
      <c r="R126" s="57">
        <f t="shared" si="13"/>
        <v>1.716093292289711</v>
      </c>
      <c r="U126" s="52"/>
      <c r="V126" s="52"/>
    </row>
    <row r="127" spans="2:22" x14ac:dyDescent="0.25">
      <c r="B127" s="29"/>
      <c r="C127" s="30">
        <v>43454</v>
      </c>
      <c r="D127" s="30">
        <v>43480</v>
      </c>
      <c r="E127" s="29"/>
      <c r="F127" s="29">
        <v>331</v>
      </c>
      <c r="G127" s="29"/>
      <c r="H127" s="31" t="s">
        <v>286</v>
      </c>
      <c r="I127" s="32">
        <v>40001800</v>
      </c>
      <c r="J127" s="29" t="s">
        <v>86</v>
      </c>
      <c r="K127" s="33">
        <v>2674.23</v>
      </c>
      <c r="L127">
        <f t="shared" si="11"/>
        <v>26</v>
      </c>
      <c r="M127" s="23">
        <f t="shared" si="12"/>
        <v>0.31685468250791676</v>
      </c>
      <c r="N127" s="25">
        <v>124</v>
      </c>
      <c r="O127" s="8"/>
      <c r="Q127" s="56">
        <f t="shared" si="10"/>
        <v>69529.98</v>
      </c>
      <c r="R127" s="57">
        <f t="shared" si="13"/>
        <v>0.31685468250791676</v>
      </c>
      <c r="U127" s="52"/>
      <c r="V127" s="52"/>
    </row>
    <row r="128" spans="2:22" x14ac:dyDescent="0.25">
      <c r="B128" s="29"/>
      <c r="C128" s="30">
        <v>43485</v>
      </c>
      <c r="D128" s="30">
        <v>43511</v>
      </c>
      <c r="E128" s="29"/>
      <c r="F128" s="29">
        <v>1408</v>
      </c>
      <c r="G128" s="29"/>
      <c r="H128" s="31" t="s">
        <v>395</v>
      </c>
      <c r="I128" s="32">
        <v>40002945</v>
      </c>
      <c r="J128" s="29" t="s">
        <v>396</v>
      </c>
      <c r="K128" s="33">
        <v>126.81</v>
      </c>
      <c r="L128">
        <f t="shared" si="11"/>
        <v>26</v>
      </c>
      <c r="M128" s="23">
        <f t="shared" si="12"/>
        <v>1.5025013663308289E-2</v>
      </c>
      <c r="N128" s="25">
        <v>125</v>
      </c>
      <c r="O128" s="8"/>
      <c r="Q128" s="56">
        <f t="shared" si="10"/>
        <v>3297.06</v>
      </c>
      <c r="R128" s="57">
        <f t="shared" si="13"/>
        <v>1.5025013663308289E-2</v>
      </c>
      <c r="U128" s="52"/>
      <c r="V128" s="52"/>
    </row>
    <row r="129" spans="2:22" x14ac:dyDescent="0.25">
      <c r="B129" s="29"/>
      <c r="C129" s="30">
        <v>43516</v>
      </c>
      <c r="D129" s="30">
        <v>43542</v>
      </c>
      <c r="E129" s="29"/>
      <c r="F129" s="29">
        <v>2323</v>
      </c>
      <c r="G129" s="29"/>
      <c r="H129" s="31" t="s">
        <v>461</v>
      </c>
      <c r="I129" s="32">
        <v>40001350</v>
      </c>
      <c r="J129" s="29" t="s">
        <v>42</v>
      </c>
      <c r="K129" s="33">
        <v>137.11000000000001</v>
      </c>
      <c r="L129">
        <f t="shared" si="11"/>
        <v>26</v>
      </c>
      <c r="M129" s="23">
        <f t="shared" si="12"/>
        <v>1.6245403543696867E-2</v>
      </c>
      <c r="N129" s="25">
        <v>126</v>
      </c>
      <c r="O129" s="8"/>
      <c r="Q129" s="56">
        <f t="shared" si="10"/>
        <v>3564.8600000000006</v>
      </c>
      <c r="R129" s="57">
        <f t="shared" si="13"/>
        <v>1.6245403543696867E-2</v>
      </c>
      <c r="U129" s="52"/>
      <c r="V129" s="52"/>
    </row>
    <row r="130" spans="2:22" x14ac:dyDescent="0.25">
      <c r="B130" s="29"/>
      <c r="C130" s="30">
        <v>43452</v>
      </c>
      <c r="D130" s="30">
        <v>43480</v>
      </c>
      <c r="E130" s="29"/>
      <c r="F130" s="29">
        <v>322</v>
      </c>
      <c r="G130" s="29"/>
      <c r="H130" s="31" t="s">
        <v>273</v>
      </c>
      <c r="I130" s="32">
        <v>41001242</v>
      </c>
      <c r="J130" s="29" t="s">
        <v>180</v>
      </c>
      <c r="K130" s="33">
        <v>73.540000000000006</v>
      </c>
      <c r="L130">
        <f t="shared" si="11"/>
        <v>28</v>
      </c>
      <c r="M130" s="23">
        <f t="shared" si="12"/>
        <v>9.3836042214552867E-3</v>
      </c>
      <c r="N130" s="25">
        <v>127</v>
      </c>
      <c r="O130" s="8"/>
      <c r="Q130" s="56">
        <f t="shared" si="10"/>
        <v>2059.1200000000003</v>
      </c>
      <c r="R130" s="57">
        <f t="shared" si="13"/>
        <v>9.3836042214552867E-3</v>
      </c>
      <c r="U130" s="52"/>
      <c r="V130" s="52"/>
    </row>
    <row r="131" spans="2:22" x14ac:dyDescent="0.25">
      <c r="B131" s="29"/>
      <c r="C131" s="30">
        <v>43452</v>
      </c>
      <c r="D131" s="30">
        <v>43480</v>
      </c>
      <c r="E131" s="29"/>
      <c r="F131" s="29">
        <v>327</v>
      </c>
      <c r="G131" s="29"/>
      <c r="H131" s="31" t="s">
        <v>282</v>
      </c>
      <c r="I131" s="32">
        <v>40003006</v>
      </c>
      <c r="J131" s="29" t="s">
        <v>143</v>
      </c>
      <c r="K131" s="33">
        <v>6054.84</v>
      </c>
      <c r="L131">
        <f t="shared" si="11"/>
        <v>28</v>
      </c>
      <c r="M131" s="23">
        <f t="shared" si="12"/>
        <v>0.77258936883650153</v>
      </c>
      <c r="N131" s="25">
        <v>128</v>
      </c>
      <c r="O131" s="8"/>
      <c r="Q131" s="56">
        <f t="shared" si="10"/>
        <v>169535.52000000002</v>
      </c>
      <c r="R131" s="57">
        <f t="shared" si="13"/>
        <v>0.77258936883650153</v>
      </c>
      <c r="U131" s="52"/>
      <c r="V131" s="52"/>
    </row>
    <row r="132" spans="2:22" x14ac:dyDescent="0.25">
      <c r="B132" s="29"/>
      <c r="C132" s="30">
        <v>43452</v>
      </c>
      <c r="D132" s="30">
        <v>43480</v>
      </c>
      <c r="E132" s="29"/>
      <c r="F132" s="29">
        <v>328</v>
      </c>
      <c r="G132" s="29"/>
      <c r="H132" s="31" t="s">
        <v>283</v>
      </c>
      <c r="I132" s="32">
        <v>41007530</v>
      </c>
      <c r="J132" s="29" t="s">
        <v>46</v>
      </c>
      <c r="K132" s="33">
        <v>266.19</v>
      </c>
      <c r="L132">
        <f t="shared" ref="L132:L163" si="14">+D132-C132</f>
        <v>28</v>
      </c>
      <c r="M132" s="23">
        <f t="shared" ref="M132:M163" si="15">K132/$K$277*L132</f>
        <v>3.3965482835316599E-2</v>
      </c>
      <c r="N132" s="25">
        <v>129</v>
      </c>
      <c r="O132" s="8"/>
      <c r="Q132" s="56">
        <f t="shared" si="10"/>
        <v>7453.32</v>
      </c>
      <c r="R132" s="57">
        <f t="shared" ref="R132:R163" si="16">K132/$K$277*L132</f>
        <v>3.3965482835316599E-2</v>
      </c>
      <c r="U132" s="52"/>
      <c r="V132" s="52"/>
    </row>
    <row r="133" spans="2:22" x14ac:dyDescent="0.25">
      <c r="B133" s="29"/>
      <c r="C133" s="30">
        <v>43483</v>
      </c>
      <c r="D133" s="30">
        <v>43511</v>
      </c>
      <c r="E133" s="29"/>
      <c r="F133" s="29">
        <v>1406</v>
      </c>
      <c r="G133" s="29"/>
      <c r="H133" s="31" t="s">
        <v>390</v>
      </c>
      <c r="I133" s="32">
        <v>40001400</v>
      </c>
      <c r="J133" s="29" t="s">
        <v>34</v>
      </c>
      <c r="K133" s="33">
        <v>329.79</v>
      </c>
      <c r="L133">
        <f t="shared" si="14"/>
        <v>28</v>
      </c>
      <c r="M133" s="23">
        <f t="shared" si="15"/>
        <v>4.2080756543292609E-2</v>
      </c>
      <c r="N133" s="25">
        <v>130</v>
      </c>
      <c r="O133" s="8"/>
      <c r="Q133" s="56">
        <f t="shared" ref="Q133:Q196" si="17">+K133*L133</f>
        <v>9234.1200000000008</v>
      </c>
      <c r="R133" s="57">
        <f t="shared" si="16"/>
        <v>4.2080756543292609E-2</v>
      </c>
      <c r="U133" s="52"/>
      <c r="V133" s="52"/>
    </row>
    <row r="134" spans="2:22" x14ac:dyDescent="0.25">
      <c r="B134" s="29"/>
      <c r="C134" s="30">
        <v>43497</v>
      </c>
      <c r="D134" s="30">
        <v>43525</v>
      </c>
      <c r="E134" s="29"/>
      <c r="F134" s="29">
        <v>2133</v>
      </c>
      <c r="G134" s="29"/>
      <c r="H134" s="31" t="s">
        <v>410</v>
      </c>
      <c r="I134" s="32">
        <v>41002530</v>
      </c>
      <c r="J134" s="29" t="s">
        <v>107</v>
      </c>
      <c r="K134" s="33">
        <v>363</v>
      </c>
      <c r="L134">
        <f t="shared" si="14"/>
        <v>28</v>
      </c>
      <c r="M134" s="23">
        <f t="shared" si="15"/>
        <v>4.631830748420273E-2</v>
      </c>
      <c r="N134" s="25">
        <v>131</v>
      </c>
      <c r="O134" s="8"/>
      <c r="Q134" s="56">
        <f t="shared" si="17"/>
        <v>10164</v>
      </c>
      <c r="R134" s="57">
        <f t="shared" si="16"/>
        <v>4.631830748420273E-2</v>
      </c>
      <c r="U134" s="52"/>
      <c r="V134" s="52"/>
    </row>
    <row r="135" spans="2:22" x14ac:dyDescent="0.25">
      <c r="B135" s="29"/>
      <c r="C135" s="30">
        <v>43514</v>
      </c>
      <c r="D135" s="30">
        <v>43542</v>
      </c>
      <c r="E135" s="29"/>
      <c r="F135" s="29">
        <v>2322</v>
      </c>
      <c r="G135" s="29"/>
      <c r="H135" s="31" t="s">
        <v>460</v>
      </c>
      <c r="I135" s="32">
        <v>41008103</v>
      </c>
      <c r="J135" s="29" t="s">
        <v>124</v>
      </c>
      <c r="K135" s="33">
        <v>139.38999999999999</v>
      </c>
      <c r="L135">
        <f t="shared" si="14"/>
        <v>28</v>
      </c>
      <c r="M135" s="23">
        <f t="shared" si="15"/>
        <v>1.7785974876647431E-2</v>
      </c>
      <c r="N135" s="25">
        <v>132</v>
      </c>
      <c r="O135" s="8"/>
      <c r="Q135" s="56">
        <f t="shared" si="17"/>
        <v>3902.9199999999996</v>
      </c>
      <c r="R135" s="57">
        <f t="shared" si="16"/>
        <v>1.7785974876647431E-2</v>
      </c>
      <c r="U135" s="52"/>
      <c r="V135" s="52"/>
    </row>
    <row r="136" spans="2:22" x14ac:dyDescent="0.25">
      <c r="B136" s="29"/>
      <c r="C136" s="30">
        <v>43514</v>
      </c>
      <c r="D136" s="30">
        <v>43542</v>
      </c>
      <c r="E136" s="29"/>
      <c r="F136" s="29">
        <v>2333</v>
      </c>
      <c r="G136" s="29"/>
      <c r="H136" s="31" t="s">
        <v>472</v>
      </c>
      <c r="I136" s="32">
        <v>41007555</v>
      </c>
      <c r="J136" s="29" t="s">
        <v>93</v>
      </c>
      <c r="K136" s="33">
        <v>528.61</v>
      </c>
      <c r="L136">
        <f t="shared" si="14"/>
        <v>28</v>
      </c>
      <c r="M136" s="23">
        <f t="shared" si="15"/>
        <v>6.7449918785742163E-2</v>
      </c>
      <c r="N136" s="25">
        <v>133</v>
      </c>
      <c r="O136" s="8"/>
      <c r="Q136" s="56">
        <f t="shared" si="17"/>
        <v>14801.08</v>
      </c>
      <c r="R136" s="57">
        <f t="shared" si="16"/>
        <v>6.7449918785742163E-2</v>
      </c>
      <c r="U136" s="52"/>
      <c r="V136" s="52"/>
    </row>
    <row r="137" spans="2:22" x14ac:dyDescent="0.25">
      <c r="B137" s="29"/>
      <c r="C137" s="30">
        <v>43451</v>
      </c>
      <c r="D137" s="30">
        <v>43480</v>
      </c>
      <c r="E137" s="29"/>
      <c r="F137" s="29">
        <v>317</v>
      </c>
      <c r="G137" s="29"/>
      <c r="H137" s="31" t="s">
        <v>266</v>
      </c>
      <c r="I137" s="32">
        <v>40007508</v>
      </c>
      <c r="J137" s="29" t="s">
        <v>148</v>
      </c>
      <c r="K137" s="33">
        <v>925.65</v>
      </c>
      <c r="L137">
        <f t="shared" si="14"/>
        <v>29</v>
      </c>
      <c r="M137" s="23">
        <f t="shared" si="15"/>
        <v>0.12232995851631399</v>
      </c>
      <c r="N137" s="25">
        <v>134</v>
      </c>
      <c r="O137" s="8"/>
      <c r="Q137" s="56">
        <f t="shared" si="17"/>
        <v>26843.85</v>
      </c>
      <c r="R137" s="57">
        <f t="shared" si="16"/>
        <v>0.12232995851631399</v>
      </c>
      <c r="U137" s="52"/>
      <c r="V137" s="52"/>
    </row>
    <row r="138" spans="2:22" x14ac:dyDescent="0.25">
      <c r="B138" s="29"/>
      <c r="C138" s="30">
        <v>43451</v>
      </c>
      <c r="D138" s="30">
        <v>43480</v>
      </c>
      <c r="E138" s="29"/>
      <c r="F138" s="29">
        <v>329</v>
      </c>
      <c r="G138" s="29"/>
      <c r="H138" s="31" t="s">
        <v>284</v>
      </c>
      <c r="I138" s="32">
        <v>40007508</v>
      </c>
      <c r="J138" s="29" t="s">
        <v>148</v>
      </c>
      <c r="K138" s="33">
        <v>519.86</v>
      </c>
      <c r="L138">
        <f t="shared" si="14"/>
        <v>29</v>
      </c>
      <c r="M138" s="23">
        <f t="shared" si="15"/>
        <v>6.870248175259655E-2</v>
      </c>
      <c r="N138" s="25">
        <v>135</v>
      </c>
      <c r="O138" s="8"/>
      <c r="Q138" s="56">
        <f t="shared" si="17"/>
        <v>15075.94</v>
      </c>
      <c r="R138" s="57">
        <f t="shared" si="16"/>
        <v>6.870248175259655E-2</v>
      </c>
      <c r="U138" s="52"/>
      <c r="V138" s="52"/>
    </row>
    <row r="139" spans="2:22" x14ac:dyDescent="0.25">
      <c r="B139" s="29"/>
      <c r="C139" s="30">
        <v>43451</v>
      </c>
      <c r="D139" s="30">
        <v>43480</v>
      </c>
      <c r="E139" s="29"/>
      <c r="F139" s="29">
        <v>333</v>
      </c>
      <c r="G139" s="29"/>
      <c r="H139" s="31" t="s">
        <v>288</v>
      </c>
      <c r="I139" s="32">
        <v>40001400</v>
      </c>
      <c r="J139" s="29" t="s">
        <v>34</v>
      </c>
      <c r="K139" s="33">
        <v>943.8</v>
      </c>
      <c r="L139">
        <f t="shared" si="14"/>
        <v>29</v>
      </c>
      <c r="M139" s="23">
        <f t="shared" si="15"/>
        <v>0.12472858515388878</v>
      </c>
      <c r="N139" s="25">
        <v>136</v>
      </c>
      <c r="O139" s="8"/>
      <c r="Q139" s="56">
        <f t="shared" si="17"/>
        <v>27370.199999999997</v>
      </c>
      <c r="R139" s="57">
        <f t="shared" si="16"/>
        <v>0.12472858515388878</v>
      </c>
      <c r="U139" s="52"/>
      <c r="V139" s="52"/>
    </row>
    <row r="140" spans="2:22" x14ac:dyDescent="0.25">
      <c r="B140" s="29"/>
      <c r="C140" s="30">
        <v>43496</v>
      </c>
      <c r="D140" s="30">
        <v>43525</v>
      </c>
      <c r="E140" s="29"/>
      <c r="F140" s="29">
        <v>2130</v>
      </c>
      <c r="G140" s="29"/>
      <c r="H140" s="31" t="s">
        <v>407</v>
      </c>
      <c r="I140" s="32">
        <v>40000651</v>
      </c>
      <c r="J140" s="29" t="s">
        <v>122</v>
      </c>
      <c r="K140" s="33">
        <v>355.3</v>
      </c>
      <c r="L140">
        <f t="shared" si="14"/>
        <v>29</v>
      </c>
      <c r="M140" s="23">
        <f t="shared" si="15"/>
        <v>4.695493357191851E-2</v>
      </c>
      <c r="N140" s="25">
        <v>137</v>
      </c>
      <c r="O140" s="8"/>
      <c r="Q140" s="56">
        <f t="shared" si="17"/>
        <v>10303.700000000001</v>
      </c>
      <c r="R140" s="57">
        <f t="shared" si="16"/>
        <v>4.695493357191851E-2</v>
      </c>
      <c r="U140" s="52"/>
      <c r="V140" s="52"/>
    </row>
    <row r="141" spans="2:22" x14ac:dyDescent="0.25">
      <c r="B141" s="29"/>
      <c r="C141" s="30">
        <v>43496</v>
      </c>
      <c r="D141" s="30">
        <v>43525</v>
      </c>
      <c r="E141" s="29"/>
      <c r="F141" s="29">
        <v>2131</v>
      </c>
      <c r="G141" s="29"/>
      <c r="H141" s="31" t="s">
        <v>408</v>
      </c>
      <c r="I141" s="32">
        <v>41001247</v>
      </c>
      <c r="J141" s="29" t="s">
        <v>16</v>
      </c>
      <c r="K141" s="33">
        <v>530</v>
      </c>
      <c r="L141">
        <f t="shared" si="14"/>
        <v>29</v>
      </c>
      <c r="M141" s="23">
        <f t="shared" si="15"/>
        <v>7.0042540931935848E-2</v>
      </c>
      <c r="N141" s="25">
        <v>138</v>
      </c>
      <c r="O141" s="8"/>
      <c r="Q141" s="56">
        <f t="shared" si="17"/>
        <v>15370</v>
      </c>
      <c r="R141" s="57">
        <f t="shared" si="16"/>
        <v>7.0042540931935848E-2</v>
      </c>
      <c r="U141" s="52"/>
      <c r="V141" s="52"/>
    </row>
    <row r="142" spans="2:22" x14ac:dyDescent="0.25">
      <c r="B142" s="29"/>
      <c r="C142" s="30">
        <v>43496</v>
      </c>
      <c r="D142" s="30">
        <v>43525</v>
      </c>
      <c r="E142" s="29"/>
      <c r="F142" s="29">
        <v>2132</v>
      </c>
      <c r="G142" s="29"/>
      <c r="H142" s="31" t="s">
        <v>409</v>
      </c>
      <c r="I142" s="32">
        <v>40000200</v>
      </c>
      <c r="J142" s="29" t="s">
        <v>15</v>
      </c>
      <c r="K142" s="33">
        <v>71.34</v>
      </c>
      <c r="L142">
        <f t="shared" si="14"/>
        <v>29</v>
      </c>
      <c r="M142" s="23">
        <f t="shared" si="15"/>
        <v>9.4279903209137806E-3</v>
      </c>
      <c r="N142" s="25">
        <v>139</v>
      </c>
      <c r="O142" s="8"/>
      <c r="Q142" s="56">
        <f t="shared" si="17"/>
        <v>2068.86</v>
      </c>
      <c r="R142" s="57">
        <f t="shared" si="16"/>
        <v>9.4279903209137806E-3</v>
      </c>
      <c r="U142" s="52"/>
      <c r="V142" s="52"/>
    </row>
    <row r="143" spans="2:22" x14ac:dyDescent="0.25">
      <c r="B143" s="29"/>
      <c r="C143" s="30">
        <v>43496</v>
      </c>
      <c r="D143" s="30">
        <v>43525</v>
      </c>
      <c r="E143" s="29"/>
      <c r="F143" s="29">
        <v>2134</v>
      </c>
      <c r="G143" s="29"/>
      <c r="H143" s="31" t="s">
        <v>411</v>
      </c>
      <c r="I143" s="32">
        <v>41005300</v>
      </c>
      <c r="J143" s="29" t="s">
        <v>22</v>
      </c>
      <c r="K143" s="33">
        <v>226.57</v>
      </c>
      <c r="L143">
        <f t="shared" si="14"/>
        <v>29</v>
      </c>
      <c r="M143" s="23">
        <f t="shared" si="15"/>
        <v>2.9942525469714536E-2</v>
      </c>
      <c r="N143" s="25">
        <v>140</v>
      </c>
      <c r="O143" s="8"/>
      <c r="Q143" s="56">
        <f t="shared" si="17"/>
        <v>6570.53</v>
      </c>
      <c r="R143" s="57">
        <f t="shared" si="16"/>
        <v>2.9942525469714536E-2</v>
      </c>
      <c r="U143" s="52"/>
      <c r="V143" s="52"/>
    </row>
    <row r="144" spans="2:22" x14ac:dyDescent="0.25">
      <c r="B144" s="29"/>
      <c r="C144" s="30">
        <v>43496</v>
      </c>
      <c r="D144" s="30">
        <v>43525</v>
      </c>
      <c r="E144" s="29"/>
      <c r="F144" s="29">
        <v>2138</v>
      </c>
      <c r="G144" s="29"/>
      <c r="H144" s="31" t="s">
        <v>417</v>
      </c>
      <c r="I144" s="32">
        <v>41008440</v>
      </c>
      <c r="J144" s="29" t="s">
        <v>84</v>
      </c>
      <c r="K144" s="33">
        <v>409.92</v>
      </c>
      <c r="L144">
        <f t="shared" si="14"/>
        <v>29</v>
      </c>
      <c r="M144" s="23">
        <f t="shared" si="15"/>
        <v>5.4173279960036118E-2</v>
      </c>
      <c r="N144" s="25">
        <v>141</v>
      </c>
      <c r="O144" s="8"/>
      <c r="Q144" s="56">
        <f t="shared" si="17"/>
        <v>11887.68</v>
      </c>
      <c r="R144" s="57">
        <f t="shared" si="16"/>
        <v>5.4173279960036118E-2</v>
      </c>
      <c r="U144" s="52"/>
      <c r="V144" s="52"/>
    </row>
    <row r="145" spans="2:22" x14ac:dyDescent="0.25">
      <c r="B145" s="29"/>
      <c r="C145" s="30">
        <v>43496</v>
      </c>
      <c r="D145" s="30">
        <v>43525</v>
      </c>
      <c r="E145" s="29"/>
      <c r="F145" s="29">
        <v>2139</v>
      </c>
      <c r="G145" s="29"/>
      <c r="H145" s="31" t="s">
        <v>418</v>
      </c>
      <c r="I145" s="32">
        <v>41002375</v>
      </c>
      <c r="J145" s="29" t="s">
        <v>30</v>
      </c>
      <c r="K145" s="33">
        <v>112.01</v>
      </c>
      <c r="L145">
        <f t="shared" si="14"/>
        <v>29</v>
      </c>
      <c r="M145" s="23">
        <f t="shared" si="15"/>
        <v>1.4802764169407802E-2</v>
      </c>
      <c r="N145" s="25">
        <v>142</v>
      </c>
      <c r="O145" s="8"/>
      <c r="Q145" s="56">
        <f t="shared" si="17"/>
        <v>3248.29</v>
      </c>
      <c r="R145" s="57">
        <f t="shared" si="16"/>
        <v>1.4802764169407802E-2</v>
      </c>
      <c r="U145" s="52"/>
      <c r="V145" s="52"/>
    </row>
    <row r="146" spans="2:22" x14ac:dyDescent="0.25">
      <c r="B146" s="29"/>
      <c r="C146" s="30">
        <v>43496</v>
      </c>
      <c r="D146" s="30">
        <v>43525</v>
      </c>
      <c r="E146" s="29"/>
      <c r="F146" s="29">
        <v>2141</v>
      </c>
      <c r="G146" s="29"/>
      <c r="H146" s="31" t="s">
        <v>420</v>
      </c>
      <c r="I146" s="32">
        <v>41007250</v>
      </c>
      <c r="J146" s="29" t="s">
        <v>95</v>
      </c>
      <c r="K146" s="33">
        <v>283.08999999999997</v>
      </c>
      <c r="L146">
        <f t="shared" si="14"/>
        <v>29</v>
      </c>
      <c r="M146" s="23">
        <f t="shared" si="15"/>
        <v>3.7411967759286256E-2</v>
      </c>
      <c r="N146" s="25">
        <v>143</v>
      </c>
      <c r="O146" s="8"/>
      <c r="Q146" s="56">
        <f t="shared" si="17"/>
        <v>8209.6099999999988</v>
      </c>
      <c r="R146" s="57">
        <f t="shared" si="16"/>
        <v>3.7411967759286256E-2</v>
      </c>
      <c r="U146" s="52"/>
      <c r="V146" s="52"/>
    </row>
    <row r="147" spans="2:22" x14ac:dyDescent="0.25">
      <c r="B147" s="29"/>
      <c r="C147" s="30">
        <v>43496</v>
      </c>
      <c r="D147" s="30">
        <v>43525</v>
      </c>
      <c r="E147" s="29"/>
      <c r="F147" s="29">
        <v>2144</v>
      </c>
      <c r="G147" s="29"/>
      <c r="H147" s="31" t="s">
        <v>422</v>
      </c>
      <c r="I147" s="32">
        <v>41008600</v>
      </c>
      <c r="J147" s="29" t="s">
        <v>27</v>
      </c>
      <c r="K147" s="33">
        <v>252.65</v>
      </c>
      <c r="L147">
        <f t="shared" si="14"/>
        <v>29</v>
      </c>
      <c r="M147" s="23">
        <f t="shared" si="15"/>
        <v>3.3389147106516213E-2</v>
      </c>
      <c r="N147" s="25">
        <v>144</v>
      </c>
      <c r="O147" s="8"/>
      <c r="Q147" s="56">
        <f t="shared" si="17"/>
        <v>7326.85</v>
      </c>
      <c r="R147" s="57">
        <f t="shared" si="16"/>
        <v>3.3389147106516213E-2</v>
      </c>
      <c r="U147" s="52"/>
      <c r="V147" s="52"/>
    </row>
    <row r="148" spans="2:22" x14ac:dyDescent="0.25">
      <c r="B148" s="29"/>
      <c r="C148" s="30">
        <v>43496</v>
      </c>
      <c r="D148" s="30">
        <v>43525</v>
      </c>
      <c r="E148" s="29"/>
      <c r="F148" s="29">
        <v>2146</v>
      </c>
      <c r="G148" s="29"/>
      <c r="H148" s="31" t="s">
        <v>424</v>
      </c>
      <c r="I148" s="32">
        <v>41002557</v>
      </c>
      <c r="J148" s="29" t="s">
        <v>32</v>
      </c>
      <c r="K148" s="33">
        <v>53.16</v>
      </c>
      <c r="L148">
        <f t="shared" si="14"/>
        <v>29</v>
      </c>
      <c r="M148" s="23">
        <f t="shared" si="15"/>
        <v>7.0253990112107726E-3</v>
      </c>
      <c r="N148" s="25">
        <v>145</v>
      </c>
      <c r="O148" s="8"/>
      <c r="Q148" s="56">
        <f t="shared" si="17"/>
        <v>1541.6399999999999</v>
      </c>
      <c r="R148" s="57">
        <f t="shared" si="16"/>
        <v>7.0253990112107726E-3</v>
      </c>
      <c r="U148" s="52"/>
      <c r="V148" s="52"/>
    </row>
    <row r="149" spans="2:22" x14ac:dyDescent="0.25">
      <c r="B149" s="29"/>
      <c r="C149" s="30">
        <v>43496</v>
      </c>
      <c r="D149" s="30">
        <v>43525</v>
      </c>
      <c r="E149" s="29"/>
      <c r="F149" s="29">
        <v>2149</v>
      </c>
      <c r="G149" s="29"/>
      <c r="H149" s="31" t="s">
        <v>429</v>
      </c>
      <c r="I149" s="32">
        <v>41008450</v>
      </c>
      <c r="J149" s="29" t="s">
        <v>26</v>
      </c>
      <c r="K149" s="33">
        <v>220</v>
      </c>
      <c r="L149">
        <f t="shared" si="14"/>
        <v>29</v>
      </c>
      <c r="M149" s="23">
        <f t="shared" si="15"/>
        <v>2.9074262273633751E-2</v>
      </c>
      <c r="N149" s="25">
        <v>146</v>
      </c>
      <c r="O149" s="8"/>
      <c r="Q149" s="56">
        <f t="shared" si="17"/>
        <v>6380</v>
      </c>
      <c r="R149" s="57">
        <f t="shared" si="16"/>
        <v>2.9074262273633751E-2</v>
      </c>
      <c r="U149" s="52"/>
      <c r="V149" s="52"/>
    </row>
    <row r="150" spans="2:22" x14ac:dyDescent="0.25">
      <c r="B150" s="29"/>
      <c r="C150" s="30">
        <v>43496</v>
      </c>
      <c r="D150" s="30">
        <v>43525</v>
      </c>
      <c r="E150" s="29"/>
      <c r="F150" s="29">
        <v>2150</v>
      </c>
      <c r="G150" s="29"/>
      <c r="H150" s="31" t="s">
        <v>430</v>
      </c>
      <c r="I150" s="32">
        <v>41000460</v>
      </c>
      <c r="J150" s="29" t="s">
        <v>152</v>
      </c>
      <c r="K150" s="33">
        <v>130.68</v>
      </c>
      <c r="L150">
        <f t="shared" si="14"/>
        <v>29</v>
      </c>
      <c r="M150" s="23">
        <f t="shared" si="15"/>
        <v>1.7270111790538448E-2</v>
      </c>
      <c r="N150" s="25">
        <v>147</v>
      </c>
      <c r="O150" s="8"/>
      <c r="Q150" s="56">
        <f t="shared" si="17"/>
        <v>3789.7200000000003</v>
      </c>
      <c r="R150" s="57">
        <f t="shared" si="16"/>
        <v>1.7270111790538448E-2</v>
      </c>
      <c r="U150" s="52"/>
      <c r="V150" s="52"/>
    </row>
    <row r="151" spans="2:22" x14ac:dyDescent="0.25">
      <c r="B151" s="29"/>
      <c r="C151" s="30">
        <v>43496</v>
      </c>
      <c r="D151" s="30">
        <v>43525</v>
      </c>
      <c r="E151" s="29"/>
      <c r="F151" s="29">
        <v>2152</v>
      </c>
      <c r="G151" s="29"/>
      <c r="H151" s="31" t="s">
        <v>432</v>
      </c>
      <c r="I151" s="32">
        <v>41002895</v>
      </c>
      <c r="J151" s="29" t="s">
        <v>163</v>
      </c>
      <c r="K151" s="33">
        <v>2219.87</v>
      </c>
      <c r="L151">
        <f t="shared" si="14"/>
        <v>29</v>
      </c>
      <c r="M151" s="23">
        <f t="shared" si="15"/>
        <v>0.29336855724259703</v>
      </c>
      <c r="N151" s="25">
        <v>148</v>
      </c>
      <c r="O151" s="8"/>
      <c r="Q151" s="56">
        <f t="shared" si="17"/>
        <v>64376.229999999996</v>
      </c>
      <c r="R151" s="57">
        <f t="shared" si="16"/>
        <v>0.29336855724259703</v>
      </c>
      <c r="U151" s="52"/>
      <c r="V151" s="52"/>
    </row>
    <row r="152" spans="2:22" x14ac:dyDescent="0.25">
      <c r="B152" s="29"/>
      <c r="C152" s="30">
        <v>43496</v>
      </c>
      <c r="D152" s="30">
        <v>43525</v>
      </c>
      <c r="E152" s="29"/>
      <c r="F152" s="29">
        <v>2153</v>
      </c>
      <c r="G152" s="29"/>
      <c r="H152" s="31" t="s">
        <v>433</v>
      </c>
      <c r="I152" s="32">
        <v>40000650</v>
      </c>
      <c r="J152" s="29" t="s">
        <v>127</v>
      </c>
      <c r="K152" s="33">
        <v>136.86000000000001</v>
      </c>
      <c r="L152">
        <f t="shared" si="14"/>
        <v>29</v>
      </c>
      <c r="M152" s="23">
        <f t="shared" si="15"/>
        <v>1.8086834248952341E-2</v>
      </c>
      <c r="N152" s="25">
        <v>149</v>
      </c>
      <c r="O152" s="8"/>
      <c r="Q152" s="56">
        <f t="shared" si="17"/>
        <v>3968.9400000000005</v>
      </c>
      <c r="R152" s="57">
        <f t="shared" si="16"/>
        <v>1.8086834248952341E-2</v>
      </c>
      <c r="U152" s="52"/>
      <c r="V152" s="52"/>
    </row>
    <row r="153" spans="2:22" x14ac:dyDescent="0.25">
      <c r="B153" s="29"/>
      <c r="C153" s="30">
        <v>43496</v>
      </c>
      <c r="D153" s="30">
        <v>43525</v>
      </c>
      <c r="E153" s="29"/>
      <c r="F153" s="29">
        <v>2154</v>
      </c>
      <c r="G153" s="29"/>
      <c r="H153" s="31" t="s">
        <v>434</v>
      </c>
      <c r="I153" s="32">
        <v>40001550</v>
      </c>
      <c r="J153" s="29" t="s">
        <v>19</v>
      </c>
      <c r="K153" s="33">
        <v>267.60000000000002</v>
      </c>
      <c r="L153">
        <f t="shared" si="14"/>
        <v>29</v>
      </c>
      <c r="M153" s="23">
        <f t="shared" si="15"/>
        <v>3.5364875383747232E-2</v>
      </c>
      <c r="N153" s="25">
        <v>150</v>
      </c>
      <c r="O153" s="8"/>
      <c r="Q153" s="56">
        <f t="shared" si="17"/>
        <v>7760.4000000000005</v>
      </c>
      <c r="R153" s="57">
        <f t="shared" si="16"/>
        <v>3.5364875383747232E-2</v>
      </c>
      <c r="U153" s="52"/>
      <c r="V153" s="52"/>
    </row>
    <row r="154" spans="2:22" x14ac:dyDescent="0.25">
      <c r="B154" s="29"/>
      <c r="C154" s="30">
        <v>43496</v>
      </c>
      <c r="D154" s="30">
        <v>43525</v>
      </c>
      <c r="E154" s="29"/>
      <c r="F154" s="29">
        <v>2155</v>
      </c>
      <c r="G154" s="29"/>
      <c r="H154" s="31" t="s">
        <v>435</v>
      </c>
      <c r="I154" s="32">
        <v>40003005</v>
      </c>
      <c r="J154" s="29" t="s">
        <v>21</v>
      </c>
      <c r="K154" s="33">
        <v>115.03</v>
      </c>
      <c r="L154">
        <f t="shared" si="14"/>
        <v>29</v>
      </c>
      <c r="M154" s="23">
        <f t="shared" si="15"/>
        <v>1.5201874496982227E-2</v>
      </c>
      <c r="N154" s="25">
        <v>151</v>
      </c>
      <c r="O154" s="8"/>
      <c r="Q154" s="56">
        <f t="shared" si="17"/>
        <v>3335.87</v>
      </c>
      <c r="R154" s="57">
        <f t="shared" si="16"/>
        <v>1.5201874496982227E-2</v>
      </c>
      <c r="U154" s="52"/>
      <c r="V154" s="52"/>
    </row>
    <row r="155" spans="2:22" x14ac:dyDescent="0.25">
      <c r="B155" s="29"/>
      <c r="C155" s="30">
        <v>43496</v>
      </c>
      <c r="D155" s="30">
        <v>43525</v>
      </c>
      <c r="E155" s="29"/>
      <c r="F155" s="29">
        <v>2161</v>
      </c>
      <c r="G155" s="29"/>
      <c r="H155" s="31" t="s">
        <v>441</v>
      </c>
      <c r="I155" s="32">
        <v>40000800</v>
      </c>
      <c r="J155" s="29" t="s">
        <v>176</v>
      </c>
      <c r="K155" s="33">
        <v>8120.2</v>
      </c>
      <c r="L155">
        <f t="shared" si="14"/>
        <v>29</v>
      </c>
      <c r="M155" s="23">
        <f t="shared" si="15"/>
        <v>1.0731310205198215</v>
      </c>
      <c r="N155" s="25">
        <v>152</v>
      </c>
      <c r="O155" s="8"/>
      <c r="Q155" s="56">
        <f t="shared" si="17"/>
        <v>235485.8</v>
      </c>
      <c r="R155" s="57">
        <f t="shared" si="16"/>
        <v>1.0731310205198215</v>
      </c>
      <c r="U155" s="52"/>
      <c r="V155" s="52"/>
    </row>
    <row r="156" spans="2:22" x14ac:dyDescent="0.25">
      <c r="B156" s="29"/>
      <c r="C156" s="30">
        <v>43496</v>
      </c>
      <c r="D156" s="30">
        <v>43525</v>
      </c>
      <c r="E156" s="29"/>
      <c r="F156" s="29">
        <v>2163</v>
      </c>
      <c r="G156" s="29"/>
      <c r="H156" s="31" t="s">
        <v>443</v>
      </c>
      <c r="I156" s="32">
        <v>40003180</v>
      </c>
      <c r="J156" s="29" t="s">
        <v>145</v>
      </c>
      <c r="K156" s="33">
        <v>690.25</v>
      </c>
      <c r="L156">
        <f t="shared" si="14"/>
        <v>29</v>
      </c>
      <c r="M156" s="23">
        <f t="shared" si="15"/>
        <v>9.1220497883525889E-2</v>
      </c>
      <c r="N156" s="25">
        <v>153</v>
      </c>
      <c r="O156" s="8"/>
      <c r="Q156" s="56">
        <f t="shared" si="17"/>
        <v>20017.25</v>
      </c>
      <c r="R156" s="57">
        <f t="shared" si="16"/>
        <v>9.1220497883525889E-2</v>
      </c>
      <c r="U156" s="52"/>
      <c r="V156" s="52"/>
    </row>
    <row r="157" spans="2:22" x14ac:dyDescent="0.25">
      <c r="B157" s="29"/>
      <c r="C157" s="30">
        <v>43496</v>
      </c>
      <c r="D157" s="30">
        <v>43525</v>
      </c>
      <c r="E157" s="29"/>
      <c r="F157" s="29">
        <v>2165</v>
      </c>
      <c r="G157" s="29"/>
      <c r="H157" s="31" t="s">
        <v>445</v>
      </c>
      <c r="I157" s="32">
        <v>40001050</v>
      </c>
      <c r="J157" s="29" t="s">
        <v>94</v>
      </c>
      <c r="K157" s="33">
        <v>104.98</v>
      </c>
      <c r="L157">
        <f t="shared" si="14"/>
        <v>29</v>
      </c>
      <c r="M157" s="23">
        <f t="shared" si="15"/>
        <v>1.3873709334027595E-2</v>
      </c>
      <c r="N157" s="25">
        <v>154</v>
      </c>
      <c r="O157" s="8"/>
      <c r="Q157" s="56">
        <f t="shared" si="17"/>
        <v>3044.42</v>
      </c>
      <c r="R157" s="57">
        <f t="shared" si="16"/>
        <v>1.3873709334027595E-2</v>
      </c>
      <c r="U157" s="52"/>
      <c r="V157" s="52"/>
    </row>
    <row r="158" spans="2:22" x14ac:dyDescent="0.25">
      <c r="B158" s="29"/>
      <c r="C158" s="30">
        <v>43496</v>
      </c>
      <c r="D158" s="30">
        <v>43525</v>
      </c>
      <c r="E158" s="29"/>
      <c r="F158" s="29">
        <v>2166</v>
      </c>
      <c r="G158" s="29"/>
      <c r="H158" s="31" t="s">
        <v>446</v>
      </c>
      <c r="I158" s="32">
        <v>41002865</v>
      </c>
      <c r="J158" s="29" t="s">
        <v>161</v>
      </c>
      <c r="K158" s="33">
        <v>113.84</v>
      </c>
      <c r="L158">
        <f t="shared" si="14"/>
        <v>29</v>
      </c>
      <c r="M158" s="23">
        <f t="shared" si="15"/>
        <v>1.5044609169229391E-2</v>
      </c>
      <c r="N158" s="25">
        <v>155</v>
      </c>
      <c r="O158" s="8"/>
      <c r="Q158" s="56">
        <f t="shared" si="17"/>
        <v>3301.36</v>
      </c>
      <c r="R158" s="57">
        <f t="shared" si="16"/>
        <v>1.5044609169229391E-2</v>
      </c>
      <c r="U158" s="52"/>
      <c r="V158" s="52"/>
    </row>
    <row r="159" spans="2:22" x14ac:dyDescent="0.25">
      <c r="B159" s="29"/>
      <c r="C159" s="30">
        <v>43496</v>
      </c>
      <c r="D159" s="30">
        <v>43525</v>
      </c>
      <c r="E159" s="29"/>
      <c r="F159" s="29">
        <v>2167</v>
      </c>
      <c r="G159" s="29"/>
      <c r="H159" s="31" t="s">
        <v>447</v>
      </c>
      <c r="I159" s="32">
        <v>40001300</v>
      </c>
      <c r="J159" s="29" t="s">
        <v>18</v>
      </c>
      <c r="K159" s="33">
        <v>719.99</v>
      </c>
      <c r="L159">
        <f t="shared" si="14"/>
        <v>29</v>
      </c>
      <c r="M159" s="23">
        <f t="shared" si="15"/>
        <v>9.5150809519970736E-2</v>
      </c>
      <c r="N159" s="25">
        <v>156</v>
      </c>
      <c r="O159" s="8"/>
      <c r="Q159" s="56">
        <f t="shared" si="17"/>
        <v>20879.71</v>
      </c>
      <c r="R159" s="57">
        <f t="shared" si="16"/>
        <v>9.5150809519970736E-2</v>
      </c>
      <c r="U159" s="52"/>
      <c r="V159" s="52"/>
    </row>
    <row r="160" spans="2:22" x14ac:dyDescent="0.25">
      <c r="B160" s="29"/>
      <c r="C160" s="30">
        <v>43496</v>
      </c>
      <c r="D160" s="30">
        <v>43525</v>
      </c>
      <c r="E160" s="29"/>
      <c r="F160" s="29">
        <v>2168</v>
      </c>
      <c r="G160" s="29"/>
      <c r="H160" s="31" t="s">
        <v>448</v>
      </c>
      <c r="I160" s="32">
        <v>41002557</v>
      </c>
      <c r="J160" s="29" t="s">
        <v>32</v>
      </c>
      <c r="K160" s="33">
        <v>296.99</v>
      </c>
      <c r="L160">
        <f t="shared" si="14"/>
        <v>29</v>
      </c>
      <c r="M160" s="23">
        <f t="shared" si="15"/>
        <v>3.9248932512029489E-2</v>
      </c>
      <c r="N160" s="25">
        <v>157</v>
      </c>
      <c r="O160" s="8"/>
      <c r="Q160" s="56">
        <f t="shared" si="17"/>
        <v>8612.7100000000009</v>
      </c>
      <c r="R160" s="57">
        <f t="shared" si="16"/>
        <v>3.9248932512029489E-2</v>
      </c>
      <c r="U160" s="52"/>
      <c r="V160" s="52"/>
    </row>
    <row r="161" spans="2:22" x14ac:dyDescent="0.25">
      <c r="B161" s="29"/>
      <c r="C161" s="30">
        <v>43496</v>
      </c>
      <c r="D161" s="30">
        <v>43525</v>
      </c>
      <c r="E161" s="29"/>
      <c r="F161" s="29">
        <v>2169</v>
      </c>
      <c r="G161" s="29"/>
      <c r="H161" s="31" t="s">
        <v>449</v>
      </c>
      <c r="I161" s="32">
        <v>40002919</v>
      </c>
      <c r="J161" s="29" t="s">
        <v>138</v>
      </c>
      <c r="K161" s="33">
        <v>977.26</v>
      </c>
      <c r="L161">
        <f t="shared" si="14"/>
        <v>29</v>
      </c>
      <c r="M161" s="23">
        <f t="shared" si="15"/>
        <v>0.12915051613423326</v>
      </c>
      <c r="N161" s="25">
        <v>158</v>
      </c>
      <c r="O161" s="8"/>
      <c r="Q161" s="56">
        <f t="shared" si="17"/>
        <v>28340.54</v>
      </c>
      <c r="R161" s="57">
        <f t="shared" si="16"/>
        <v>0.12915051613423326</v>
      </c>
      <c r="U161" s="52"/>
      <c r="V161" s="52"/>
    </row>
    <row r="162" spans="2:22" x14ac:dyDescent="0.25">
      <c r="B162" s="29"/>
      <c r="C162" s="30">
        <v>43465</v>
      </c>
      <c r="D162" s="30">
        <v>43495</v>
      </c>
      <c r="E162" s="29"/>
      <c r="F162" s="29">
        <v>567</v>
      </c>
      <c r="G162" s="29"/>
      <c r="H162" s="31" t="s">
        <v>306</v>
      </c>
      <c r="I162" s="32">
        <v>40000200</v>
      </c>
      <c r="J162" s="29" t="s">
        <v>15</v>
      </c>
      <c r="K162" s="33">
        <v>474.95</v>
      </c>
      <c r="L162">
        <f t="shared" si="14"/>
        <v>30</v>
      </c>
      <c r="M162" s="23">
        <f t="shared" si="15"/>
        <v>6.4931759562048663E-2</v>
      </c>
      <c r="N162" s="25">
        <v>159</v>
      </c>
      <c r="O162" s="8"/>
      <c r="Q162" s="56">
        <f t="shared" si="17"/>
        <v>14248.5</v>
      </c>
      <c r="R162" s="57">
        <f t="shared" si="16"/>
        <v>6.4931759562048663E-2</v>
      </c>
      <c r="U162" s="52"/>
      <c r="V162" s="52"/>
    </row>
    <row r="163" spans="2:22" x14ac:dyDescent="0.25">
      <c r="B163" s="29"/>
      <c r="C163" s="30">
        <v>43465</v>
      </c>
      <c r="D163" s="30">
        <v>43495</v>
      </c>
      <c r="E163" s="29"/>
      <c r="F163" s="29">
        <v>568</v>
      </c>
      <c r="G163" s="29"/>
      <c r="H163" s="31" t="s">
        <v>307</v>
      </c>
      <c r="I163" s="32">
        <v>41001545</v>
      </c>
      <c r="J163" s="29" t="s">
        <v>120</v>
      </c>
      <c r="K163" s="33">
        <v>123.65</v>
      </c>
      <c r="L163">
        <f t="shared" si="14"/>
        <v>30</v>
      </c>
      <c r="M163" s="23">
        <f t="shared" si="15"/>
        <v>1.6904541677749907E-2</v>
      </c>
      <c r="N163" s="25">
        <v>160</v>
      </c>
      <c r="O163" s="8"/>
      <c r="Q163" s="56">
        <f t="shared" si="17"/>
        <v>3709.5</v>
      </c>
      <c r="R163" s="57">
        <f t="shared" si="16"/>
        <v>1.6904541677749907E-2</v>
      </c>
      <c r="U163" s="52"/>
      <c r="V163" s="52"/>
    </row>
    <row r="164" spans="2:22" x14ac:dyDescent="0.25">
      <c r="B164" s="29"/>
      <c r="C164" s="30">
        <v>43465</v>
      </c>
      <c r="D164" s="30">
        <v>43495</v>
      </c>
      <c r="E164" s="29"/>
      <c r="F164" s="29">
        <v>569</v>
      </c>
      <c r="G164" s="29"/>
      <c r="H164" s="31" t="s">
        <v>309</v>
      </c>
      <c r="I164" s="32">
        <v>41002591</v>
      </c>
      <c r="J164" s="29" t="s">
        <v>123</v>
      </c>
      <c r="K164" s="33">
        <v>108.9</v>
      </c>
      <c r="L164">
        <f t="shared" ref="L164:L196" si="18">+D164-C164</f>
        <v>30</v>
      </c>
      <c r="M164" s="23">
        <f t="shared" ref="M164:M195" si="19">K164/$K$277*L164</f>
        <v>1.4888027405636594E-2</v>
      </c>
      <c r="N164" s="25">
        <v>161</v>
      </c>
      <c r="O164" s="8"/>
      <c r="Q164" s="56">
        <f t="shared" si="17"/>
        <v>3267</v>
      </c>
      <c r="R164" s="57">
        <f t="shared" ref="R164:R196" si="20">K164/$K$277*L164</f>
        <v>1.4888027405636594E-2</v>
      </c>
      <c r="U164" s="52"/>
      <c r="V164" s="52"/>
    </row>
    <row r="165" spans="2:22" x14ac:dyDescent="0.25">
      <c r="B165" s="29"/>
      <c r="C165" s="30">
        <v>43465</v>
      </c>
      <c r="D165" s="30">
        <v>43495</v>
      </c>
      <c r="E165" s="29"/>
      <c r="F165" s="29">
        <v>570</v>
      </c>
      <c r="G165" s="29"/>
      <c r="H165" s="31" t="s">
        <v>310</v>
      </c>
      <c r="I165" s="32">
        <v>41002591</v>
      </c>
      <c r="J165" s="29" t="s">
        <v>123</v>
      </c>
      <c r="K165" s="33">
        <v>121</v>
      </c>
      <c r="L165">
        <f t="shared" si="18"/>
        <v>30</v>
      </c>
      <c r="M165" s="23">
        <f t="shared" si="19"/>
        <v>1.6542252672929546E-2</v>
      </c>
      <c r="N165" s="25">
        <v>162</v>
      </c>
      <c r="O165" s="8"/>
      <c r="Q165" s="56">
        <f t="shared" si="17"/>
        <v>3630</v>
      </c>
      <c r="R165" s="57">
        <f t="shared" si="20"/>
        <v>1.6542252672929546E-2</v>
      </c>
      <c r="U165" s="52"/>
      <c r="V165" s="52"/>
    </row>
    <row r="166" spans="2:22" x14ac:dyDescent="0.25">
      <c r="B166" s="29"/>
      <c r="C166" s="30">
        <v>43465</v>
      </c>
      <c r="D166" s="30">
        <v>43495</v>
      </c>
      <c r="E166" s="29"/>
      <c r="F166" s="29">
        <v>571</v>
      </c>
      <c r="G166" s="29"/>
      <c r="H166" s="31" t="s">
        <v>311</v>
      </c>
      <c r="I166" s="32">
        <v>41002591</v>
      </c>
      <c r="J166" s="29" t="s">
        <v>123</v>
      </c>
      <c r="K166" s="33">
        <v>60.5</v>
      </c>
      <c r="L166">
        <f t="shared" si="18"/>
        <v>30</v>
      </c>
      <c r="M166" s="23">
        <f t="shared" si="19"/>
        <v>8.2711263364647729E-3</v>
      </c>
      <c r="N166" s="25">
        <v>163</v>
      </c>
      <c r="O166" s="8"/>
      <c r="Q166" s="56">
        <f t="shared" si="17"/>
        <v>1815</v>
      </c>
      <c r="R166" s="57">
        <f t="shared" si="20"/>
        <v>8.2711263364647729E-3</v>
      </c>
      <c r="U166" s="52"/>
      <c r="V166" s="52"/>
    </row>
    <row r="167" spans="2:22" x14ac:dyDescent="0.25">
      <c r="B167" s="29"/>
      <c r="C167" s="30">
        <v>43465</v>
      </c>
      <c r="D167" s="30">
        <v>43495</v>
      </c>
      <c r="E167" s="29"/>
      <c r="F167" s="29">
        <v>574</v>
      </c>
      <c r="G167" s="29"/>
      <c r="H167" s="31" t="s">
        <v>315</v>
      </c>
      <c r="I167" s="32">
        <v>41007450</v>
      </c>
      <c r="J167" s="29" t="s">
        <v>24</v>
      </c>
      <c r="K167" s="33">
        <v>159.44999999999999</v>
      </c>
      <c r="L167">
        <f t="shared" si="18"/>
        <v>30</v>
      </c>
      <c r="M167" s="23">
        <f t="shared" si="19"/>
        <v>2.1798861063624927E-2</v>
      </c>
      <c r="N167" s="25">
        <v>164</v>
      </c>
      <c r="O167" s="8"/>
      <c r="Q167" s="56">
        <f t="shared" si="17"/>
        <v>4783.5</v>
      </c>
      <c r="R167" s="57">
        <f t="shared" si="20"/>
        <v>2.1798861063624927E-2</v>
      </c>
      <c r="U167" s="52"/>
      <c r="V167" s="52"/>
    </row>
    <row r="168" spans="2:22" x14ac:dyDescent="0.25">
      <c r="B168" s="29"/>
      <c r="C168" s="30">
        <v>43465</v>
      </c>
      <c r="D168" s="30">
        <v>43495</v>
      </c>
      <c r="E168" s="29"/>
      <c r="F168" s="29">
        <v>575</v>
      </c>
      <c r="G168" s="29"/>
      <c r="H168" s="31" t="s">
        <v>316</v>
      </c>
      <c r="I168" s="32">
        <v>41001048</v>
      </c>
      <c r="J168" s="29" t="s">
        <v>155</v>
      </c>
      <c r="K168" s="33">
        <v>514.25</v>
      </c>
      <c r="L168">
        <f t="shared" si="18"/>
        <v>30</v>
      </c>
      <c r="M168" s="23">
        <f t="shared" si="19"/>
        <v>7.0304573859950564E-2</v>
      </c>
      <c r="N168" s="25">
        <v>165</v>
      </c>
      <c r="O168" s="8"/>
      <c r="Q168" s="56">
        <f t="shared" si="17"/>
        <v>15427.5</v>
      </c>
      <c r="R168" s="57">
        <f t="shared" si="20"/>
        <v>7.0304573859950564E-2</v>
      </c>
      <c r="U168" s="52"/>
      <c r="V168" s="52"/>
    </row>
    <row r="169" spans="2:22" x14ac:dyDescent="0.25">
      <c r="B169" s="29"/>
      <c r="C169" s="30">
        <v>43465</v>
      </c>
      <c r="D169" s="30">
        <v>43495</v>
      </c>
      <c r="E169" s="29"/>
      <c r="F169" s="29">
        <v>576</v>
      </c>
      <c r="G169" s="29"/>
      <c r="H169" s="31" t="s">
        <v>317</v>
      </c>
      <c r="I169" s="32">
        <v>41002375</v>
      </c>
      <c r="J169" s="29" t="s">
        <v>30</v>
      </c>
      <c r="K169" s="33">
        <v>123.26</v>
      </c>
      <c r="L169">
        <f t="shared" si="18"/>
        <v>30</v>
      </c>
      <c r="M169" s="23">
        <f t="shared" si="19"/>
        <v>1.6851223673266909E-2</v>
      </c>
      <c r="N169" s="25">
        <v>166</v>
      </c>
      <c r="O169" s="8"/>
      <c r="Q169" s="56">
        <f t="shared" si="17"/>
        <v>3697.8</v>
      </c>
      <c r="R169" s="57">
        <f t="shared" si="20"/>
        <v>1.6851223673266909E-2</v>
      </c>
      <c r="U169" s="52"/>
      <c r="V169" s="52"/>
    </row>
    <row r="170" spans="2:22" x14ac:dyDescent="0.25">
      <c r="B170" s="29"/>
      <c r="C170" s="30">
        <v>43465</v>
      </c>
      <c r="D170" s="30">
        <v>43495</v>
      </c>
      <c r="E170" s="29"/>
      <c r="F170" s="29">
        <v>577</v>
      </c>
      <c r="G170" s="29"/>
      <c r="H170" s="31" t="s">
        <v>318</v>
      </c>
      <c r="I170" s="32">
        <v>41002557</v>
      </c>
      <c r="J170" s="29" t="s">
        <v>32</v>
      </c>
      <c r="K170" s="33">
        <v>279.69</v>
      </c>
      <c r="L170">
        <f t="shared" si="18"/>
        <v>30</v>
      </c>
      <c r="M170" s="23">
        <f t="shared" si="19"/>
        <v>3.8237211984228636E-2</v>
      </c>
      <c r="N170" s="25">
        <v>167</v>
      </c>
      <c r="O170" s="8"/>
      <c r="Q170" s="56">
        <f t="shared" si="17"/>
        <v>8390.7000000000007</v>
      </c>
      <c r="R170" s="57">
        <f t="shared" si="20"/>
        <v>3.8237211984228636E-2</v>
      </c>
      <c r="U170" s="52"/>
      <c r="V170" s="52"/>
    </row>
    <row r="171" spans="2:22" x14ac:dyDescent="0.25">
      <c r="B171" s="29"/>
      <c r="C171" s="30">
        <v>43465</v>
      </c>
      <c r="D171" s="30">
        <v>43495</v>
      </c>
      <c r="E171" s="29"/>
      <c r="F171" s="29">
        <v>581</v>
      </c>
      <c r="G171" s="29"/>
      <c r="H171" s="31" t="s">
        <v>324</v>
      </c>
      <c r="I171" s="32">
        <v>41007555</v>
      </c>
      <c r="J171" s="29" t="s">
        <v>93</v>
      </c>
      <c r="K171" s="33">
        <v>540.6</v>
      </c>
      <c r="L171">
        <f t="shared" si="18"/>
        <v>30</v>
      </c>
      <c r="M171" s="23">
        <f t="shared" si="19"/>
        <v>7.3906956983352992E-2</v>
      </c>
      <c r="N171" s="25">
        <v>168</v>
      </c>
      <c r="O171" s="8"/>
      <c r="Q171" s="56">
        <f t="shared" si="17"/>
        <v>16218</v>
      </c>
      <c r="R171" s="57">
        <f t="shared" si="20"/>
        <v>7.3906956983352992E-2</v>
      </c>
      <c r="U171" s="52"/>
      <c r="V171" s="52"/>
    </row>
    <row r="172" spans="2:22" x14ac:dyDescent="0.25">
      <c r="B172" s="29"/>
      <c r="C172" s="30">
        <v>43465</v>
      </c>
      <c r="D172" s="30">
        <v>43495</v>
      </c>
      <c r="E172" s="29"/>
      <c r="F172" s="29">
        <v>582</v>
      </c>
      <c r="G172" s="29"/>
      <c r="H172" s="31" t="s">
        <v>325</v>
      </c>
      <c r="I172" s="32">
        <v>41001247</v>
      </c>
      <c r="J172" s="29" t="s">
        <v>16</v>
      </c>
      <c r="K172" s="33">
        <v>530</v>
      </c>
      <c r="L172">
        <f t="shared" si="18"/>
        <v>30</v>
      </c>
      <c r="M172" s="23">
        <f t="shared" si="19"/>
        <v>7.2457800964071561E-2</v>
      </c>
      <c r="N172" s="25">
        <v>169</v>
      </c>
      <c r="O172" s="8"/>
      <c r="Q172" s="56">
        <f t="shared" si="17"/>
        <v>15900</v>
      </c>
      <c r="R172" s="57">
        <f t="shared" si="20"/>
        <v>7.2457800964071561E-2</v>
      </c>
      <c r="U172" s="52"/>
      <c r="V172" s="52"/>
    </row>
    <row r="173" spans="2:22" x14ac:dyDescent="0.25">
      <c r="B173" s="29"/>
      <c r="C173" s="30">
        <v>43465</v>
      </c>
      <c r="D173" s="30">
        <v>43495</v>
      </c>
      <c r="E173" s="29"/>
      <c r="F173" s="29">
        <v>584</v>
      </c>
      <c r="G173" s="29"/>
      <c r="H173" s="31" t="s">
        <v>327</v>
      </c>
      <c r="I173" s="32">
        <v>41008450</v>
      </c>
      <c r="J173" s="29" t="s">
        <v>26</v>
      </c>
      <c r="K173" s="33">
        <v>176</v>
      </c>
      <c r="L173">
        <f t="shared" si="18"/>
        <v>30</v>
      </c>
      <c r="M173" s="23">
        <f t="shared" si="19"/>
        <v>2.4061458433352067E-2</v>
      </c>
      <c r="N173" s="25">
        <v>170</v>
      </c>
      <c r="O173" s="8"/>
      <c r="Q173" s="56">
        <f t="shared" si="17"/>
        <v>5280</v>
      </c>
      <c r="R173" s="57">
        <f t="shared" si="20"/>
        <v>2.4061458433352067E-2</v>
      </c>
      <c r="U173" s="52"/>
      <c r="V173" s="52"/>
    </row>
    <row r="174" spans="2:22" x14ac:dyDescent="0.25">
      <c r="B174" s="29"/>
      <c r="C174" s="30">
        <v>43465</v>
      </c>
      <c r="D174" s="30">
        <v>43495</v>
      </c>
      <c r="E174" s="29"/>
      <c r="F174" s="29">
        <v>585</v>
      </c>
      <c r="G174" s="29"/>
      <c r="H174" s="31" t="s">
        <v>328</v>
      </c>
      <c r="I174" s="32">
        <v>41001612</v>
      </c>
      <c r="J174" s="29" t="s">
        <v>44</v>
      </c>
      <c r="K174" s="33">
        <v>40.83</v>
      </c>
      <c r="L174">
        <f t="shared" si="18"/>
        <v>30</v>
      </c>
      <c r="M174" s="23">
        <f t="shared" si="19"/>
        <v>5.5819849308736636E-3</v>
      </c>
      <c r="N174" s="25">
        <v>171</v>
      </c>
      <c r="O174" s="8"/>
      <c r="Q174" s="56">
        <f t="shared" si="17"/>
        <v>1224.8999999999999</v>
      </c>
      <c r="R174" s="57">
        <f t="shared" si="20"/>
        <v>5.5819849308736636E-3</v>
      </c>
      <c r="U174" s="52"/>
      <c r="V174" s="52"/>
    </row>
    <row r="175" spans="2:22" x14ac:dyDescent="0.25">
      <c r="B175" s="29"/>
      <c r="C175" s="30">
        <v>43465</v>
      </c>
      <c r="D175" s="30">
        <v>43495</v>
      </c>
      <c r="E175" s="29"/>
      <c r="F175" s="29">
        <v>586</v>
      </c>
      <c r="G175" s="29"/>
      <c r="H175" s="31" t="s">
        <v>329</v>
      </c>
      <c r="I175" s="32">
        <v>41007250</v>
      </c>
      <c r="J175" s="29" t="s">
        <v>95</v>
      </c>
      <c r="K175" s="33">
        <v>138.93</v>
      </c>
      <c r="L175">
        <f t="shared" si="18"/>
        <v>30</v>
      </c>
      <c r="M175" s="23">
        <f t="shared" si="19"/>
        <v>1.8993513750827289E-2</v>
      </c>
      <c r="N175" s="25">
        <v>172</v>
      </c>
      <c r="O175" s="8"/>
      <c r="Q175" s="56">
        <f t="shared" si="17"/>
        <v>4167.9000000000005</v>
      </c>
      <c r="R175" s="57">
        <f t="shared" si="20"/>
        <v>1.8993513750827289E-2</v>
      </c>
      <c r="U175" s="52"/>
      <c r="V175" s="52"/>
    </row>
    <row r="176" spans="2:22" x14ac:dyDescent="0.25">
      <c r="B176" s="29"/>
      <c r="C176" s="30">
        <v>43465</v>
      </c>
      <c r="D176" s="30">
        <v>43495</v>
      </c>
      <c r="E176" s="29"/>
      <c r="F176" s="29">
        <v>587</v>
      </c>
      <c r="G176" s="29"/>
      <c r="H176" s="31" t="s">
        <v>330</v>
      </c>
      <c r="I176" s="32">
        <v>40000651</v>
      </c>
      <c r="J176" s="29" t="s">
        <v>122</v>
      </c>
      <c r="K176" s="33">
        <v>474.23</v>
      </c>
      <c r="L176">
        <f t="shared" si="18"/>
        <v>30</v>
      </c>
      <c r="M176" s="23">
        <f t="shared" si="19"/>
        <v>6.4833326323003135E-2</v>
      </c>
      <c r="N176" s="25">
        <v>173</v>
      </c>
      <c r="O176" s="8"/>
      <c r="Q176" s="56">
        <f t="shared" si="17"/>
        <v>14226.900000000001</v>
      </c>
      <c r="R176" s="57">
        <f t="shared" si="20"/>
        <v>6.4833326323003135E-2</v>
      </c>
      <c r="U176" s="52"/>
      <c r="V176" s="52"/>
    </row>
    <row r="177" spans="2:22" x14ac:dyDescent="0.25">
      <c r="B177" s="29"/>
      <c r="C177" s="30">
        <v>43465</v>
      </c>
      <c r="D177" s="30">
        <v>43495</v>
      </c>
      <c r="E177" s="29"/>
      <c r="F177" s="29">
        <v>588</v>
      </c>
      <c r="G177" s="29"/>
      <c r="H177" s="31" t="s">
        <v>331</v>
      </c>
      <c r="I177" s="32">
        <v>41001822</v>
      </c>
      <c r="J177" s="29" t="s">
        <v>41</v>
      </c>
      <c r="K177" s="33">
        <v>573.07000000000005</v>
      </c>
      <c r="L177">
        <f t="shared" si="18"/>
        <v>30</v>
      </c>
      <c r="M177" s="23">
        <f t="shared" si="19"/>
        <v>7.8346022638642446E-2</v>
      </c>
      <c r="N177" s="25">
        <v>174</v>
      </c>
      <c r="O177" s="8"/>
      <c r="Q177" s="56">
        <f t="shared" si="17"/>
        <v>17192.100000000002</v>
      </c>
      <c r="R177" s="57">
        <f t="shared" si="20"/>
        <v>7.8346022638642446E-2</v>
      </c>
      <c r="U177" s="52"/>
      <c r="V177" s="52"/>
    </row>
    <row r="178" spans="2:22" x14ac:dyDescent="0.25">
      <c r="B178" s="29"/>
      <c r="C178" s="30">
        <v>43465</v>
      </c>
      <c r="D178" s="30">
        <v>43495</v>
      </c>
      <c r="E178" s="29"/>
      <c r="F178" s="29">
        <v>589</v>
      </c>
      <c r="G178" s="29"/>
      <c r="H178" s="31" t="s">
        <v>332</v>
      </c>
      <c r="I178" s="32">
        <v>41002525</v>
      </c>
      <c r="J178" s="29" t="s">
        <v>159</v>
      </c>
      <c r="K178" s="33">
        <v>82.66</v>
      </c>
      <c r="L178">
        <f t="shared" si="18"/>
        <v>30</v>
      </c>
      <c r="M178" s="23">
        <f t="shared" si="19"/>
        <v>1.1300682693755009E-2</v>
      </c>
      <c r="N178" s="25">
        <v>175</v>
      </c>
      <c r="O178" s="8"/>
      <c r="Q178" s="56">
        <f t="shared" si="17"/>
        <v>2479.7999999999997</v>
      </c>
      <c r="R178" s="57">
        <f t="shared" si="20"/>
        <v>1.1300682693755009E-2</v>
      </c>
      <c r="U178" s="52"/>
      <c r="V178" s="52"/>
    </row>
    <row r="179" spans="2:22" x14ac:dyDescent="0.25">
      <c r="B179" s="29"/>
      <c r="C179" s="30">
        <v>43465</v>
      </c>
      <c r="D179" s="30">
        <v>43495</v>
      </c>
      <c r="E179" s="29"/>
      <c r="F179" s="29">
        <v>592</v>
      </c>
      <c r="G179" s="29"/>
      <c r="H179" s="31" t="s">
        <v>335</v>
      </c>
      <c r="I179" s="32">
        <v>41008440</v>
      </c>
      <c r="J179" s="29" t="s">
        <v>84</v>
      </c>
      <c r="K179" s="33">
        <v>405.6</v>
      </c>
      <c r="L179">
        <f t="shared" si="18"/>
        <v>30</v>
      </c>
      <c r="M179" s="23">
        <f t="shared" si="19"/>
        <v>5.5450724662315903E-2</v>
      </c>
      <c r="N179" s="25">
        <v>176</v>
      </c>
      <c r="O179" s="8"/>
      <c r="Q179" s="56">
        <f t="shared" si="17"/>
        <v>12168</v>
      </c>
      <c r="R179" s="57">
        <f t="shared" si="20"/>
        <v>5.5450724662315903E-2</v>
      </c>
      <c r="U179" s="52"/>
      <c r="V179" s="52"/>
    </row>
    <row r="180" spans="2:22" x14ac:dyDescent="0.25">
      <c r="C180" s="30">
        <v>43465</v>
      </c>
      <c r="D180" s="30">
        <v>43495</v>
      </c>
      <c r="E180" s="29"/>
      <c r="F180" s="29">
        <v>594</v>
      </c>
      <c r="G180" s="29"/>
      <c r="H180" s="31" t="s">
        <v>337</v>
      </c>
      <c r="I180" s="32">
        <v>40000308</v>
      </c>
      <c r="J180" s="29" t="s">
        <v>83</v>
      </c>
      <c r="K180" s="33">
        <v>905.3</v>
      </c>
      <c r="L180">
        <f t="shared" si="18"/>
        <v>30</v>
      </c>
      <c r="M180" s="23">
        <f t="shared" si="19"/>
        <v>0.12376612681655469</v>
      </c>
      <c r="N180" s="25">
        <v>177</v>
      </c>
      <c r="O180" s="8"/>
      <c r="Q180" s="56">
        <f t="shared" si="17"/>
        <v>27159</v>
      </c>
      <c r="R180" s="57">
        <f t="shared" si="20"/>
        <v>0.12376612681655469</v>
      </c>
      <c r="U180" s="52"/>
      <c r="V180" s="52"/>
    </row>
    <row r="181" spans="2:22" x14ac:dyDescent="0.25">
      <c r="B181" s="29"/>
      <c r="C181" s="30">
        <v>43465</v>
      </c>
      <c r="D181" s="30">
        <v>43495</v>
      </c>
      <c r="E181" s="29"/>
      <c r="F181" s="29">
        <v>596</v>
      </c>
      <c r="G181" s="29"/>
      <c r="H181" s="31" t="s">
        <v>339</v>
      </c>
      <c r="I181" s="32">
        <v>40001300</v>
      </c>
      <c r="J181" s="29" t="s">
        <v>18</v>
      </c>
      <c r="K181" s="33">
        <v>141.9</v>
      </c>
      <c r="L181">
        <f t="shared" si="18"/>
        <v>30</v>
      </c>
      <c r="M181" s="23">
        <f t="shared" si="19"/>
        <v>1.9399550861890102E-2</v>
      </c>
      <c r="N181" s="25">
        <v>178</v>
      </c>
      <c r="O181" s="8"/>
      <c r="Q181" s="56">
        <f t="shared" si="17"/>
        <v>4257</v>
      </c>
      <c r="R181" s="57">
        <f t="shared" si="20"/>
        <v>1.9399550861890102E-2</v>
      </c>
      <c r="U181" s="52"/>
      <c r="V181" s="52"/>
    </row>
    <row r="182" spans="2:22" x14ac:dyDescent="0.25">
      <c r="B182" s="29"/>
      <c r="C182" s="30">
        <v>43465</v>
      </c>
      <c r="D182" s="30">
        <v>43495</v>
      </c>
      <c r="E182" s="29"/>
      <c r="F182" s="29">
        <v>598</v>
      </c>
      <c r="G182" s="29"/>
      <c r="H182" s="31" t="s">
        <v>341</v>
      </c>
      <c r="I182" s="32">
        <v>40007051</v>
      </c>
      <c r="J182" s="29" t="s">
        <v>45</v>
      </c>
      <c r="K182" s="33">
        <v>594.54999999999995</v>
      </c>
      <c r="L182">
        <f t="shared" si="18"/>
        <v>30</v>
      </c>
      <c r="M182" s="23">
        <f t="shared" si="19"/>
        <v>8.1282614270167447E-2</v>
      </c>
      <c r="N182" s="25">
        <v>179</v>
      </c>
      <c r="O182" s="8"/>
      <c r="Q182" s="56">
        <f t="shared" si="17"/>
        <v>17836.5</v>
      </c>
      <c r="R182" s="57">
        <f t="shared" si="20"/>
        <v>8.1282614270167447E-2</v>
      </c>
      <c r="U182" s="52"/>
      <c r="V182" s="52"/>
    </row>
    <row r="183" spans="2:22" x14ac:dyDescent="0.25">
      <c r="B183" s="29"/>
      <c r="C183" s="30">
        <v>43465</v>
      </c>
      <c r="D183" s="30">
        <v>43495</v>
      </c>
      <c r="E183" s="29"/>
      <c r="F183" s="29">
        <v>600</v>
      </c>
      <c r="G183" s="29"/>
      <c r="H183" s="31" t="s">
        <v>344</v>
      </c>
      <c r="I183" s="32">
        <v>40002919</v>
      </c>
      <c r="J183" s="29" t="s">
        <v>138</v>
      </c>
      <c r="K183" s="33">
        <v>548.44000000000005</v>
      </c>
      <c r="L183">
        <f t="shared" si="18"/>
        <v>30</v>
      </c>
      <c r="M183" s="23">
        <f t="shared" si="19"/>
        <v>7.4978785586293228E-2</v>
      </c>
      <c r="N183" s="25">
        <v>180</v>
      </c>
      <c r="O183" s="8"/>
      <c r="Q183" s="56">
        <f t="shared" si="17"/>
        <v>16453.2</v>
      </c>
      <c r="R183" s="57">
        <f t="shared" si="20"/>
        <v>7.4978785586293228E-2</v>
      </c>
      <c r="U183" s="52"/>
      <c r="V183" s="52"/>
    </row>
    <row r="184" spans="2:22" x14ac:dyDescent="0.25">
      <c r="B184" s="29"/>
      <c r="C184" s="30">
        <v>43465</v>
      </c>
      <c r="D184" s="30">
        <v>43495</v>
      </c>
      <c r="E184" s="29"/>
      <c r="F184" s="29">
        <v>601</v>
      </c>
      <c r="G184" s="29"/>
      <c r="H184" s="31" t="s">
        <v>345</v>
      </c>
      <c r="I184" s="32">
        <v>40001550</v>
      </c>
      <c r="J184" s="29" t="s">
        <v>19</v>
      </c>
      <c r="K184" s="33">
        <v>387.85</v>
      </c>
      <c r="L184">
        <f t="shared" si="18"/>
        <v>30</v>
      </c>
      <c r="M184" s="23">
        <f t="shared" si="19"/>
        <v>5.3024071894179549E-2</v>
      </c>
      <c r="N184" s="25">
        <v>181</v>
      </c>
      <c r="O184" s="8"/>
      <c r="Q184" s="56">
        <f t="shared" si="17"/>
        <v>11635.5</v>
      </c>
      <c r="R184" s="57">
        <f t="shared" si="20"/>
        <v>5.3024071894179549E-2</v>
      </c>
      <c r="U184" s="52"/>
      <c r="V184" s="52"/>
    </row>
    <row r="185" spans="2:22" x14ac:dyDescent="0.25">
      <c r="B185" s="29"/>
      <c r="C185" s="30">
        <v>43465</v>
      </c>
      <c r="D185" s="30">
        <v>43495</v>
      </c>
      <c r="E185" s="29"/>
      <c r="F185" s="29">
        <v>603</v>
      </c>
      <c r="G185" s="29"/>
      <c r="H185" s="31" t="s">
        <v>348</v>
      </c>
      <c r="I185" s="32">
        <v>41000460</v>
      </c>
      <c r="J185" s="29" t="s">
        <v>152</v>
      </c>
      <c r="K185" s="33">
        <v>130.68</v>
      </c>
      <c r="L185">
        <f t="shared" si="18"/>
        <v>30</v>
      </c>
      <c r="M185" s="23">
        <f t="shared" si="19"/>
        <v>1.7865632886763912E-2</v>
      </c>
      <c r="N185" s="25">
        <v>182</v>
      </c>
      <c r="O185" s="8"/>
      <c r="Q185" s="56">
        <f t="shared" si="17"/>
        <v>3920.4</v>
      </c>
      <c r="R185" s="57">
        <f t="shared" si="20"/>
        <v>1.7865632886763912E-2</v>
      </c>
      <c r="U185" s="52"/>
      <c r="V185" s="52"/>
    </row>
    <row r="186" spans="2:22" x14ac:dyDescent="0.25">
      <c r="B186" s="29"/>
      <c r="C186" s="30">
        <v>43465</v>
      </c>
      <c r="D186" s="30">
        <v>43495</v>
      </c>
      <c r="E186" s="29"/>
      <c r="F186" s="29">
        <v>605</v>
      </c>
      <c r="G186" s="29"/>
      <c r="H186" s="31" t="s">
        <v>350</v>
      </c>
      <c r="I186" s="32">
        <v>40000183</v>
      </c>
      <c r="J186" s="29" t="s">
        <v>121</v>
      </c>
      <c r="K186" s="33">
        <v>376.97</v>
      </c>
      <c r="L186">
        <f t="shared" si="18"/>
        <v>30</v>
      </c>
      <c r="M186" s="23">
        <f t="shared" si="19"/>
        <v>5.1536636281935964E-2</v>
      </c>
      <c r="N186" s="25">
        <v>183</v>
      </c>
      <c r="O186" s="8"/>
      <c r="Q186" s="56">
        <f t="shared" si="17"/>
        <v>11309.1</v>
      </c>
      <c r="R186" s="57">
        <f t="shared" si="20"/>
        <v>5.1536636281935964E-2</v>
      </c>
      <c r="U186" s="52"/>
      <c r="V186" s="52"/>
    </row>
    <row r="187" spans="2:22" x14ac:dyDescent="0.25">
      <c r="B187" s="29"/>
      <c r="C187" s="30">
        <v>43481</v>
      </c>
      <c r="D187" s="30">
        <v>43511</v>
      </c>
      <c r="E187" s="29"/>
      <c r="F187" s="29">
        <v>1397</v>
      </c>
      <c r="G187" s="29"/>
      <c r="H187" s="31" t="s">
        <v>379</v>
      </c>
      <c r="I187" s="32">
        <v>40002926</v>
      </c>
      <c r="J187" s="29" t="s">
        <v>141</v>
      </c>
      <c r="K187" s="33">
        <v>3100.02</v>
      </c>
      <c r="L187">
        <f t="shared" si="18"/>
        <v>30</v>
      </c>
      <c r="M187" s="23">
        <f t="shared" si="19"/>
        <v>0.42381251348045501</v>
      </c>
      <c r="N187" s="25">
        <v>184</v>
      </c>
      <c r="O187" s="8"/>
      <c r="Q187" s="56">
        <f t="shared" si="17"/>
        <v>93000.6</v>
      </c>
      <c r="R187" s="57">
        <f t="shared" si="20"/>
        <v>0.42381251348045501</v>
      </c>
      <c r="U187" s="52"/>
      <c r="V187" s="52"/>
    </row>
    <row r="188" spans="2:22" x14ac:dyDescent="0.25">
      <c r="B188" s="29"/>
      <c r="C188" s="30">
        <v>43481</v>
      </c>
      <c r="D188" s="30">
        <v>43511</v>
      </c>
      <c r="E188" s="29"/>
      <c r="F188" s="29">
        <v>1399</v>
      </c>
      <c r="G188" s="29"/>
      <c r="H188" s="31" t="s">
        <v>381</v>
      </c>
      <c r="I188" s="32">
        <v>41000846</v>
      </c>
      <c r="J188" s="29" t="s">
        <v>102</v>
      </c>
      <c r="K188" s="33">
        <v>1023.54</v>
      </c>
      <c r="L188">
        <f t="shared" si="18"/>
        <v>30</v>
      </c>
      <c r="M188" s="23">
        <f t="shared" si="19"/>
        <v>0.13993105207314305</v>
      </c>
      <c r="N188" s="25">
        <v>185</v>
      </c>
      <c r="O188" s="8"/>
      <c r="Q188" s="56">
        <f t="shared" si="17"/>
        <v>30706.199999999997</v>
      </c>
      <c r="R188" s="57">
        <f t="shared" si="20"/>
        <v>0.13993105207314305</v>
      </c>
      <c r="U188" s="52"/>
      <c r="V188" s="52"/>
    </row>
    <row r="189" spans="2:22" x14ac:dyDescent="0.25">
      <c r="B189" s="29"/>
      <c r="C189" s="30">
        <v>43481</v>
      </c>
      <c r="D189" s="30">
        <v>43511</v>
      </c>
      <c r="E189" s="29"/>
      <c r="F189" s="29">
        <v>1409</v>
      </c>
      <c r="G189" s="29"/>
      <c r="H189" s="31" t="s">
        <v>397</v>
      </c>
      <c r="I189" s="32">
        <v>41000460</v>
      </c>
      <c r="J189" s="29" t="s">
        <v>152</v>
      </c>
      <c r="K189" s="33">
        <v>4840</v>
      </c>
      <c r="L189">
        <f t="shared" si="18"/>
        <v>30</v>
      </c>
      <c r="M189" s="23">
        <f t="shared" si="19"/>
        <v>0.66169010691718178</v>
      </c>
      <c r="N189" s="25">
        <v>186</v>
      </c>
      <c r="O189" s="8"/>
      <c r="Q189" s="56">
        <f t="shared" si="17"/>
        <v>145200</v>
      </c>
      <c r="R189" s="57">
        <f t="shared" si="20"/>
        <v>0.66169010691718178</v>
      </c>
      <c r="U189" s="52"/>
      <c r="V189" s="52"/>
    </row>
    <row r="190" spans="2:22" x14ac:dyDescent="0.25">
      <c r="B190" s="29"/>
      <c r="C190" s="30">
        <v>43495</v>
      </c>
      <c r="D190" s="30">
        <v>43525</v>
      </c>
      <c r="E190" s="29"/>
      <c r="F190" s="29">
        <v>2128</v>
      </c>
      <c r="G190" s="29"/>
      <c r="H190" s="31" t="s">
        <v>405</v>
      </c>
      <c r="I190" s="32">
        <v>40005725</v>
      </c>
      <c r="J190" s="29" t="s">
        <v>377</v>
      </c>
      <c r="K190" s="33">
        <v>460.01</v>
      </c>
      <c r="L190">
        <f t="shared" si="18"/>
        <v>30</v>
      </c>
      <c r="M190" s="23">
        <f t="shared" si="19"/>
        <v>6.2889269851853891E-2</v>
      </c>
      <c r="N190" s="25">
        <v>187</v>
      </c>
      <c r="O190" s="8"/>
      <c r="Q190" s="56">
        <f t="shared" si="17"/>
        <v>13800.3</v>
      </c>
      <c r="R190" s="57">
        <f t="shared" si="20"/>
        <v>6.2889269851853891E-2</v>
      </c>
      <c r="U190" s="52"/>
      <c r="V190" s="52"/>
    </row>
    <row r="191" spans="2:22" x14ac:dyDescent="0.25">
      <c r="B191" s="29"/>
      <c r="C191" s="30">
        <v>43495</v>
      </c>
      <c r="D191" s="30">
        <v>43525</v>
      </c>
      <c r="E191" s="29"/>
      <c r="F191" s="29">
        <v>2135</v>
      </c>
      <c r="G191" s="29"/>
      <c r="H191" s="31" t="s">
        <v>412</v>
      </c>
      <c r="I191" s="32">
        <v>41002908</v>
      </c>
      <c r="J191" s="29" t="s">
        <v>39</v>
      </c>
      <c r="K191" s="33">
        <v>907.5</v>
      </c>
      <c r="L191">
        <f t="shared" si="18"/>
        <v>30</v>
      </c>
      <c r="M191" s="23">
        <f t="shared" si="19"/>
        <v>0.12406689504697159</v>
      </c>
      <c r="N191" s="25">
        <v>188</v>
      </c>
      <c r="O191" s="8"/>
      <c r="Q191" s="56">
        <f t="shared" si="17"/>
        <v>27225</v>
      </c>
      <c r="R191" s="57">
        <f t="shared" si="20"/>
        <v>0.12406689504697159</v>
      </c>
      <c r="U191" s="52"/>
      <c r="V191" s="52"/>
    </row>
    <row r="192" spans="2:22" x14ac:dyDescent="0.25">
      <c r="B192" s="29"/>
      <c r="C192" s="30">
        <v>43495</v>
      </c>
      <c r="D192" s="30">
        <v>43525</v>
      </c>
      <c r="E192" s="29"/>
      <c r="F192" s="29">
        <v>2143</v>
      </c>
      <c r="G192" s="29"/>
      <c r="H192" s="31" t="s">
        <v>421</v>
      </c>
      <c r="I192" s="32">
        <v>41007450</v>
      </c>
      <c r="J192" s="29" t="s">
        <v>24</v>
      </c>
      <c r="K192" s="33">
        <v>720.4</v>
      </c>
      <c r="L192">
        <f t="shared" si="18"/>
        <v>30</v>
      </c>
      <c r="M192" s="23">
        <f t="shared" si="19"/>
        <v>9.8487924178334255E-2</v>
      </c>
      <c r="N192" s="25">
        <v>189</v>
      </c>
      <c r="O192" s="8"/>
      <c r="Q192" s="56">
        <f t="shared" si="17"/>
        <v>21612</v>
      </c>
      <c r="R192" s="57">
        <f t="shared" si="20"/>
        <v>9.8487924178334255E-2</v>
      </c>
      <c r="U192" s="52"/>
      <c r="V192" s="52"/>
    </row>
    <row r="193" spans="1:23" x14ac:dyDescent="0.25">
      <c r="B193" s="29"/>
      <c r="C193" s="30">
        <v>43495</v>
      </c>
      <c r="D193" s="30">
        <v>43525</v>
      </c>
      <c r="E193" s="29"/>
      <c r="F193" s="29">
        <v>2147</v>
      </c>
      <c r="G193" s="29"/>
      <c r="H193" s="31" t="s">
        <v>425</v>
      </c>
      <c r="I193" s="32">
        <v>41005450</v>
      </c>
      <c r="J193" s="29" t="s">
        <v>110</v>
      </c>
      <c r="K193" s="33">
        <v>84.56</v>
      </c>
      <c r="L193">
        <f t="shared" si="18"/>
        <v>30</v>
      </c>
      <c r="M193" s="23">
        <f t="shared" si="19"/>
        <v>1.1560437074569607E-2</v>
      </c>
      <c r="N193" s="25">
        <v>190</v>
      </c>
      <c r="O193" s="8"/>
      <c r="Q193" s="56">
        <f t="shared" si="17"/>
        <v>2536.8000000000002</v>
      </c>
      <c r="R193" s="57">
        <f t="shared" si="20"/>
        <v>1.1560437074569607E-2</v>
      </c>
      <c r="U193" s="52"/>
      <c r="V193" s="52"/>
    </row>
    <row r="194" spans="1:23" x14ac:dyDescent="0.25">
      <c r="B194" s="29"/>
      <c r="C194" s="30">
        <v>43495</v>
      </c>
      <c r="D194" s="30">
        <v>43525</v>
      </c>
      <c r="E194" s="29"/>
      <c r="F194" s="29">
        <v>2151</v>
      </c>
      <c r="G194" s="29"/>
      <c r="H194" s="31" t="s">
        <v>431</v>
      </c>
      <c r="I194" s="32">
        <v>40002950</v>
      </c>
      <c r="J194" s="29" t="s">
        <v>20</v>
      </c>
      <c r="K194" s="33">
        <v>871.2</v>
      </c>
      <c r="L194">
        <f t="shared" si="18"/>
        <v>30</v>
      </c>
      <c r="M194" s="23">
        <f t="shared" si="19"/>
        <v>0.11910421924509275</v>
      </c>
      <c r="N194" s="25">
        <v>191</v>
      </c>
      <c r="O194" s="8"/>
      <c r="Q194" s="56">
        <f t="shared" si="17"/>
        <v>26136</v>
      </c>
      <c r="R194" s="57">
        <f t="shared" si="20"/>
        <v>0.11910421924509275</v>
      </c>
      <c r="U194" s="52"/>
      <c r="V194" s="52"/>
    </row>
    <row r="195" spans="1:23" x14ac:dyDescent="0.25">
      <c r="B195" s="29"/>
      <c r="C195" s="30">
        <v>43495</v>
      </c>
      <c r="D195" s="30">
        <v>43525</v>
      </c>
      <c r="E195" s="29"/>
      <c r="F195" s="29">
        <v>2156</v>
      </c>
      <c r="G195" s="29"/>
      <c r="H195" s="31" t="s">
        <v>436</v>
      </c>
      <c r="I195" s="32">
        <v>40000100</v>
      </c>
      <c r="J195" s="29" t="s">
        <v>14</v>
      </c>
      <c r="K195" s="33">
        <v>335.32</v>
      </c>
      <c r="L195">
        <f t="shared" si="18"/>
        <v>30</v>
      </c>
      <c r="M195" s="23">
        <f t="shared" si="19"/>
        <v>4.5842546828815993E-2</v>
      </c>
      <c r="N195" s="25">
        <v>192</v>
      </c>
      <c r="O195" s="8"/>
      <c r="Q195" s="56">
        <f t="shared" si="17"/>
        <v>10059.6</v>
      </c>
      <c r="R195" s="57">
        <f t="shared" si="20"/>
        <v>4.5842546828815993E-2</v>
      </c>
      <c r="U195" s="52"/>
      <c r="V195" s="52"/>
    </row>
    <row r="196" spans="1:23" x14ac:dyDescent="0.25">
      <c r="B196" s="29"/>
      <c r="C196" s="30">
        <v>43495</v>
      </c>
      <c r="D196" s="30">
        <v>43525</v>
      </c>
      <c r="E196" s="29"/>
      <c r="F196" s="29">
        <v>2159</v>
      </c>
      <c r="G196" s="29"/>
      <c r="H196" s="31" t="s">
        <v>439</v>
      </c>
      <c r="I196" s="32">
        <v>41001822</v>
      </c>
      <c r="J196" s="29" t="s">
        <v>41</v>
      </c>
      <c r="K196" s="33">
        <v>539.09</v>
      </c>
      <c r="L196">
        <f t="shared" si="18"/>
        <v>30</v>
      </c>
      <c r="M196" s="23">
        <f t="shared" ref="M196" si="21">K196/$K$277*L196</f>
        <v>7.3700520607021411E-2</v>
      </c>
      <c r="N196" s="25">
        <v>193</v>
      </c>
      <c r="O196" s="8"/>
      <c r="Q196" s="56">
        <f t="shared" si="17"/>
        <v>16172.7</v>
      </c>
      <c r="R196" s="57">
        <f t="shared" si="20"/>
        <v>7.3700520607021411E-2</v>
      </c>
      <c r="U196" s="52"/>
      <c r="V196" s="52"/>
    </row>
    <row r="197" spans="1:23" x14ac:dyDescent="0.25">
      <c r="A197" s="9"/>
      <c r="B197" s="9"/>
      <c r="C197" s="13"/>
      <c r="D197" s="13"/>
      <c r="E197" s="9"/>
      <c r="F197" s="9"/>
      <c r="G197" s="9"/>
      <c r="H197" s="14"/>
      <c r="I197" s="15"/>
      <c r="J197" s="9"/>
      <c r="K197" s="16"/>
      <c r="M197" s="23"/>
      <c r="Q197" s="56"/>
      <c r="R197" s="57"/>
    </row>
    <row r="198" spans="1:23" x14ac:dyDescent="0.25">
      <c r="A198" s="9"/>
      <c r="B198" s="9"/>
      <c r="C198" s="13"/>
      <c r="D198" s="13"/>
      <c r="E198" s="9"/>
      <c r="F198" s="9"/>
      <c r="G198" s="9"/>
      <c r="H198" s="14"/>
      <c r="I198" s="15"/>
      <c r="J198" s="9"/>
      <c r="K198" s="16"/>
      <c r="M198" s="23"/>
      <c r="Q198" s="56"/>
      <c r="R198" s="57"/>
    </row>
    <row r="199" spans="1:23" x14ac:dyDescent="0.25">
      <c r="C199" s="34"/>
      <c r="D199" s="34"/>
      <c r="H199" s="35"/>
      <c r="I199" s="36"/>
      <c r="K199" s="8">
        <f>SUM(K4:K198)</f>
        <v>117617.41999999995</v>
      </c>
      <c r="L199" s="8"/>
      <c r="M199" s="8"/>
      <c r="Q199" s="56"/>
      <c r="R199" s="57"/>
      <c r="U199" s="52"/>
      <c r="V199" s="52"/>
      <c r="W199">
        <f>+V199/K199</f>
        <v>0</v>
      </c>
    </row>
    <row r="200" spans="1:23" x14ac:dyDescent="0.25">
      <c r="C200" s="34"/>
      <c r="D200" s="34"/>
      <c r="H200" s="35"/>
      <c r="I200" s="36"/>
      <c r="K200" s="8"/>
      <c r="L200" s="9"/>
      <c r="M200" s="17"/>
      <c r="Q200" s="56"/>
      <c r="R200" s="57"/>
      <c r="U200" s="52"/>
      <c r="V200" s="52"/>
    </row>
    <row r="201" spans="1:23" x14ac:dyDescent="0.25">
      <c r="C201" s="34"/>
      <c r="D201" s="34"/>
      <c r="H201" s="35"/>
      <c r="I201" s="36"/>
      <c r="K201" s="8"/>
      <c r="L201" s="9"/>
      <c r="M201" s="17"/>
      <c r="Q201" s="56"/>
      <c r="R201" s="57"/>
      <c r="U201" s="52"/>
      <c r="V201" s="52"/>
    </row>
    <row r="202" spans="1:23" x14ac:dyDescent="0.25">
      <c r="B202" s="29"/>
      <c r="M202" s="23"/>
      <c r="N202" s="25"/>
      <c r="Q202" s="56"/>
      <c r="R202" s="57"/>
      <c r="U202" s="52"/>
      <c r="V202" s="52"/>
    </row>
    <row r="203" spans="1:23" x14ac:dyDescent="0.25">
      <c r="B203" s="29"/>
      <c r="C203" s="30">
        <v>43449</v>
      </c>
      <c r="D203" s="30">
        <v>43480</v>
      </c>
      <c r="E203" s="29"/>
      <c r="F203" s="29">
        <v>311</v>
      </c>
      <c r="G203" s="29"/>
      <c r="H203" s="31" t="s">
        <v>259</v>
      </c>
      <c r="I203" s="32">
        <v>41007250</v>
      </c>
      <c r="J203" s="29" t="s">
        <v>95</v>
      </c>
      <c r="K203" s="33">
        <v>88.91</v>
      </c>
      <c r="L203">
        <f t="shared" ref="L203:L234" si="22">+D203-C203</f>
        <v>31</v>
      </c>
      <c r="M203" s="23">
        <f t="shared" ref="M203:M234" si="23">K203/$K$277*L203</f>
        <v>1.2560309156929791E-2</v>
      </c>
      <c r="N203" s="25">
        <v>1</v>
      </c>
      <c r="Q203" s="56">
        <f>+K203*L203</f>
        <v>2756.21</v>
      </c>
      <c r="R203" s="57">
        <f t="shared" ref="R203:R234" si="24">K203/$K$277*L203</f>
        <v>1.2560309156929791E-2</v>
      </c>
      <c r="U203" s="52"/>
      <c r="V203" s="52"/>
    </row>
    <row r="204" spans="1:23" x14ac:dyDescent="0.25">
      <c r="B204" s="29"/>
      <c r="C204" s="30">
        <v>43449</v>
      </c>
      <c r="D204" s="30">
        <v>43480</v>
      </c>
      <c r="E204" s="29"/>
      <c r="F204" s="29">
        <v>312</v>
      </c>
      <c r="G204" s="29"/>
      <c r="H204" s="31" t="s">
        <v>260</v>
      </c>
      <c r="I204" s="32">
        <v>41008099</v>
      </c>
      <c r="J204" s="29" t="s">
        <v>25</v>
      </c>
      <c r="K204" s="33">
        <v>508.12</v>
      </c>
      <c r="L204">
        <f t="shared" si="22"/>
        <v>31</v>
      </c>
      <c r="M204" s="23">
        <f t="shared" si="23"/>
        <v>7.1782075006401602E-2</v>
      </c>
      <c r="N204" s="25">
        <v>2</v>
      </c>
      <c r="Q204" s="56">
        <f t="shared" ref="Q204:Q265" si="25">+K204*L204</f>
        <v>15751.72</v>
      </c>
      <c r="R204" s="57">
        <f t="shared" si="24"/>
        <v>7.1782075006401602E-2</v>
      </c>
      <c r="U204" s="52"/>
      <c r="V204" s="52"/>
    </row>
    <row r="205" spans="1:23" x14ac:dyDescent="0.25">
      <c r="B205" s="29"/>
      <c r="C205" s="30">
        <v>43449</v>
      </c>
      <c r="D205" s="30">
        <v>43480</v>
      </c>
      <c r="E205" s="29"/>
      <c r="F205" s="29">
        <v>316</v>
      </c>
      <c r="G205" s="29"/>
      <c r="H205" s="31" t="s">
        <v>265</v>
      </c>
      <c r="I205" s="32">
        <v>40000800</v>
      </c>
      <c r="J205" s="29" t="s">
        <v>176</v>
      </c>
      <c r="K205" s="33">
        <v>7201.7</v>
      </c>
      <c r="L205">
        <f t="shared" si="22"/>
        <v>31</v>
      </c>
      <c r="M205" s="23">
        <f t="shared" si="23"/>
        <v>1.017383629012049</v>
      </c>
      <c r="N205" s="25">
        <v>3</v>
      </c>
      <c r="Q205" s="56">
        <f t="shared" si="25"/>
        <v>223252.69999999998</v>
      </c>
      <c r="R205" s="57">
        <f t="shared" si="24"/>
        <v>1.017383629012049</v>
      </c>
      <c r="U205" s="52"/>
      <c r="V205" s="52"/>
    </row>
    <row r="206" spans="1:23" x14ac:dyDescent="0.25">
      <c r="B206" s="29"/>
      <c r="C206" s="30">
        <v>43449</v>
      </c>
      <c r="D206" s="30">
        <v>43480</v>
      </c>
      <c r="E206" s="29"/>
      <c r="F206" s="29">
        <v>319</v>
      </c>
      <c r="G206" s="29"/>
      <c r="H206" s="31" t="s">
        <v>268</v>
      </c>
      <c r="I206" s="32">
        <v>41007450</v>
      </c>
      <c r="J206" s="29" t="s">
        <v>24</v>
      </c>
      <c r="K206" s="33">
        <v>45.45</v>
      </c>
      <c r="L206">
        <f t="shared" si="22"/>
        <v>31</v>
      </c>
      <c r="M206" s="23">
        <f t="shared" si="23"/>
        <v>6.4207181552407948E-3</v>
      </c>
      <c r="N206" s="25">
        <v>4</v>
      </c>
      <c r="Q206" s="56">
        <f t="shared" si="25"/>
        <v>1408.95</v>
      </c>
      <c r="R206" s="57">
        <f t="shared" si="24"/>
        <v>6.4207181552407948E-3</v>
      </c>
      <c r="U206" s="52"/>
      <c r="V206" s="52"/>
    </row>
    <row r="207" spans="1:23" x14ac:dyDescent="0.25">
      <c r="B207" s="29"/>
      <c r="C207" s="30">
        <v>43449</v>
      </c>
      <c r="D207" s="30">
        <v>43480</v>
      </c>
      <c r="E207" s="29"/>
      <c r="F207" s="29">
        <v>324</v>
      </c>
      <c r="G207" s="29"/>
      <c r="H207" s="31" t="s">
        <v>275</v>
      </c>
      <c r="I207" s="32">
        <v>40000650</v>
      </c>
      <c r="J207" s="29" t="s">
        <v>127</v>
      </c>
      <c r="K207" s="33">
        <v>245.8</v>
      </c>
      <c r="L207">
        <f t="shared" si="22"/>
        <v>31</v>
      </c>
      <c r="M207" s="23">
        <f t="shared" si="23"/>
        <v>3.4724147911071229E-2</v>
      </c>
      <c r="N207" s="25">
        <v>5</v>
      </c>
      <c r="Q207" s="56">
        <f t="shared" si="25"/>
        <v>7619.8</v>
      </c>
      <c r="R207" s="57">
        <f t="shared" si="24"/>
        <v>3.4724147911071229E-2</v>
      </c>
      <c r="U207" s="52"/>
      <c r="V207" s="52"/>
    </row>
    <row r="208" spans="1:23" x14ac:dyDescent="0.25">
      <c r="B208" s="29"/>
      <c r="C208" s="30">
        <v>43449</v>
      </c>
      <c r="D208" s="30">
        <v>43480</v>
      </c>
      <c r="E208" s="29"/>
      <c r="F208" s="29">
        <v>335</v>
      </c>
      <c r="G208" s="29"/>
      <c r="H208" s="31" t="s">
        <v>293</v>
      </c>
      <c r="I208" s="32">
        <v>40001505</v>
      </c>
      <c r="J208" s="29" t="s">
        <v>177</v>
      </c>
      <c r="K208" s="33">
        <v>109.38</v>
      </c>
      <c r="L208">
        <f t="shared" si="22"/>
        <v>31</v>
      </c>
      <c r="M208" s="23">
        <f t="shared" si="23"/>
        <v>1.5452104550500287E-2</v>
      </c>
      <c r="N208" s="25">
        <v>6</v>
      </c>
      <c r="Q208" s="56">
        <f t="shared" si="25"/>
        <v>3390.7799999999997</v>
      </c>
      <c r="R208" s="57">
        <f t="shared" si="24"/>
        <v>1.5452104550500287E-2</v>
      </c>
      <c r="U208" s="52"/>
      <c r="V208" s="52"/>
    </row>
    <row r="209" spans="2:22" x14ac:dyDescent="0.25">
      <c r="B209" s="29"/>
      <c r="C209" s="30">
        <v>43449</v>
      </c>
      <c r="D209" s="30">
        <v>43480</v>
      </c>
      <c r="E209" s="29"/>
      <c r="F209" s="29">
        <v>336</v>
      </c>
      <c r="G209" s="29"/>
      <c r="H209" s="31" t="s">
        <v>294</v>
      </c>
      <c r="I209" s="32">
        <v>40000950</v>
      </c>
      <c r="J209" s="29" t="s">
        <v>130</v>
      </c>
      <c r="K209" s="33">
        <v>52.03</v>
      </c>
      <c r="L209">
        <f t="shared" si="22"/>
        <v>31</v>
      </c>
      <c r="M209" s="23">
        <f t="shared" si="23"/>
        <v>7.3502742710050287E-3</v>
      </c>
      <c r="N209" s="25">
        <v>7</v>
      </c>
      <c r="Q209" s="56">
        <f t="shared" si="25"/>
        <v>1612.93</v>
      </c>
      <c r="R209" s="57">
        <f t="shared" si="24"/>
        <v>7.3502742710050287E-3</v>
      </c>
      <c r="U209" s="52"/>
      <c r="V209" s="52"/>
    </row>
    <row r="210" spans="2:22" x14ac:dyDescent="0.25">
      <c r="B210" s="29"/>
      <c r="C210" s="30">
        <v>43449</v>
      </c>
      <c r="D210" s="30">
        <v>43480</v>
      </c>
      <c r="E210" s="29"/>
      <c r="F210" s="29">
        <v>340</v>
      </c>
      <c r="G210" s="29"/>
      <c r="H210" s="31" t="s">
        <v>299</v>
      </c>
      <c r="I210" s="32">
        <v>40002250</v>
      </c>
      <c r="J210" s="29" t="s">
        <v>137</v>
      </c>
      <c r="K210" s="33">
        <v>588.33000000000004</v>
      </c>
      <c r="L210">
        <f t="shared" si="22"/>
        <v>31</v>
      </c>
      <c r="M210" s="23">
        <f t="shared" si="23"/>
        <v>8.3113335803582322E-2</v>
      </c>
      <c r="N210" s="25">
        <v>8</v>
      </c>
      <c r="Q210" s="56">
        <f t="shared" si="25"/>
        <v>18238.23</v>
      </c>
      <c r="R210" s="57">
        <f t="shared" si="24"/>
        <v>8.3113335803582322E-2</v>
      </c>
      <c r="U210" s="52"/>
      <c r="V210" s="52"/>
    </row>
    <row r="211" spans="2:22" x14ac:dyDescent="0.25">
      <c r="B211" s="29"/>
      <c r="C211" s="30">
        <v>43464</v>
      </c>
      <c r="D211" s="30">
        <v>43495</v>
      </c>
      <c r="E211" s="29"/>
      <c r="F211" s="29">
        <v>579</v>
      </c>
      <c r="G211" s="29"/>
      <c r="H211" s="31" t="s">
        <v>320</v>
      </c>
      <c r="I211" s="32">
        <v>40001505</v>
      </c>
      <c r="J211" s="29" t="s">
        <v>177</v>
      </c>
      <c r="K211" s="33">
        <v>116.55</v>
      </c>
      <c r="L211">
        <f t="shared" si="22"/>
        <v>31</v>
      </c>
      <c r="M211" s="23">
        <f t="shared" si="23"/>
        <v>1.6465009922845206E-2</v>
      </c>
      <c r="N211" s="25">
        <v>9</v>
      </c>
      <c r="Q211" s="56">
        <f t="shared" si="25"/>
        <v>3613.0499999999997</v>
      </c>
      <c r="R211" s="57">
        <f t="shared" si="24"/>
        <v>1.6465009922845206E-2</v>
      </c>
      <c r="U211" s="52"/>
      <c r="V211" s="52"/>
    </row>
    <row r="212" spans="2:22" x14ac:dyDescent="0.25">
      <c r="B212" s="29"/>
      <c r="C212" s="30">
        <v>43464</v>
      </c>
      <c r="D212" s="30">
        <v>43495</v>
      </c>
      <c r="E212" s="29"/>
      <c r="F212" s="29">
        <v>580</v>
      </c>
      <c r="G212" s="29"/>
      <c r="H212" s="31" t="s">
        <v>322</v>
      </c>
      <c r="I212" s="32">
        <v>41002153</v>
      </c>
      <c r="J212" s="29" t="s">
        <v>323</v>
      </c>
      <c r="K212" s="33">
        <v>6085.45</v>
      </c>
      <c r="L212">
        <f t="shared" si="22"/>
        <v>31</v>
      </c>
      <c r="M212" s="23">
        <f t="shared" si="23"/>
        <v>0.85969107365918795</v>
      </c>
      <c r="N212" s="25">
        <v>10</v>
      </c>
      <c r="Q212" s="56">
        <f t="shared" si="25"/>
        <v>188648.94999999998</v>
      </c>
      <c r="R212" s="57">
        <f t="shared" si="24"/>
        <v>0.85969107365918795</v>
      </c>
      <c r="U212" s="52"/>
      <c r="V212" s="52"/>
    </row>
    <row r="213" spans="2:22" x14ac:dyDescent="0.25">
      <c r="B213" s="29"/>
      <c r="C213" s="30">
        <v>43464</v>
      </c>
      <c r="D213" s="30">
        <v>43495</v>
      </c>
      <c r="E213" s="29"/>
      <c r="F213" s="29">
        <v>583</v>
      </c>
      <c r="G213" s="29"/>
      <c r="H213" s="31" t="s">
        <v>326</v>
      </c>
      <c r="I213" s="32">
        <v>41002908</v>
      </c>
      <c r="J213" s="29" t="s">
        <v>39</v>
      </c>
      <c r="K213" s="33">
        <v>907.5</v>
      </c>
      <c r="L213">
        <f t="shared" si="22"/>
        <v>31</v>
      </c>
      <c r="M213" s="23">
        <f t="shared" si="23"/>
        <v>0.12820245821520398</v>
      </c>
      <c r="N213" s="25">
        <v>11</v>
      </c>
      <c r="Q213" s="56">
        <f t="shared" si="25"/>
        <v>28132.5</v>
      </c>
      <c r="R213" s="57">
        <f t="shared" si="24"/>
        <v>0.12820245821520398</v>
      </c>
      <c r="U213" s="52"/>
      <c r="V213" s="52"/>
    </row>
    <row r="214" spans="2:22" x14ac:dyDescent="0.25">
      <c r="B214" s="29"/>
      <c r="C214" s="30">
        <v>43464</v>
      </c>
      <c r="D214" s="30">
        <v>43495</v>
      </c>
      <c r="E214" s="29"/>
      <c r="F214" s="29">
        <v>591</v>
      </c>
      <c r="G214" s="29"/>
      <c r="H214" s="31" t="s">
        <v>334</v>
      </c>
      <c r="I214" s="32">
        <v>40000100</v>
      </c>
      <c r="J214" s="29" t="s">
        <v>14</v>
      </c>
      <c r="K214" s="33">
        <v>18.66</v>
      </c>
      <c r="L214">
        <f t="shared" si="22"/>
        <v>31</v>
      </c>
      <c r="M214" s="23">
        <f t="shared" si="23"/>
        <v>2.6360968267721283E-3</v>
      </c>
      <c r="N214" s="25">
        <v>12</v>
      </c>
      <c r="Q214" s="56">
        <f t="shared" si="25"/>
        <v>578.46</v>
      </c>
      <c r="R214" s="57">
        <f t="shared" si="24"/>
        <v>2.6360968267721283E-3</v>
      </c>
      <c r="U214" s="52"/>
      <c r="V214" s="52"/>
    </row>
    <row r="215" spans="2:22" x14ac:dyDescent="0.25">
      <c r="B215" s="29"/>
      <c r="C215" s="30">
        <v>43464</v>
      </c>
      <c r="D215" s="30">
        <v>43495</v>
      </c>
      <c r="E215" s="29"/>
      <c r="F215" s="29">
        <v>597</v>
      </c>
      <c r="G215" s="29"/>
      <c r="H215" s="31" t="s">
        <v>340</v>
      </c>
      <c r="I215" s="32">
        <v>41001249</v>
      </c>
      <c r="J215" s="29" t="s">
        <v>17</v>
      </c>
      <c r="K215" s="33">
        <v>373.89</v>
      </c>
      <c r="L215">
        <f t="shared" si="22"/>
        <v>31</v>
      </c>
      <c r="M215" s="23">
        <f t="shared" si="23"/>
        <v>5.2819412784664038E-2</v>
      </c>
      <c r="N215" s="25">
        <v>13</v>
      </c>
      <c r="Q215" s="56">
        <f t="shared" si="25"/>
        <v>11590.59</v>
      </c>
      <c r="R215" s="57">
        <f t="shared" si="24"/>
        <v>5.2819412784664038E-2</v>
      </c>
      <c r="U215" s="52"/>
      <c r="V215" s="52"/>
    </row>
    <row r="216" spans="2:22" x14ac:dyDescent="0.25">
      <c r="B216" s="29"/>
      <c r="C216" s="30">
        <v>43464</v>
      </c>
      <c r="D216" s="30">
        <v>43495</v>
      </c>
      <c r="E216" s="29"/>
      <c r="F216" s="29">
        <v>604</v>
      </c>
      <c r="G216" s="29"/>
      <c r="H216" s="31" t="s">
        <v>349</v>
      </c>
      <c r="I216" s="32">
        <v>41002153</v>
      </c>
      <c r="J216" s="29" t="s">
        <v>323</v>
      </c>
      <c r="K216" s="33">
        <v>8905.06</v>
      </c>
      <c r="L216">
        <f t="shared" si="22"/>
        <v>31</v>
      </c>
      <c r="M216" s="23">
        <f t="shared" si="23"/>
        <v>1.2580171708582748</v>
      </c>
      <c r="N216" s="25">
        <v>14</v>
      </c>
      <c r="Q216" s="56">
        <f t="shared" si="25"/>
        <v>276056.86</v>
      </c>
      <c r="R216" s="57">
        <f t="shared" si="24"/>
        <v>1.2580171708582748</v>
      </c>
      <c r="U216" s="52"/>
      <c r="V216" s="52"/>
    </row>
    <row r="217" spans="2:22" x14ac:dyDescent="0.25">
      <c r="B217" s="29"/>
      <c r="C217" s="30">
        <v>43480</v>
      </c>
      <c r="D217" s="30">
        <v>43511</v>
      </c>
      <c r="E217" s="29"/>
      <c r="F217" s="29">
        <v>1398</v>
      </c>
      <c r="G217" s="29"/>
      <c r="H217" s="31" t="s">
        <v>380</v>
      </c>
      <c r="I217" s="32">
        <v>41007450</v>
      </c>
      <c r="J217" s="29" t="s">
        <v>24</v>
      </c>
      <c r="K217" s="33">
        <v>470.18</v>
      </c>
      <c r="L217">
        <f t="shared" si="22"/>
        <v>31</v>
      </c>
      <c r="M217" s="23">
        <f t="shared" si="23"/>
        <v>6.6422293998484414E-2</v>
      </c>
      <c r="N217" s="25">
        <v>15</v>
      </c>
      <c r="Q217" s="56">
        <f t="shared" si="25"/>
        <v>14575.58</v>
      </c>
      <c r="R217" s="57">
        <f t="shared" si="24"/>
        <v>6.6422293998484414E-2</v>
      </c>
      <c r="U217" s="52"/>
      <c r="V217" s="52"/>
    </row>
    <row r="218" spans="2:22" x14ac:dyDescent="0.25">
      <c r="B218" s="29"/>
      <c r="C218" s="30">
        <v>43480</v>
      </c>
      <c r="D218" s="30">
        <v>43511</v>
      </c>
      <c r="E218" s="29"/>
      <c r="F218" s="29">
        <v>1400</v>
      </c>
      <c r="G218" s="29"/>
      <c r="H218" s="31" t="s">
        <v>382</v>
      </c>
      <c r="I218" s="32">
        <v>41000865</v>
      </c>
      <c r="J218" s="29" t="s">
        <v>118</v>
      </c>
      <c r="K218" s="33">
        <v>416.22</v>
      </c>
      <c r="L218">
        <f t="shared" si="22"/>
        <v>31</v>
      </c>
      <c r="M218" s="23">
        <f t="shared" si="23"/>
        <v>5.879936876951207E-2</v>
      </c>
      <c r="N218" s="25">
        <v>16</v>
      </c>
      <c r="Q218" s="56">
        <f t="shared" si="25"/>
        <v>12902.820000000002</v>
      </c>
      <c r="R218" s="57">
        <f t="shared" si="24"/>
        <v>5.879936876951207E-2</v>
      </c>
      <c r="U218" s="52"/>
      <c r="V218" s="52"/>
    </row>
    <row r="219" spans="2:22" x14ac:dyDescent="0.25">
      <c r="B219" s="29"/>
      <c r="C219" s="30">
        <v>43480</v>
      </c>
      <c r="D219" s="30">
        <v>43511</v>
      </c>
      <c r="E219" s="29"/>
      <c r="F219" s="29">
        <v>1402</v>
      </c>
      <c r="G219" s="29"/>
      <c r="H219" s="31" t="s">
        <v>384</v>
      </c>
      <c r="I219" s="32">
        <v>40000651</v>
      </c>
      <c r="J219" s="29" t="s">
        <v>122</v>
      </c>
      <c r="K219" s="33">
        <v>275.26</v>
      </c>
      <c r="L219">
        <f t="shared" si="22"/>
        <v>31</v>
      </c>
      <c r="M219" s="23">
        <f t="shared" si="23"/>
        <v>3.8885959943049088E-2</v>
      </c>
      <c r="N219" s="25">
        <v>17</v>
      </c>
      <c r="Q219" s="56">
        <f t="shared" si="25"/>
        <v>8533.06</v>
      </c>
      <c r="R219" s="57">
        <f t="shared" si="24"/>
        <v>3.8885959943049088E-2</v>
      </c>
      <c r="U219" s="52"/>
      <c r="V219" s="52"/>
    </row>
    <row r="220" spans="2:22" x14ac:dyDescent="0.25">
      <c r="B220" s="29"/>
      <c r="C220" s="30">
        <v>43480</v>
      </c>
      <c r="D220" s="30">
        <v>43511</v>
      </c>
      <c r="E220" s="29"/>
      <c r="F220" s="29">
        <v>1403</v>
      </c>
      <c r="G220" s="29"/>
      <c r="H220" s="31" t="s">
        <v>385</v>
      </c>
      <c r="I220" s="32">
        <v>41002915</v>
      </c>
      <c r="J220" s="29" t="s">
        <v>109</v>
      </c>
      <c r="K220" s="33">
        <v>197.47</v>
      </c>
      <c r="L220">
        <f t="shared" si="22"/>
        <v>31</v>
      </c>
      <c r="M220" s="23">
        <f t="shared" si="23"/>
        <v>2.7896572367775572E-2</v>
      </c>
      <c r="N220" s="25">
        <v>18</v>
      </c>
      <c r="Q220" s="56">
        <f t="shared" si="25"/>
        <v>6121.57</v>
      </c>
      <c r="R220" s="57">
        <f t="shared" si="24"/>
        <v>2.7896572367775572E-2</v>
      </c>
      <c r="U220" s="52"/>
      <c r="V220" s="52"/>
    </row>
    <row r="221" spans="2:22" x14ac:dyDescent="0.25">
      <c r="B221" s="29"/>
      <c r="C221" s="30">
        <v>43480</v>
      </c>
      <c r="D221" s="30">
        <v>43511</v>
      </c>
      <c r="E221" s="29"/>
      <c r="F221" s="29">
        <v>1410</v>
      </c>
      <c r="G221" s="29"/>
      <c r="H221" s="31" t="s">
        <v>398</v>
      </c>
      <c r="I221" s="32">
        <v>40007051</v>
      </c>
      <c r="J221" s="29" t="s">
        <v>45</v>
      </c>
      <c r="K221" s="33">
        <v>223.85</v>
      </c>
      <c r="L221">
        <f t="shared" si="22"/>
        <v>31</v>
      </c>
      <c r="M221" s="23">
        <f t="shared" si="23"/>
        <v>3.162327302641698E-2</v>
      </c>
      <c r="N221" s="25">
        <v>19</v>
      </c>
      <c r="Q221" s="56">
        <f t="shared" si="25"/>
        <v>6939.3499999999995</v>
      </c>
      <c r="R221" s="57">
        <f t="shared" si="24"/>
        <v>3.162327302641698E-2</v>
      </c>
      <c r="U221" s="52"/>
      <c r="V221" s="52"/>
    </row>
    <row r="222" spans="2:22" x14ac:dyDescent="0.25">
      <c r="B222" s="29"/>
      <c r="C222" s="30">
        <v>43511</v>
      </c>
      <c r="D222" s="30">
        <v>43542</v>
      </c>
      <c r="E222" s="29"/>
      <c r="F222" s="29">
        <v>2321</v>
      </c>
      <c r="G222" s="29"/>
      <c r="H222" s="31" t="s">
        <v>459</v>
      </c>
      <c r="I222" s="32">
        <v>40000100</v>
      </c>
      <c r="J222" s="29" t="s">
        <v>14</v>
      </c>
      <c r="K222" s="33">
        <v>183.71</v>
      </c>
      <c r="L222">
        <f t="shared" si="22"/>
        <v>31</v>
      </c>
      <c r="M222" s="23">
        <f t="shared" si="23"/>
        <v>2.5952698180402342E-2</v>
      </c>
      <c r="N222" s="25">
        <v>20</v>
      </c>
      <c r="Q222" s="56">
        <f t="shared" si="25"/>
        <v>5695.01</v>
      </c>
      <c r="R222" s="57">
        <f t="shared" si="24"/>
        <v>2.5952698180402342E-2</v>
      </c>
      <c r="U222" s="52"/>
      <c r="V222" s="52"/>
    </row>
    <row r="223" spans="2:22" x14ac:dyDescent="0.25">
      <c r="B223" s="29"/>
      <c r="C223" s="30">
        <v>43511</v>
      </c>
      <c r="D223" s="30">
        <v>43542</v>
      </c>
      <c r="E223" s="29"/>
      <c r="F223" s="29">
        <v>2325</v>
      </c>
      <c r="G223" s="29"/>
      <c r="H223" s="31" t="s">
        <v>463</v>
      </c>
      <c r="I223" s="32">
        <v>41001612</v>
      </c>
      <c r="J223" s="29" t="s">
        <v>44</v>
      </c>
      <c r="K223" s="33">
        <v>41.37</v>
      </c>
      <c r="L223">
        <f t="shared" si="22"/>
        <v>31</v>
      </c>
      <c r="M223" s="23">
        <f t="shared" si="23"/>
        <v>5.8443368554964058E-3</v>
      </c>
      <c r="N223" s="25">
        <v>21</v>
      </c>
      <c r="Q223" s="56">
        <f t="shared" si="25"/>
        <v>1282.47</v>
      </c>
      <c r="R223" s="57">
        <f t="shared" si="24"/>
        <v>5.8443368554964058E-3</v>
      </c>
      <c r="U223" s="52"/>
      <c r="V223" s="52"/>
    </row>
    <row r="224" spans="2:22" x14ac:dyDescent="0.25">
      <c r="B224" s="29"/>
      <c r="C224" s="30">
        <v>43511</v>
      </c>
      <c r="D224" s="30">
        <v>43542</v>
      </c>
      <c r="E224" s="29"/>
      <c r="F224" s="29">
        <v>2326</v>
      </c>
      <c r="G224" s="29"/>
      <c r="H224" s="31" t="s">
        <v>464</v>
      </c>
      <c r="I224" s="32">
        <v>40000651</v>
      </c>
      <c r="J224" s="29" t="s">
        <v>122</v>
      </c>
      <c r="K224" s="33">
        <v>70.31</v>
      </c>
      <c r="L224">
        <f t="shared" si="22"/>
        <v>31</v>
      </c>
      <c r="M224" s="23">
        <f t="shared" si="23"/>
        <v>9.9326885257421411E-3</v>
      </c>
      <c r="N224" s="25">
        <v>22</v>
      </c>
      <c r="Q224" s="56">
        <f t="shared" si="25"/>
        <v>2179.61</v>
      </c>
      <c r="R224" s="57">
        <f t="shared" si="24"/>
        <v>9.9326885257421411E-3</v>
      </c>
      <c r="U224" s="52"/>
      <c r="V224" s="52"/>
    </row>
    <row r="225" spans="2:22" x14ac:dyDescent="0.25">
      <c r="B225" s="29"/>
      <c r="C225" s="30">
        <v>43511</v>
      </c>
      <c r="D225" s="30">
        <v>43542</v>
      </c>
      <c r="E225" s="29"/>
      <c r="F225" s="29">
        <v>2328</v>
      </c>
      <c r="G225" s="29"/>
      <c r="H225" s="31" t="s">
        <v>466</v>
      </c>
      <c r="I225" s="32">
        <v>41002865</v>
      </c>
      <c r="J225" s="29" t="s">
        <v>161</v>
      </c>
      <c r="K225" s="33">
        <v>75.78</v>
      </c>
      <c r="L225">
        <f t="shared" si="22"/>
        <v>31</v>
      </c>
      <c r="M225" s="23">
        <f t="shared" si="23"/>
        <v>1.0705435023193563E-2</v>
      </c>
      <c r="N225" s="25">
        <v>23</v>
      </c>
      <c r="Q225" s="56">
        <f t="shared" si="25"/>
        <v>2349.1799999999998</v>
      </c>
      <c r="R225" s="57">
        <f t="shared" si="24"/>
        <v>1.0705435023193563E-2</v>
      </c>
      <c r="U225" s="52"/>
      <c r="V225" s="52"/>
    </row>
    <row r="226" spans="2:22" x14ac:dyDescent="0.25">
      <c r="B226" s="29"/>
      <c r="C226" s="30">
        <v>43511</v>
      </c>
      <c r="D226" s="30">
        <v>43542</v>
      </c>
      <c r="E226" s="29"/>
      <c r="F226" s="29">
        <v>2329</v>
      </c>
      <c r="G226" s="29"/>
      <c r="H226" s="31" t="s">
        <v>467</v>
      </c>
      <c r="I226" s="32">
        <v>41007250</v>
      </c>
      <c r="J226" s="29" t="s">
        <v>95</v>
      </c>
      <c r="K226" s="33">
        <v>123.72</v>
      </c>
      <c r="L226">
        <f t="shared" si="22"/>
        <v>31</v>
      </c>
      <c r="M226" s="23">
        <f t="shared" si="23"/>
        <v>1.7477915295190122E-2</v>
      </c>
      <c r="N226" s="25">
        <v>24</v>
      </c>
      <c r="Q226" s="56">
        <f t="shared" si="25"/>
        <v>3835.32</v>
      </c>
      <c r="R226" s="57">
        <f t="shared" si="24"/>
        <v>1.7477915295190122E-2</v>
      </c>
      <c r="U226" s="52"/>
      <c r="V226" s="52"/>
    </row>
    <row r="227" spans="2:22" x14ac:dyDescent="0.25">
      <c r="B227" s="29"/>
      <c r="C227" s="30">
        <v>43434</v>
      </c>
      <c r="D227" s="30">
        <v>43466</v>
      </c>
      <c r="E227" s="29">
        <v>3979</v>
      </c>
      <c r="F227" s="29">
        <v>71</v>
      </c>
      <c r="G227" s="29" t="s">
        <v>50</v>
      </c>
      <c r="H227" s="31" t="s">
        <v>181</v>
      </c>
      <c r="I227" s="32">
        <v>41007660</v>
      </c>
      <c r="J227" s="29" t="s">
        <v>113</v>
      </c>
      <c r="K227" s="33">
        <v>55.44</v>
      </c>
      <c r="L227">
        <f t="shared" si="22"/>
        <v>32</v>
      </c>
      <c r="M227" s="23">
        <f t="shared" si="23"/>
        <v>8.0846500336062936E-3</v>
      </c>
      <c r="N227" s="25">
        <v>25</v>
      </c>
      <c r="Q227" s="56">
        <f t="shared" si="25"/>
        <v>1774.08</v>
      </c>
      <c r="R227" s="57">
        <f t="shared" si="24"/>
        <v>8.0846500336062936E-3</v>
      </c>
      <c r="U227" s="52"/>
      <c r="V227" s="52"/>
    </row>
    <row r="228" spans="2:22" x14ac:dyDescent="0.25">
      <c r="B228" s="29"/>
      <c r="C228" s="30">
        <v>43448</v>
      </c>
      <c r="D228" s="30">
        <v>43480</v>
      </c>
      <c r="E228" s="29"/>
      <c r="F228" s="29">
        <v>326</v>
      </c>
      <c r="G228" s="29"/>
      <c r="H228" s="31" t="s">
        <v>280</v>
      </c>
      <c r="I228" s="32">
        <v>40000550</v>
      </c>
      <c r="J228" s="29" t="s">
        <v>281</v>
      </c>
      <c r="K228" s="33">
        <v>1763.43</v>
      </c>
      <c r="L228">
        <f t="shared" si="22"/>
        <v>32</v>
      </c>
      <c r="M228" s="23">
        <f t="shared" si="23"/>
        <v>0.25715574330379415</v>
      </c>
      <c r="N228" s="25">
        <v>26</v>
      </c>
      <c r="Q228" s="56">
        <f t="shared" si="25"/>
        <v>56429.760000000002</v>
      </c>
      <c r="R228" s="57">
        <f t="shared" si="24"/>
        <v>0.25715574330379415</v>
      </c>
      <c r="U228" s="52"/>
      <c r="V228" s="52"/>
    </row>
    <row r="229" spans="2:22" x14ac:dyDescent="0.25">
      <c r="B229" s="29"/>
      <c r="C229" s="30">
        <v>43448</v>
      </c>
      <c r="D229" s="30">
        <v>43480</v>
      </c>
      <c r="E229" s="29"/>
      <c r="F229" s="29">
        <v>332</v>
      </c>
      <c r="G229" s="29"/>
      <c r="H229" s="31" t="s">
        <v>287</v>
      </c>
      <c r="I229" s="32">
        <v>40001800</v>
      </c>
      <c r="J229" s="29" t="s">
        <v>86</v>
      </c>
      <c r="K229" s="33">
        <v>5965.11</v>
      </c>
      <c r="L229">
        <f t="shared" si="22"/>
        <v>32</v>
      </c>
      <c r="M229" s="23">
        <f t="shared" si="23"/>
        <v>0.86987422009316817</v>
      </c>
      <c r="N229" s="25">
        <v>27</v>
      </c>
      <c r="Q229" s="56">
        <f t="shared" si="25"/>
        <v>190883.52</v>
      </c>
      <c r="R229" s="57">
        <f t="shared" si="24"/>
        <v>0.86987422009316817</v>
      </c>
      <c r="U229" s="52"/>
      <c r="V229" s="52"/>
    </row>
    <row r="230" spans="2:22" x14ac:dyDescent="0.25">
      <c r="B230" s="29"/>
      <c r="C230" s="30">
        <v>43479</v>
      </c>
      <c r="D230" s="30">
        <v>43511</v>
      </c>
      <c r="E230" s="29"/>
      <c r="F230" s="29">
        <v>1407</v>
      </c>
      <c r="G230" s="29"/>
      <c r="H230" s="31" t="s">
        <v>392</v>
      </c>
      <c r="I230" s="32">
        <v>41007532</v>
      </c>
      <c r="J230" s="29" t="s">
        <v>393</v>
      </c>
      <c r="K230" s="33">
        <v>5168.88</v>
      </c>
      <c r="L230">
        <f t="shared" si="22"/>
        <v>32</v>
      </c>
      <c r="M230" s="23">
        <f t="shared" si="23"/>
        <v>0.75376237131505963</v>
      </c>
      <c r="N230" s="25">
        <v>28</v>
      </c>
      <c r="Q230" s="56">
        <f t="shared" si="25"/>
        <v>165404.16</v>
      </c>
      <c r="R230" s="57">
        <f t="shared" si="24"/>
        <v>0.75376237131505963</v>
      </c>
      <c r="U230" s="52"/>
      <c r="V230" s="52"/>
    </row>
    <row r="231" spans="2:22" x14ac:dyDescent="0.25">
      <c r="B231" s="29"/>
      <c r="C231" s="30">
        <v>43493</v>
      </c>
      <c r="D231" s="30">
        <v>43525</v>
      </c>
      <c r="E231" s="29"/>
      <c r="F231" s="29">
        <v>2162</v>
      </c>
      <c r="G231" s="29"/>
      <c r="H231" s="31" t="s">
        <v>442</v>
      </c>
      <c r="I231" s="32">
        <v>41006850</v>
      </c>
      <c r="J231" s="29" t="s">
        <v>23</v>
      </c>
      <c r="K231" s="33">
        <v>632</v>
      </c>
      <c r="L231">
        <f t="shared" si="22"/>
        <v>32</v>
      </c>
      <c r="M231" s="23">
        <f t="shared" si="23"/>
        <v>9.2162677150778832E-2</v>
      </c>
      <c r="N231" s="25">
        <v>29</v>
      </c>
      <c r="Q231" s="56">
        <f t="shared" si="25"/>
        <v>20224</v>
      </c>
      <c r="R231" s="57">
        <f t="shared" si="24"/>
        <v>9.2162677150778832E-2</v>
      </c>
      <c r="U231" s="52"/>
      <c r="V231" s="52"/>
    </row>
    <row r="232" spans="2:22" x14ac:dyDescent="0.25">
      <c r="B232" s="29"/>
      <c r="C232" s="30">
        <v>43510</v>
      </c>
      <c r="D232" s="30">
        <v>43542</v>
      </c>
      <c r="E232" s="29"/>
      <c r="F232" s="29">
        <v>2327</v>
      </c>
      <c r="G232" s="29"/>
      <c r="H232" s="31" t="s">
        <v>465</v>
      </c>
      <c r="I232" s="32">
        <v>40002150</v>
      </c>
      <c r="J232" s="29" t="s">
        <v>81</v>
      </c>
      <c r="K232" s="33">
        <v>718.74</v>
      </c>
      <c r="L232">
        <f t="shared" si="22"/>
        <v>32</v>
      </c>
      <c r="M232" s="23">
        <f t="shared" si="23"/>
        <v>0.1048117129356816</v>
      </c>
      <c r="N232" s="25">
        <v>30</v>
      </c>
      <c r="Q232" s="56">
        <f t="shared" si="25"/>
        <v>22999.68</v>
      </c>
      <c r="R232" s="57">
        <f t="shared" si="24"/>
        <v>0.1048117129356816</v>
      </c>
      <c r="U232" s="52"/>
      <c r="V232" s="52"/>
    </row>
    <row r="233" spans="2:22" x14ac:dyDescent="0.25">
      <c r="B233" s="29"/>
      <c r="C233" s="30">
        <v>43510</v>
      </c>
      <c r="D233" s="30">
        <v>43542</v>
      </c>
      <c r="E233" s="29"/>
      <c r="F233" s="29">
        <v>2337</v>
      </c>
      <c r="G233" s="29"/>
      <c r="H233" s="31" t="s">
        <v>479</v>
      </c>
      <c r="I233" s="32">
        <v>40005725</v>
      </c>
      <c r="J233" s="29" t="s">
        <v>377</v>
      </c>
      <c r="K233" s="33">
        <v>262.33</v>
      </c>
      <c r="L233">
        <f t="shared" si="22"/>
        <v>32</v>
      </c>
      <c r="M233" s="23">
        <f t="shared" si="23"/>
        <v>3.8254802368613623E-2</v>
      </c>
      <c r="N233" s="25">
        <v>31</v>
      </c>
      <c r="Q233" s="56">
        <f t="shared" si="25"/>
        <v>8394.56</v>
      </c>
      <c r="R233" s="57">
        <f t="shared" si="24"/>
        <v>3.8254802368613623E-2</v>
      </c>
      <c r="U233" s="52"/>
      <c r="V233" s="52"/>
    </row>
    <row r="234" spans="2:22" x14ac:dyDescent="0.25">
      <c r="B234" s="29"/>
      <c r="C234" s="30">
        <v>43462</v>
      </c>
      <c r="D234" s="30">
        <v>43495</v>
      </c>
      <c r="E234" s="29"/>
      <c r="F234" s="29">
        <v>593</v>
      </c>
      <c r="G234" s="29"/>
      <c r="H234" s="31" t="s">
        <v>336</v>
      </c>
      <c r="I234" s="32">
        <v>40002800</v>
      </c>
      <c r="J234" s="29" t="s">
        <v>35</v>
      </c>
      <c r="K234" s="33">
        <v>1.39</v>
      </c>
      <c r="L234">
        <f t="shared" si="22"/>
        <v>33</v>
      </c>
      <c r="M234" s="23">
        <f t="shared" si="23"/>
        <v>2.0903392013974607E-4</v>
      </c>
      <c r="N234" s="25">
        <v>32</v>
      </c>
      <c r="Q234" s="56">
        <f t="shared" si="25"/>
        <v>45.87</v>
      </c>
      <c r="R234" s="57">
        <f t="shared" si="24"/>
        <v>2.0903392013974607E-4</v>
      </c>
      <c r="U234" s="52"/>
      <c r="V234" s="52"/>
    </row>
    <row r="235" spans="2:22" x14ac:dyDescent="0.25">
      <c r="B235" s="29"/>
      <c r="C235" s="30">
        <v>43461</v>
      </c>
      <c r="D235" s="30">
        <v>43495</v>
      </c>
      <c r="E235" s="29"/>
      <c r="F235" s="29">
        <v>599</v>
      </c>
      <c r="G235" s="29"/>
      <c r="H235" s="31" t="s">
        <v>342</v>
      </c>
      <c r="I235" s="32">
        <v>40001800</v>
      </c>
      <c r="J235" s="29" t="s">
        <v>86</v>
      </c>
      <c r="K235" s="33">
        <v>1703.05</v>
      </c>
      <c r="L235">
        <f t="shared" ref="L235:L265" si="26">+D235-C235</f>
        <v>34</v>
      </c>
      <c r="M235" s="23">
        <f t="shared" ref="M235:M265" si="27">K235/$K$277*L235</f>
        <v>0.26387262702410758</v>
      </c>
      <c r="N235" s="25">
        <v>33</v>
      </c>
      <c r="Q235" s="56">
        <f t="shared" si="25"/>
        <v>57903.7</v>
      </c>
      <c r="R235" s="57">
        <f t="shared" ref="R235:R265" si="28">K235/$K$277*L235</f>
        <v>0.26387262702410758</v>
      </c>
      <c r="U235" s="52"/>
      <c r="V235" s="52"/>
    </row>
    <row r="236" spans="2:22" x14ac:dyDescent="0.25">
      <c r="B236" s="29"/>
      <c r="C236" s="30">
        <v>43461</v>
      </c>
      <c r="D236" s="30">
        <v>43495</v>
      </c>
      <c r="E236" s="29"/>
      <c r="F236" s="29">
        <v>602</v>
      </c>
      <c r="G236" s="29"/>
      <c r="H236" s="31" t="s">
        <v>347</v>
      </c>
      <c r="I236" s="32">
        <v>41000315</v>
      </c>
      <c r="J236" s="29" t="s">
        <v>178</v>
      </c>
      <c r="K236" s="33">
        <v>1004.3</v>
      </c>
      <c r="L236">
        <f t="shared" si="26"/>
        <v>34</v>
      </c>
      <c r="M236" s="23">
        <f t="shared" si="27"/>
        <v>0.15560745681002391</v>
      </c>
      <c r="N236" s="25">
        <v>34</v>
      </c>
      <c r="Q236" s="56">
        <f t="shared" si="25"/>
        <v>34146.199999999997</v>
      </c>
      <c r="R236" s="57">
        <f t="shared" si="28"/>
        <v>0.15560745681002391</v>
      </c>
      <c r="U236" s="52"/>
      <c r="V236" s="52"/>
    </row>
    <row r="237" spans="2:22" x14ac:dyDescent="0.25">
      <c r="B237" s="29"/>
      <c r="C237" s="30">
        <v>43461</v>
      </c>
      <c r="D237" s="30">
        <v>43495</v>
      </c>
      <c r="E237" s="29"/>
      <c r="F237" s="29">
        <v>606</v>
      </c>
      <c r="G237" s="29"/>
      <c r="H237" s="31" t="s">
        <v>352</v>
      </c>
      <c r="I237" s="32">
        <v>41001146</v>
      </c>
      <c r="J237" s="29" t="s">
        <v>353</v>
      </c>
      <c r="K237" s="33">
        <v>5445</v>
      </c>
      <c r="L237">
        <f t="shared" si="26"/>
        <v>34</v>
      </c>
      <c r="M237" s="23">
        <f t="shared" si="27"/>
        <v>0.84365488631940688</v>
      </c>
      <c r="N237" s="25">
        <v>35</v>
      </c>
      <c r="Q237" s="56">
        <f t="shared" si="25"/>
        <v>185130</v>
      </c>
      <c r="R237" s="57">
        <f t="shared" si="28"/>
        <v>0.84365488631940688</v>
      </c>
      <c r="U237" s="52"/>
      <c r="V237" s="52"/>
    </row>
    <row r="238" spans="2:22" x14ac:dyDescent="0.25">
      <c r="B238" s="29"/>
      <c r="C238" s="30">
        <v>43508</v>
      </c>
      <c r="D238" s="30">
        <v>43542</v>
      </c>
      <c r="E238" s="29"/>
      <c r="F238" s="29">
        <v>2334</v>
      </c>
      <c r="G238" s="29"/>
      <c r="H238" s="31" t="s">
        <v>474</v>
      </c>
      <c r="I238" s="32">
        <v>41007265</v>
      </c>
      <c r="J238" s="29" t="s">
        <v>91</v>
      </c>
      <c r="K238" s="33">
        <v>1024.3900000000001</v>
      </c>
      <c r="L238">
        <f t="shared" si="26"/>
        <v>34</v>
      </c>
      <c r="M238" s="23">
        <f t="shared" si="27"/>
        <v>0.15872022571106284</v>
      </c>
      <c r="N238" s="25">
        <v>36</v>
      </c>
      <c r="Q238" s="56">
        <f t="shared" si="25"/>
        <v>34829.26</v>
      </c>
      <c r="R238" s="57">
        <f t="shared" si="28"/>
        <v>0.15872022571106284</v>
      </c>
      <c r="U238" s="52"/>
      <c r="V238" s="52"/>
    </row>
    <row r="239" spans="2:22" x14ac:dyDescent="0.25">
      <c r="B239" s="29"/>
      <c r="C239" s="30">
        <v>43445</v>
      </c>
      <c r="D239" s="30">
        <v>43480</v>
      </c>
      <c r="E239" s="29"/>
      <c r="F239" s="29">
        <v>330</v>
      </c>
      <c r="G239" s="29"/>
      <c r="H239" s="31" t="s">
        <v>285</v>
      </c>
      <c r="I239" s="32">
        <v>40007508</v>
      </c>
      <c r="J239" s="29" t="s">
        <v>148</v>
      </c>
      <c r="K239" s="33">
        <v>137.5</v>
      </c>
      <c r="L239">
        <f t="shared" si="26"/>
        <v>35</v>
      </c>
      <c r="M239" s="23">
        <f t="shared" si="27"/>
        <v>2.1931016801232352E-2</v>
      </c>
      <c r="N239" s="25">
        <v>37</v>
      </c>
      <c r="Q239" s="56">
        <f t="shared" si="25"/>
        <v>4812.5</v>
      </c>
      <c r="R239" s="57">
        <f t="shared" si="28"/>
        <v>2.1931016801232352E-2</v>
      </c>
      <c r="U239" s="52"/>
      <c r="V239" s="52"/>
    </row>
    <row r="240" spans="2:22" x14ac:dyDescent="0.25">
      <c r="B240" s="29"/>
      <c r="C240" s="30">
        <v>43490</v>
      </c>
      <c r="D240" s="30">
        <v>43525</v>
      </c>
      <c r="E240" s="29"/>
      <c r="F240" s="29">
        <v>2137</v>
      </c>
      <c r="G240" s="29"/>
      <c r="H240" s="31" t="s">
        <v>416</v>
      </c>
      <c r="I240" s="32">
        <v>41001242</v>
      </c>
      <c r="J240" s="29" t="s">
        <v>180</v>
      </c>
      <c r="K240" s="33">
        <v>1937.96</v>
      </c>
      <c r="L240">
        <f t="shared" si="26"/>
        <v>35</v>
      </c>
      <c r="M240" s="23">
        <f t="shared" si="27"/>
        <v>0.30910133323720912</v>
      </c>
      <c r="N240" s="25">
        <v>38</v>
      </c>
      <c r="Q240" s="56">
        <f t="shared" si="25"/>
        <v>67828.600000000006</v>
      </c>
      <c r="R240" s="57">
        <f t="shared" si="28"/>
        <v>0.30910133323720912</v>
      </c>
      <c r="U240" s="52"/>
      <c r="V240" s="52"/>
    </row>
    <row r="241" spans="2:22" x14ac:dyDescent="0.25">
      <c r="B241" s="29"/>
      <c r="C241" s="30">
        <v>43490</v>
      </c>
      <c r="D241" s="30">
        <v>43525</v>
      </c>
      <c r="E241" s="29"/>
      <c r="F241" s="29">
        <v>2145</v>
      </c>
      <c r="G241" s="29"/>
      <c r="H241" s="31" t="s">
        <v>423</v>
      </c>
      <c r="I241" s="32">
        <v>41001242</v>
      </c>
      <c r="J241" s="29" t="s">
        <v>180</v>
      </c>
      <c r="K241" s="33">
        <v>1841.73</v>
      </c>
      <c r="L241">
        <f t="shared" si="26"/>
        <v>35</v>
      </c>
      <c r="M241" s="23">
        <f t="shared" si="27"/>
        <v>0.2937528114424266</v>
      </c>
      <c r="N241" s="25">
        <v>39</v>
      </c>
      <c r="Q241" s="56">
        <f t="shared" si="25"/>
        <v>64460.55</v>
      </c>
      <c r="R241" s="57">
        <f t="shared" si="28"/>
        <v>0.2937528114424266</v>
      </c>
      <c r="U241" s="52"/>
      <c r="V241" s="52"/>
    </row>
    <row r="242" spans="2:22" x14ac:dyDescent="0.25">
      <c r="B242" s="29"/>
      <c r="C242" s="30">
        <v>43507</v>
      </c>
      <c r="D242" s="30">
        <v>43542</v>
      </c>
      <c r="E242" s="29"/>
      <c r="F242" s="29">
        <v>2332</v>
      </c>
      <c r="G242" s="29"/>
      <c r="H242" s="31" t="s">
        <v>471</v>
      </c>
      <c r="I242" s="32">
        <v>40007508</v>
      </c>
      <c r="J242" s="29" t="s">
        <v>148</v>
      </c>
      <c r="K242" s="33">
        <v>2086.6999999999998</v>
      </c>
      <c r="L242">
        <f t="shared" si="26"/>
        <v>35</v>
      </c>
      <c r="M242" s="23">
        <f t="shared" si="27"/>
        <v>0.33282511097550216</v>
      </c>
      <c r="N242" s="25">
        <v>40</v>
      </c>
      <c r="Q242" s="56">
        <f t="shared" si="25"/>
        <v>73034.5</v>
      </c>
      <c r="R242" s="57">
        <f t="shared" si="28"/>
        <v>0.33282511097550216</v>
      </c>
      <c r="U242" s="52"/>
      <c r="V242" s="52"/>
    </row>
    <row r="243" spans="2:22" x14ac:dyDescent="0.25">
      <c r="B243" s="29"/>
      <c r="C243" s="30">
        <v>43507</v>
      </c>
      <c r="D243" s="30">
        <v>43542</v>
      </c>
      <c r="E243" s="29"/>
      <c r="F243" s="29">
        <v>2335</v>
      </c>
      <c r="G243" s="29"/>
      <c r="H243" s="31" t="s">
        <v>475</v>
      </c>
      <c r="I243" s="32">
        <v>40002150</v>
      </c>
      <c r="J243" s="29" t="s">
        <v>81</v>
      </c>
      <c r="K243" s="33">
        <v>284.35000000000002</v>
      </c>
      <c r="L243">
        <f t="shared" si="26"/>
        <v>35</v>
      </c>
      <c r="M243" s="23">
        <f t="shared" si="27"/>
        <v>4.535334274494851E-2</v>
      </c>
      <c r="N243" s="25">
        <v>41</v>
      </c>
      <c r="Q243" s="56">
        <f t="shared" si="25"/>
        <v>9952.25</v>
      </c>
      <c r="R243" s="57">
        <f t="shared" si="28"/>
        <v>4.535334274494851E-2</v>
      </c>
      <c r="U243" s="52"/>
      <c r="V243" s="52"/>
    </row>
    <row r="244" spans="2:22" x14ac:dyDescent="0.25">
      <c r="B244" s="29"/>
      <c r="C244" s="30">
        <v>43444</v>
      </c>
      <c r="D244" s="30">
        <v>43480</v>
      </c>
      <c r="E244" s="29"/>
      <c r="F244" s="29">
        <v>321</v>
      </c>
      <c r="G244" s="29"/>
      <c r="H244" s="31" t="s">
        <v>271</v>
      </c>
      <c r="I244" s="32">
        <v>40001850</v>
      </c>
      <c r="J244" s="29" t="s">
        <v>135</v>
      </c>
      <c r="K244" s="33">
        <v>1542.87</v>
      </c>
      <c r="L244">
        <f t="shared" si="26"/>
        <v>36</v>
      </c>
      <c r="M244" s="23">
        <f t="shared" si="27"/>
        <v>0.25311615254363112</v>
      </c>
      <c r="N244" s="25">
        <v>42</v>
      </c>
      <c r="Q244" s="56">
        <f t="shared" si="25"/>
        <v>55543.319999999992</v>
      </c>
      <c r="R244" s="57">
        <f t="shared" si="28"/>
        <v>0.25311615254363112</v>
      </c>
      <c r="U244" s="52"/>
      <c r="V244" s="52"/>
    </row>
    <row r="245" spans="2:22" x14ac:dyDescent="0.25">
      <c r="B245" s="29"/>
      <c r="C245" s="30">
        <v>43444</v>
      </c>
      <c r="D245" s="30">
        <v>43480</v>
      </c>
      <c r="E245" s="29"/>
      <c r="F245" s="29">
        <v>338</v>
      </c>
      <c r="G245" s="29"/>
      <c r="H245" s="31" t="s">
        <v>297</v>
      </c>
      <c r="I245" s="32">
        <v>41001075</v>
      </c>
      <c r="J245" s="29" t="s">
        <v>179</v>
      </c>
      <c r="K245" s="33">
        <v>1203.42</v>
      </c>
      <c r="L245">
        <f t="shared" si="26"/>
        <v>36</v>
      </c>
      <c r="M245" s="23">
        <f t="shared" si="27"/>
        <v>0.19742754755362191</v>
      </c>
      <c r="N245" s="25">
        <v>43</v>
      </c>
      <c r="Q245" s="56">
        <f t="shared" si="25"/>
        <v>43323.12</v>
      </c>
      <c r="R245" s="57">
        <f t="shared" si="28"/>
        <v>0.19742754755362191</v>
      </c>
      <c r="U245" s="52"/>
      <c r="V245" s="52"/>
    </row>
    <row r="246" spans="2:22" x14ac:dyDescent="0.25">
      <c r="B246" s="29"/>
      <c r="C246" s="30">
        <v>43444</v>
      </c>
      <c r="D246" s="30">
        <v>43480</v>
      </c>
      <c r="E246" s="29"/>
      <c r="F246" s="29">
        <v>341</v>
      </c>
      <c r="G246" s="29"/>
      <c r="H246" s="31" t="s">
        <v>300</v>
      </c>
      <c r="I246" s="32">
        <v>40002150</v>
      </c>
      <c r="J246" s="29" t="s">
        <v>81</v>
      </c>
      <c r="K246" s="33">
        <v>210.54</v>
      </c>
      <c r="L246">
        <f t="shared" si="26"/>
        <v>36</v>
      </c>
      <c r="M246" s="23">
        <f t="shared" si="27"/>
        <v>3.454022358107689E-2</v>
      </c>
      <c r="N246" s="25">
        <v>44</v>
      </c>
      <c r="Q246" s="56">
        <f t="shared" si="25"/>
        <v>7579.44</v>
      </c>
      <c r="R246" s="57">
        <f t="shared" si="28"/>
        <v>3.454022358107689E-2</v>
      </c>
      <c r="U246" s="52"/>
      <c r="V246" s="52"/>
    </row>
    <row r="247" spans="2:22" x14ac:dyDescent="0.25">
      <c r="B247" s="29"/>
      <c r="C247" s="30">
        <v>43475</v>
      </c>
      <c r="D247" s="30">
        <v>43511</v>
      </c>
      <c r="E247" s="29"/>
      <c r="F247" s="29">
        <v>1401</v>
      </c>
      <c r="G247" s="29"/>
      <c r="H247" s="31" t="s">
        <v>383</v>
      </c>
      <c r="I247" s="32">
        <v>41002915</v>
      </c>
      <c r="J247" s="29" t="s">
        <v>109</v>
      </c>
      <c r="K247" s="33">
        <v>506.24</v>
      </c>
      <c r="L247">
        <f t="shared" si="26"/>
        <v>36</v>
      </c>
      <c r="M247" s="23">
        <f t="shared" si="27"/>
        <v>8.3051404890682842E-2</v>
      </c>
      <c r="N247" s="25">
        <v>45</v>
      </c>
      <c r="Q247" s="56">
        <f t="shared" si="25"/>
        <v>18224.64</v>
      </c>
      <c r="R247" s="57">
        <f t="shared" si="28"/>
        <v>8.3051404890682842E-2</v>
      </c>
      <c r="U247" s="52"/>
      <c r="V247" s="52"/>
    </row>
    <row r="248" spans="2:22" x14ac:dyDescent="0.25">
      <c r="B248" s="29"/>
      <c r="C248" s="30">
        <v>43458</v>
      </c>
      <c r="D248" s="30">
        <v>43495</v>
      </c>
      <c r="E248" s="29"/>
      <c r="F248" s="29">
        <v>573</v>
      </c>
      <c r="G248" s="29"/>
      <c r="H248" s="31" t="s">
        <v>314</v>
      </c>
      <c r="I248" s="32">
        <v>41002895</v>
      </c>
      <c r="J248" s="29" t="s">
        <v>163</v>
      </c>
      <c r="K248" s="33">
        <v>3033.95</v>
      </c>
      <c r="L248">
        <f t="shared" si="26"/>
        <v>37</v>
      </c>
      <c r="M248" s="23">
        <f t="shared" si="27"/>
        <v>0.51156187255930574</v>
      </c>
      <c r="N248" s="25">
        <v>46</v>
      </c>
      <c r="Q248" s="56">
        <f t="shared" si="25"/>
        <v>112256.15</v>
      </c>
      <c r="R248" s="57">
        <f t="shared" si="28"/>
        <v>0.51156187255930574</v>
      </c>
      <c r="U248" s="52"/>
      <c r="V248" s="52"/>
    </row>
    <row r="249" spans="2:22" x14ac:dyDescent="0.25">
      <c r="B249" s="29"/>
      <c r="C249" s="30">
        <v>43458</v>
      </c>
      <c r="D249" s="30">
        <v>43495</v>
      </c>
      <c r="E249" s="29"/>
      <c r="F249" s="29">
        <v>578</v>
      </c>
      <c r="G249" s="29"/>
      <c r="H249" s="31" t="s">
        <v>319</v>
      </c>
      <c r="I249" s="32">
        <v>41000115</v>
      </c>
      <c r="J249" s="29" t="s">
        <v>90</v>
      </c>
      <c r="K249" s="33">
        <v>159.5</v>
      </c>
      <c r="L249">
        <f t="shared" si="26"/>
        <v>37</v>
      </c>
      <c r="M249" s="23">
        <f t="shared" si="27"/>
        <v>2.6893692603111218E-2</v>
      </c>
      <c r="N249" s="25">
        <v>47</v>
      </c>
      <c r="Q249" s="56">
        <f t="shared" si="25"/>
        <v>5901.5</v>
      </c>
      <c r="R249" s="57">
        <f t="shared" si="28"/>
        <v>2.6893692603111218E-2</v>
      </c>
      <c r="U249" s="52"/>
      <c r="V249" s="52"/>
    </row>
    <row r="250" spans="2:22" x14ac:dyDescent="0.25">
      <c r="B250" s="29"/>
      <c r="C250" s="30">
        <v>43458</v>
      </c>
      <c r="D250" s="30">
        <v>43495</v>
      </c>
      <c r="E250" s="29"/>
      <c r="F250" s="29">
        <v>590</v>
      </c>
      <c r="G250" s="29"/>
      <c r="H250" s="31" t="s">
        <v>333</v>
      </c>
      <c r="I250" s="32">
        <v>41002895</v>
      </c>
      <c r="J250" s="29" t="s">
        <v>163</v>
      </c>
      <c r="K250" s="33">
        <v>5565.58</v>
      </c>
      <c r="L250">
        <f t="shared" si="26"/>
        <v>37</v>
      </c>
      <c r="M250" s="23">
        <f t="shared" si="27"/>
        <v>0.93842631773055629</v>
      </c>
      <c r="N250" s="25">
        <v>48</v>
      </c>
      <c r="Q250" s="56">
        <f t="shared" si="25"/>
        <v>205926.46</v>
      </c>
      <c r="R250" s="57">
        <f t="shared" si="28"/>
        <v>0.93842631773055629</v>
      </c>
      <c r="U250" s="52"/>
      <c r="V250" s="52"/>
    </row>
    <row r="251" spans="2:22" x14ac:dyDescent="0.25">
      <c r="B251" s="29"/>
      <c r="C251" s="30">
        <v>43505</v>
      </c>
      <c r="D251" s="30">
        <v>43542</v>
      </c>
      <c r="E251" s="29"/>
      <c r="F251" s="29">
        <v>2324</v>
      </c>
      <c r="G251" s="29"/>
      <c r="H251" s="31" t="s">
        <v>462</v>
      </c>
      <c r="I251" s="32">
        <v>40007508</v>
      </c>
      <c r="J251" s="29" t="s">
        <v>148</v>
      </c>
      <c r="K251" s="33">
        <v>2157.98</v>
      </c>
      <c r="L251">
        <f t="shared" si="26"/>
        <v>37</v>
      </c>
      <c r="M251" s="23">
        <f t="shared" si="27"/>
        <v>0.36386238723299025</v>
      </c>
      <c r="N251" s="25">
        <v>49</v>
      </c>
      <c r="Q251" s="56">
        <f t="shared" si="25"/>
        <v>79845.259999999995</v>
      </c>
      <c r="R251" s="57">
        <f t="shared" si="28"/>
        <v>0.36386238723299025</v>
      </c>
      <c r="U251" s="52"/>
      <c r="V251" s="52"/>
    </row>
    <row r="252" spans="2:22" x14ac:dyDescent="0.25">
      <c r="B252" s="29"/>
      <c r="C252" s="30">
        <v>43487</v>
      </c>
      <c r="D252" s="30">
        <v>43525</v>
      </c>
      <c r="E252" s="29"/>
      <c r="F252" s="29">
        <v>2148</v>
      </c>
      <c r="G252" s="29"/>
      <c r="H252" s="31" t="s">
        <v>427</v>
      </c>
      <c r="I252" s="32">
        <v>40001913</v>
      </c>
      <c r="J252" s="29" t="s">
        <v>428</v>
      </c>
      <c r="K252" s="33">
        <v>1452.48</v>
      </c>
      <c r="L252">
        <f t="shared" si="26"/>
        <v>38</v>
      </c>
      <c r="M252" s="23">
        <f t="shared" si="27"/>
        <v>0.25152536203038978</v>
      </c>
      <c r="N252" s="25">
        <v>50</v>
      </c>
      <c r="Q252" s="56">
        <f t="shared" si="25"/>
        <v>55194.239999999998</v>
      </c>
      <c r="R252" s="57">
        <f t="shared" si="28"/>
        <v>0.25152536203038978</v>
      </c>
      <c r="U252" s="52"/>
      <c r="V252" s="52"/>
    </row>
    <row r="253" spans="2:22" x14ac:dyDescent="0.25">
      <c r="B253" s="29"/>
      <c r="C253" s="30">
        <v>43487</v>
      </c>
      <c r="D253" s="30">
        <v>43525</v>
      </c>
      <c r="E253" s="29"/>
      <c r="F253" s="29">
        <v>2164</v>
      </c>
      <c r="G253" s="29"/>
      <c r="H253" s="31" t="s">
        <v>444</v>
      </c>
      <c r="I253" s="32">
        <v>40002390</v>
      </c>
      <c r="J253" s="29" t="s">
        <v>116</v>
      </c>
      <c r="K253" s="33">
        <v>1141.6500000000001</v>
      </c>
      <c r="L253">
        <f t="shared" si="26"/>
        <v>38</v>
      </c>
      <c r="M253" s="23">
        <f t="shared" si="27"/>
        <v>0.19769905923798917</v>
      </c>
      <c r="N253" s="25">
        <v>51</v>
      </c>
      <c r="Q253" s="56">
        <f t="shared" si="25"/>
        <v>43382.700000000004</v>
      </c>
      <c r="R253" s="57">
        <f t="shared" si="28"/>
        <v>0.19769905923798917</v>
      </c>
      <c r="U253" s="52"/>
      <c r="V253" s="52"/>
    </row>
    <row r="254" spans="2:22" x14ac:dyDescent="0.25">
      <c r="B254" s="29"/>
      <c r="C254" s="30">
        <v>43487</v>
      </c>
      <c r="D254" s="30">
        <v>43525</v>
      </c>
      <c r="E254" s="29"/>
      <c r="F254" s="29">
        <v>2170</v>
      </c>
      <c r="G254" s="29"/>
      <c r="H254" s="31" t="s">
        <v>450</v>
      </c>
      <c r="I254" s="32">
        <v>41002865</v>
      </c>
      <c r="J254" s="29" t="s">
        <v>161</v>
      </c>
      <c r="K254" s="33">
        <v>58.91</v>
      </c>
      <c r="L254">
        <f t="shared" si="26"/>
        <v>38</v>
      </c>
      <c r="M254" s="23">
        <f t="shared" si="27"/>
        <v>1.020142038252524E-2</v>
      </c>
      <c r="N254" s="25">
        <v>52</v>
      </c>
      <c r="Q254" s="56">
        <f t="shared" si="25"/>
        <v>2238.58</v>
      </c>
      <c r="R254" s="57">
        <f t="shared" si="28"/>
        <v>1.020142038252524E-2</v>
      </c>
      <c r="U254" s="52"/>
      <c r="V254" s="52"/>
    </row>
    <row r="255" spans="2:22" x14ac:dyDescent="0.25">
      <c r="B255" s="29"/>
      <c r="C255" s="30">
        <v>43504</v>
      </c>
      <c r="D255" s="30">
        <v>43542</v>
      </c>
      <c r="E255" s="29"/>
      <c r="F255" s="29">
        <v>2336</v>
      </c>
      <c r="G255" s="29"/>
      <c r="H255" s="31" t="s">
        <v>477</v>
      </c>
      <c r="I255" s="32">
        <v>41002969</v>
      </c>
      <c r="J255" s="29" t="s">
        <v>478</v>
      </c>
      <c r="K255" s="33">
        <v>4471.9799999999996</v>
      </c>
      <c r="L255">
        <f t="shared" si="26"/>
        <v>38</v>
      </c>
      <c r="M255" s="23">
        <f t="shared" si="27"/>
        <v>0.77441093061017174</v>
      </c>
      <c r="N255" s="25">
        <v>53</v>
      </c>
      <c r="Q255" s="56">
        <f t="shared" si="25"/>
        <v>169935.24</v>
      </c>
      <c r="R255" s="57">
        <f t="shared" si="28"/>
        <v>0.77441093061017174</v>
      </c>
      <c r="U255" s="52"/>
      <c r="V255" s="52"/>
    </row>
    <row r="256" spans="2:22" x14ac:dyDescent="0.25">
      <c r="B256" s="29"/>
      <c r="C256" s="30">
        <v>43472</v>
      </c>
      <c r="D256" s="30">
        <v>43511</v>
      </c>
      <c r="E256" s="29"/>
      <c r="F256" s="29">
        <v>1395</v>
      </c>
      <c r="G256" s="29"/>
      <c r="H256" s="31" t="s">
        <v>376</v>
      </c>
      <c r="I256" s="32">
        <v>40005725</v>
      </c>
      <c r="J256" s="29" t="s">
        <v>377</v>
      </c>
      <c r="K256" s="33">
        <v>2583.88</v>
      </c>
      <c r="L256">
        <f t="shared" si="26"/>
        <v>39</v>
      </c>
      <c r="M256" s="23">
        <f t="shared" si="27"/>
        <v>0.45922441807841285</v>
      </c>
      <c r="N256" s="25">
        <v>54</v>
      </c>
      <c r="Q256" s="56">
        <f t="shared" si="25"/>
        <v>100771.32</v>
      </c>
      <c r="R256" s="57">
        <f t="shared" si="28"/>
        <v>0.45922441807841285</v>
      </c>
      <c r="U256" s="52"/>
      <c r="V256" s="52"/>
    </row>
    <row r="257" spans="2:22" x14ac:dyDescent="0.25">
      <c r="B257" s="29"/>
      <c r="C257" s="30">
        <v>43438</v>
      </c>
      <c r="D257" s="30">
        <v>43480</v>
      </c>
      <c r="E257" s="29"/>
      <c r="F257" s="29">
        <v>339</v>
      </c>
      <c r="G257" s="29"/>
      <c r="H257" s="31" t="s">
        <v>298</v>
      </c>
      <c r="I257" s="32">
        <v>41008103</v>
      </c>
      <c r="J257" s="29" t="s">
        <v>124</v>
      </c>
      <c r="K257" s="33">
        <v>761.5</v>
      </c>
      <c r="L257">
        <f t="shared" si="26"/>
        <v>42</v>
      </c>
      <c r="M257" s="23">
        <f t="shared" si="27"/>
        <v>0.14574955020339</v>
      </c>
      <c r="N257" s="25">
        <v>55</v>
      </c>
      <c r="Q257" s="56">
        <f t="shared" si="25"/>
        <v>31983</v>
      </c>
      <c r="R257" s="57">
        <f t="shared" si="28"/>
        <v>0.14574955020339</v>
      </c>
      <c r="U257" s="52"/>
      <c r="V257" s="52"/>
    </row>
    <row r="258" spans="2:22" x14ac:dyDescent="0.25">
      <c r="B258" s="29"/>
      <c r="C258" s="30">
        <v>43453</v>
      </c>
      <c r="D258" s="30">
        <v>43495</v>
      </c>
      <c r="E258" s="29"/>
      <c r="F258" s="29">
        <v>595</v>
      </c>
      <c r="G258" s="29"/>
      <c r="H258" s="31" t="s">
        <v>338</v>
      </c>
      <c r="I258" s="32">
        <v>41007440</v>
      </c>
      <c r="J258" s="29" t="s">
        <v>38</v>
      </c>
      <c r="K258" s="33">
        <v>94.74</v>
      </c>
      <c r="L258">
        <f t="shared" si="26"/>
        <v>42</v>
      </c>
      <c r="M258" s="23">
        <f t="shared" si="27"/>
        <v>1.8133043186170934E-2</v>
      </c>
      <c r="N258" s="25">
        <v>56</v>
      </c>
      <c r="Q258" s="56">
        <f t="shared" si="25"/>
        <v>3979.08</v>
      </c>
      <c r="R258" s="57">
        <f t="shared" si="28"/>
        <v>1.8133043186170934E-2</v>
      </c>
      <c r="U258" s="52"/>
      <c r="V258" s="52"/>
    </row>
    <row r="259" spans="2:22" x14ac:dyDescent="0.25">
      <c r="B259" s="29"/>
      <c r="C259" s="30">
        <v>43469</v>
      </c>
      <c r="D259" s="30">
        <v>43511</v>
      </c>
      <c r="E259" s="29"/>
      <c r="F259" s="29">
        <v>1394</v>
      </c>
      <c r="G259" s="29"/>
      <c r="H259" s="31" t="s">
        <v>373</v>
      </c>
      <c r="I259" s="32">
        <v>41010002</v>
      </c>
      <c r="J259" s="29" t="s">
        <v>374</v>
      </c>
      <c r="K259" s="33">
        <v>42.83</v>
      </c>
      <c r="L259">
        <f t="shared" si="26"/>
        <v>42</v>
      </c>
      <c r="M259" s="23">
        <f t="shared" si="27"/>
        <v>8.1975748328446396E-3</v>
      </c>
      <c r="N259" s="25">
        <v>57</v>
      </c>
      <c r="Q259" s="56">
        <f t="shared" si="25"/>
        <v>1798.86</v>
      </c>
      <c r="R259" s="57">
        <f t="shared" si="28"/>
        <v>8.1975748328446396E-3</v>
      </c>
      <c r="U259" s="52"/>
      <c r="V259" s="52"/>
    </row>
    <row r="260" spans="2:22" x14ac:dyDescent="0.25">
      <c r="B260" s="29"/>
      <c r="C260" s="30">
        <v>43490</v>
      </c>
      <c r="D260" s="30">
        <v>43532</v>
      </c>
      <c r="E260" s="29"/>
      <c r="F260" s="29">
        <v>2240</v>
      </c>
      <c r="G260" s="29"/>
      <c r="H260" s="31"/>
      <c r="I260" s="32">
        <v>40003006</v>
      </c>
      <c r="J260" s="29" t="s">
        <v>143</v>
      </c>
      <c r="K260" s="33">
        <v>16988.400000000001</v>
      </c>
      <c r="L260">
        <f t="shared" si="26"/>
        <v>42</v>
      </c>
      <c r="M260" s="23">
        <f t="shared" si="27"/>
        <v>3.251545185391032</v>
      </c>
      <c r="N260" s="25">
        <v>58</v>
      </c>
      <c r="Q260" s="56">
        <f t="shared" si="25"/>
        <v>713512.8</v>
      </c>
      <c r="R260" s="57">
        <f t="shared" si="28"/>
        <v>3.251545185391032</v>
      </c>
      <c r="U260" s="52"/>
      <c r="V260" s="52"/>
    </row>
    <row r="261" spans="2:22" x14ac:dyDescent="0.25">
      <c r="B261" s="29"/>
      <c r="C261" s="30">
        <v>43434</v>
      </c>
      <c r="D261" s="30">
        <v>43480</v>
      </c>
      <c r="E261" s="29"/>
      <c r="F261" s="29">
        <v>313</v>
      </c>
      <c r="G261" s="29"/>
      <c r="H261" s="31" t="s">
        <v>261</v>
      </c>
      <c r="I261" s="32">
        <v>41007555</v>
      </c>
      <c r="J261" s="29" t="s">
        <v>93</v>
      </c>
      <c r="K261" s="33">
        <v>536.07000000000005</v>
      </c>
      <c r="L261">
        <f t="shared" si="26"/>
        <v>46</v>
      </c>
      <c r="M261" s="23">
        <f t="shared" si="27"/>
        <v>0.11237439337668259</v>
      </c>
      <c r="N261" s="25">
        <v>59</v>
      </c>
      <c r="Q261" s="56">
        <f t="shared" si="25"/>
        <v>24659.22</v>
      </c>
      <c r="R261" s="57">
        <f t="shared" si="28"/>
        <v>0.11237439337668259</v>
      </c>
      <c r="U261" s="52"/>
      <c r="V261" s="52"/>
    </row>
    <row r="262" spans="2:22" x14ac:dyDescent="0.25">
      <c r="B262" s="29"/>
      <c r="C262" s="30">
        <v>43479</v>
      </c>
      <c r="D262" s="30">
        <v>43525</v>
      </c>
      <c r="E262" s="29"/>
      <c r="F262" s="29">
        <v>2158</v>
      </c>
      <c r="G262" s="29"/>
      <c r="H262" s="31" t="s">
        <v>438</v>
      </c>
      <c r="I262" s="32">
        <v>41007440</v>
      </c>
      <c r="J262" s="29" t="s">
        <v>38</v>
      </c>
      <c r="K262" s="33">
        <v>152.71</v>
      </c>
      <c r="L262">
        <f t="shared" si="26"/>
        <v>46</v>
      </c>
      <c r="M262" s="23">
        <f t="shared" si="27"/>
        <v>3.2012038749702834E-2</v>
      </c>
      <c r="N262" s="25">
        <v>60</v>
      </c>
      <c r="Q262" s="56">
        <f t="shared" si="25"/>
        <v>7024.6600000000008</v>
      </c>
      <c r="R262" s="57">
        <f t="shared" si="28"/>
        <v>3.2012038749702834E-2</v>
      </c>
      <c r="U262" s="52"/>
      <c r="V262" s="52"/>
    </row>
    <row r="263" spans="2:22" x14ac:dyDescent="0.25">
      <c r="B263" s="29"/>
      <c r="C263" s="30">
        <v>43431</v>
      </c>
      <c r="D263" s="30">
        <v>43480</v>
      </c>
      <c r="E263" s="29"/>
      <c r="F263" s="29">
        <v>315</v>
      </c>
      <c r="G263" s="29"/>
      <c r="H263" s="31" t="s">
        <v>263</v>
      </c>
      <c r="I263" s="32">
        <v>40001400</v>
      </c>
      <c r="J263" s="29" t="s">
        <v>34</v>
      </c>
      <c r="K263" s="33">
        <v>1522.18</v>
      </c>
      <c r="L263">
        <f t="shared" si="26"/>
        <v>49</v>
      </c>
      <c r="M263" s="23">
        <f t="shared" si="27"/>
        <v>0.33989917975490774</v>
      </c>
      <c r="N263" s="25">
        <v>61</v>
      </c>
      <c r="Q263" s="56">
        <f t="shared" si="25"/>
        <v>74586.820000000007</v>
      </c>
      <c r="R263" s="57">
        <f t="shared" si="28"/>
        <v>0.33989917975490774</v>
      </c>
      <c r="U263" s="52"/>
      <c r="V263" s="52"/>
    </row>
    <row r="264" spans="2:22" x14ac:dyDescent="0.25">
      <c r="B264" s="29"/>
      <c r="C264" s="30">
        <v>43466</v>
      </c>
      <c r="D264" s="30">
        <v>43525</v>
      </c>
      <c r="E264" s="29"/>
      <c r="F264" s="29">
        <v>2129</v>
      </c>
      <c r="G264" s="29"/>
      <c r="H264" s="31" t="s">
        <v>406</v>
      </c>
      <c r="I264" s="32">
        <v>41001608</v>
      </c>
      <c r="J264" s="29" t="s">
        <v>77</v>
      </c>
      <c r="K264" s="33">
        <v>165.74</v>
      </c>
      <c r="L264">
        <f t="shared" si="26"/>
        <v>59</v>
      </c>
      <c r="M264" s="23">
        <f t="shared" si="27"/>
        <v>4.4562276728008055E-2</v>
      </c>
      <c r="N264" s="25">
        <v>62</v>
      </c>
      <c r="Q264" s="56">
        <f t="shared" si="25"/>
        <v>9778.66</v>
      </c>
      <c r="R264" s="57">
        <f t="shared" si="28"/>
        <v>4.4562276728008055E-2</v>
      </c>
      <c r="U264" s="52"/>
      <c r="V264" s="52"/>
    </row>
    <row r="265" spans="2:22" x14ac:dyDescent="0.25">
      <c r="B265" s="29"/>
      <c r="C265" s="30">
        <v>43435</v>
      </c>
      <c r="D265" s="30">
        <v>43495</v>
      </c>
      <c r="E265" s="29"/>
      <c r="F265" s="29">
        <v>572</v>
      </c>
      <c r="G265" s="29"/>
      <c r="H265" s="31" t="s">
        <v>312</v>
      </c>
      <c r="I265" s="32">
        <v>41002915</v>
      </c>
      <c r="J265" s="29" t="s">
        <v>109</v>
      </c>
      <c r="K265" s="33">
        <v>110.5</v>
      </c>
      <c r="L265">
        <f t="shared" si="26"/>
        <v>60</v>
      </c>
      <c r="M265" s="23">
        <f t="shared" si="27"/>
        <v>3.0213535873697763E-2</v>
      </c>
      <c r="N265" s="25">
        <v>63</v>
      </c>
      <c r="Q265" s="56">
        <f t="shared" si="25"/>
        <v>6630</v>
      </c>
      <c r="R265" s="57">
        <f t="shared" si="28"/>
        <v>3.0213535873697763E-2</v>
      </c>
      <c r="U265" s="52"/>
      <c r="V265" s="52"/>
    </row>
    <row r="266" spans="2:22" x14ac:dyDescent="0.25">
      <c r="B266" s="29"/>
      <c r="C266" s="30"/>
      <c r="D266" s="30"/>
      <c r="E266" s="29"/>
      <c r="F266" s="29"/>
      <c r="G266" s="29"/>
      <c r="H266" s="31"/>
      <c r="I266" s="32"/>
      <c r="J266" s="29"/>
      <c r="K266" s="33"/>
      <c r="M266" s="23"/>
      <c r="N266" s="25"/>
      <c r="Q266" s="56"/>
      <c r="R266" s="57"/>
      <c r="U266" s="52"/>
      <c r="V266" s="52"/>
    </row>
    <row r="267" spans="2:22" x14ac:dyDescent="0.25">
      <c r="B267" s="29"/>
      <c r="C267" s="30"/>
      <c r="D267" s="30"/>
      <c r="E267" s="29"/>
      <c r="F267" s="29"/>
      <c r="G267" s="29"/>
      <c r="H267" s="31"/>
      <c r="I267" s="32"/>
      <c r="J267" s="29"/>
      <c r="K267" s="33"/>
      <c r="M267" s="23"/>
      <c r="N267" s="25"/>
      <c r="Q267" s="56"/>
      <c r="R267" s="57"/>
      <c r="U267" s="52"/>
      <c r="V267" s="52"/>
    </row>
    <row r="268" spans="2:22" x14ac:dyDescent="0.25">
      <c r="B268" s="29"/>
      <c r="C268" s="30"/>
      <c r="D268" s="30"/>
      <c r="E268" s="29"/>
      <c r="F268" s="29"/>
      <c r="G268" s="29"/>
      <c r="H268" s="31"/>
      <c r="I268" s="32"/>
      <c r="J268" s="29"/>
      <c r="K268" s="33"/>
      <c r="M268" s="23"/>
      <c r="N268" s="25"/>
      <c r="Q268" s="56"/>
      <c r="R268" s="57"/>
      <c r="U268" s="52"/>
      <c r="V268" s="52"/>
    </row>
    <row r="269" spans="2:22" x14ac:dyDescent="0.25">
      <c r="B269" s="29"/>
      <c r="C269" s="30"/>
      <c r="D269" s="30"/>
      <c r="E269" s="29"/>
      <c r="F269" s="29"/>
      <c r="G269" s="29"/>
      <c r="H269" s="31"/>
      <c r="I269" s="32"/>
      <c r="J269" s="29"/>
      <c r="K269" s="33"/>
      <c r="M269" s="23"/>
      <c r="N269" s="25"/>
      <c r="Q269" s="56"/>
      <c r="R269" s="57"/>
      <c r="U269" s="52"/>
      <c r="V269" s="52"/>
    </row>
    <row r="270" spans="2:22" x14ac:dyDescent="0.25">
      <c r="B270" s="29"/>
      <c r="C270" s="30"/>
      <c r="D270" s="30"/>
      <c r="E270" s="29"/>
      <c r="F270" s="29"/>
      <c r="G270" s="29"/>
      <c r="H270" s="31"/>
      <c r="I270" s="32"/>
      <c r="J270" s="29"/>
      <c r="K270" s="33"/>
      <c r="M270" s="23"/>
      <c r="N270" s="25"/>
      <c r="Q270" s="56"/>
      <c r="R270" s="57"/>
      <c r="U270" s="52"/>
      <c r="V270" s="52"/>
    </row>
    <row r="271" spans="2:22" x14ac:dyDescent="0.25">
      <c r="B271" s="29"/>
      <c r="C271" s="30"/>
      <c r="D271" s="30"/>
      <c r="E271" s="29"/>
      <c r="F271" s="29"/>
      <c r="G271" s="29"/>
      <c r="H271" s="31"/>
      <c r="I271" s="32"/>
      <c r="J271" s="29"/>
      <c r="K271" s="33"/>
      <c r="M271" s="23"/>
      <c r="N271" s="25"/>
      <c r="Q271" s="56"/>
      <c r="R271" s="57"/>
      <c r="U271" s="52"/>
      <c r="V271" s="52"/>
    </row>
    <row r="272" spans="2:22" x14ac:dyDescent="0.25">
      <c r="B272" s="29"/>
      <c r="C272" s="30"/>
      <c r="D272" s="30"/>
      <c r="E272" s="29"/>
      <c r="F272" s="29"/>
      <c r="G272" s="29"/>
      <c r="H272" s="31"/>
      <c r="I272" s="32"/>
      <c r="J272" s="29"/>
      <c r="K272" s="33"/>
      <c r="M272" s="23"/>
      <c r="N272" s="25"/>
      <c r="Q272" s="56"/>
      <c r="R272" s="57"/>
      <c r="U272" s="52"/>
      <c r="V272" s="52"/>
    </row>
    <row r="273" spans="1:22" x14ac:dyDescent="0.25">
      <c r="M273" s="11"/>
      <c r="Q273" s="56"/>
      <c r="R273" s="55"/>
      <c r="U273" s="52"/>
      <c r="V273" s="52"/>
    </row>
    <row r="274" spans="1:22" x14ac:dyDescent="0.25">
      <c r="C274" s="34"/>
      <c r="D274" s="34"/>
      <c r="H274" s="35"/>
      <c r="I274" s="36"/>
      <c r="K274" s="8"/>
      <c r="L274" s="9"/>
      <c r="M274" s="17"/>
      <c r="Q274" s="56"/>
      <c r="R274" s="55"/>
      <c r="U274" s="52"/>
      <c r="V274" s="52"/>
    </row>
    <row r="275" spans="1:22" x14ac:dyDescent="0.25">
      <c r="A275" s="9"/>
      <c r="B275" s="9"/>
      <c r="C275" s="13"/>
      <c r="D275" s="13"/>
      <c r="E275" s="9"/>
      <c r="F275" s="9"/>
      <c r="G275" s="9"/>
      <c r="H275" s="14"/>
      <c r="I275" s="15"/>
      <c r="J275" s="9"/>
      <c r="K275" s="16"/>
      <c r="M275" s="17"/>
      <c r="Q275" s="56"/>
      <c r="R275" s="55"/>
      <c r="U275" s="52"/>
      <c r="V275" s="52"/>
    </row>
    <row r="276" spans="1:22" x14ac:dyDescent="0.25">
      <c r="K276" s="26">
        <f>SUM(K203:K272)</f>
        <v>101820.65</v>
      </c>
      <c r="L276" s="26"/>
      <c r="M276" s="26">
        <f>SUM(M4:M275)</f>
        <v>26.135372271547968</v>
      </c>
      <c r="Q276" s="56"/>
      <c r="R276" s="55"/>
      <c r="U276" s="52"/>
      <c r="V276" s="52"/>
    </row>
    <row r="277" spans="1:22" x14ac:dyDescent="0.25">
      <c r="K277" s="49">
        <f>+K276+K199</f>
        <v>219438.06999999995</v>
      </c>
      <c r="Q277" s="56">
        <f>SUM(Q4:Q276)</f>
        <v>5735095.6500000013</v>
      </c>
      <c r="R277" s="56">
        <f>SUM(R4:R276)</f>
        <v>26.135372271547968</v>
      </c>
      <c r="U277" s="52"/>
      <c r="V277" s="52"/>
    </row>
    <row r="278" spans="1:22" ht="15.75" x14ac:dyDescent="0.25">
      <c r="Q278" s="64">
        <f>+Q277/K277</f>
        <v>26.135372271547972</v>
      </c>
      <c r="R278" s="55"/>
      <c r="S278" s="43" t="s">
        <v>96</v>
      </c>
      <c r="T278" s="18"/>
      <c r="U278" s="52"/>
      <c r="V278" s="52"/>
    </row>
    <row r="279" spans="1:22" x14ac:dyDescent="0.25">
      <c r="A279" s="9"/>
      <c r="B279" s="9"/>
      <c r="C279" s="109" t="s">
        <v>36</v>
      </c>
      <c r="D279" s="109"/>
      <c r="E279" s="109"/>
      <c r="F279" s="9"/>
      <c r="G279" s="9"/>
      <c r="H279" s="14"/>
      <c r="I279" s="15"/>
      <c r="J279" s="9"/>
      <c r="K279" s="16"/>
      <c r="L279" s="9"/>
      <c r="M279" s="17"/>
      <c r="O279">
        <f>906.3*1.21</f>
        <v>1096.6229999999998</v>
      </c>
      <c r="Q279" s="56"/>
      <c r="R279" s="55"/>
      <c r="U279" s="52"/>
      <c r="V279" s="52"/>
    </row>
    <row r="280" spans="1:22" x14ac:dyDescent="0.25">
      <c r="B280" s="9"/>
      <c r="C280" s="13"/>
      <c r="D280" s="13"/>
      <c r="E280" s="9"/>
      <c r="F280" s="9"/>
      <c r="G280" s="9"/>
      <c r="H280" s="14"/>
      <c r="I280" s="15"/>
      <c r="J280" s="9"/>
      <c r="K280" s="16"/>
      <c r="L280" s="9"/>
      <c r="M280" s="17"/>
      <c r="Q280" s="56"/>
      <c r="R280" s="55"/>
      <c r="S280" s="63" t="e">
        <f>((M276*K277)+(#REF!*#REF!))/(K277+#REF!)</f>
        <v>#REF!</v>
      </c>
      <c r="T280" s="43" t="s">
        <v>97</v>
      </c>
      <c r="U280" s="52"/>
      <c r="V280" s="52"/>
    </row>
    <row r="281" spans="1:22" x14ac:dyDescent="0.25">
      <c r="B281" s="9"/>
      <c r="C281" s="13"/>
      <c r="D281" s="13"/>
      <c r="E281" s="9"/>
      <c r="F281" s="9"/>
      <c r="G281" s="9"/>
      <c r="H281" s="14"/>
      <c r="I281" s="15"/>
      <c r="J281" s="9"/>
      <c r="K281" s="16"/>
      <c r="L281" s="9"/>
      <c r="M281" s="17"/>
      <c r="Q281" s="56"/>
      <c r="R281" s="55"/>
      <c r="U281" s="52"/>
      <c r="V281" s="52"/>
    </row>
    <row r="282" spans="1:22" x14ac:dyDescent="0.25">
      <c r="B282" s="29"/>
      <c r="C282" s="45">
        <v>43481</v>
      </c>
      <c r="D282" s="62">
        <v>43511</v>
      </c>
      <c r="E282" s="44"/>
      <c r="F282" s="44">
        <v>1409</v>
      </c>
      <c r="G282" s="44"/>
      <c r="H282" s="46" t="s">
        <v>397</v>
      </c>
      <c r="I282" s="47">
        <v>41000460</v>
      </c>
      <c r="J282" s="44" t="s">
        <v>152</v>
      </c>
      <c r="K282" s="48">
        <v>4840</v>
      </c>
      <c r="L282">
        <f t="shared" ref="L282" si="29">+D282-C282</f>
        <v>30</v>
      </c>
      <c r="M282" s="11">
        <f>K282/$K$277*L282</f>
        <v>0.66169010691718178</v>
      </c>
      <c r="N282" s="25">
        <v>1</v>
      </c>
      <c r="Q282" s="56">
        <f t="shared" ref="Q282" si="30">+K282*L282</f>
        <v>145200</v>
      </c>
      <c r="R282" s="57">
        <f>K282/$K$277*L282</f>
        <v>0.66169010691718178</v>
      </c>
      <c r="U282" s="52"/>
      <c r="V282" s="52"/>
    </row>
    <row r="283" spans="1:22" x14ac:dyDescent="0.25">
      <c r="B283" s="29"/>
      <c r="C283" s="45"/>
      <c r="D283" s="62"/>
      <c r="E283" s="44"/>
      <c r="F283" s="44"/>
      <c r="G283" s="44"/>
      <c r="H283" s="46"/>
      <c r="I283" s="47"/>
      <c r="J283" s="44"/>
      <c r="K283" s="48"/>
      <c r="L283">
        <f>+D283-C283</f>
        <v>0</v>
      </c>
      <c r="M283" s="11">
        <f t="shared" ref="M283:M284" si="31">K283/$K$295*L283</f>
        <v>0</v>
      </c>
      <c r="N283" s="25">
        <v>2</v>
      </c>
      <c r="Q283" s="56">
        <f t="shared" ref="Q283:Q284" si="32">+K283*L283</f>
        <v>0</v>
      </c>
      <c r="R283" s="57">
        <f t="shared" ref="R283:R284" si="33">K283/$K$295*L283</f>
        <v>0</v>
      </c>
      <c r="U283" s="52"/>
      <c r="V283" s="52"/>
    </row>
    <row r="284" spans="1:22" x14ac:dyDescent="0.25">
      <c r="B284" s="29"/>
      <c r="C284" s="45"/>
      <c r="D284" s="62"/>
      <c r="E284" s="44"/>
      <c r="F284" s="44"/>
      <c r="G284" s="44"/>
      <c r="H284" s="46"/>
      <c r="I284" s="47"/>
      <c r="J284" s="44"/>
      <c r="K284" s="48"/>
      <c r="L284">
        <f>+D284-C284</f>
        <v>0</v>
      </c>
      <c r="M284" s="11">
        <f t="shared" si="31"/>
        <v>0</v>
      </c>
      <c r="N284" s="25">
        <v>3</v>
      </c>
      <c r="Q284" s="56">
        <f t="shared" si="32"/>
        <v>0</v>
      </c>
      <c r="R284" s="57">
        <f t="shared" si="33"/>
        <v>0</v>
      </c>
      <c r="U284" s="52"/>
      <c r="V284" s="52"/>
    </row>
    <row r="285" spans="1:22" x14ac:dyDescent="0.25">
      <c r="B285" s="44"/>
      <c r="C285" s="45"/>
      <c r="D285" s="45"/>
      <c r="E285" s="44"/>
      <c r="F285" s="44"/>
      <c r="G285" s="44"/>
      <c r="H285" s="46"/>
      <c r="I285" s="47"/>
      <c r="J285" s="44"/>
      <c r="K285" s="48"/>
      <c r="M285" s="11"/>
      <c r="N285" s="25"/>
      <c r="Q285" s="56"/>
      <c r="R285" s="57">
        <f>K285/$K$286*L285</f>
        <v>0</v>
      </c>
      <c r="U285" s="52"/>
      <c r="V285" s="52"/>
    </row>
    <row r="286" spans="1:22" x14ac:dyDescent="0.25">
      <c r="A286" s="9"/>
      <c r="C286" s="34"/>
      <c r="D286" s="34"/>
      <c r="H286" s="35"/>
      <c r="I286" s="36"/>
      <c r="K286" s="26">
        <f>SUM(K282:K285)</f>
        <v>4840</v>
      </c>
      <c r="L286" s="9"/>
      <c r="M286" s="54">
        <f>SUM(M282:M285)</f>
        <v>0.66169010691718178</v>
      </c>
      <c r="Q286" s="56">
        <f>SUM(Q282:Q285)</f>
        <v>145200</v>
      </c>
      <c r="R286" s="57">
        <f>SUM(R282:R285)</f>
        <v>0.66169010691718178</v>
      </c>
      <c r="U286" s="52"/>
      <c r="V286" s="52"/>
    </row>
    <row r="287" spans="1:22" x14ac:dyDescent="0.25">
      <c r="M287" s="39"/>
      <c r="Q287" s="59">
        <f>+Q286/K286</f>
        <v>30</v>
      </c>
      <c r="R287" s="55"/>
      <c r="U287" s="52"/>
      <c r="V287" s="52"/>
    </row>
    <row r="288" spans="1:22" x14ac:dyDescent="0.25">
      <c r="A288" s="9"/>
      <c r="B288" s="9"/>
      <c r="C288" s="13"/>
      <c r="D288" s="13"/>
      <c r="E288" s="9"/>
      <c r="F288" s="9"/>
      <c r="G288" s="9"/>
      <c r="H288" s="14"/>
      <c r="I288" s="15"/>
      <c r="J288" s="9"/>
      <c r="K288" s="16"/>
      <c r="L288" s="9"/>
      <c r="M288" s="17"/>
      <c r="T288" s="18"/>
      <c r="U288" s="52"/>
      <c r="V288" s="52"/>
    </row>
    <row r="289" spans="2:22" x14ac:dyDescent="0.25">
      <c r="C289" s="109" t="s">
        <v>37</v>
      </c>
      <c r="D289" s="109"/>
      <c r="E289" s="109"/>
      <c r="F289" s="71"/>
      <c r="M289" s="38"/>
      <c r="U289" s="52"/>
      <c r="V289" s="52"/>
    </row>
    <row r="290" spans="2:22" x14ac:dyDescent="0.25">
      <c r="B290" s="29"/>
      <c r="C290" s="65"/>
      <c r="D290" s="66"/>
      <c r="E290" s="67"/>
      <c r="F290" s="67"/>
      <c r="G290" s="67"/>
      <c r="H290" s="68"/>
      <c r="I290" s="69"/>
      <c r="J290" s="67"/>
      <c r="K290" s="70"/>
      <c r="L290">
        <f>+D290-C290</f>
        <v>0</v>
      </c>
      <c r="M290" s="11">
        <f>K290/$K$295*L290</f>
        <v>0</v>
      </c>
      <c r="N290" s="25">
        <v>1</v>
      </c>
      <c r="Q290" s="56">
        <f>+K290*L290</f>
        <v>0</v>
      </c>
      <c r="R290" s="57">
        <f>K290/$K$295*L290</f>
        <v>0</v>
      </c>
      <c r="U290" s="52"/>
      <c r="V290" s="52"/>
    </row>
    <row r="291" spans="2:22" x14ac:dyDescent="0.25">
      <c r="B291" s="29"/>
      <c r="C291" s="65"/>
      <c r="D291" s="66"/>
      <c r="E291" s="67"/>
      <c r="F291" s="67"/>
      <c r="G291" s="67"/>
      <c r="H291" s="68"/>
      <c r="I291" s="69"/>
      <c r="J291" s="65"/>
      <c r="K291" s="70"/>
      <c r="L291">
        <f>+D291-C291</f>
        <v>0</v>
      </c>
      <c r="M291" s="11">
        <f>K291/$K$295*L291</f>
        <v>0</v>
      </c>
      <c r="N291" s="25">
        <v>2</v>
      </c>
      <c r="Q291" s="56">
        <f>+K291*L291</f>
        <v>0</v>
      </c>
      <c r="R291" s="57">
        <f>K291/$K$295*L291</f>
        <v>0</v>
      </c>
      <c r="U291" s="52"/>
      <c r="V291" s="52"/>
    </row>
    <row r="292" spans="2:22" x14ac:dyDescent="0.25">
      <c r="B292" s="29"/>
      <c r="C292" s="65"/>
      <c r="D292" s="65"/>
      <c r="E292" s="67"/>
      <c r="F292" s="67"/>
      <c r="G292" s="67"/>
      <c r="H292" s="68"/>
      <c r="I292" s="69"/>
      <c r="J292" s="67"/>
      <c r="K292" s="70"/>
      <c r="L292">
        <f>+D292-C292</f>
        <v>0</v>
      </c>
      <c r="M292" s="11">
        <f>K292/$K$295*L292</f>
        <v>0</v>
      </c>
      <c r="N292" s="25">
        <v>3</v>
      </c>
      <c r="Q292" s="56">
        <f>+K292*L292</f>
        <v>0</v>
      </c>
      <c r="R292" s="57">
        <f>K292/$K$295*L292</f>
        <v>0</v>
      </c>
      <c r="U292" s="52"/>
      <c r="V292" s="52"/>
    </row>
    <row r="293" spans="2:22" x14ac:dyDescent="0.25">
      <c r="C293" s="65"/>
      <c r="D293" s="65"/>
      <c r="E293" s="67"/>
      <c r="F293" s="67"/>
      <c r="G293" s="67"/>
      <c r="H293" s="68"/>
      <c r="I293" s="69"/>
      <c r="J293" s="67"/>
      <c r="K293" s="70"/>
      <c r="L293">
        <f>+D293-C293</f>
        <v>0</v>
      </c>
      <c r="M293" s="11">
        <f>K293/$K$295*L293</f>
        <v>0</v>
      </c>
      <c r="N293" s="25">
        <v>4</v>
      </c>
      <c r="Q293" s="56">
        <f>+K293*L293</f>
        <v>0</v>
      </c>
      <c r="R293" s="57">
        <f>K293/$K$295*L293</f>
        <v>0</v>
      </c>
      <c r="U293" s="52"/>
      <c r="V293" s="52"/>
    </row>
    <row r="294" spans="2:22" x14ac:dyDescent="0.25">
      <c r="C294" s="34"/>
      <c r="D294" s="34"/>
      <c r="H294" s="35"/>
      <c r="I294" s="36"/>
      <c r="K294" s="37">
        <f>SUM(K290:K293)</f>
        <v>0</v>
      </c>
      <c r="M294" s="60">
        <f>SUM(M290:M293)</f>
        <v>0</v>
      </c>
      <c r="Q294" s="52">
        <f>SUM(Q290:Q293)</f>
        <v>0</v>
      </c>
      <c r="R294" s="61">
        <f>SUM(R290:R293)</f>
        <v>0</v>
      </c>
      <c r="U294" s="52"/>
      <c r="V294" s="52"/>
    </row>
    <row r="295" spans="2:22" x14ac:dyDescent="0.25">
      <c r="C295" s="34"/>
      <c r="D295" s="34"/>
      <c r="H295" s="35"/>
      <c r="I295" s="36"/>
      <c r="K295" s="8">
        <f>+K286+K294</f>
        <v>4840</v>
      </c>
      <c r="M295" s="61">
        <f>+M286+M294</f>
        <v>0.66169010691718178</v>
      </c>
      <c r="Q295" s="59">
        <f>(+Q294+Q286)/K295</f>
        <v>30</v>
      </c>
      <c r="U295" s="52"/>
      <c r="V295" s="52"/>
    </row>
    <row r="296" spans="2:22" x14ac:dyDescent="0.25">
      <c r="C296" s="34"/>
      <c r="D296" s="34"/>
      <c r="H296" s="35"/>
      <c r="I296" s="36"/>
      <c r="K296" s="8"/>
      <c r="U296" s="52"/>
      <c r="V296" s="52"/>
    </row>
    <row r="297" spans="2:22" x14ac:dyDescent="0.25">
      <c r="K297" s="49">
        <f>+K277+K286+K294</f>
        <v>224278.06999999995</v>
      </c>
      <c r="U297" s="52"/>
      <c r="V297" s="52"/>
    </row>
    <row r="298" spans="2:22" x14ac:dyDescent="0.25">
      <c r="J298" s="36"/>
      <c r="K298" s="52" t="e">
        <f>+'PAGOS enero'!K103+#REF!+#REF!</f>
        <v>#REF!</v>
      </c>
      <c r="U298" s="52"/>
      <c r="V298" s="52"/>
    </row>
    <row r="299" spans="2:22" x14ac:dyDescent="0.25">
      <c r="I299" s="8" t="e">
        <f>+K286+K294+#REF!</f>
        <v>#REF!</v>
      </c>
      <c r="J299" s="36"/>
      <c r="K299" s="8" t="e">
        <f>+K297-K298</f>
        <v>#REF!</v>
      </c>
      <c r="U299" s="52"/>
      <c r="V299" s="52"/>
    </row>
    <row r="300" spans="2:22" x14ac:dyDescent="0.25">
      <c r="K300" s="49"/>
      <c r="U300" s="52"/>
      <c r="V300" s="52"/>
    </row>
    <row r="301" spans="2:22" x14ac:dyDescent="0.25">
      <c r="K301" s="49">
        <f>+K277+K295</f>
        <v>224278.06999999995</v>
      </c>
      <c r="N301" s="8"/>
      <c r="Q301" s="52">
        <f>+Q294+Q277+Q286</f>
        <v>5880295.6500000013</v>
      </c>
      <c r="U301" s="52"/>
      <c r="V301" s="52"/>
    </row>
    <row r="302" spans="2:22" x14ac:dyDescent="0.25">
      <c r="Q302" s="59">
        <f>+Q301/K301</f>
        <v>26.218772303506992</v>
      </c>
      <c r="R302" t="s">
        <v>114</v>
      </c>
      <c r="U302" s="52"/>
      <c r="V302" s="52"/>
    </row>
    <row r="303" spans="2:22" x14ac:dyDescent="0.25">
      <c r="N303" s="8"/>
      <c r="U303" s="52"/>
      <c r="V303" s="52"/>
    </row>
    <row r="304" spans="2:22" x14ac:dyDescent="0.25">
      <c r="B304" s="10"/>
      <c r="C304" s="13"/>
      <c r="D304" s="13"/>
      <c r="E304" s="9"/>
      <c r="F304" s="9"/>
      <c r="G304" s="9"/>
      <c r="H304" s="14"/>
      <c r="I304" s="15"/>
      <c r="J304" s="9"/>
      <c r="L304" s="27"/>
      <c r="M304" s="28"/>
      <c r="U304" s="52"/>
      <c r="V304" s="52"/>
    </row>
    <row r="305" spans="1:22" x14ac:dyDescent="0.25">
      <c r="B305" s="9"/>
      <c r="C305" s="13"/>
      <c r="D305" s="13"/>
      <c r="E305" s="9"/>
      <c r="F305" s="9"/>
      <c r="G305" s="9"/>
      <c r="H305" s="14"/>
      <c r="I305" s="15"/>
      <c r="J305" s="9"/>
      <c r="K305" s="16"/>
      <c r="L305" s="9"/>
      <c r="U305" s="52"/>
      <c r="V305" s="52"/>
    </row>
    <row r="306" spans="1:22" x14ac:dyDescent="0.25">
      <c r="M306" s="17"/>
      <c r="U306" s="52"/>
      <c r="V306" s="52"/>
    </row>
    <row r="307" spans="1:22" x14ac:dyDescent="0.25">
      <c r="M307" s="17"/>
      <c r="T307" s="24"/>
      <c r="U307" s="52"/>
      <c r="V307" s="52"/>
    </row>
    <row r="308" spans="1:22" x14ac:dyDescent="0.25">
      <c r="A308" s="9"/>
      <c r="B308" s="9"/>
      <c r="C308" s="13"/>
      <c r="D308" s="13"/>
      <c r="E308" s="9"/>
      <c r="F308" s="9"/>
      <c r="G308" s="9"/>
      <c r="H308" s="14"/>
      <c r="I308" s="15"/>
      <c r="J308" s="9"/>
      <c r="K308" s="16"/>
      <c r="M308" s="17"/>
      <c r="T308" s="9"/>
      <c r="U308" s="52"/>
      <c r="V308" s="52"/>
    </row>
    <row r="309" spans="1:22" x14ac:dyDescent="0.25">
      <c r="M309" s="17"/>
      <c r="T309" s="9"/>
      <c r="U309" s="52"/>
      <c r="V309" s="52"/>
    </row>
    <row r="310" spans="1:22" x14ac:dyDescent="0.25">
      <c r="A310" s="9"/>
      <c r="B310" s="9"/>
      <c r="C310" s="13"/>
      <c r="D310" s="13"/>
      <c r="E310" s="9"/>
      <c r="F310" s="9"/>
      <c r="G310" s="9"/>
      <c r="H310" s="14"/>
      <c r="I310" s="15"/>
      <c r="J310" s="9"/>
      <c r="K310" s="16"/>
      <c r="M310" s="38"/>
      <c r="T310" s="9"/>
      <c r="U310" s="52"/>
      <c r="V310" s="52"/>
    </row>
    <row r="311" spans="1:22" x14ac:dyDescent="0.25">
      <c r="L311" s="9"/>
      <c r="M311" s="38"/>
      <c r="T311" s="9"/>
      <c r="U311" s="52"/>
      <c r="V311" s="52"/>
    </row>
    <row r="312" spans="1:22" x14ac:dyDescent="0.25">
      <c r="L312" s="9"/>
      <c r="M312" s="38"/>
      <c r="T312" s="9"/>
      <c r="U312" s="52"/>
      <c r="V312" s="52"/>
    </row>
    <row r="313" spans="1:22" x14ac:dyDescent="0.25">
      <c r="M313" s="17"/>
      <c r="T313" s="9"/>
      <c r="U313" s="52"/>
      <c r="V313" s="52"/>
    </row>
    <row r="314" spans="1:22" x14ac:dyDescent="0.25">
      <c r="M314" s="17"/>
      <c r="T314" s="9"/>
      <c r="U314" s="52"/>
      <c r="V314" s="52"/>
    </row>
    <row r="315" spans="1:22" x14ac:dyDescent="0.25">
      <c r="M315" s="17"/>
      <c r="T315" s="9"/>
      <c r="U315" s="52"/>
      <c r="V315" s="52"/>
    </row>
    <row r="316" spans="1:22" x14ac:dyDescent="0.25">
      <c r="B316" s="9"/>
      <c r="C316" s="13"/>
      <c r="D316" s="13"/>
      <c r="E316" s="9"/>
      <c r="F316" s="9"/>
      <c r="G316" s="9"/>
      <c r="H316" s="14"/>
      <c r="I316" s="15"/>
      <c r="J316" s="9"/>
      <c r="K316" s="16"/>
      <c r="L316" s="9"/>
      <c r="M316" s="17"/>
      <c r="N316" s="9"/>
      <c r="U316" s="52"/>
      <c r="V316" s="52"/>
    </row>
    <row r="317" spans="1:22" x14ac:dyDescent="0.25">
      <c r="A317" s="9"/>
      <c r="B317" s="9"/>
      <c r="C317" s="13"/>
      <c r="D317" s="13"/>
      <c r="E317" s="9"/>
      <c r="F317" s="9"/>
      <c r="G317" s="9"/>
      <c r="H317" s="14"/>
      <c r="I317" s="15"/>
      <c r="J317" s="9"/>
      <c r="K317" s="16"/>
      <c r="L317" s="9"/>
      <c r="M317" s="17"/>
      <c r="N317" s="9"/>
      <c r="T317" s="9"/>
      <c r="U317" s="52"/>
      <c r="V317" s="52"/>
    </row>
    <row r="318" spans="1:22" x14ac:dyDescent="0.25">
      <c r="A318" s="9"/>
      <c r="B318" s="9"/>
      <c r="C318" s="13"/>
      <c r="D318" s="13"/>
      <c r="E318" s="9"/>
      <c r="F318" s="9"/>
      <c r="G318" s="9"/>
      <c r="H318" s="14"/>
      <c r="I318" s="15"/>
      <c r="J318" s="9"/>
      <c r="K318" s="16"/>
      <c r="L318" s="9"/>
      <c r="M318" s="17"/>
      <c r="N318" s="9"/>
      <c r="T318" s="9"/>
      <c r="U318" s="52"/>
      <c r="V318" s="52"/>
    </row>
    <row r="319" spans="1:22" x14ac:dyDescent="0.25">
      <c r="N319" s="9"/>
      <c r="T319" s="9"/>
      <c r="U319" s="52"/>
      <c r="V319" s="52"/>
    </row>
    <row r="320" spans="1:22" x14ac:dyDescent="0.25">
      <c r="N320" s="9"/>
      <c r="U320" s="52"/>
      <c r="V320" s="52"/>
    </row>
    <row r="321" spans="1:22" x14ac:dyDescent="0.25">
      <c r="T321" s="9"/>
      <c r="U321" s="52"/>
      <c r="V321" s="52"/>
    </row>
    <row r="322" spans="1:22" x14ac:dyDescent="0.25">
      <c r="N322" s="9"/>
      <c r="T322" s="9"/>
      <c r="U322" s="52"/>
      <c r="V322" s="52"/>
    </row>
    <row r="323" spans="1:22" x14ac:dyDescent="0.25">
      <c r="N323" s="9"/>
      <c r="T323" s="9"/>
      <c r="U323" s="52"/>
      <c r="V323" s="52"/>
    </row>
    <row r="324" spans="1:22" x14ac:dyDescent="0.25">
      <c r="N324" s="9"/>
      <c r="T324" s="9"/>
      <c r="U324" s="52"/>
      <c r="V324" s="52"/>
    </row>
    <row r="325" spans="1:22" x14ac:dyDescent="0.25">
      <c r="N325" s="9"/>
      <c r="T325" s="9"/>
      <c r="U325" s="52"/>
      <c r="V325" s="52"/>
    </row>
    <row r="326" spans="1:22" x14ac:dyDescent="0.25">
      <c r="N326" s="9"/>
      <c r="T326" s="9"/>
      <c r="U326" s="52"/>
      <c r="V326" s="52"/>
    </row>
    <row r="327" spans="1:22" x14ac:dyDescent="0.25">
      <c r="N327" s="9"/>
      <c r="T327" s="9"/>
      <c r="U327" s="52"/>
      <c r="V327" s="52"/>
    </row>
    <row r="328" spans="1:22" x14ac:dyDescent="0.25">
      <c r="A328" s="9"/>
      <c r="B328" s="9"/>
      <c r="C328" s="13"/>
      <c r="D328" s="13"/>
      <c r="E328" s="9"/>
      <c r="F328" s="9"/>
      <c r="G328" s="9"/>
      <c r="H328" s="14"/>
      <c r="I328" s="15"/>
      <c r="J328" s="9"/>
      <c r="K328" s="16"/>
      <c r="L328" s="9"/>
      <c r="M328" s="17"/>
      <c r="N328" s="9"/>
      <c r="T328" s="9"/>
      <c r="U328" s="52"/>
      <c r="V328" s="52"/>
    </row>
    <row r="329" spans="1:22" x14ac:dyDescent="0.25">
      <c r="A329" s="9"/>
      <c r="B329" s="9"/>
      <c r="C329" s="13"/>
      <c r="D329" s="13"/>
      <c r="E329" s="9"/>
      <c r="F329" s="9"/>
      <c r="G329" s="9"/>
      <c r="H329" s="14"/>
      <c r="I329" s="15"/>
      <c r="J329" s="9"/>
      <c r="K329" s="16"/>
      <c r="L329" s="9"/>
      <c r="M329" s="17"/>
      <c r="N329" s="9"/>
      <c r="T329" s="9"/>
      <c r="U329" s="52"/>
      <c r="V329" s="52"/>
    </row>
    <row r="330" spans="1:22" x14ac:dyDescent="0.25">
      <c r="A330" s="9"/>
      <c r="B330" s="9"/>
      <c r="C330" s="13"/>
      <c r="D330" s="13"/>
      <c r="E330" s="9"/>
      <c r="F330" s="9"/>
      <c r="G330" s="9"/>
      <c r="H330" s="14"/>
      <c r="I330" s="15"/>
      <c r="J330" s="9"/>
      <c r="K330" s="16"/>
      <c r="L330" s="9"/>
      <c r="M330" s="17"/>
      <c r="N330" s="9"/>
      <c r="T330" s="9"/>
      <c r="U330" s="52"/>
      <c r="V330" s="52"/>
    </row>
    <row r="331" spans="1:22" x14ac:dyDescent="0.25">
      <c r="B331" s="9"/>
      <c r="C331" s="13"/>
      <c r="D331" s="13"/>
      <c r="E331" s="9"/>
      <c r="F331" s="9"/>
      <c r="G331" s="9"/>
      <c r="H331" s="14"/>
      <c r="I331" s="15"/>
      <c r="J331" s="9"/>
      <c r="K331" s="16"/>
      <c r="L331" s="9"/>
      <c r="M331" s="17"/>
      <c r="N331" s="9"/>
      <c r="U331" s="52"/>
      <c r="V331" s="52"/>
    </row>
    <row r="332" spans="1:22" x14ac:dyDescent="0.25">
      <c r="B332" s="9"/>
      <c r="C332" s="13"/>
      <c r="D332" s="13"/>
      <c r="E332" s="9"/>
      <c r="F332" s="9"/>
      <c r="G332" s="9"/>
      <c r="H332" s="14"/>
      <c r="I332" s="15"/>
      <c r="J332" s="9"/>
      <c r="K332" s="16"/>
      <c r="L332" s="9"/>
      <c r="M332" s="17"/>
      <c r="N332" s="9"/>
      <c r="U332" s="52"/>
      <c r="V332" s="52"/>
    </row>
    <row r="333" spans="1:22" x14ac:dyDescent="0.25">
      <c r="B333" s="9"/>
      <c r="C333" s="13"/>
      <c r="D333" s="13"/>
      <c r="E333" s="9"/>
      <c r="F333" s="9"/>
      <c r="G333" s="9"/>
      <c r="H333" s="14"/>
      <c r="I333" s="15"/>
      <c r="J333" s="9"/>
      <c r="K333" s="16"/>
      <c r="L333" s="9"/>
      <c r="M333" s="17"/>
      <c r="N333" s="9"/>
      <c r="U333" s="52"/>
      <c r="V333" s="52"/>
    </row>
    <row r="334" spans="1:22" x14ac:dyDescent="0.25">
      <c r="B334" s="9"/>
      <c r="C334" s="13"/>
      <c r="D334" s="13"/>
      <c r="E334" s="9"/>
      <c r="F334" s="9"/>
      <c r="G334" s="9"/>
      <c r="H334" s="14"/>
      <c r="I334" s="15"/>
      <c r="J334" s="9"/>
      <c r="K334" s="16"/>
      <c r="L334" s="9"/>
      <c r="M334" s="17"/>
      <c r="N334" s="9"/>
      <c r="U334" s="52"/>
      <c r="V334" s="52"/>
    </row>
    <row r="335" spans="1:22" x14ac:dyDescent="0.25">
      <c r="A335" s="9"/>
      <c r="B335" s="9"/>
      <c r="C335" s="13"/>
      <c r="D335" s="13"/>
      <c r="E335" s="9"/>
      <c r="F335" s="9"/>
      <c r="G335" s="9"/>
      <c r="H335" s="14"/>
      <c r="I335" s="15"/>
      <c r="J335" s="9"/>
      <c r="K335" s="16"/>
      <c r="L335" s="9"/>
      <c r="M335" s="17"/>
      <c r="N335" s="9"/>
      <c r="T335" s="9"/>
      <c r="U335" s="52"/>
      <c r="V335" s="52"/>
    </row>
    <row r="336" spans="1:22" x14ac:dyDescent="0.25">
      <c r="A336" s="9"/>
      <c r="B336" s="9"/>
      <c r="C336" s="13"/>
      <c r="D336" s="13"/>
      <c r="E336" s="9"/>
      <c r="F336" s="9"/>
      <c r="G336" s="9"/>
      <c r="H336" s="14"/>
      <c r="I336" s="15"/>
      <c r="J336" s="9"/>
      <c r="K336" s="16"/>
      <c r="L336" s="9"/>
      <c r="M336" s="17"/>
      <c r="N336" s="9"/>
      <c r="T336" s="9"/>
      <c r="U336" s="52"/>
      <c r="V336" s="52"/>
    </row>
    <row r="337" spans="1:25" x14ac:dyDescent="0.25">
      <c r="A337" s="9"/>
      <c r="B337" s="9"/>
      <c r="C337" s="13"/>
      <c r="D337" s="13"/>
      <c r="E337" s="9"/>
      <c r="F337" s="9"/>
      <c r="G337" s="9"/>
      <c r="H337" s="14"/>
      <c r="I337" s="15"/>
      <c r="J337" s="9"/>
      <c r="K337" s="16"/>
      <c r="L337" s="9"/>
      <c r="M337" s="17"/>
      <c r="N337" s="9"/>
      <c r="T337" s="9"/>
      <c r="U337" s="28"/>
      <c r="V337" s="52"/>
    </row>
    <row r="338" spans="1:25" x14ac:dyDescent="0.25">
      <c r="A338" s="9"/>
      <c r="B338" s="9"/>
      <c r="C338" s="13"/>
      <c r="D338" s="13"/>
      <c r="E338" s="9"/>
      <c r="F338" s="9"/>
      <c r="G338" s="9"/>
      <c r="H338" s="14"/>
      <c r="I338" s="15"/>
      <c r="J338" s="9"/>
      <c r="K338" s="16"/>
      <c r="L338" s="9"/>
      <c r="M338" s="17"/>
      <c r="N338" s="9"/>
      <c r="T338" s="9"/>
      <c r="U338" s="52"/>
      <c r="V338" s="52"/>
    </row>
    <row r="339" spans="1:25" x14ac:dyDescent="0.25">
      <c r="B339" s="9"/>
      <c r="C339" s="13"/>
      <c r="D339" s="13"/>
      <c r="E339" s="9"/>
      <c r="F339" s="9"/>
      <c r="G339" s="9"/>
      <c r="H339" s="14"/>
      <c r="I339" s="15"/>
      <c r="J339" s="9"/>
      <c r="K339" s="16"/>
      <c r="L339" s="9"/>
      <c r="M339" s="17"/>
      <c r="N339" s="9"/>
      <c r="U339" s="52"/>
      <c r="V339" s="52"/>
      <c r="W339" s="50"/>
    </row>
    <row r="340" spans="1:25" x14ac:dyDescent="0.25">
      <c r="B340" s="9"/>
      <c r="C340" s="13"/>
      <c r="D340" s="13"/>
      <c r="E340" s="9"/>
      <c r="F340" s="9"/>
      <c r="G340" s="9"/>
      <c r="H340" s="14"/>
      <c r="I340" s="15"/>
      <c r="J340" s="9"/>
      <c r="K340" s="16"/>
      <c r="L340" s="9"/>
      <c r="M340" s="17"/>
      <c r="N340" s="9"/>
      <c r="U340" s="52"/>
      <c r="V340" s="52"/>
      <c r="W340" s="52"/>
    </row>
    <row r="341" spans="1:25" x14ac:dyDescent="0.25">
      <c r="B341" s="9"/>
      <c r="C341" s="13"/>
      <c r="D341" s="13"/>
      <c r="E341" s="9"/>
      <c r="F341" s="9"/>
      <c r="G341" s="9"/>
      <c r="H341" s="14"/>
      <c r="I341" s="15"/>
      <c r="J341" s="9"/>
      <c r="K341" s="16"/>
      <c r="L341" s="9"/>
      <c r="M341" s="17"/>
      <c r="N341" s="9"/>
      <c r="U341" s="52"/>
      <c r="V341" s="52"/>
      <c r="Y341" s="19"/>
    </row>
    <row r="342" spans="1:25" x14ac:dyDescent="0.25">
      <c r="A342" s="9"/>
      <c r="B342" s="9"/>
      <c r="C342" s="13"/>
      <c r="D342" s="13"/>
      <c r="E342" s="9"/>
      <c r="F342" s="9"/>
      <c r="G342" s="9"/>
      <c r="H342" s="14"/>
      <c r="I342" s="15"/>
      <c r="J342" s="9"/>
      <c r="K342" s="16"/>
      <c r="L342" s="9"/>
      <c r="M342" s="17"/>
      <c r="N342" s="9"/>
      <c r="T342" s="9"/>
      <c r="U342" s="52"/>
      <c r="V342" s="52"/>
    </row>
    <row r="343" spans="1:25" x14ac:dyDescent="0.25">
      <c r="A343" s="9"/>
      <c r="K343" s="37"/>
      <c r="L343" s="18"/>
      <c r="M343" s="37"/>
      <c r="U343" s="52"/>
      <c r="V343" s="52"/>
    </row>
    <row r="344" spans="1:25" x14ac:dyDescent="0.25">
      <c r="A344" s="9"/>
      <c r="K344" s="37"/>
      <c r="M344" s="8"/>
      <c r="U344" s="52"/>
      <c r="V344" s="52"/>
    </row>
    <row r="345" spans="1:25" x14ac:dyDescent="0.25">
      <c r="A345" s="9"/>
      <c r="U345" s="52"/>
      <c r="V345" s="52"/>
    </row>
    <row r="346" spans="1:25" x14ac:dyDescent="0.25">
      <c r="B346" s="9"/>
      <c r="C346" s="9"/>
      <c r="D346" s="13"/>
      <c r="E346" s="9"/>
      <c r="F346" s="9"/>
      <c r="G346" s="9"/>
      <c r="H346" s="14"/>
      <c r="I346" s="15"/>
      <c r="J346" s="9"/>
      <c r="K346" s="16"/>
      <c r="L346" s="9"/>
      <c r="U346" s="52"/>
      <c r="V346" s="52"/>
    </row>
    <row r="347" spans="1:25" x14ac:dyDescent="0.25">
      <c r="B347" s="9"/>
      <c r="C347" s="9"/>
      <c r="D347" s="13"/>
      <c r="E347" s="9"/>
      <c r="F347" s="9"/>
      <c r="G347" s="9"/>
      <c r="H347" s="14"/>
      <c r="I347" s="15"/>
      <c r="J347" s="9"/>
      <c r="K347" s="16"/>
      <c r="L347" s="9"/>
      <c r="U347" s="52"/>
      <c r="V347" s="52"/>
      <c r="W347" s="52"/>
    </row>
    <row r="348" spans="1:25" x14ac:dyDescent="0.25">
      <c r="B348" s="9"/>
      <c r="C348" s="9"/>
      <c r="D348" s="13"/>
      <c r="E348" s="9"/>
      <c r="F348" s="9"/>
      <c r="G348" s="9"/>
      <c r="H348" s="14"/>
      <c r="I348" s="15"/>
      <c r="J348" s="9"/>
      <c r="K348" s="16"/>
      <c r="L348" s="9"/>
      <c r="U348" s="52"/>
      <c r="V348" s="52"/>
    </row>
    <row r="349" spans="1:25" x14ac:dyDescent="0.25">
      <c r="B349" s="9"/>
      <c r="C349" s="9"/>
      <c r="D349" s="13"/>
      <c r="E349" s="9"/>
      <c r="F349" s="9"/>
      <c r="G349" s="9"/>
      <c r="H349" s="14"/>
      <c r="I349" s="15"/>
      <c r="J349" s="9"/>
      <c r="K349" s="16"/>
      <c r="L349" s="9"/>
      <c r="U349" s="52"/>
      <c r="V349" s="52"/>
      <c r="W349" s="50"/>
    </row>
    <row r="350" spans="1:25" x14ac:dyDescent="0.25">
      <c r="B350" s="9"/>
      <c r="C350" s="9"/>
      <c r="D350" s="13"/>
      <c r="E350" s="9"/>
      <c r="F350" s="9"/>
      <c r="G350" s="9"/>
      <c r="H350" s="14"/>
      <c r="I350" s="15"/>
      <c r="J350" s="9"/>
      <c r="K350" s="16"/>
      <c r="L350" s="9"/>
      <c r="U350" s="52"/>
      <c r="V350" s="52"/>
      <c r="W350" s="52"/>
    </row>
    <row r="351" spans="1:25" x14ac:dyDescent="0.25">
      <c r="B351" s="9"/>
      <c r="C351" s="9"/>
      <c r="D351" s="13"/>
      <c r="E351" s="9"/>
      <c r="F351" s="9"/>
      <c r="G351" s="9"/>
      <c r="H351" s="14"/>
      <c r="I351" s="15"/>
      <c r="J351" s="9"/>
      <c r="K351" s="16"/>
      <c r="L351" s="9"/>
      <c r="U351" s="52"/>
      <c r="V351" s="52"/>
    </row>
    <row r="352" spans="1:25" x14ac:dyDescent="0.25">
      <c r="B352" s="9"/>
      <c r="C352" s="9"/>
      <c r="D352" s="13"/>
      <c r="E352" s="9"/>
      <c r="F352" s="9"/>
      <c r="G352" s="9"/>
      <c r="H352" s="14"/>
      <c r="I352" s="15"/>
      <c r="J352" s="9"/>
      <c r="K352" s="16"/>
      <c r="L352" s="9"/>
      <c r="U352" s="52"/>
      <c r="V352" s="52"/>
    </row>
    <row r="353" spans="2:33" x14ac:dyDescent="0.25">
      <c r="B353" s="9"/>
      <c r="C353" s="9"/>
      <c r="D353" s="13"/>
      <c r="E353" s="9"/>
      <c r="F353" s="9"/>
      <c r="G353" s="9"/>
      <c r="H353" s="14"/>
      <c r="I353" s="15"/>
      <c r="J353" s="9"/>
      <c r="K353" s="16"/>
      <c r="L353" s="9"/>
      <c r="U353" s="52"/>
      <c r="V353" s="52"/>
    </row>
    <row r="354" spans="2:33" x14ac:dyDescent="0.25">
      <c r="B354" s="9"/>
      <c r="C354" s="13"/>
      <c r="D354" s="13"/>
      <c r="E354" s="9"/>
      <c r="F354" s="9"/>
      <c r="G354" s="9"/>
      <c r="H354" s="14"/>
      <c r="I354" s="15"/>
      <c r="J354" s="9"/>
      <c r="K354" s="16"/>
      <c r="L354" s="9"/>
      <c r="U354" s="52"/>
      <c r="V354" s="52"/>
    </row>
    <row r="355" spans="2:33" x14ac:dyDescent="0.25">
      <c r="U355" s="52"/>
      <c r="V355" s="52"/>
    </row>
    <row r="356" spans="2:33" x14ac:dyDescent="0.25">
      <c r="U356" s="52"/>
      <c r="V356" s="52"/>
    </row>
    <row r="357" spans="2:33" x14ac:dyDescent="0.25">
      <c r="U357" s="52"/>
      <c r="V357" s="52"/>
    </row>
    <row r="358" spans="2:33" x14ac:dyDescent="0.25">
      <c r="U358" s="52"/>
      <c r="V358" s="52"/>
    </row>
    <row r="359" spans="2:33" x14ac:dyDescent="0.25">
      <c r="U359" s="52"/>
      <c r="V359" s="52"/>
    </row>
    <row r="360" spans="2:33" x14ac:dyDescent="0.25">
      <c r="U360" s="52"/>
      <c r="V360" s="52"/>
    </row>
    <row r="366" spans="2:33" x14ac:dyDescent="0.25">
      <c r="U366" s="52"/>
      <c r="V366" s="52"/>
    </row>
    <row r="367" spans="2:33" x14ac:dyDescent="0.25">
      <c r="U367" s="52"/>
      <c r="V367" s="52"/>
    </row>
    <row r="368" spans="2:33" x14ac:dyDescent="0.25">
      <c r="V368" s="53"/>
      <c r="W368" s="13"/>
      <c r="X368" s="9"/>
      <c r="Y368" s="9"/>
      <c r="Z368" s="9"/>
      <c r="AA368" s="14"/>
      <c r="AB368" s="15"/>
      <c r="AC368" s="9"/>
      <c r="AD368" s="16"/>
      <c r="AE368" s="9"/>
      <c r="AF368" s="17"/>
      <c r="AG368" s="17"/>
    </row>
    <row r="369" spans="21:33" x14ac:dyDescent="0.25">
      <c r="V369" s="53"/>
      <c r="W369" s="13"/>
      <c r="X369" s="9"/>
      <c r="Y369" s="9"/>
      <c r="Z369" s="9"/>
      <c r="AA369" s="14"/>
      <c r="AB369" s="15"/>
      <c r="AC369" s="9"/>
      <c r="AD369" s="16"/>
      <c r="AE369" s="9"/>
      <c r="AF369" s="17"/>
      <c r="AG369" s="17"/>
    </row>
    <row r="370" spans="21:33" x14ac:dyDescent="0.25">
      <c r="V370" s="53"/>
      <c r="W370" s="13"/>
      <c r="X370" s="9"/>
      <c r="Y370" s="9"/>
      <c r="Z370" s="9"/>
      <c r="AA370" s="14"/>
      <c r="AB370" s="15"/>
      <c r="AC370" s="9"/>
      <c r="AD370" s="16"/>
      <c r="AE370" s="9"/>
      <c r="AF370" s="17"/>
      <c r="AG370" s="17"/>
    </row>
    <row r="371" spans="21:33" x14ac:dyDescent="0.25">
      <c r="V371" s="53"/>
      <c r="W371" s="13"/>
      <c r="X371" s="9"/>
      <c r="Y371" s="9"/>
      <c r="Z371" s="9"/>
      <c r="AA371" s="14"/>
      <c r="AB371" s="15"/>
      <c r="AC371" s="9"/>
      <c r="AD371" s="16"/>
      <c r="AE371" s="9"/>
      <c r="AF371" s="17"/>
      <c r="AG371" s="17"/>
    </row>
    <row r="372" spans="21:33" x14ac:dyDescent="0.25">
      <c r="U372" s="52"/>
      <c r="V372" s="53"/>
      <c r="W372" s="13"/>
      <c r="X372" s="9"/>
      <c r="Y372" s="9"/>
      <c r="Z372" s="9"/>
      <c r="AA372" s="14"/>
      <c r="AB372" s="15"/>
      <c r="AC372" s="9"/>
      <c r="AD372" s="16"/>
      <c r="AE372" s="9"/>
      <c r="AF372" s="17"/>
      <c r="AG372" s="17"/>
    </row>
    <row r="373" spans="21:33" x14ac:dyDescent="0.25">
      <c r="U373" s="52"/>
      <c r="V373" s="53"/>
      <c r="W373" s="13"/>
      <c r="X373" s="9"/>
      <c r="Y373" s="9"/>
      <c r="Z373" s="9"/>
      <c r="AA373" s="14"/>
      <c r="AB373" s="15"/>
      <c r="AC373" s="9"/>
      <c r="AD373" s="16"/>
      <c r="AE373" s="9"/>
      <c r="AF373" s="17"/>
      <c r="AG373" s="17"/>
    </row>
    <row r="374" spans="21:33" x14ac:dyDescent="0.25">
      <c r="U374" s="52"/>
      <c r="V374" s="53"/>
      <c r="W374" s="13"/>
      <c r="X374" s="9"/>
      <c r="Y374" s="9"/>
      <c r="Z374" s="9"/>
      <c r="AA374" s="14"/>
      <c r="AB374" s="15"/>
      <c r="AC374" s="9"/>
      <c r="AD374" s="16"/>
      <c r="AE374" s="9"/>
      <c r="AF374" s="17"/>
      <c r="AG374" s="17"/>
    </row>
    <row r="375" spans="21:33" x14ac:dyDescent="0.25">
      <c r="U375" s="52"/>
      <c r="V375" s="53"/>
      <c r="W375" s="13"/>
      <c r="X375" s="9"/>
      <c r="Y375" s="9"/>
      <c r="Z375" s="9"/>
      <c r="AA375" s="14"/>
      <c r="AB375" s="15"/>
      <c r="AC375" s="9"/>
      <c r="AD375" s="16"/>
      <c r="AE375" s="9"/>
      <c r="AF375" s="17"/>
      <c r="AG375" s="17"/>
    </row>
    <row r="376" spans="21:33" x14ac:dyDescent="0.25">
      <c r="V376" s="53"/>
      <c r="W376" s="13"/>
      <c r="X376" s="9"/>
      <c r="Y376" s="9"/>
      <c r="Z376" s="9"/>
      <c r="AA376" s="14"/>
      <c r="AB376" s="15"/>
      <c r="AC376" s="9"/>
      <c r="AD376" s="16"/>
      <c r="AE376" s="9"/>
      <c r="AF376" s="17"/>
      <c r="AG376" s="17"/>
    </row>
    <row r="377" spans="21:33" x14ac:dyDescent="0.25">
      <c r="V377" s="53"/>
      <c r="W377" s="13"/>
      <c r="X377" s="9"/>
      <c r="Y377" s="9"/>
      <c r="Z377" s="9"/>
      <c r="AA377" s="14"/>
      <c r="AB377" s="15"/>
      <c r="AC377" s="9"/>
      <c r="AD377" s="16"/>
      <c r="AE377" s="9"/>
      <c r="AF377" s="17"/>
      <c r="AG377" s="17"/>
    </row>
    <row r="378" spans="21:33" x14ac:dyDescent="0.25">
      <c r="V378" s="53"/>
      <c r="W378" s="13"/>
      <c r="X378" s="9"/>
      <c r="Y378" s="9"/>
      <c r="Z378" s="9"/>
      <c r="AA378" s="14"/>
      <c r="AB378" s="15"/>
      <c r="AC378" s="9"/>
      <c r="AD378" s="16"/>
      <c r="AE378" s="9"/>
      <c r="AF378" s="17"/>
      <c r="AG378" s="17"/>
    </row>
    <row r="379" spans="21:33" x14ac:dyDescent="0.25">
      <c r="V379" s="53"/>
      <c r="W379" s="13"/>
      <c r="X379" s="9"/>
      <c r="Y379" s="9"/>
      <c r="Z379" s="9"/>
      <c r="AA379" s="14"/>
      <c r="AB379" s="15"/>
      <c r="AC379" s="9"/>
      <c r="AD379" s="16"/>
      <c r="AE379" s="9"/>
      <c r="AF379" s="17"/>
      <c r="AG379" s="17"/>
    </row>
    <row r="380" spans="21:33" x14ac:dyDescent="0.25">
      <c r="V380" s="53"/>
      <c r="W380" s="13"/>
      <c r="X380" s="9"/>
      <c r="Y380" s="9"/>
      <c r="Z380" s="9"/>
      <c r="AA380" s="14"/>
      <c r="AB380" s="15"/>
      <c r="AC380" s="9"/>
      <c r="AD380" s="16"/>
      <c r="AE380" s="9"/>
      <c r="AF380" s="17"/>
      <c r="AG380" s="17"/>
    </row>
    <row r="381" spans="21:33" x14ac:dyDescent="0.25">
      <c r="V381" s="53"/>
      <c r="W381" s="13"/>
      <c r="X381" s="9"/>
      <c r="Y381" s="9"/>
      <c r="Z381" s="9"/>
      <c r="AA381" s="14"/>
      <c r="AB381" s="15"/>
      <c r="AC381" s="9"/>
      <c r="AD381" s="16"/>
      <c r="AE381" s="9"/>
      <c r="AF381" s="17"/>
      <c r="AG381" s="17"/>
    </row>
    <row r="382" spans="21:33" x14ac:dyDescent="0.25">
      <c r="V382" s="53"/>
      <c r="W382" s="13"/>
      <c r="X382" s="9"/>
      <c r="Y382" s="9"/>
      <c r="Z382" s="9"/>
      <c r="AA382" s="14"/>
      <c r="AB382" s="15"/>
      <c r="AC382" s="9"/>
      <c r="AD382" s="16"/>
      <c r="AE382" s="9"/>
      <c r="AF382" s="17"/>
      <c r="AG382" s="17"/>
    </row>
    <row r="383" spans="21:33" x14ac:dyDescent="0.25">
      <c r="V383" s="53"/>
      <c r="W383" s="13"/>
      <c r="X383" s="9"/>
      <c r="Y383" s="9"/>
      <c r="Z383" s="9"/>
      <c r="AA383" s="14"/>
      <c r="AB383" s="15"/>
      <c r="AC383" s="9"/>
      <c r="AD383" s="16"/>
      <c r="AE383" s="9"/>
      <c r="AF383" s="17"/>
      <c r="AG383" s="17"/>
    </row>
    <row r="384" spans="21:33" x14ac:dyDescent="0.25">
      <c r="V384" s="53"/>
      <c r="W384" s="13"/>
      <c r="X384" s="9"/>
      <c r="Y384" s="9"/>
      <c r="Z384" s="9"/>
      <c r="AA384" s="14"/>
      <c r="AB384" s="15"/>
      <c r="AC384" s="9"/>
      <c r="AD384" s="16"/>
      <c r="AE384" s="9"/>
      <c r="AF384" s="17"/>
      <c r="AG384" s="17"/>
    </row>
    <row r="385" spans="22:33" x14ac:dyDescent="0.25">
      <c r="V385" s="53"/>
      <c r="W385" s="13"/>
      <c r="X385" s="9"/>
      <c r="Y385" s="9"/>
      <c r="Z385" s="9"/>
      <c r="AA385" s="14"/>
      <c r="AB385" s="15"/>
      <c r="AC385" s="9"/>
      <c r="AD385" s="16"/>
      <c r="AE385" s="9"/>
      <c r="AF385" s="17"/>
      <c r="AG385" s="17"/>
    </row>
    <row r="386" spans="22:33" x14ac:dyDescent="0.25">
      <c r="V386" s="53"/>
      <c r="W386" s="13"/>
      <c r="X386" s="9"/>
      <c r="Y386" s="9"/>
      <c r="Z386" s="9"/>
      <c r="AA386" s="14"/>
      <c r="AB386" s="15"/>
      <c r="AC386" s="9"/>
      <c r="AD386" s="16"/>
      <c r="AE386" s="9"/>
      <c r="AF386" s="17"/>
      <c r="AG386" s="17"/>
    </row>
    <row r="387" spans="22:33" x14ac:dyDescent="0.25">
      <c r="V387" s="53"/>
      <c r="W387" s="13"/>
      <c r="X387" s="9"/>
      <c r="Y387" s="9"/>
      <c r="Z387" s="9"/>
      <c r="AA387" s="14"/>
      <c r="AB387" s="15"/>
      <c r="AC387" s="9"/>
      <c r="AD387" s="16"/>
      <c r="AE387" s="9"/>
      <c r="AF387" s="17"/>
      <c r="AG387" s="17"/>
    </row>
    <row r="388" spans="22:33" x14ac:dyDescent="0.25">
      <c r="V388" s="53"/>
      <c r="W388" s="13"/>
      <c r="X388" s="9"/>
      <c r="Y388" s="9"/>
      <c r="Z388" s="9"/>
      <c r="AA388" s="14"/>
      <c r="AB388" s="15"/>
      <c r="AC388" s="9"/>
      <c r="AD388" s="16"/>
      <c r="AE388" s="9"/>
      <c r="AF388" s="17"/>
      <c r="AG388" s="17"/>
    </row>
    <row r="389" spans="22:33" x14ac:dyDescent="0.25">
      <c r="V389" s="53"/>
      <c r="W389" s="13"/>
      <c r="X389" s="9"/>
      <c r="Y389" s="9"/>
      <c r="Z389" s="9"/>
      <c r="AA389" s="14"/>
      <c r="AB389" s="15"/>
      <c r="AC389" s="9"/>
      <c r="AD389" s="16"/>
      <c r="AE389" s="9"/>
      <c r="AF389" s="17"/>
      <c r="AG389" s="17"/>
    </row>
    <row r="390" spans="22:33" x14ac:dyDescent="0.25">
      <c r="V390" s="53"/>
      <c r="W390" s="13"/>
      <c r="X390" s="9"/>
      <c r="Y390" s="9"/>
      <c r="Z390" s="9"/>
      <c r="AA390" s="14"/>
      <c r="AB390" s="15"/>
      <c r="AC390" s="9"/>
      <c r="AD390" s="16"/>
      <c r="AE390" s="9"/>
      <c r="AF390" s="17"/>
      <c r="AG390" s="17"/>
    </row>
    <row r="391" spans="22:33" x14ac:dyDescent="0.25">
      <c r="V391" s="53"/>
      <c r="W391" s="13"/>
      <c r="X391" s="9"/>
      <c r="Y391" s="9"/>
      <c r="Z391" s="9"/>
      <c r="AA391" s="14"/>
      <c r="AB391" s="15"/>
      <c r="AC391" s="9"/>
      <c r="AD391" s="16"/>
      <c r="AE391" s="9"/>
      <c r="AF391" s="17"/>
      <c r="AG391" s="17"/>
    </row>
    <row r="392" spans="22:33" x14ac:dyDescent="0.25">
      <c r="V392" s="53"/>
      <c r="W392" s="13"/>
      <c r="X392" s="9"/>
      <c r="Y392" s="9"/>
      <c r="Z392" s="9"/>
      <c r="AA392" s="14"/>
      <c r="AB392" s="15"/>
      <c r="AC392" s="9"/>
      <c r="AD392" s="16"/>
      <c r="AE392" s="9"/>
      <c r="AF392" s="17"/>
      <c r="AG392" s="17"/>
    </row>
    <row r="393" spans="22:33" x14ac:dyDescent="0.25">
      <c r="V393" s="53"/>
      <c r="W393" s="13"/>
      <c r="X393" s="9"/>
      <c r="Y393" s="9"/>
      <c r="Z393" s="9"/>
      <c r="AA393" s="14"/>
      <c r="AB393" s="15"/>
      <c r="AC393" s="9"/>
      <c r="AD393" s="16"/>
      <c r="AE393" s="9"/>
      <c r="AF393" s="17"/>
      <c r="AG393" s="17"/>
    </row>
    <row r="394" spans="22:33" x14ac:dyDescent="0.25">
      <c r="V394" s="53"/>
      <c r="W394" s="13"/>
      <c r="X394" s="9"/>
      <c r="Y394" s="9"/>
      <c r="Z394" s="9"/>
      <c r="AA394" s="14"/>
      <c r="AB394" s="15"/>
      <c r="AC394" s="9"/>
      <c r="AD394" s="16"/>
      <c r="AE394" s="9"/>
      <c r="AF394" s="17"/>
      <c r="AG394" s="17"/>
    </row>
    <row r="395" spans="22:33" x14ac:dyDescent="0.25">
      <c r="V395" s="53"/>
      <c r="W395" s="13"/>
      <c r="X395" s="9"/>
      <c r="Y395" s="9"/>
      <c r="Z395" s="9"/>
      <c r="AA395" s="14"/>
      <c r="AB395" s="15"/>
      <c r="AC395" s="9"/>
      <c r="AD395" s="16"/>
      <c r="AE395" s="9"/>
      <c r="AF395" s="17"/>
      <c r="AG395" s="17"/>
    </row>
    <row r="396" spans="22:33" x14ac:dyDescent="0.25">
      <c r="V396" s="53"/>
      <c r="W396" s="13"/>
      <c r="X396" s="9"/>
      <c r="Y396" s="9"/>
      <c r="Z396" s="9"/>
      <c r="AA396" s="14"/>
      <c r="AB396" s="15"/>
      <c r="AC396" s="9"/>
      <c r="AD396" s="16"/>
      <c r="AE396" s="9"/>
      <c r="AF396" s="17"/>
      <c r="AG396" s="17"/>
    </row>
    <row r="397" spans="22:33" x14ac:dyDescent="0.25">
      <c r="V397" s="53"/>
      <c r="W397" s="13"/>
      <c r="X397" s="9"/>
      <c r="Y397" s="9"/>
      <c r="Z397" s="9"/>
      <c r="AA397" s="14"/>
      <c r="AB397" s="15"/>
      <c r="AC397" s="9"/>
      <c r="AD397" s="16"/>
      <c r="AE397" s="9"/>
      <c r="AF397" s="17"/>
      <c r="AG397" s="17"/>
    </row>
    <row r="398" spans="22:33" x14ac:dyDescent="0.25">
      <c r="V398" s="53"/>
      <c r="W398" s="13"/>
      <c r="X398" s="9"/>
      <c r="Y398" s="9"/>
      <c r="Z398" s="9"/>
      <c r="AA398" s="14"/>
      <c r="AB398" s="15"/>
      <c r="AC398" s="9"/>
      <c r="AD398" s="16"/>
      <c r="AE398" s="9"/>
      <c r="AF398" s="17"/>
      <c r="AG398" s="17"/>
    </row>
    <row r="399" spans="22:33" x14ac:dyDescent="0.25">
      <c r="V399" s="53"/>
      <c r="W399" s="13"/>
      <c r="X399" s="9"/>
      <c r="Y399" s="9"/>
      <c r="Z399" s="9"/>
      <c r="AA399" s="14"/>
      <c r="AB399" s="15"/>
      <c r="AC399" s="9"/>
      <c r="AD399" s="16"/>
      <c r="AE399" s="9"/>
      <c r="AF399" s="17"/>
      <c r="AG399" s="17"/>
    </row>
    <row r="400" spans="22:33" x14ac:dyDescent="0.25">
      <c r="V400" s="53"/>
      <c r="W400" s="13"/>
      <c r="X400" s="9"/>
      <c r="Y400" s="9"/>
      <c r="Z400" s="9"/>
      <c r="AA400" s="14"/>
      <c r="AB400" s="15"/>
      <c r="AC400" s="9"/>
      <c r="AD400" s="16"/>
      <c r="AE400" s="9"/>
      <c r="AF400" s="17"/>
      <c r="AG400" s="17"/>
    </row>
    <row r="401" spans="22:33" x14ac:dyDescent="0.25">
      <c r="V401" s="53"/>
      <c r="W401" s="13"/>
      <c r="X401" s="9"/>
      <c r="Y401" s="9"/>
      <c r="Z401" s="9"/>
      <c r="AA401" s="14"/>
      <c r="AB401" s="15"/>
      <c r="AC401" s="9"/>
      <c r="AD401" s="16"/>
      <c r="AE401" s="9"/>
      <c r="AF401" s="17"/>
      <c r="AG401" s="17"/>
    </row>
    <row r="402" spans="22:33" x14ac:dyDescent="0.25">
      <c r="V402" s="53"/>
      <c r="W402" s="13"/>
      <c r="X402" s="9"/>
      <c r="Y402" s="9"/>
      <c r="Z402" s="9"/>
      <c r="AA402" s="14"/>
      <c r="AB402" s="15"/>
      <c r="AC402" s="9"/>
      <c r="AD402" s="16"/>
      <c r="AE402" s="9"/>
      <c r="AF402" s="17"/>
      <c r="AG402" s="17"/>
    </row>
    <row r="403" spans="22:33" x14ac:dyDescent="0.25">
      <c r="V403" s="53"/>
      <c r="W403" s="13"/>
      <c r="X403" s="9"/>
      <c r="Y403" s="9"/>
      <c r="Z403" s="9"/>
      <c r="AA403" s="14"/>
      <c r="AB403" s="15"/>
      <c r="AC403" s="9"/>
      <c r="AD403" s="16"/>
      <c r="AE403" s="9"/>
      <c r="AF403" s="17"/>
      <c r="AG403" s="17"/>
    </row>
    <row r="404" spans="22:33" x14ac:dyDescent="0.25">
      <c r="V404" s="52"/>
    </row>
    <row r="405" spans="22:33" x14ac:dyDescent="0.25">
      <c r="V405" s="52"/>
    </row>
    <row r="406" spans="22:33" x14ac:dyDescent="0.25">
      <c r="V406" s="52"/>
    </row>
    <row r="407" spans="22:33" x14ac:dyDescent="0.25">
      <c r="V407" s="52"/>
    </row>
    <row r="408" spans="22:33" x14ac:dyDescent="0.25">
      <c r="V408" s="52"/>
    </row>
    <row r="409" spans="22:33" x14ac:dyDescent="0.25">
      <c r="V409" s="52"/>
    </row>
    <row r="410" spans="22:33" x14ac:dyDescent="0.25">
      <c r="V410" s="52"/>
    </row>
    <row r="411" spans="22:33" x14ac:dyDescent="0.25">
      <c r="V411" s="52"/>
    </row>
    <row r="412" spans="22:33" x14ac:dyDescent="0.25">
      <c r="V412" s="52"/>
    </row>
  </sheetData>
  <sortState xmlns:xlrd2="http://schemas.microsoft.com/office/spreadsheetml/2017/richdata2" ref="C4:M259">
    <sortCondition ref="L4:L259"/>
  </sortState>
  <mergeCells count="2">
    <mergeCell ref="C289:E289"/>
    <mergeCell ref="C279:E279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58"/>
  <sheetViews>
    <sheetView showGridLines="0" tabSelected="1" zoomScale="70" zoomScaleNormal="70" workbookViewId="0"/>
  </sheetViews>
  <sheetFormatPr baseColWidth="10" defaultRowHeight="15" outlineLevelRow="1" outlineLevelCol="1" x14ac:dyDescent="0.25"/>
  <cols>
    <col min="1" max="1" width="5.7109375" style="76" customWidth="1"/>
    <col min="2" max="2" width="64.28515625" style="76" customWidth="1"/>
    <col min="3" max="3" width="15" style="76" bestFit="1" customWidth="1"/>
    <col min="4" max="6" width="14.28515625" style="76" hidden="1" customWidth="1" outlineLevel="1"/>
    <col min="7" max="7" width="15" style="76" hidden="1" customWidth="1" outlineLevel="1"/>
    <col min="8" max="8" width="2.7109375" style="76" customWidth="1" collapsed="1"/>
    <col min="9" max="9" width="15.7109375" style="76" customWidth="1"/>
    <col min="10" max="13" width="11.7109375" style="76" hidden="1" customWidth="1" outlineLevel="1"/>
    <col min="14" max="14" width="15.7109375" style="76" customWidth="1" collapsed="1"/>
    <col min="15" max="18" width="14.28515625" style="76" hidden="1" customWidth="1" outlineLevel="1"/>
    <col min="19" max="19" width="2.7109375" style="76" customWidth="1" collapsed="1"/>
    <col min="20" max="20" width="15.7109375" style="76" customWidth="1"/>
    <col min="21" max="24" width="15.28515625" style="76" hidden="1" customWidth="1" outlineLevel="1"/>
    <col min="25" max="25" width="15.7109375" style="76" customWidth="1" collapsed="1"/>
    <col min="26" max="27" width="14.28515625" style="76" hidden="1" customWidth="1" outlineLevel="1"/>
    <col min="28" max="28" width="14.85546875" style="76" hidden="1" customWidth="1" outlineLevel="1"/>
    <col min="29" max="29" width="14.28515625" style="76" hidden="1" customWidth="1" outlineLevel="1"/>
    <col min="30" max="30" width="13" style="76" bestFit="1" customWidth="1" collapsed="1"/>
    <col min="31" max="31" width="13" style="76" bestFit="1" customWidth="1"/>
    <col min="32" max="16384" width="11.42578125" style="76"/>
  </cols>
  <sheetData>
    <row r="1" spans="2:65" ht="55.5" customHeight="1" x14ac:dyDescent="0.25"/>
    <row r="2" spans="2:65" ht="36" x14ac:dyDescent="0.25">
      <c r="B2" s="107" t="s">
        <v>517</v>
      </c>
    </row>
    <row r="3" spans="2:65" ht="47.25" thickBot="1" x14ac:dyDescent="0.3">
      <c r="B3" s="106" t="s">
        <v>495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5" t="s">
        <v>491</v>
      </c>
      <c r="AF3" s="81"/>
    </row>
    <row r="5" spans="2:65" ht="34.5" thickBot="1" x14ac:dyDescent="0.3">
      <c r="B5" s="88" t="s">
        <v>502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F5" s="110"/>
      <c r="AG5" s="110"/>
      <c r="AH5" s="110"/>
      <c r="AI5" s="110"/>
      <c r="AJ5" s="110"/>
      <c r="AK5" s="110"/>
      <c r="AL5" s="110"/>
      <c r="AM5" s="110"/>
      <c r="AN5" s="110"/>
      <c r="AO5" s="110"/>
    </row>
    <row r="6" spans="2:65" ht="15.75" thickTop="1" x14ac:dyDescent="0.25"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BM6" s="76" t="s">
        <v>489</v>
      </c>
    </row>
    <row r="7" spans="2:65" x14ac:dyDescent="0.25">
      <c r="C7" s="93" t="s">
        <v>499</v>
      </c>
      <c r="D7" s="91"/>
      <c r="E7" s="91"/>
      <c r="F7" s="91"/>
      <c r="G7" s="91"/>
      <c r="H7" s="91"/>
      <c r="I7" s="112" t="s">
        <v>497</v>
      </c>
      <c r="J7" s="112"/>
      <c r="K7" s="112"/>
      <c r="L7" s="112"/>
      <c r="M7" s="112"/>
      <c r="N7" s="112"/>
      <c r="O7" s="93"/>
      <c r="P7" s="93"/>
      <c r="Q7" s="93"/>
      <c r="R7" s="93"/>
      <c r="S7" s="94"/>
      <c r="T7" s="112" t="s">
        <v>496</v>
      </c>
      <c r="U7" s="112"/>
      <c r="V7" s="112"/>
      <c r="W7" s="112"/>
      <c r="X7" s="112"/>
      <c r="Y7" s="112"/>
      <c r="Z7" s="93"/>
      <c r="AA7" s="93"/>
      <c r="AB7" s="93"/>
      <c r="AC7" s="93"/>
      <c r="AJ7" s="79"/>
      <c r="BM7" s="76" t="s">
        <v>490</v>
      </c>
    </row>
    <row r="8" spans="2:65" x14ac:dyDescent="0.25">
      <c r="C8" s="111" t="s">
        <v>82</v>
      </c>
      <c r="D8" s="113" t="s">
        <v>489</v>
      </c>
      <c r="E8" s="113" t="s">
        <v>490</v>
      </c>
      <c r="F8" s="113" t="s">
        <v>491</v>
      </c>
      <c r="G8" s="113" t="s">
        <v>492</v>
      </c>
      <c r="H8" s="77"/>
      <c r="I8" s="111" t="s">
        <v>494</v>
      </c>
      <c r="J8" s="113" t="s">
        <v>489</v>
      </c>
      <c r="K8" s="113" t="s">
        <v>490</v>
      </c>
      <c r="L8" s="113" t="s">
        <v>491</v>
      </c>
      <c r="M8" s="113" t="s">
        <v>492</v>
      </c>
      <c r="N8" s="111" t="s">
        <v>493</v>
      </c>
      <c r="O8" s="113" t="s">
        <v>489</v>
      </c>
      <c r="P8" s="113" t="s">
        <v>490</v>
      </c>
      <c r="Q8" s="113" t="s">
        <v>491</v>
      </c>
      <c r="R8" s="113" t="s">
        <v>492</v>
      </c>
      <c r="S8" s="77"/>
      <c r="T8" s="111" t="s">
        <v>494</v>
      </c>
      <c r="U8" s="113" t="s">
        <v>489</v>
      </c>
      <c r="V8" s="113" t="s">
        <v>490</v>
      </c>
      <c r="W8" s="113" t="s">
        <v>491</v>
      </c>
      <c r="X8" s="113" t="s">
        <v>492</v>
      </c>
      <c r="Y8" s="111" t="s">
        <v>493</v>
      </c>
      <c r="Z8" s="113" t="s">
        <v>489</v>
      </c>
      <c r="AA8" s="113" t="s">
        <v>490</v>
      </c>
      <c r="AB8" s="113" t="s">
        <v>491</v>
      </c>
      <c r="AC8" s="113" t="s">
        <v>492</v>
      </c>
      <c r="AJ8" s="79"/>
      <c r="BM8" s="76" t="s">
        <v>491</v>
      </c>
    </row>
    <row r="9" spans="2:65" x14ac:dyDescent="0.25">
      <c r="B9" s="91"/>
      <c r="C9" s="112"/>
      <c r="D9" s="114"/>
      <c r="E9" s="114"/>
      <c r="F9" s="114"/>
      <c r="G9" s="114"/>
      <c r="H9" s="92"/>
      <c r="I9" s="112"/>
      <c r="J9" s="114"/>
      <c r="K9" s="114"/>
      <c r="L9" s="114"/>
      <c r="M9" s="114"/>
      <c r="N9" s="112"/>
      <c r="O9" s="114"/>
      <c r="P9" s="114"/>
      <c r="Q9" s="114"/>
      <c r="R9" s="114"/>
      <c r="S9" s="92"/>
      <c r="T9" s="112"/>
      <c r="U9" s="114"/>
      <c r="V9" s="114"/>
      <c r="W9" s="114"/>
      <c r="X9" s="114"/>
      <c r="Y9" s="112"/>
      <c r="Z9" s="114"/>
      <c r="AA9" s="114"/>
      <c r="AB9" s="114"/>
      <c r="AC9" s="114"/>
      <c r="AJ9" s="79"/>
      <c r="BM9" s="76" t="s">
        <v>492</v>
      </c>
    </row>
    <row r="10" spans="2:65" x14ac:dyDescent="0.25">
      <c r="B10" s="76" t="s">
        <v>488</v>
      </c>
      <c r="C10" s="95">
        <v>32.018030407826565</v>
      </c>
      <c r="D10" s="95">
        <v>38.922140896642276</v>
      </c>
      <c r="E10" s="95">
        <v>30.864662372388576</v>
      </c>
      <c r="F10" s="95">
        <v>32.018030407826565</v>
      </c>
      <c r="G10" s="95">
        <v>0</v>
      </c>
      <c r="H10" s="82"/>
      <c r="I10" s="97">
        <v>70</v>
      </c>
      <c r="J10" s="97">
        <v>39</v>
      </c>
      <c r="K10" s="97">
        <v>171</v>
      </c>
      <c r="L10" s="97">
        <v>70</v>
      </c>
      <c r="M10" s="97">
        <v>0</v>
      </c>
      <c r="N10" s="95">
        <v>42081.290000000015</v>
      </c>
      <c r="O10" s="95">
        <v>16195.610000000002</v>
      </c>
      <c r="P10" s="95">
        <v>152931.65999999989</v>
      </c>
      <c r="Q10" s="95">
        <v>42081.290000000015</v>
      </c>
      <c r="R10" s="95">
        <v>0</v>
      </c>
      <c r="T10" s="97">
        <v>109</v>
      </c>
      <c r="U10" s="97">
        <v>98</v>
      </c>
      <c r="V10" s="97">
        <v>104</v>
      </c>
      <c r="W10" s="97">
        <v>109</v>
      </c>
      <c r="X10" s="97">
        <v>0</v>
      </c>
      <c r="Y10" s="95">
        <v>128278.13999999996</v>
      </c>
      <c r="Z10" s="95">
        <v>83826.219999999987</v>
      </c>
      <c r="AA10" s="95">
        <v>151482.71999999997</v>
      </c>
      <c r="AB10" s="95">
        <v>128278.13999999996</v>
      </c>
      <c r="AC10" s="95">
        <v>0</v>
      </c>
      <c r="AE10" s="83"/>
      <c r="AJ10" s="79"/>
    </row>
    <row r="11" spans="2:65" x14ac:dyDescent="0.25">
      <c r="B11" s="76" t="s">
        <v>515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82"/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J11" s="79"/>
    </row>
    <row r="12" spans="2:65" x14ac:dyDescent="0.25">
      <c r="B12" s="91" t="s">
        <v>498</v>
      </c>
      <c r="C12" s="96"/>
      <c r="D12" s="96"/>
      <c r="E12" s="96"/>
      <c r="F12" s="96"/>
      <c r="G12" s="96"/>
      <c r="H12" s="91"/>
      <c r="I12" s="98"/>
      <c r="J12" s="98"/>
      <c r="K12" s="98"/>
      <c r="L12" s="98"/>
      <c r="M12" s="98"/>
      <c r="N12" s="96"/>
      <c r="O12" s="96"/>
      <c r="P12" s="96"/>
      <c r="Q12" s="96"/>
      <c r="R12" s="96"/>
      <c r="S12" s="91"/>
      <c r="T12" s="98"/>
      <c r="U12" s="98"/>
      <c r="V12" s="98"/>
      <c r="W12" s="98"/>
      <c r="X12" s="98"/>
      <c r="Y12" s="96"/>
      <c r="Z12" s="96"/>
      <c r="AA12" s="96"/>
      <c r="AB12" s="96"/>
      <c r="AC12" s="96"/>
      <c r="AJ12" s="79"/>
    </row>
    <row r="13" spans="2:65" x14ac:dyDescent="0.25">
      <c r="B13" s="78" t="s">
        <v>499</v>
      </c>
      <c r="I13" s="99">
        <v>70</v>
      </c>
      <c r="J13" s="99"/>
      <c r="K13" s="99"/>
      <c r="L13" s="99"/>
      <c r="M13" s="99"/>
      <c r="N13" s="79">
        <v>42081.290000000015</v>
      </c>
      <c r="O13" s="79"/>
      <c r="P13" s="79"/>
      <c r="Q13" s="79"/>
      <c r="R13" s="79"/>
      <c r="T13" s="99">
        <v>109</v>
      </c>
      <c r="U13" s="99"/>
      <c r="V13" s="99"/>
      <c r="W13" s="99"/>
      <c r="X13" s="99"/>
      <c r="Y13" s="79">
        <v>128278.13999999996</v>
      </c>
      <c r="Z13" s="79"/>
      <c r="AA13" s="79"/>
      <c r="AB13" s="79"/>
      <c r="AC13" s="79"/>
      <c r="AD13" s="83"/>
      <c r="AJ13" s="79"/>
    </row>
    <row r="14" spans="2:65" x14ac:dyDescent="0.25">
      <c r="AD14" s="82"/>
      <c r="AJ14" s="79"/>
    </row>
    <row r="15" spans="2:65" ht="34.5" thickBot="1" x14ac:dyDescent="0.3">
      <c r="B15" s="88" t="s">
        <v>503</v>
      </c>
      <c r="C15" s="90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2:65" ht="15.75" thickTop="1" x14ac:dyDescent="0.25">
      <c r="C16" s="84"/>
      <c r="I16" s="112"/>
      <c r="J16" s="112"/>
      <c r="K16" s="112"/>
      <c r="L16" s="112"/>
      <c r="M16" s="112"/>
      <c r="N16" s="112"/>
      <c r="O16" s="93"/>
      <c r="P16" s="93"/>
      <c r="Q16" s="93"/>
      <c r="R16" s="93"/>
      <c r="S16" s="81"/>
      <c r="T16" s="111"/>
      <c r="U16" s="111"/>
      <c r="V16" s="111"/>
      <c r="W16" s="111"/>
      <c r="X16" s="111"/>
      <c r="Y16" s="111"/>
      <c r="Z16" s="84"/>
      <c r="AA16" s="84"/>
      <c r="AB16" s="84"/>
      <c r="AC16" s="84"/>
    </row>
    <row r="17" spans="2:31" x14ac:dyDescent="0.25">
      <c r="C17" s="111"/>
      <c r="D17" s="113"/>
      <c r="E17" s="113"/>
      <c r="F17" s="113"/>
      <c r="G17" s="113"/>
      <c r="H17" s="77"/>
      <c r="I17" s="111" t="s">
        <v>494</v>
      </c>
      <c r="J17" s="113" t="s">
        <v>489</v>
      </c>
      <c r="K17" s="113" t="s">
        <v>490</v>
      </c>
      <c r="L17" s="113" t="s">
        <v>491</v>
      </c>
      <c r="M17" s="113" t="s">
        <v>492</v>
      </c>
      <c r="N17" s="111" t="s">
        <v>500</v>
      </c>
      <c r="O17" s="113" t="s">
        <v>489</v>
      </c>
      <c r="P17" s="113" t="s">
        <v>490</v>
      </c>
      <c r="Q17" s="113" t="s">
        <v>491</v>
      </c>
      <c r="R17" s="113" t="s">
        <v>492</v>
      </c>
      <c r="S17" s="77"/>
      <c r="T17" s="111"/>
      <c r="U17" s="113"/>
      <c r="V17" s="113"/>
      <c r="W17" s="113"/>
      <c r="X17" s="113"/>
      <c r="Y17" s="111"/>
      <c r="Z17" s="113"/>
      <c r="AA17" s="113"/>
      <c r="AB17" s="113"/>
      <c r="AC17" s="113"/>
    </row>
    <row r="18" spans="2:31" x14ac:dyDescent="0.25">
      <c r="B18" s="91"/>
      <c r="C18" s="112"/>
      <c r="D18" s="114"/>
      <c r="E18" s="114"/>
      <c r="F18" s="114"/>
      <c r="G18" s="114"/>
      <c r="H18" s="92"/>
      <c r="I18" s="112"/>
      <c r="J18" s="114"/>
      <c r="K18" s="114"/>
      <c r="L18" s="114"/>
      <c r="M18" s="114"/>
      <c r="N18" s="112"/>
      <c r="O18" s="114"/>
      <c r="P18" s="114"/>
      <c r="Q18" s="114"/>
      <c r="R18" s="114"/>
      <c r="S18" s="77"/>
      <c r="T18" s="111"/>
      <c r="U18" s="113"/>
      <c r="V18" s="113"/>
      <c r="W18" s="113"/>
      <c r="X18" s="113"/>
      <c r="Y18" s="111"/>
      <c r="Z18" s="113"/>
      <c r="AA18" s="113"/>
      <c r="AB18" s="113"/>
      <c r="AC18" s="113"/>
    </row>
    <row r="19" spans="2:31" x14ac:dyDescent="0.25">
      <c r="B19" s="76" t="s">
        <v>488</v>
      </c>
      <c r="C19" s="82"/>
      <c r="D19" s="82"/>
      <c r="E19" s="82"/>
      <c r="F19" s="82"/>
      <c r="G19" s="82"/>
      <c r="H19" s="82"/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T19" s="82"/>
      <c r="U19" s="82"/>
      <c r="V19" s="82"/>
      <c r="W19" s="82"/>
      <c r="X19" s="82"/>
      <c r="Y19" s="82"/>
      <c r="Z19" s="82"/>
      <c r="AA19" s="82"/>
      <c r="AB19" s="82"/>
      <c r="AC19" s="82"/>
      <c r="AE19" s="83"/>
    </row>
    <row r="20" spans="2:31" x14ac:dyDescent="0.25">
      <c r="B20" s="76" t="s">
        <v>515</v>
      </c>
      <c r="C20" s="82"/>
      <c r="D20" s="82"/>
      <c r="E20" s="82"/>
      <c r="F20" s="82"/>
      <c r="G20" s="82"/>
      <c r="H20" s="82"/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T20" s="82"/>
      <c r="U20" s="82"/>
      <c r="V20" s="82"/>
      <c r="W20" s="82"/>
      <c r="X20" s="82"/>
      <c r="Y20" s="82"/>
      <c r="Z20" s="82"/>
      <c r="AA20" s="82"/>
      <c r="AB20" s="82"/>
      <c r="AC20" s="82"/>
    </row>
    <row r="21" spans="2:31" x14ac:dyDescent="0.25">
      <c r="B21" s="91" t="s">
        <v>498</v>
      </c>
      <c r="C21" s="91"/>
      <c r="D21" s="91"/>
      <c r="E21" s="91"/>
      <c r="F21" s="91"/>
      <c r="G21" s="91"/>
      <c r="H21" s="91"/>
      <c r="I21" s="98"/>
      <c r="J21" s="98"/>
      <c r="K21" s="98"/>
      <c r="L21" s="98"/>
      <c r="M21" s="98"/>
      <c r="N21" s="96"/>
      <c r="O21" s="96"/>
      <c r="P21" s="96"/>
      <c r="Q21" s="96"/>
      <c r="R21" s="96"/>
    </row>
    <row r="22" spans="2:31" x14ac:dyDescent="0.25">
      <c r="B22" s="78" t="s">
        <v>499</v>
      </c>
      <c r="I22" s="99">
        <v>0</v>
      </c>
      <c r="J22" s="99"/>
      <c r="K22" s="99"/>
      <c r="L22" s="99"/>
      <c r="M22" s="99"/>
      <c r="N22" s="79">
        <v>0</v>
      </c>
      <c r="O22" s="79"/>
      <c r="P22" s="79"/>
      <c r="Q22" s="79"/>
      <c r="R22" s="79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4" spans="2:31" ht="34.5" thickBot="1" x14ac:dyDescent="0.3">
      <c r="B24" s="88" t="s">
        <v>501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2:31" ht="15.75" thickTop="1" x14ac:dyDescent="0.25"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</row>
    <row r="26" spans="2:31" x14ac:dyDescent="0.25">
      <c r="C26" s="93" t="s">
        <v>499</v>
      </c>
      <c r="D26" s="91"/>
      <c r="E26" s="91"/>
      <c r="F26" s="91"/>
      <c r="G26" s="91"/>
      <c r="H26" s="91"/>
      <c r="I26" s="112" t="s">
        <v>497</v>
      </c>
      <c r="J26" s="112"/>
      <c r="K26" s="112"/>
      <c r="L26" s="112"/>
      <c r="M26" s="112"/>
      <c r="N26" s="112"/>
      <c r="O26" s="93"/>
      <c r="P26" s="93"/>
      <c r="Q26" s="93"/>
      <c r="R26" s="93"/>
      <c r="S26" s="94"/>
      <c r="T26" s="112" t="s">
        <v>496</v>
      </c>
      <c r="U26" s="112"/>
      <c r="V26" s="112"/>
      <c r="W26" s="112"/>
      <c r="X26" s="112"/>
      <c r="Y26" s="112"/>
      <c r="Z26" s="93"/>
      <c r="AA26" s="93"/>
      <c r="AB26" s="93"/>
      <c r="AC26" s="93"/>
    </row>
    <row r="27" spans="2:31" x14ac:dyDescent="0.25">
      <c r="C27" s="111" t="s">
        <v>82</v>
      </c>
      <c r="D27" s="113" t="s">
        <v>489</v>
      </c>
      <c r="E27" s="113" t="s">
        <v>490</v>
      </c>
      <c r="F27" s="113" t="s">
        <v>491</v>
      </c>
      <c r="G27" s="113" t="s">
        <v>492</v>
      </c>
      <c r="H27" s="77"/>
      <c r="I27" s="111" t="s">
        <v>494</v>
      </c>
      <c r="J27" s="113" t="s">
        <v>489</v>
      </c>
      <c r="K27" s="113" t="s">
        <v>490</v>
      </c>
      <c r="L27" s="113" t="s">
        <v>491</v>
      </c>
      <c r="M27" s="113" t="s">
        <v>492</v>
      </c>
      <c r="N27" s="111" t="s">
        <v>493</v>
      </c>
      <c r="O27" s="113" t="s">
        <v>489</v>
      </c>
      <c r="P27" s="113" t="s">
        <v>490</v>
      </c>
      <c r="Q27" s="113" t="s">
        <v>491</v>
      </c>
      <c r="R27" s="113" t="s">
        <v>492</v>
      </c>
      <c r="S27" s="77"/>
      <c r="T27" s="111" t="s">
        <v>494</v>
      </c>
      <c r="U27" s="113" t="s">
        <v>489</v>
      </c>
      <c r="V27" s="113" t="s">
        <v>490</v>
      </c>
      <c r="W27" s="113" t="s">
        <v>491</v>
      </c>
      <c r="X27" s="113" t="s">
        <v>492</v>
      </c>
      <c r="Y27" s="111" t="s">
        <v>493</v>
      </c>
      <c r="Z27" s="113" t="s">
        <v>489</v>
      </c>
      <c r="AA27" s="113" t="s">
        <v>490</v>
      </c>
      <c r="AB27" s="113" t="s">
        <v>491</v>
      </c>
      <c r="AC27" s="113" t="s">
        <v>492</v>
      </c>
    </row>
    <row r="28" spans="2:31" x14ac:dyDescent="0.25">
      <c r="B28" s="91"/>
      <c r="C28" s="112"/>
      <c r="D28" s="114"/>
      <c r="E28" s="114"/>
      <c r="F28" s="114"/>
      <c r="G28" s="114"/>
      <c r="H28" s="92"/>
      <c r="I28" s="112"/>
      <c r="J28" s="114"/>
      <c r="K28" s="114"/>
      <c r="L28" s="114"/>
      <c r="M28" s="114"/>
      <c r="N28" s="112"/>
      <c r="O28" s="114"/>
      <c r="P28" s="114"/>
      <c r="Q28" s="114"/>
      <c r="R28" s="114"/>
      <c r="S28" s="92"/>
      <c r="T28" s="112"/>
      <c r="U28" s="114"/>
      <c r="V28" s="114"/>
      <c r="W28" s="114"/>
      <c r="X28" s="114"/>
      <c r="Y28" s="112"/>
      <c r="Z28" s="114"/>
      <c r="AA28" s="114"/>
      <c r="AB28" s="114"/>
      <c r="AC28" s="114"/>
    </row>
    <row r="29" spans="2:31" x14ac:dyDescent="0.25">
      <c r="B29" s="76" t="s">
        <v>488</v>
      </c>
      <c r="C29" s="95">
        <v>1.7170454087900031</v>
      </c>
      <c r="D29" s="95">
        <v>0</v>
      </c>
      <c r="E29" s="95">
        <v>0</v>
      </c>
      <c r="F29" s="95">
        <v>1.7170454087900031</v>
      </c>
      <c r="G29" s="95">
        <v>0</v>
      </c>
      <c r="H29" s="82"/>
      <c r="I29" s="97">
        <v>43</v>
      </c>
      <c r="J29" s="97">
        <v>0</v>
      </c>
      <c r="K29" s="97">
        <v>0</v>
      </c>
      <c r="L29" s="97">
        <v>43</v>
      </c>
      <c r="M29" s="97">
        <v>0</v>
      </c>
      <c r="N29" s="95">
        <v>45449.130000000005</v>
      </c>
      <c r="O29" s="95">
        <v>0</v>
      </c>
      <c r="P29" s="95">
        <v>0</v>
      </c>
      <c r="Q29" s="95">
        <v>45449.130000000005</v>
      </c>
      <c r="R29" s="95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E29" s="83"/>
    </row>
    <row r="30" spans="2:31" x14ac:dyDescent="0.25">
      <c r="B30" s="76" t="s">
        <v>515</v>
      </c>
      <c r="C30" s="95">
        <v>0</v>
      </c>
      <c r="D30" s="95">
        <v>0</v>
      </c>
      <c r="E30" s="95">
        <v>0</v>
      </c>
      <c r="F30" s="95">
        <v>0</v>
      </c>
      <c r="G30" s="95">
        <v>0</v>
      </c>
      <c r="H30" s="82"/>
      <c r="I30" s="97">
        <v>0</v>
      </c>
      <c r="J30" s="97">
        <v>0</v>
      </c>
      <c r="K30" s="97">
        <v>0</v>
      </c>
      <c r="L30" s="97">
        <v>0</v>
      </c>
      <c r="M30" s="97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</row>
    <row r="31" spans="2:31" x14ac:dyDescent="0.25">
      <c r="B31" s="91" t="s">
        <v>498</v>
      </c>
      <c r="C31" s="96"/>
      <c r="D31" s="96"/>
      <c r="E31" s="96"/>
      <c r="F31" s="96"/>
      <c r="G31" s="96"/>
      <c r="H31" s="91"/>
      <c r="I31" s="98"/>
      <c r="J31" s="98"/>
      <c r="K31" s="98"/>
      <c r="L31" s="98"/>
      <c r="M31" s="98"/>
      <c r="N31" s="96"/>
      <c r="O31" s="96"/>
      <c r="P31" s="96"/>
      <c r="Q31" s="96"/>
      <c r="R31" s="96"/>
      <c r="S31" s="91"/>
      <c r="T31" s="98"/>
      <c r="U31" s="98"/>
      <c r="V31" s="98"/>
      <c r="W31" s="98"/>
      <c r="X31" s="98"/>
      <c r="Y31" s="96"/>
      <c r="Z31" s="96"/>
      <c r="AA31" s="96"/>
      <c r="AB31" s="96"/>
      <c r="AC31" s="96"/>
    </row>
    <row r="32" spans="2:31" x14ac:dyDescent="0.25">
      <c r="B32" s="78" t="s">
        <v>499</v>
      </c>
      <c r="I32" s="99">
        <v>43</v>
      </c>
      <c r="J32" s="99"/>
      <c r="K32" s="99"/>
      <c r="L32" s="99"/>
      <c r="M32" s="99"/>
      <c r="N32" s="79">
        <v>45449.130000000005</v>
      </c>
      <c r="O32" s="79"/>
      <c r="P32" s="79"/>
      <c r="Q32" s="79"/>
      <c r="R32" s="79"/>
      <c r="T32" s="99">
        <v>0</v>
      </c>
      <c r="U32" s="99"/>
      <c r="V32" s="99"/>
      <c r="W32" s="99"/>
      <c r="X32" s="99"/>
      <c r="Y32" s="79">
        <v>0</v>
      </c>
      <c r="Z32" s="79"/>
      <c r="AA32" s="79"/>
      <c r="AB32" s="79"/>
      <c r="AC32" s="79"/>
      <c r="AD32" s="83"/>
    </row>
    <row r="34" spans="2:30" ht="34.5" thickBot="1" x14ac:dyDescent="0.3">
      <c r="B34" s="88" t="s">
        <v>504</v>
      </c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9"/>
      <c r="Z34" s="89"/>
      <c r="AA34" s="89"/>
      <c r="AB34" s="89"/>
      <c r="AC34" s="89"/>
      <c r="AD34" s="83"/>
    </row>
    <row r="35" spans="2:30" ht="15.75" thickTop="1" x14ac:dyDescent="0.25">
      <c r="Y35" s="83"/>
    </row>
    <row r="36" spans="2:30" x14ac:dyDescent="0.25">
      <c r="B36" s="76" t="s">
        <v>514</v>
      </c>
      <c r="Y36" s="83"/>
    </row>
    <row r="37" spans="2:30" x14ac:dyDescent="0.25">
      <c r="Y37" s="83"/>
    </row>
    <row r="38" spans="2:30" x14ac:dyDescent="0.25">
      <c r="C38" s="84"/>
      <c r="D38" s="91"/>
      <c r="E38" s="91"/>
      <c r="F38" s="91"/>
      <c r="G38" s="91"/>
    </row>
    <row r="39" spans="2:30" x14ac:dyDescent="0.25">
      <c r="C39" s="111" t="s">
        <v>518</v>
      </c>
      <c r="D39" s="113" t="s">
        <v>489</v>
      </c>
      <c r="E39" s="113" t="s">
        <v>490</v>
      </c>
      <c r="F39" s="113" t="s">
        <v>491</v>
      </c>
      <c r="G39" s="113" t="s">
        <v>492</v>
      </c>
      <c r="I39" s="111" t="s">
        <v>516</v>
      </c>
    </row>
    <row r="40" spans="2:30" x14ac:dyDescent="0.25">
      <c r="B40" s="91"/>
      <c r="C40" s="112"/>
      <c r="D40" s="114"/>
      <c r="E40" s="114"/>
      <c r="F40" s="114"/>
      <c r="G40" s="114"/>
      <c r="I40" s="112"/>
    </row>
    <row r="41" spans="2:30" outlineLevel="1" x14ac:dyDescent="0.25">
      <c r="B41" s="76" t="s">
        <v>505</v>
      </c>
      <c r="C41" s="79">
        <v>5454573.410000002</v>
      </c>
      <c r="D41" s="79">
        <v>3893063.7600000016</v>
      </c>
      <c r="E41" s="79">
        <v>9395647.0599999987</v>
      </c>
      <c r="F41" s="79">
        <v>5454573.410000002</v>
      </c>
      <c r="G41" s="79">
        <v>0</v>
      </c>
      <c r="I41" s="79">
        <v>18743284.230000004</v>
      </c>
    </row>
    <row r="42" spans="2:30" outlineLevel="1" x14ac:dyDescent="0.25">
      <c r="B42" s="76" t="s">
        <v>506</v>
      </c>
      <c r="C42" s="79">
        <v>170359.42999999996</v>
      </c>
      <c r="D42" s="79">
        <v>100021.82999999999</v>
      </c>
      <c r="E42" s="79">
        <v>304414.37999999989</v>
      </c>
      <c r="F42" s="79">
        <v>170359.42999999996</v>
      </c>
      <c r="G42" s="79">
        <v>0</v>
      </c>
      <c r="I42" s="79">
        <v>574795.63999999978</v>
      </c>
    </row>
    <row r="43" spans="2:30" outlineLevel="1" x14ac:dyDescent="0.25">
      <c r="B43" s="76" t="s">
        <v>507</v>
      </c>
      <c r="C43" s="100">
        <v>32.018030407826579</v>
      </c>
      <c r="D43" s="100">
        <v>38.922140896642283</v>
      </c>
      <c r="E43" s="100">
        <v>30.86466237238859</v>
      </c>
      <c r="F43" s="100">
        <v>32.018030407826579</v>
      </c>
      <c r="G43" s="100">
        <v>0</v>
      </c>
      <c r="I43" s="100">
        <v>32.608605434098301</v>
      </c>
      <c r="N43" s="83"/>
      <c r="O43" s="83"/>
      <c r="P43" s="83"/>
      <c r="Q43" s="83"/>
      <c r="R43" s="83"/>
      <c r="Z43" s="83"/>
      <c r="AA43" s="83"/>
      <c r="AB43" s="83"/>
      <c r="AC43" s="83"/>
    </row>
    <row r="44" spans="2:30" outlineLevel="1" x14ac:dyDescent="0.25"/>
    <row r="45" spans="2:30" outlineLevel="1" x14ac:dyDescent="0.25">
      <c r="B45" s="76" t="s">
        <v>508</v>
      </c>
      <c r="C45" s="79">
        <v>78038.220000000016</v>
      </c>
      <c r="D45" s="79">
        <v>0</v>
      </c>
      <c r="E45" s="79">
        <v>0</v>
      </c>
      <c r="F45" s="79">
        <v>78038.220000000016</v>
      </c>
      <c r="G45" s="79">
        <v>0</v>
      </c>
      <c r="I45" s="79">
        <v>78038.220000000016</v>
      </c>
    </row>
    <row r="46" spans="2:30" outlineLevel="1" x14ac:dyDescent="0.25">
      <c r="B46" s="76" t="s">
        <v>509</v>
      </c>
      <c r="C46" s="79">
        <v>45449.130000000005</v>
      </c>
      <c r="D46" s="79">
        <v>0</v>
      </c>
      <c r="E46" s="79">
        <v>0</v>
      </c>
      <c r="F46" s="79">
        <v>45449.130000000005</v>
      </c>
      <c r="G46" s="79">
        <v>0</v>
      </c>
      <c r="H46" s="79"/>
      <c r="I46" s="79">
        <v>45449.130000000005</v>
      </c>
      <c r="J46" s="85"/>
      <c r="K46" s="85"/>
      <c r="L46" s="85"/>
      <c r="M46" s="85"/>
      <c r="T46" s="83"/>
      <c r="U46" s="83"/>
      <c r="V46" s="83"/>
      <c r="W46" s="83"/>
      <c r="X46" s="83"/>
    </row>
    <row r="47" spans="2:30" outlineLevel="1" x14ac:dyDescent="0.25">
      <c r="B47" s="76" t="s">
        <v>510</v>
      </c>
      <c r="C47" s="100">
        <v>1.7170454087900033</v>
      </c>
      <c r="D47" s="100">
        <v>0</v>
      </c>
      <c r="E47" s="100">
        <v>0</v>
      </c>
      <c r="F47" s="100">
        <v>1.7170454087900033</v>
      </c>
      <c r="G47" s="100">
        <v>0</v>
      </c>
      <c r="H47" s="79"/>
      <c r="I47" s="100">
        <v>1.7170454087900033</v>
      </c>
      <c r="J47" s="86"/>
      <c r="K47" s="86"/>
      <c r="L47" s="86"/>
      <c r="M47" s="86"/>
    </row>
    <row r="48" spans="2:30" outlineLevel="1" x14ac:dyDescent="0.25">
      <c r="C48" s="79"/>
      <c r="D48" s="79"/>
      <c r="E48" s="79"/>
      <c r="F48" s="79"/>
      <c r="G48" s="79"/>
      <c r="H48" s="79"/>
      <c r="I48" s="79"/>
    </row>
    <row r="49" spans="2:9" outlineLevel="1" x14ac:dyDescent="0.25">
      <c r="B49" s="76" t="s">
        <v>511</v>
      </c>
      <c r="C49" s="79">
        <v>5532611.6300000018</v>
      </c>
      <c r="D49" s="79">
        <v>3893063.7600000016</v>
      </c>
      <c r="E49" s="79">
        <v>9395647.0599999987</v>
      </c>
      <c r="F49" s="79">
        <v>5532611.6300000018</v>
      </c>
      <c r="G49" s="79">
        <v>0</v>
      </c>
      <c r="H49" s="79"/>
      <c r="I49" s="79">
        <v>18821322.450000003</v>
      </c>
    </row>
    <row r="50" spans="2:9" outlineLevel="1" x14ac:dyDescent="0.25">
      <c r="B50" s="76" t="s">
        <v>512</v>
      </c>
      <c r="C50" s="79">
        <v>215808.55999999997</v>
      </c>
      <c r="D50" s="79">
        <v>100021.82999999999</v>
      </c>
      <c r="E50" s="79">
        <v>304414.37999999989</v>
      </c>
      <c r="F50" s="79">
        <v>215808.55999999997</v>
      </c>
      <c r="G50" s="79">
        <v>0</v>
      </c>
      <c r="H50" s="79"/>
      <c r="I50" s="79">
        <v>620244.76999999979</v>
      </c>
    </row>
    <row r="51" spans="2:9" s="81" customFormat="1" x14ac:dyDescent="0.25">
      <c r="B51" s="101" t="s">
        <v>513</v>
      </c>
      <c r="C51" s="103">
        <v>25.636664412199416</v>
      </c>
      <c r="D51" s="102">
        <v>38.922140896642283</v>
      </c>
      <c r="E51" s="102">
        <v>30.86466237238859</v>
      </c>
      <c r="F51" s="102">
        <v>25.636664412199416</v>
      </c>
      <c r="G51" s="102">
        <v>0</v>
      </c>
      <c r="H51" s="87"/>
      <c r="I51" s="108">
        <v>30.344991784453111</v>
      </c>
    </row>
    <row r="52" spans="2:9" x14ac:dyDescent="0.25">
      <c r="C52" s="79"/>
      <c r="D52" s="79"/>
      <c r="E52" s="79"/>
      <c r="F52" s="79"/>
      <c r="G52" s="79"/>
      <c r="H52" s="79"/>
    </row>
    <row r="53" spans="2:9" x14ac:dyDescent="0.25">
      <c r="C53" s="79"/>
      <c r="D53" s="79"/>
      <c r="E53" s="79"/>
      <c r="F53" s="79"/>
      <c r="G53" s="79"/>
      <c r="H53" s="79"/>
    </row>
    <row r="54" spans="2:9" x14ac:dyDescent="0.25">
      <c r="B54" s="81"/>
      <c r="C54" s="87"/>
      <c r="D54" s="87"/>
      <c r="E54" s="87"/>
      <c r="F54" s="87"/>
      <c r="G54" s="87"/>
      <c r="H54" s="87"/>
    </row>
    <row r="56" spans="2:9" x14ac:dyDescent="0.25">
      <c r="C56" s="82"/>
      <c r="D56" s="82"/>
      <c r="E56" s="82"/>
      <c r="F56" s="82"/>
      <c r="G56" s="82"/>
      <c r="H56" s="82"/>
    </row>
    <row r="57" spans="2:9" x14ac:dyDescent="0.25">
      <c r="C57" s="82"/>
      <c r="D57" s="82"/>
      <c r="E57" s="82"/>
      <c r="F57" s="82"/>
      <c r="G57" s="82"/>
      <c r="H57" s="82"/>
    </row>
    <row r="58" spans="2:9" x14ac:dyDescent="0.25">
      <c r="C58" s="82"/>
      <c r="D58" s="82"/>
      <c r="E58" s="82"/>
      <c r="F58" s="82"/>
      <c r="G58" s="82"/>
      <c r="H58" s="82"/>
    </row>
  </sheetData>
  <mergeCells count="88">
    <mergeCell ref="G39:G40"/>
    <mergeCell ref="C39:C40"/>
    <mergeCell ref="D39:D40"/>
    <mergeCell ref="E39:E40"/>
    <mergeCell ref="F39:F40"/>
    <mergeCell ref="I16:N16"/>
    <mergeCell ref="T16:Y16"/>
    <mergeCell ref="Y17:Y18"/>
    <mergeCell ref="Z17:Z18"/>
    <mergeCell ref="AA17:AA18"/>
    <mergeCell ref="N17:N18"/>
    <mergeCell ref="O17:O18"/>
    <mergeCell ref="P17:P18"/>
    <mergeCell ref="Q17:Q18"/>
    <mergeCell ref="R17:R18"/>
    <mergeCell ref="I17:I18"/>
    <mergeCell ref="J17:J18"/>
    <mergeCell ref="K17:K18"/>
    <mergeCell ref="L17:L18"/>
    <mergeCell ref="M17:M18"/>
    <mergeCell ref="AB17:AB18"/>
    <mergeCell ref="AC17:AC18"/>
    <mergeCell ref="T17:T18"/>
    <mergeCell ref="U17:U18"/>
    <mergeCell ref="V17:V18"/>
    <mergeCell ref="W17:W18"/>
    <mergeCell ref="X17:X18"/>
    <mergeCell ref="C17:C18"/>
    <mergeCell ref="D17:D18"/>
    <mergeCell ref="E17:E18"/>
    <mergeCell ref="F17:F18"/>
    <mergeCell ref="G17:G18"/>
    <mergeCell ref="Z8:Z9"/>
    <mergeCell ref="AA8:AA9"/>
    <mergeCell ref="AB8:AB9"/>
    <mergeCell ref="AC8:AC9"/>
    <mergeCell ref="U8:U9"/>
    <mergeCell ref="V8:V9"/>
    <mergeCell ref="W8:W9"/>
    <mergeCell ref="X8:X9"/>
    <mergeCell ref="Y8:Y9"/>
    <mergeCell ref="P8:P9"/>
    <mergeCell ref="Q8:Q9"/>
    <mergeCell ref="R8:R9"/>
    <mergeCell ref="N8:N9"/>
    <mergeCell ref="T8:T9"/>
    <mergeCell ref="O27:O28"/>
    <mergeCell ref="P27:P28"/>
    <mergeCell ref="Q27:Q28"/>
    <mergeCell ref="T7:Y7"/>
    <mergeCell ref="C8:C9"/>
    <mergeCell ref="D8:D9"/>
    <mergeCell ref="E8:E9"/>
    <mergeCell ref="F8:F9"/>
    <mergeCell ref="G8:G9"/>
    <mergeCell ref="I7:N7"/>
    <mergeCell ref="I8:I9"/>
    <mergeCell ref="J8:J9"/>
    <mergeCell ref="K8:K9"/>
    <mergeCell ref="L8:L9"/>
    <mergeCell ref="M8:M9"/>
    <mergeCell ref="O8:O9"/>
    <mergeCell ref="J27:J28"/>
    <mergeCell ref="K27:K28"/>
    <mergeCell ref="L27:L28"/>
    <mergeCell ref="M27:M28"/>
    <mergeCell ref="N27:N28"/>
    <mergeCell ref="C27:C28"/>
    <mergeCell ref="D27:D28"/>
    <mergeCell ref="E27:E28"/>
    <mergeCell ref="F27:F28"/>
    <mergeCell ref="G27:G28"/>
    <mergeCell ref="AF5:AO5"/>
    <mergeCell ref="I39:I40"/>
    <mergeCell ref="AC27:AC28"/>
    <mergeCell ref="X27:X28"/>
    <mergeCell ref="Y27:Y28"/>
    <mergeCell ref="Z27:Z28"/>
    <mergeCell ref="AA27:AA28"/>
    <mergeCell ref="AB27:AB28"/>
    <mergeCell ref="R27:R28"/>
    <mergeCell ref="T27:T28"/>
    <mergeCell ref="U27:U28"/>
    <mergeCell ref="V27:V28"/>
    <mergeCell ref="W27:W28"/>
    <mergeCell ref="I26:N26"/>
    <mergeCell ref="T26:Y26"/>
    <mergeCell ref="I27:I28"/>
  </mergeCells>
  <phoneticPr fontId="15" type="noConversion"/>
  <dataValidations disablePrompts="1" count="2">
    <dataValidation type="list" allowBlank="1" showInputMessage="1" showErrorMessage="1" sqref="Z15:AC15" xr:uid="{00000000-0002-0000-0300-000000000000}">
      <formula1>$BM$7:$BM$9</formula1>
    </dataValidation>
    <dataValidation type="list" allowBlank="1" showInputMessage="1" showErrorMessage="1" sqref="Y3" xr:uid="{00000000-0002-0000-0300-000001000000}">
      <formula1>$BM$6:$BM$9</formula1>
    </dataValidation>
  </dataValidations>
  <pageMargins left="0.31496062992125984" right="0.31496062992125984" top="0" bottom="0" header="0.31496062992125984" footer="0.31496062992125984"/>
  <pageSetup paperSize="9" scale="4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PAGOS enero</vt:lpstr>
      <vt:lpstr>1º tri 2018 borrador</vt:lpstr>
      <vt:lpstr>ORDENADOS POR DIAS PAGO 1º TRI</vt:lpstr>
      <vt:lpstr>TAULA RESUM</vt:lpstr>
      <vt:lpstr>'ORDENADOS POR DIAS PAGO 1º TRI'!Área_de_impresión</vt:lpstr>
      <vt:lpstr>'TAULA RESUM'!Área_de_impresión</vt:lpstr>
    </vt:vector>
  </TitlesOfParts>
  <Company>Jarfels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Jarfels</dc:creator>
  <cp:lastModifiedBy>OSCAR</cp:lastModifiedBy>
  <cp:lastPrinted>2020-07-09T07:24:34Z</cp:lastPrinted>
  <dcterms:created xsi:type="dcterms:W3CDTF">2014-03-31T10:53:18Z</dcterms:created>
  <dcterms:modified xsi:type="dcterms:W3CDTF">2022-10-19T06:31:24Z</dcterms:modified>
</cp:coreProperties>
</file>