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FINANCES\AJUNTAMENT\TRANSPARÈNCIA\2. GESTIÓ ECONÒMICA\2. GESTIÓ ECONÒMICA\2.2 TERMINI DE PAGAMENT A PROVEÏDORS\"/>
    </mc:Choice>
  </mc:AlternateContent>
  <xr:revisionPtr revIDLastSave="0" documentId="8_{44ECE2F5-D543-4C49-BE98-79E875AB2F7A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APR.FP!$C$178:$N$232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4" i="15" l="1"/>
  <c r="L885" i="15" l="1"/>
  <c r="L884" i="15"/>
  <c r="L883" i="15"/>
  <c r="L882" i="15"/>
  <c r="L881" i="15"/>
  <c r="L880" i="15"/>
  <c r="L879" i="15"/>
  <c r="L878" i="15"/>
  <c r="M878" i="15" s="1"/>
  <c r="S878" i="15" s="1"/>
  <c r="L877" i="15"/>
  <c r="L876" i="15"/>
  <c r="L875" i="15"/>
  <c r="L874" i="15"/>
  <c r="L873" i="15"/>
  <c r="L872" i="15"/>
  <c r="L871" i="15"/>
  <c r="L870" i="15"/>
  <c r="M870" i="15" s="1"/>
  <c r="R870" i="15" s="1"/>
  <c r="L869" i="15"/>
  <c r="L868" i="15"/>
  <c r="L867" i="15"/>
  <c r="L866" i="15"/>
  <c r="L865" i="15"/>
  <c r="L864" i="15"/>
  <c r="L863" i="15"/>
  <c r="L862" i="15"/>
  <c r="M862" i="15" s="1"/>
  <c r="R862" i="15" s="1"/>
  <c r="L861" i="15"/>
  <c r="L860" i="15"/>
  <c r="L859" i="15"/>
  <c r="L858" i="15"/>
  <c r="L857" i="15"/>
  <c r="L856" i="15"/>
  <c r="L855" i="15"/>
  <c r="L854" i="15"/>
  <c r="M854" i="15" s="1"/>
  <c r="R854" i="15" s="1"/>
  <c r="L853" i="15"/>
  <c r="L852" i="15"/>
  <c r="L851" i="15"/>
  <c r="L850" i="15"/>
  <c r="L849" i="15"/>
  <c r="L848" i="15"/>
  <c r="L847" i="15"/>
  <c r="L846" i="15"/>
  <c r="M846" i="15" s="1"/>
  <c r="R846" i="15" s="1"/>
  <c r="L845" i="15"/>
  <c r="L844" i="15"/>
  <c r="L843" i="15"/>
  <c r="L842" i="15"/>
  <c r="L841" i="15"/>
  <c r="L840" i="15"/>
  <c r="L839" i="15"/>
  <c r="L838" i="15"/>
  <c r="M838" i="15" s="1"/>
  <c r="R838" i="15" s="1"/>
  <c r="L837" i="15"/>
  <c r="L836" i="15"/>
  <c r="L835" i="15"/>
  <c r="L834" i="15"/>
  <c r="L833" i="15"/>
  <c r="L832" i="15"/>
  <c r="L831" i="15"/>
  <c r="L830" i="15"/>
  <c r="T830" i="15" s="1"/>
  <c r="L829" i="15"/>
  <c r="L828" i="15"/>
  <c r="L827" i="15"/>
  <c r="L826" i="15"/>
  <c r="L825" i="15"/>
  <c r="L824" i="15"/>
  <c r="L823" i="15"/>
  <c r="L822" i="15"/>
  <c r="T822" i="15" s="1"/>
  <c r="L821" i="15"/>
  <c r="L820" i="15"/>
  <c r="L819" i="15"/>
  <c r="L818" i="15"/>
  <c r="L817" i="15"/>
  <c r="L816" i="15"/>
  <c r="L815" i="15"/>
  <c r="L814" i="15"/>
  <c r="M814" i="15" s="1"/>
  <c r="R814" i="15" s="1"/>
  <c r="L813" i="15"/>
  <c r="L812" i="15"/>
  <c r="L811" i="15"/>
  <c r="L810" i="15"/>
  <c r="L809" i="15"/>
  <c r="L808" i="15"/>
  <c r="L807" i="15"/>
  <c r="L806" i="15"/>
  <c r="M806" i="15" s="1"/>
  <c r="R806" i="15" s="1"/>
  <c r="L805" i="15"/>
  <c r="L804" i="15"/>
  <c r="L803" i="15"/>
  <c r="L802" i="15"/>
  <c r="L801" i="15"/>
  <c r="L800" i="15"/>
  <c r="L799" i="15"/>
  <c r="L798" i="15"/>
  <c r="M798" i="15" s="1"/>
  <c r="R798" i="15" s="1"/>
  <c r="L797" i="15"/>
  <c r="L796" i="15"/>
  <c r="L795" i="15"/>
  <c r="L794" i="15"/>
  <c r="L793" i="15"/>
  <c r="L792" i="15"/>
  <c r="L791" i="15"/>
  <c r="L790" i="15"/>
  <c r="M790" i="15" s="1"/>
  <c r="S790" i="15" s="1"/>
  <c r="L789" i="15"/>
  <c r="L788" i="15"/>
  <c r="L787" i="15"/>
  <c r="L786" i="15"/>
  <c r="L785" i="15"/>
  <c r="L784" i="15"/>
  <c r="L783" i="15"/>
  <c r="L782" i="15"/>
  <c r="L781" i="15"/>
  <c r="L780" i="15"/>
  <c r="L779" i="15"/>
  <c r="L778" i="15"/>
  <c r="L777" i="15"/>
  <c r="L776" i="15"/>
  <c r="L775" i="15"/>
  <c r="L774" i="15"/>
  <c r="M774" i="15" s="1"/>
  <c r="L773" i="15"/>
  <c r="L772" i="15"/>
  <c r="L771" i="15"/>
  <c r="L770" i="15"/>
  <c r="L769" i="15"/>
  <c r="L768" i="15"/>
  <c r="L767" i="15"/>
  <c r="L766" i="15"/>
  <c r="T766" i="15" s="1"/>
  <c r="L765" i="15"/>
  <c r="L764" i="15"/>
  <c r="L763" i="15"/>
  <c r="L762" i="15"/>
  <c r="L761" i="15"/>
  <c r="L760" i="15"/>
  <c r="L759" i="15"/>
  <c r="L758" i="15"/>
  <c r="M758" i="15" s="1"/>
  <c r="L757" i="15"/>
  <c r="L756" i="15"/>
  <c r="L755" i="15"/>
  <c r="L754" i="15"/>
  <c r="L753" i="15"/>
  <c r="L752" i="15"/>
  <c r="L751" i="15"/>
  <c r="L750" i="15"/>
  <c r="M750" i="15" s="1"/>
  <c r="L749" i="15"/>
  <c r="L748" i="15"/>
  <c r="L747" i="15"/>
  <c r="L746" i="15"/>
  <c r="L745" i="15"/>
  <c r="L744" i="15"/>
  <c r="L743" i="15"/>
  <c r="L742" i="15"/>
  <c r="T742" i="15" s="1"/>
  <c r="L741" i="15"/>
  <c r="L740" i="15"/>
  <c r="L739" i="15"/>
  <c r="L738" i="15"/>
  <c r="L737" i="15"/>
  <c r="L736" i="15"/>
  <c r="L735" i="15"/>
  <c r="L734" i="15"/>
  <c r="M734" i="15" s="1"/>
  <c r="L733" i="15"/>
  <c r="L732" i="15"/>
  <c r="L731" i="15"/>
  <c r="L730" i="15"/>
  <c r="L729" i="15"/>
  <c r="L728" i="15"/>
  <c r="L727" i="15"/>
  <c r="L726" i="15"/>
  <c r="M726" i="15" s="1"/>
  <c r="L725" i="15"/>
  <c r="L724" i="15"/>
  <c r="L723" i="15"/>
  <c r="L722" i="15"/>
  <c r="L721" i="15"/>
  <c r="L720" i="15"/>
  <c r="L719" i="15"/>
  <c r="L718" i="15"/>
  <c r="T718" i="15" s="1"/>
  <c r="L717" i="15"/>
  <c r="L716" i="15"/>
  <c r="L715" i="15"/>
  <c r="L714" i="15"/>
  <c r="L713" i="15"/>
  <c r="L712" i="15"/>
  <c r="L711" i="15"/>
  <c r="L710" i="15"/>
  <c r="M710" i="15" s="1"/>
  <c r="L709" i="15"/>
  <c r="L708" i="15"/>
  <c r="L707" i="15"/>
  <c r="L706" i="15"/>
  <c r="L705" i="15"/>
  <c r="L704" i="15"/>
  <c r="L703" i="15"/>
  <c r="L702" i="15"/>
  <c r="M702" i="15" s="1"/>
  <c r="L701" i="15"/>
  <c r="L700" i="15"/>
  <c r="L699" i="15"/>
  <c r="L698" i="15"/>
  <c r="L697" i="15"/>
  <c r="L696" i="15"/>
  <c r="L695" i="15"/>
  <c r="L694" i="15"/>
  <c r="M694" i="15" s="1"/>
  <c r="L693" i="15"/>
  <c r="L692" i="15"/>
  <c r="L691" i="15"/>
  <c r="L690" i="15"/>
  <c r="L689" i="15"/>
  <c r="L688" i="15"/>
  <c r="L687" i="15"/>
  <c r="L686" i="15"/>
  <c r="M686" i="15" s="1"/>
  <c r="L685" i="15"/>
  <c r="L684" i="15"/>
  <c r="L683" i="15"/>
  <c r="L682" i="15"/>
  <c r="L681" i="15"/>
  <c r="L680" i="15"/>
  <c r="L679" i="15"/>
  <c r="L678" i="15"/>
  <c r="M678" i="15" s="1"/>
  <c r="L677" i="15"/>
  <c r="L676" i="15"/>
  <c r="L675" i="15"/>
  <c r="L674" i="15"/>
  <c r="L673" i="15"/>
  <c r="L672" i="15"/>
  <c r="L671" i="15"/>
  <c r="L670" i="15"/>
  <c r="M670" i="15" s="1"/>
  <c r="L669" i="15"/>
  <c r="L668" i="15"/>
  <c r="L667" i="15"/>
  <c r="L666" i="15"/>
  <c r="L665" i="15"/>
  <c r="L664" i="15"/>
  <c r="L663" i="15"/>
  <c r="L662" i="15"/>
  <c r="M662" i="15" s="1"/>
  <c r="L661" i="15"/>
  <c r="L660" i="15"/>
  <c r="L659" i="15"/>
  <c r="L658" i="15"/>
  <c r="L657" i="15"/>
  <c r="L656" i="15"/>
  <c r="L655" i="15"/>
  <c r="L654" i="15"/>
  <c r="M654" i="15" s="1"/>
  <c r="L653" i="15"/>
  <c r="L652" i="15"/>
  <c r="L651" i="15"/>
  <c r="L650" i="15"/>
  <c r="L649" i="15"/>
  <c r="L648" i="15"/>
  <c r="L647" i="15"/>
  <c r="L646" i="15"/>
  <c r="M646" i="15" s="1"/>
  <c r="R646" i="15" s="1"/>
  <c r="L645" i="15"/>
  <c r="L644" i="15"/>
  <c r="L643" i="15"/>
  <c r="L642" i="15"/>
  <c r="L641" i="15"/>
  <c r="L640" i="15"/>
  <c r="L639" i="15"/>
  <c r="L638" i="15"/>
  <c r="L637" i="15"/>
  <c r="L636" i="15"/>
  <c r="L635" i="15"/>
  <c r="L634" i="15"/>
  <c r="L633" i="15"/>
  <c r="L632" i="15"/>
  <c r="L631" i="15"/>
  <c r="L630" i="15"/>
  <c r="M630" i="15" s="1"/>
  <c r="R630" i="15" s="1"/>
  <c r="L629" i="15"/>
  <c r="L628" i="15"/>
  <c r="L627" i="15"/>
  <c r="L626" i="15"/>
  <c r="L625" i="15"/>
  <c r="L624" i="15"/>
  <c r="L623" i="15"/>
  <c r="L622" i="15"/>
  <c r="L621" i="15"/>
  <c r="L620" i="15"/>
  <c r="L619" i="15"/>
  <c r="L618" i="15"/>
  <c r="L617" i="15"/>
  <c r="L616" i="15"/>
  <c r="L615" i="15"/>
  <c r="L614" i="15"/>
  <c r="M614" i="15" s="1"/>
  <c r="L613" i="15"/>
  <c r="L612" i="15"/>
  <c r="L611" i="15"/>
  <c r="L610" i="15"/>
  <c r="L609" i="15"/>
  <c r="L608" i="15"/>
  <c r="L607" i="15"/>
  <c r="L606" i="15"/>
  <c r="M606" i="15" s="1"/>
  <c r="L605" i="15"/>
  <c r="L604" i="15"/>
  <c r="L603" i="15"/>
  <c r="L602" i="15"/>
  <c r="L601" i="15"/>
  <c r="L600" i="15"/>
  <c r="L599" i="15"/>
  <c r="L598" i="15"/>
  <c r="M598" i="15" s="1"/>
  <c r="L597" i="15"/>
  <c r="L596" i="15"/>
  <c r="L595" i="15"/>
  <c r="L594" i="15"/>
  <c r="L593" i="15"/>
  <c r="L592" i="15"/>
  <c r="L591" i="15"/>
  <c r="L590" i="15"/>
  <c r="M590" i="15" s="1"/>
  <c r="L589" i="15"/>
  <c r="L588" i="15"/>
  <c r="L587" i="15"/>
  <c r="L586" i="15"/>
  <c r="L585" i="15"/>
  <c r="L584" i="15"/>
  <c r="L583" i="15"/>
  <c r="L582" i="15"/>
  <c r="M582" i="15" s="1"/>
  <c r="L581" i="15"/>
  <c r="L580" i="15"/>
  <c r="L579" i="15"/>
  <c r="L578" i="15"/>
  <c r="L577" i="15"/>
  <c r="L576" i="15"/>
  <c r="L575" i="15"/>
  <c r="L574" i="15"/>
  <c r="M574" i="15" s="1"/>
  <c r="L573" i="15"/>
  <c r="L572" i="15"/>
  <c r="L571" i="15"/>
  <c r="L570" i="15"/>
  <c r="L569" i="15"/>
  <c r="L568" i="15"/>
  <c r="L567" i="15"/>
  <c r="L566" i="15"/>
  <c r="M566" i="15" s="1"/>
  <c r="L565" i="15"/>
  <c r="L564" i="15"/>
  <c r="L563" i="15"/>
  <c r="L562" i="15"/>
  <c r="L561" i="15"/>
  <c r="L560" i="15"/>
  <c r="L559" i="15"/>
  <c r="L558" i="15"/>
  <c r="T558" i="15" s="1"/>
  <c r="L557" i="15"/>
  <c r="L556" i="15"/>
  <c r="L555" i="15"/>
  <c r="L554" i="15"/>
  <c r="L553" i="15"/>
  <c r="L552" i="15"/>
  <c r="L551" i="15"/>
  <c r="L550" i="15"/>
  <c r="M550" i="15" s="1"/>
  <c r="L549" i="15"/>
  <c r="L548" i="15"/>
  <c r="L547" i="15"/>
  <c r="L546" i="15"/>
  <c r="L545" i="15"/>
  <c r="L544" i="15"/>
  <c r="L543" i="15"/>
  <c r="L542" i="15"/>
  <c r="M542" i="15" s="1"/>
  <c r="L541" i="15"/>
  <c r="L540" i="15"/>
  <c r="L539" i="15"/>
  <c r="L538" i="15"/>
  <c r="L537" i="15"/>
  <c r="L536" i="15"/>
  <c r="L535" i="15"/>
  <c r="L534" i="15"/>
  <c r="M534" i="15" s="1"/>
  <c r="L533" i="15"/>
  <c r="L532" i="15"/>
  <c r="L531" i="15"/>
  <c r="L530" i="15"/>
  <c r="L529" i="15"/>
  <c r="L528" i="15"/>
  <c r="L527" i="15"/>
  <c r="L526" i="15"/>
  <c r="M526" i="15" s="1"/>
  <c r="L525" i="15"/>
  <c r="L524" i="15"/>
  <c r="L523" i="15"/>
  <c r="L522" i="15"/>
  <c r="L521" i="15"/>
  <c r="L520" i="15"/>
  <c r="L519" i="15"/>
  <c r="L518" i="15"/>
  <c r="M518" i="15" s="1"/>
  <c r="L517" i="15"/>
  <c r="L516" i="15"/>
  <c r="L515" i="15"/>
  <c r="L514" i="15"/>
  <c r="L513" i="15"/>
  <c r="L512" i="15"/>
  <c r="L511" i="15"/>
  <c r="L510" i="15"/>
  <c r="M510" i="15" s="1"/>
  <c r="L509" i="15"/>
  <c r="L508" i="15"/>
  <c r="L507" i="15"/>
  <c r="L506" i="15"/>
  <c r="L505" i="15"/>
  <c r="L504" i="15"/>
  <c r="L503" i="15"/>
  <c r="L502" i="15"/>
  <c r="M502" i="15" s="1"/>
  <c r="L501" i="15"/>
  <c r="L500" i="15"/>
  <c r="L499" i="15"/>
  <c r="L498" i="15"/>
  <c r="L497" i="15"/>
  <c r="L496" i="15"/>
  <c r="L495" i="15"/>
  <c r="L494" i="15"/>
  <c r="M494" i="15" s="1"/>
  <c r="L493" i="15"/>
  <c r="L492" i="15"/>
  <c r="L491" i="15"/>
  <c r="L490" i="15"/>
  <c r="L489" i="15"/>
  <c r="L488" i="15"/>
  <c r="L487" i="15"/>
  <c r="L486" i="15"/>
  <c r="M486" i="15" s="1"/>
  <c r="L485" i="15"/>
  <c r="L484" i="15"/>
  <c r="L483" i="15"/>
  <c r="L482" i="15"/>
  <c r="L481" i="15"/>
  <c r="L480" i="15"/>
  <c r="L479" i="15"/>
  <c r="L478" i="15"/>
  <c r="M478" i="15" s="1"/>
  <c r="L477" i="15"/>
  <c r="L476" i="15"/>
  <c r="L475" i="15"/>
  <c r="L474" i="15"/>
  <c r="L473" i="15"/>
  <c r="L472" i="15"/>
  <c r="L471" i="15"/>
  <c r="L470" i="15"/>
  <c r="M470" i="15" s="1"/>
  <c r="L469" i="15"/>
  <c r="L468" i="15"/>
  <c r="L467" i="15"/>
  <c r="L466" i="15"/>
  <c r="L465" i="15"/>
  <c r="L464" i="15"/>
  <c r="L463" i="15"/>
  <c r="L462" i="15"/>
  <c r="M462" i="15" s="1"/>
  <c r="L461" i="15"/>
  <c r="L460" i="15"/>
  <c r="L459" i="15"/>
  <c r="L458" i="15"/>
  <c r="L457" i="15"/>
  <c r="L456" i="15"/>
  <c r="L455" i="15"/>
  <c r="L454" i="15"/>
  <c r="T454" i="15" s="1"/>
  <c r="L453" i="15"/>
  <c r="L452" i="15"/>
  <c r="L451" i="15"/>
  <c r="L450" i="15"/>
  <c r="L449" i="15"/>
  <c r="L448" i="15"/>
  <c r="L447" i="15"/>
  <c r="L446" i="15"/>
  <c r="M446" i="15" s="1"/>
  <c r="L445" i="15"/>
  <c r="L444" i="15"/>
  <c r="L443" i="15"/>
  <c r="L442" i="15"/>
  <c r="L441" i="15"/>
  <c r="L440" i="15"/>
  <c r="L439" i="15"/>
  <c r="L438" i="15"/>
  <c r="T438" i="15" s="1"/>
  <c r="L437" i="15"/>
  <c r="L436" i="15"/>
  <c r="L435" i="15"/>
  <c r="L434" i="15"/>
  <c r="L433" i="15"/>
  <c r="L432" i="15"/>
  <c r="L431" i="15"/>
  <c r="L430" i="15"/>
  <c r="M430" i="15" s="1"/>
  <c r="L429" i="15"/>
  <c r="L428" i="15"/>
  <c r="L427" i="15"/>
  <c r="L426" i="15"/>
  <c r="L425" i="15"/>
  <c r="L424" i="15"/>
  <c r="L423" i="15"/>
  <c r="L422" i="15"/>
  <c r="T422" i="15" s="1"/>
  <c r="L421" i="15"/>
  <c r="L420" i="15"/>
  <c r="L419" i="15"/>
  <c r="L418" i="15"/>
  <c r="T418" i="15" s="1"/>
  <c r="L417" i="15"/>
  <c r="L416" i="15"/>
  <c r="L415" i="15"/>
  <c r="L414" i="15"/>
  <c r="M414" i="15" s="1"/>
  <c r="L413" i="15"/>
  <c r="L412" i="15"/>
  <c r="L411" i="15"/>
  <c r="L410" i="15"/>
  <c r="T410" i="15" s="1"/>
  <c r="L409" i="15"/>
  <c r="L408" i="15"/>
  <c r="L407" i="15"/>
  <c r="L406" i="15"/>
  <c r="M406" i="15" s="1"/>
  <c r="L405" i="15"/>
  <c r="L404" i="15"/>
  <c r="L403" i="15"/>
  <c r="L402" i="15"/>
  <c r="T402" i="15" s="1"/>
  <c r="L401" i="15"/>
  <c r="L400" i="15"/>
  <c r="L399" i="15"/>
  <c r="L398" i="15"/>
  <c r="M398" i="15" s="1"/>
  <c r="L397" i="15"/>
  <c r="L396" i="15"/>
  <c r="L395" i="15"/>
  <c r="L394" i="15"/>
  <c r="T394" i="15" s="1"/>
  <c r="L393" i="15"/>
  <c r="L392" i="15"/>
  <c r="L391" i="15"/>
  <c r="L390" i="15"/>
  <c r="M390" i="15" s="1"/>
  <c r="L389" i="15"/>
  <c r="L388" i="15"/>
  <c r="L387" i="15"/>
  <c r="L386" i="15"/>
  <c r="T386" i="15" s="1"/>
  <c r="L385" i="15"/>
  <c r="L384" i="15"/>
  <c r="L383" i="15"/>
  <c r="L382" i="15"/>
  <c r="M382" i="15" s="1"/>
  <c r="L381" i="15"/>
  <c r="L380" i="15"/>
  <c r="L379" i="15"/>
  <c r="L378" i="15"/>
  <c r="M378" i="15" s="1"/>
  <c r="L377" i="15"/>
  <c r="L376" i="15"/>
  <c r="L375" i="15"/>
  <c r="L374" i="15"/>
  <c r="M374" i="15" s="1"/>
  <c r="L373" i="15"/>
  <c r="L372" i="15"/>
  <c r="L371" i="15"/>
  <c r="L370" i="15"/>
  <c r="M370" i="15" s="1"/>
  <c r="L369" i="15"/>
  <c r="L368" i="15"/>
  <c r="L367" i="15"/>
  <c r="L366" i="15"/>
  <c r="M366" i="15" s="1"/>
  <c r="L365" i="15"/>
  <c r="L364" i="15"/>
  <c r="L363" i="15"/>
  <c r="L362" i="15"/>
  <c r="M362" i="15" s="1"/>
  <c r="L361" i="15"/>
  <c r="L360" i="15"/>
  <c r="L359" i="15"/>
  <c r="L358" i="15"/>
  <c r="M358" i="15" s="1"/>
  <c r="L357" i="15"/>
  <c r="L356" i="15"/>
  <c r="L355" i="15"/>
  <c r="L354" i="15"/>
  <c r="M354" i="15" s="1"/>
  <c r="L353" i="15"/>
  <c r="L352" i="15"/>
  <c r="L351" i="15"/>
  <c r="T351" i="15" s="1"/>
  <c r="L350" i="15"/>
  <c r="M350" i="15" s="1"/>
  <c r="L349" i="15"/>
  <c r="L348" i="15"/>
  <c r="L347" i="15"/>
  <c r="L346" i="15"/>
  <c r="M346" i="15" s="1"/>
  <c r="L345" i="15"/>
  <c r="L344" i="15"/>
  <c r="L343" i="15"/>
  <c r="T343" i="15" s="1"/>
  <c r="L342" i="15"/>
  <c r="M342" i="15" s="1"/>
  <c r="L341" i="15"/>
  <c r="L340" i="15"/>
  <c r="L339" i="15"/>
  <c r="L338" i="15"/>
  <c r="M338" i="15" s="1"/>
  <c r="L337" i="15"/>
  <c r="L336" i="15"/>
  <c r="L335" i="15"/>
  <c r="T335" i="15" s="1"/>
  <c r="L334" i="15"/>
  <c r="M334" i="15" s="1"/>
  <c r="L333" i="15"/>
  <c r="L332" i="15"/>
  <c r="L331" i="15"/>
  <c r="L330" i="15"/>
  <c r="M330" i="15" s="1"/>
  <c r="L329" i="15"/>
  <c r="L328" i="15"/>
  <c r="L327" i="15"/>
  <c r="T327" i="15" s="1"/>
  <c r="L326" i="15"/>
  <c r="M326" i="15" s="1"/>
  <c r="L325" i="15"/>
  <c r="L324" i="15"/>
  <c r="L323" i="15"/>
  <c r="L322" i="15"/>
  <c r="M322" i="15" s="1"/>
  <c r="L321" i="15"/>
  <c r="L320" i="15"/>
  <c r="L319" i="15"/>
  <c r="T319" i="15" s="1"/>
  <c r="L318" i="15"/>
  <c r="T318" i="15" s="1"/>
  <c r="L317" i="15"/>
  <c r="L316" i="15"/>
  <c r="L315" i="15"/>
  <c r="T315" i="15" s="1"/>
  <c r="L314" i="15"/>
  <c r="M314" i="15" s="1"/>
  <c r="L313" i="15"/>
  <c r="L312" i="15"/>
  <c r="L311" i="15"/>
  <c r="L310" i="15"/>
  <c r="M310" i="15" s="1"/>
  <c r="L309" i="15"/>
  <c r="L308" i="15"/>
  <c r="L307" i="15"/>
  <c r="M307" i="15" s="1"/>
  <c r="L306" i="15"/>
  <c r="M306" i="15" s="1"/>
  <c r="L305" i="15"/>
  <c r="L304" i="15"/>
  <c r="L303" i="15"/>
  <c r="L302" i="15"/>
  <c r="M302" i="15" s="1"/>
  <c r="L301" i="15"/>
  <c r="L300" i="15"/>
  <c r="L299" i="15"/>
  <c r="M299" i="15" s="1"/>
  <c r="L298" i="15"/>
  <c r="M298" i="15" s="1"/>
  <c r="L297" i="15"/>
  <c r="L296" i="15"/>
  <c r="L295" i="15"/>
  <c r="L294" i="15"/>
  <c r="M294" i="15" s="1"/>
  <c r="L293" i="15"/>
  <c r="L292" i="15"/>
  <c r="L291" i="15"/>
  <c r="M291" i="15" s="1"/>
  <c r="L290" i="15"/>
  <c r="T290" i="15" s="1"/>
  <c r="L289" i="15"/>
  <c r="L288" i="15"/>
  <c r="L287" i="15"/>
  <c r="T287" i="15" s="1"/>
  <c r="L286" i="15"/>
  <c r="T286" i="15" s="1"/>
  <c r="L285" i="15"/>
  <c r="L284" i="15"/>
  <c r="L283" i="15"/>
  <c r="M283" i="15" s="1"/>
  <c r="L282" i="15"/>
  <c r="T282" i="15" s="1"/>
  <c r="L281" i="15"/>
  <c r="L280" i="15"/>
  <c r="L279" i="15"/>
  <c r="T279" i="15" s="1"/>
  <c r="L278" i="15"/>
  <c r="T278" i="15" s="1"/>
  <c r="L277" i="15"/>
  <c r="L276" i="15"/>
  <c r="L275" i="15"/>
  <c r="L274" i="15"/>
  <c r="L273" i="15"/>
  <c r="L272" i="15"/>
  <c r="L271" i="15"/>
  <c r="L270" i="15"/>
  <c r="T270" i="15" s="1"/>
  <c r="L269" i="15"/>
  <c r="L268" i="15"/>
  <c r="L267" i="15"/>
  <c r="L266" i="15"/>
  <c r="L265" i="15"/>
  <c r="L264" i="15"/>
  <c r="L263" i="15"/>
  <c r="L262" i="15"/>
  <c r="T262" i="15" s="1"/>
  <c r="L261" i="15"/>
  <c r="L260" i="15"/>
  <c r="L259" i="15"/>
  <c r="L258" i="15"/>
  <c r="L257" i="15"/>
  <c r="L256" i="15"/>
  <c r="L255" i="15"/>
  <c r="L254" i="15"/>
  <c r="T254" i="15" s="1"/>
  <c r="L253" i="15"/>
  <c r="L252" i="15"/>
  <c r="L251" i="15"/>
  <c r="L250" i="15"/>
  <c r="L249" i="15"/>
  <c r="L248" i="15"/>
  <c r="L247" i="15"/>
  <c r="L246" i="15"/>
  <c r="M246" i="15" s="1"/>
  <c r="L245" i="15"/>
  <c r="L244" i="15"/>
  <c r="L243" i="15"/>
  <c r="L242" i="15"/>
  <c r="L241" i="15"/>
  <c r="L240" i="15"/>
  <c r="L239" i="15"/>
  <c r="L238" i="15"/>
  <c r="T238" i="15" s="1"/>
  <c r="L237" i="15"/>
  <c r="L236" i="15"/>
  <c r="L235" i="15"/>
  <c r="L234" i="15"/>
  <c r="L233" i="15"/>
  <c r="L232" i="15"/>
  <c r="L231" i="15"/>
  <c r="L230" i="15"/>
  <c r="T230" i="15" s="1"/>
  <c r="L229" i="15"/>
  <c r="L228" i="15"/>
  <c r="L227" i="15"/>
  <c r="L226" i="15"/>
  <c r="L225" i="15"/>
  <c r="L224" i="15"/>
  <c r="L223" i="15"/>
  <c r="L222" i="15"/>
  <c r="T222" i="15" s="1"/>
  <c r="L221" i="15"/>
  <c r="L220" i="15"/>
  <c r="L219" i="15"/>
  <c r="L218" i="15"/>
  <c r="L217" i="15"/>
  <c r="L216" i="15"/>
  <c r="L215" i="15"/>
  <c r="L214" i="15"/>
  <c r="M214" i="15" s="1"/>
  <c r="R214" i="15" s="1"/>
  <c r="L213" i="15"/>
  <c r="L212" i="15"/>
  <c r="L211" i="15"/>
  <c r="L210" i="15"/>
  <c r="L209" i="15"/>
  <c r="L208" i="15"/>
  <c r="L207" i="15"/>
  <c r="L206" i="15"/>
  <c r="L205" i="15"/>
  <c r="L204" i="15"/>
  <c r="L203" i="15"/>
  <c r="L202" i="15"/>
  <c r="L201" i="15"/>
  <c r="L200" i="15"/>
  <c r="L199" i="15"/>
  <c r="L198" i="15"/>
  <c r="T198" i="15" s="1"/>
  <c r="L197" i="15"/>
  <c r="L196" i="15"/>
  <c r="L195" i="15"/>
  <c r="L194" i="15"/>
  <c r="L193" i="15"/>
  <c r="L192" i="15"/>
  <c r="L191" i="15"/>
  <c r="L190" i="15"/>
  <c r="L189" i="15"/>
  <c r="L188" i="15"/>
  <c r="L187" i="15"/>
  <c r="L186" i="15"/>
  <c r="L185" i="15"/>
  <c r="L184" i="15"/>
  <c r="L183" i="15"/>
  <c r="L182" i="15"/>
  <c r="T182" i="15" s="1"/>
  <c r="L181" i="15"/>
  <c r="L180" i="15"/>
  <c r="L179" i="15"/>
  <c r="L178" i="15"/>
  <c r="L177" i="15"/>
  <c r="L176" i="15"/>
  <c r="L175" i="15"/>
  <c r="L174" i="15"/>
  <c r="L173" i="15"/>
  <c r="L172" i="15"/>
  <c r="L171" i="15"/>
  <c r="L170" i="15"/>
  <c r="L169" i="15"/>
  <c r="L168" i="15"/>
  <c r="L167" i="15"/>
  <c r="L166" i="15"/>
  <c r="T166" i="15" s="1"/>
  <c r="L165" i="15"/>
  <c r="L164" i="15"/>
  <c r="L163" i="15"/>
  <c r="L162" i="15"/>
  <c r="L161" i="15"/>
  <c r="L160" i="15"/>
  <c r="L159" i="15"/>
  <c r="L158" i="15"/>
  <c r="L157" i="15"/>
  <c r="L156" i="15"/>
  <c r="L155" i="15"/>
  <c r="L154" i="15"/>
  <c r="L153" i="15"/>
  <c r="L152" i="15"/>
  <c r="L151" i="15"/>
  <c r="L150" i="15"/>
  <c r="T150" i="15" s="1"/>
  <c r="L149" i="15"/>
  <c r="L148" i="15"/>
  <c r="L147" i="15"/>
  <c r="L146" i="15"/>
  <c r="L145" i="15"/>
  <c r="L143" i="15"/>
  <c r="T143" i="15" s="1"/>
  <c r="L142" i="15"/>
  <c r="L141" i="15"/>
  <c r="M141" i="15" s="1"/>
  <c r="L140" i="15"/>
  <c r="L139" i="15"/>
  <c r="L138" i="15"/>
  <c r="T138" i="15" s="1"/>
  <c r="L137" i="15"/>
  <c r="L136" i="15"/>
  <c r="L135" i="15"/>
  <c r="T135" i="15" s="1"/>
  <c r="L134" i="15"/>
  <c r="T134" i="15" s="1"/>
  <c r="L133" i="15"/>
  <c r="T133" i="15" s="1"/>
  <c r="L132" i="15"/>
  <c r="L131" i="15"/>
  <c r="T131" i="15" s="1"/>
  <c r="L130" i="15"/>
  <c r="L129" i="15"/>
  <c r="L128" i="15"/>
  <c r="L127" i="15"/>
  <c r="M127" i="15" s="1"/>
  <c r="L126" i="15"/>
  <c r="T126" i="15" s="1"/>
  <c r="L125" i="15"/>
  <c r="M125" i="15" s="1"/>
  <c r="L124" i="15"/>
  <c r="L123" i="15"/>
  <c r="M123" i="15" s="1"/>
  <c r="L122" i="15"/>
  <c r="M122" i="15" s="1"/>
  <c r="L121" i="15"/>
  <c r="L120" i="15"/>
  <c r="L119" i="15"/>
  <c r="M119" i="15" s="1"/>
  <c r="L118" i="15"/>
  <c r="T118" i="15" s="1"/>
  <c r="L117" i="15"/>
  <c r="L116" i="15"/>
  <c r="L115" i="15"/>
  <c r="L114" i="15"/>
  <c r="T114" i="15" s="1"/>
  <c r="L113" i="15"/>
  <c r="L112" i="15"/>
  <c r="L111" i="15"/>
  <c r="T111" i="15" s="1"/>
  <c r="L110" i="15"/>
  <c r="T110" i="15" s="1"/>
  <c r="L109" i="15"/>
  <c r="M109" i="15" s="1"/>
  <c r="L108" i="15"/>
  <c r="L107" i="15"/>
  <c r="M107" i="15" s="1"/>
  <c r="L106" i="15"/>
  <c r="L105" i="15"/>
  <c r="L104" i="15"/>
  <c r="L103" i="15"/>
  <c r="T103" i="15" s="1"/>
  <c r="L102" i="15"/>
  <c r="M102" i="15" s="1"/>
  <c r="L101" i="15"/>
  <c r="M101" i="15" s="1"/>
  <c r="L100" i="15"/>
  <c r="L99" i="15"/>
  <c r="M99" i="15" s="1"/>
  <c r="L98" i="15"/>
  <c r="M98" i="15" s="1"/>
  <c r="L97" i="15"/>
  <c r="L96" i="15"/>
  <c r="L95" i="15"/>
  <c r="M95" i="15" s="1"/>
  <c r="L94" i="15"/>
  <c r="T94" i="15" s="1"/>
  <c r="L93" i="15"/>
  <c r="M93" i="15" s="1"/>
  <c r="L92" i="15"/>
  <c r="L91" i="15"/>
  <c r="T91" i="15" s="1"/>
  <c r="L90" i="15"/>
  <c r="T90" i="15" s="1"/>
  <c r="L89" i="15"/>
  <c r="L88" i="15"/>
  <c r="L87" i="15"/>
  <c r="M87" i="15" s="1"/>
  <c r="L86" i="15"/>
  <c r="T86" i="15" s="1"/>
  <c r="L85" i="15"/>
  <c r="T85" i="15" s="1"/>
  <c r="L84" i="15"/>
  <c r="L83" i="15"/>
  <c r="M83" i="15" s="1"/>
  <c r="L82" i="15"/>
  <c r="L81" i="15"/>
  <c r="L80" i="15"/>
  <c r="L79" i="15"/>
  <c r="T79" i="15" s="1"/>
  <c r="L78" i="15"/>
  <c r="T78" i="15" s="1"/>
  <c r="L77" i="15"/>
  <c r="T77" i="15" s="1"/>
  <c r="L76" i="15"/>
  <c r="L75" i="15"/>
  <c r="M75" i="15" s="1"/>
  <c r="L74" i="15"/>
  <c r="T74" i="15" s="1"/>
  <c r="L73" i="15"/>
  <c r="L72" i="15"/>
  <c r="L71" i="15"/>
  <c r="L70" i="15"/>
  <c r="L69" i="15"/>
  <c r="T69" i="15" s="1"/>
  <c r="L68" i="15"/>
  <c r="L67" i="15"/>
  <c r="L66" i="15"/>
  <c r="L65" i="15"/>
  <c r="L64" i="15"/>
  <c r="L63" i="15"/>
  <c r="L62" i="15"/>
  <c r="L61" i="15"/>
  <c r="T61" i="15" s="1"/>
  <c r="L60" i="15"/>
  <c r="L59" i="15"/>
  <c r="L58" i="15"/>
  <c r="L57" i="15"/>
  <c r="L56" i="15"/>
  <c r="L55" i="15"/>
  <c r="L54" i="15"/>
  <c r="L53" i="15"/>
  <c r="T53" i="15" s="1"/>
  <c r="L52" i="15"/>
  <c r="L51" i="15"/>
  <c r="L50" i="15"/>
  <c r="L49" i="15"/>
  <c r="L48" i="15"/>
  <c r="L47" i="15"/>
  <c r="L46" i="15"/>
  <c r="L45" i="15"/>
  <c r="M45" i="15" s="1"/>
  <c r="L44" i="15"/>
  <c r="L43" i="15"/>
  <c r="L42" i="15"/>
  <c r="L41" i="15"/>
  <c r="L40" i="15"/>
  <c r="L39" i="15"/>
  <c r="L38" i="15"/>
  <c r="L37" i="15"/>
  <c r="M37" i="15" s="1"/>
  <c r="L36" i="15"/>
  <c r="L35" i="15"/>
  <c r="L34" i="15"/>
  <c r="L33" i="15"/>
  <c r="L32" i="15"/>
  <c r="L31" i="15"/>
  <c r="L30" i="15"/>
  <c r="L29" i="15"/>
  <c r="M29" i="15" s="1"/>
  <c r="R29" i="15" s="1"/>
  <c r="L28" i="15"/>
  <c r="L27" i="15"/>
  <c r="L26" i="15"/>
  <c r="L25" i="15"/>
  <c r="L24" i="15"/>
  <c r="L23" i="15"/>
  <c r="L22" i="15"/>
  <c r="L21" i="15"/>
  <c r="M21" i="15" s="1"/>
  <c r="L20" i="15"/>
  <c r="L19" i="15"/>
  <c r="L18" i="15"/>
  <c r="L17" i="15"/>
  <c r="L16" i="15"/>
  <c r="L15" i="15"/>
  <c r="L14" i="15"/>
  <c r="L13" i="15"/>
  <c r="M13" i="15" s="1"/>
  <c r="R13" i="15" s="1"/>
  <c r="L12" i="15"/>
  <c r="L11" i="15"/>
  <c r="L10" i="15"/>
  <c r="L9" i="15"/>
  <c r="L8" i="15"/>
  <c r="L7" i="15"/>
  <c r="N885" i="15"/>
  <c r="P885" i="15" s="1"/>
  <c r="T885" i="15"/>
  <c r="N884" i="15"/>
  <c r="P884" i="15" s="1"/>
  <c r="M884" i="15"/>
  <c r="T884" i="15"/>
  <c r="N883" i="15"/>
  <c r="P883" i="15" s="1"/>
  <c r="M883" i="15"/>
  <c r="N882" i="15"/>
  <c r="P882" i="15" s="1"/>
  <c r="M882" i="15"/>
  <c r="S882" i="15" s="1"/>
  <c r="T882" i="15"/>
  <c r="N881" i="15"/>
  <c r="P881" i="15" s="1"/>
  <c r="T881" i="15"/>
  <c r="N880" i="15"/>
  <c r="P880" i="15" s="1"/>
  <c r="M880" i="15"/>
  <c r="T880" i="15"/>
  <c r="N879" i="15"/>
  <c r="P879" i="15" s="1"/>
  <c r="M879" i="15"/>
  <c r="N878" i="15"/>
  <c r="P878" i="15" s="1"/>
  <c r="N877" i="15"/>
  <c r="P877" i="15" s="1"/>
  <c r="T877" i="15"/>
  <c r="N876" i="15"/>
  <c r="P876" i="15" s="1"/>
  <c r="M876" i="15"/>
  <c r="T876" i="15"/>
  <c r="N875" i="15"/>
  <c r="P875" i="15" s="1"/>
  <c r="M875" i="15"/>
  <c r="N874" i="15"/>
  <c r="P874" i="15" s="1"/>
  <c r="M874" i="15"/>
  <c r="S874" i="15" s="1"/>
  <c r="T874" i="15"/>
  <c r="N873" i="15"/>
  <c r="O873" i="15" s="1"/>
  <c r="T873" i="15"/>
  <c r="N872" i="15"/>
  <c r="P872" i="15" s="1"/>
  <c r="M872" i="15"/>
  <c r="T872" i="15"/>
  <c r="N871" i="15"/>
  <c r="M871" i="15"/>
  <c r="R871" i="15" s="1"/>
  <c r="N870" i="15"/>
  <c r="P870" i="15" s="1"/>
  <c r="N869" i="15"/>
  <c r="O869" i="15" s="1"/>
  <c r="M869" i="15"/>
  <c r="R869" i="15" s="1"/>
  <c r="N868" i="15"/>
  <c r="P868" i="15" s="1"/>
  <c r="M868" i="15"/>
  <c r="R868" i="15" s="1"/>
  <c r="T868" i="15"/>
  <c r="N867" i="15"/>
  <c r="O867" i="15" s="1"/>
  <c r="M867" i="15"/>
  <c r="R867" i="15" s="1"/>
  <c r="N866" i="15"/>
  <c r="P866" i="15" s="1"/>
  <c r="M866" i="15"/>
  <c r="R866" i="15" s="1"/>
  <c r="T866" i="15"/>
  <c r="N865" i="15"/>
  <c r="O865" i="15" s="1"/>
  <c r="M865" i="15"/>
  <c r="R865" i="15" s="1"/>
  <c r="N864" i="15"/>
  <c r="P864" i="15" s="1"/>
  <c r="M864" i="15"/>
  <c r="R864" i="15" s="1"/>
  <c r="T864" i="15"/>
  <c r="N863" i="15"/>
  <c r="O863" i="15" s="1"/>
  <c r="M863" i="15"/>
  <c r="R863" i="15" s="1"/>
  <c r="N862" i="15"/>
  <c r="P862" i="15" s="1"/>
  <c r="N861" i="15"/>
  <c r="O861" i="15" s="1"/>
  <c r="M861" i="15"/>
  <c r="R861" i="15" s="1"/>
  <c r="N860" i="15"/>
  <c r="P860" i="15" s="1"/>
  <c r="M860" i="15"/>
  <c r="R860" i="15" s="1"/>
  <c r="T860" i="15"/>
  <c r="N859" i="15"/>
  <c r="O859" i="15" s="1"/>
  <c r="M859" i="15"/>
  <c r="R859" i="15" s="1"/>
  <c r="N858" i="15"/>
  <c r="P858" i="15" s="1"/>
  <c r="M858" i="15"/>
  <c r="R858" i="15" s="1"/>
  <c r="T858" i="15"/>
  <c r="N857" i="15"/>
  <c r="O857" i="15" s="1"/>
  <c r="M857" i="15"/>
  <c r="R857" i="15" s="1"/>
  <c r="N856" i="15"/>
  <c r="P856" i="15" s="1"/>
  <c r="M856" i="15"/>
  <c r="R856" i="15" s="1"/>
  <c r="T856" i="15"/>
  <c r="N855" i="15"/>
  <c r="O855" i="15" s="1"/>
  <c r="M855" i="15"/>
  <c r="R855" i="15" s="1"/>
  <c r="N854" i="15"/>
  <c r="P854" i="15" s="1"/>
  <c r="N853" i="15"/>
  <c r="O853" i="15" s="1"/>
  <c r="M853" i="15"/>
  <c r="R853" i="15" s="1"/>
  <c r="N852" i="15"/>
  <c r="P852" i="15" s="1"/>
  <c r="M852" i="15"/>
  <c r="R852" i="15" s="1"/>
  <c r="T852" i="15"/>
  <c r="N851" i="15"/>
  <c r="O851" i="15" s="1"/>
  <c r="M851" i="15"/>
  <c r="R851" i="15" s="1"/>
  <c r="N850" i="15"/>
  <c r="P850" i="15" s="1"/>
  <c r="M850" i="15"/>
  <c r="R850" i="15" s="1"/>
  <c r="T850" i="15"/>
  <c r="N849" i="15"/>
  <c r="O849" i="15" s="1"/>
  <c r="M849" i="15"/>
  <c r="R849" i="15" s="1"/>
  <c r="N848" i="15"/>
  <c r="P848" i="15" s="1"/>
  <c r="M848" i="15"/>
  <c r="R848" i="15" s="1"/>
  <c r="T848" i="15"/>
  <c r="N847" i="15"/>
  <c r="O847" i="15" s="1"/>
  <c r="M847" i="15"/>
  <c r="R847" i="15" s="1"/>
  <c r="N846" i="15"/>
  <c r="P846" i="15" s="1"/>
  <c r="N845" i="15"/>
  <c r="O845" i="15" s="1"/>
  <c r="M845" i="15"/>
  <c r="R845" i="15" s="1"/>
  <c r="N844" i="15"/>
  <c r="P844" i="15" s="1"/>
  <c r="M844" i="15"/>
  <c r="R844" i="15" s="1"/>
  <c r="T844" i="15"/>
  <c r="N843" i="15"/>
  <c r="O843" i="15" s="1"/>
  <c r="M843" i="15"/>
  <c r="R843" i="15" s="1"/>
  <c r="N842" i="15"/>
  <c r="P842" i="15" s="1"/>
  <c r="M842" i="15"/>
  <c r="R842" i="15" s="1"/>
  <c r="T842" i="15"/>
  <c r="N841" i="15"/>
  <c r="O841" i="15" s="1"/>
  <c r="M841" i="15"/>
  <c r="R841" i="15" s="1"/>
  <c r="N840" i="15"/>
  <c r="P840" i="15" s="1"/>
  <c r="M840" i="15"/>
  <c r="R840" i="15" s="1"/>
  <c r="T840" i="15"/>
  <c r="N839" i="15"/>
  <c r="O839" i="15" s="1"/>
  <c r="M839" i="15"/>
  <c r="R839" i="15" s="1"/>
  <c r="N838" i="15"/>
  <c r="P838" i="15" s="1"/>
  <c r="T837" i="15"/>
  <c r="N837" i="15"/>
  <c r="O837" i="15" s="1"/>
  <c r="M837" i="15"/>
  <c r="R837" i="15" s="1"/>
  <c r="N836" i="15"/>
  <c r="P836" i="15" s="1"/>
  <c r="M836" i="15"/>
  <c r="N835" i="15"/>
  <c r="P835" i="15" s="1"/>
  <c r="M835" i="15"/>
  <c r="R835" i="15" s="1"/>
  <c r="T835" i="15"/>
  <c r="N834" i="15"/>
  <c r="O834" i="15" s="1"/>
  <c r="T834" i="15"/>
  <c r="N833" i="15"/>
  <c r="P833" i="15" s="1"/>
  <c r="M833" i="15"/>
  <c r="T833" i="15"/>
  <c r="N832" i="15"/>
  <c r="P832" i="15" s="1"/>
  <c r="M832" i="15"/>
  <c r="N831" i="15"/>
  <c r="P831" i="15" s="1"/>
  <c r="M831" i="15"/>
  <c r="R831" i="15" s="1"/>
  <c r="T831" i="15"/>
  <c r="N830" i="15"/>
  <c r="O830" i="15" s="1"/>
  <c r="N829" i="15"/>
  <c r="P829" i="15" s="1"/>
  <c r="M829" i="15"/>
  <c r="T829" i="15"/>
  <c r="N828" i="15"/>
  <c r="P828" i="15" s="1"/>
  <c r="M828" i="15"/>
  <c r="N827" i="15"/>
  <c r="P827" i="15" s="1"/>
  <c r="M827" i="15"/>
  <c r="R827" i="15" s="1"/>
  <c r="T827" i="15"/>
  <c r="N826" i="15"/>
  <c r="O826" i="15" s="1"/>
  <c r="T826" i="15"/>
  <c r="N825" i="15"/>
  <c r="P825" i="15" s="1"/>
  <c r="M825" i="15"/>
  <c r="T825" i="15"/>
  <c r="N824" i="15"/>
  <c r="P824" i="15" s="1"/>
  <c r="M824" i="15"/>
  <c r="N823" i="15"/>
  <c r="P823" i="15" s="1"/>
  <c r="M823" i="15"/>
  <c r="R823" i="15" s="1"/>
  <c r="T823" i="15"/>
  <c r="N822" i="15"/>
  <c r="O822" i="15" s="1"/>
  <c r="N821" i="15"/>
  <c r="P821" i="15" s="1"/>
  <c r="M821" i="15"/>
  <c r="T821" i="15"/>
  <c r="N820" i="15"/>
  <c r="M820" i="15"/>
  <c r="R820" i="15" s="1"/>
  <c r="N819" i="15"/>
  <c r="P819" i="15" s="1"/>
  <c r="M819" i="15"/>
  <c r="R819" i="15" s="1"/>
  <c r="T819" i="15"/>
  <c r="N818" i="15"/>
  <c r="O818" i="15" s="1"/>
  <c r="M818" i="15"/>
  <c r="N817" i="15"/>
  <c r="O817" i="15" s="1"/>
  <c r="M817" i="15"/>
  <c r="T817" i="15"/>
  <c r="N816" i="15"/>
  <c r="M816" i="15"/>
  <c r="R816" i="15" s="1"/>
  <c r="N815" i="15"/>
  <c r="P815" i="15" s="1"/>
  <c r="M815" i="15"/>
  <c r="R815" i="15" s="1"/>
  <c r="T815" i="15"/>
  <c r="N814" i="15"/>
  <c r="O814" i="15" s="1"/>
  <c r="N813" i="15"/>
  <c r="P813" i="15" s="1"/>
  <c r="M813" i="15"/>
  <c r="R813" i="15" s="1"/>
  <c r="T813" i="15"/>
  <c r="N812" i="15"/>
  <c r="O812" i="15" s="1"/>
  <c r="M812" i="15"/>
  <c r="R812" i="15" s="1"/>
  <c r="N811" i="15"/>
  <c r="P811" i="15" s="1"/>
  <c r="M811" i="15"/>
  <c r="R811" i="15" s="1"/>
  <c r="T811" i="15"/>
  <c r="N810" i="15"/>
  <c r="O810" i="15" s="1"/>
  <c r="M810" i="15"/>
  <c r="R810" i="15" s="1"/>
  <c r="N809" i="15"/>
  <c r="P809" i="15" s="1"/>
  <c r="M809" i="15"/>
  <c r="R809" i="15" s="1"/>
  <c r="T809" i="15"/>
  <c r="N808" i="15"/>
  <c r="O808" i="15" s="1"/>
  <c r="M808" i="15"/>
  <c r="R808" i="15" s="1"/>
  <c r="N807" i="15"/>
  <c r="P807" i="15" s="1"/>
  <c r="M807" i="15"/>
  <c r="R807" i="15" s="1"/>
  <c r="T807" i="15"/>
  <c r="N806" i="15"/>
  <c r="O806" i="15" s="1"/>
  <c r="N805" i="15"/>
  <c r="P805" i="15" s="1"/>
  <c r="M805" i="15"/>
  <c r="R805" i="15" s="1"/>
  <c r="T805" i="15"/>
  <c r="N804" i="15"/>
  <c r="O804" i="15" s="1"/>
  <c r="M804" i="15"/>
  <c r="R804" i="15" s="1"/>
  <c r="N803" i="15"/>
  <c r="P803" i="15" s="1"/>
  <c r="M803" i="15"/>
  <c r="R803" i="15" s="1"/>
  <c r="T803" i="15"/>
  <c r="N802" i="15"/>
  <c r="O802" i="15" s="1"/>
  <c r="M802" i="15"/>
  <c r="R802" i="15" s="1"/>
  <c r="N801" i="15"/>
  <c r="P801" i="15" s="1"/>
  <c r="M801" i="15"/>
  <c r="R801" i="15" s="1"/>
  <c r="T801" i="15"/>
  <c r="N800" i="15"/>
  <c r="O800" i="15" s="1"/>
  <c r="M800" i="15"/>
  <c r="N799" i="15"/>
  <c r="P799" i="15" s="1"/>
  <c r="M799" i="15"/>
  <c r="R799" i="15" s="1"/>
  <c r="T799" i="15"/>
  <c r="N798" i="15"/>
  <c r="O798" i="15" s="1"/>
  <c r="N797" i="15"/>
  <c r="P797" i="15" s="1"/>
  <c r="M797" i="15"/>
  <c r="R797" i="15" s="1"/>
  <c r="T797" i="15"/>
  <c r="N796" i="15"/>
  <c r="O796" i="15" s="1"/>
  <c r="M796" i="15"/>
  <c r="R796" i="15" s="1"/>
  <c r="N795" i="15"/>
  <c r="P795" i="15" s="1"/>
  <c r="M795" i="15"/>
  <c r="R795" i="15" s="1"/>
  <c r="T795" i="15"/>
  <c r="N794" i="15"/>
  <c r="O794" i="15" s="1"/>
  <c r="M794" i="15"/>
  <c r="R794" i="15" s="1"/>
  <c r="N793" i="15"/>
  <c r="P793" i="15" s="1"/>
  <c r="M793" i="15"/>
  <c r="T792" i="15"/>
  <c r="N792" i="15"/>
  <c r="O792" i="15" s="1"/>
  <c r="M792" i="15"/>
  <c r="N791" i="15"/>
  <c r="P791" i="15" s="1"/>
  <c r="M791" i="15"/>
  <c r="R791" i="15" s="1"/>
  <c r="T791" i="15"/>
  <c r="N790" i="15"/>
  <c r="O790" i="15" s="1"/>
  <c r="N789" i="15"/>
  <c r="P789" i="15" s="1"/>
  <c r="M789" i="15"/>
  <c r="N788" i="15"/>
  <c r="O788" i="15" s="1"/>
  <c r="M788" i="15"/>
  <c r="N787" i="15"/>
  <c r="P787" i="15" s="1"/>
  <c r="T787" i="15"/>
  <c r="N786" i="15"/>
  <c r="O786" i="15" s="1"/>
  <c r="M786" i="15"/>
  <c r="N785" i="15"/>
  <c r="O785" i="15" s="1"/>
  <c r="M785" i="15"/>
  <c r="N784" i="15"/>
  <c r="O784" i="15" s="1"/>
  <c r="M784" i="15"/>
  <c r="S784" i="15" s="1"/>
  <c r="T784" i="15"/>
  <c r="N783" i="15"/>
  <c r="P783" i="15" s="1"/>
  <c r="T783" i="15"/>
  <c r="N782" i="15"/>
  <c r="O782" i="15" s="1"/>
  <c r="M782" i="15"/>
  <c r="N781" i="15"/>
  <c r="O781" i="15" s="1"/>
  <c r="M781" i="15"/>
  <c r="N780" i="15"/>
  <c r="O780" i="15" s="1"/>
  <c r="M780" i="15"/>
  <c r="S780" i="15" s="1"/>
  <c r="T780" i="15"/>
  <c r="N779" i="15"/>
  <c r="P779" i="15" s="1"/>
  <c r="T779" i="15"/>
  <c r="N778" i="15"/>
  <c r="O778" i="15" s="1"/>
  <c r="M778" i="15"/>
  <c r="N777" i="15"/>
  <c r="O777" i="15" s="1"/>
  <c r="M777" i="15"/>
  <c r="N776" i="15"/>
  <c r="O776" i="15" s="1"/>
  <c r="M776" i="15"/>
  <c r="T776" i="15"/>
  <c r="N775" i="15"/>
  <c r="T775" i="15"/>
  <c r="N774" i="15"/>
  <c r="O774" i="15" s="1"/>
  <c r="N773" i="15"/>
  <c r="O773" i="15" s="1"/>
  <c r="T773" i="15"/>
  <c r="N772" i="15"/>
  <c r="M772" i="15"/>
  <c r="S772" i="15" s="1"/>
  <c r="T772" i="15"/>
  <c r="N771" i="15"/>
  <c r="P771" i="15" s="1"/>
  <c r="T771" i="15"/>
  <c r="N770" i="15"/>
  <c r="O770" i="15" s="1"/>
  <c r="M770" i="15"/>
  <c r="T769" i="15"/>
  <c r="N769" i="15"/>
  <c r="O769" i="15" s="1"/>
  <c r="M769" i="15"/>
  <c r="N768" i="15"/>
  <c r="M768" i="15"/>
  <c r="S768" i="15" s="1"/>
  <c r="T768" i="15"/>
  <c r="N767" i="15"/>
  <c r="P767" i="15" s="1"/>
  <c r="T767" i="15"/>
  <c r="N766" i="15"/>
  <c r="P766" i="15" s="1"/>
  <c r="N765" i="15"/>
  <c r="O765" i="15" s="1"/>
  <c r="T765" i="15"/>
  <c r="N764" i="15"/>
  <c r="M764" i="15"/>
  <c r="S764" i="15" s="1"/>
  <c r="T764" i="15"/>
  <c r="N763" i="15"/>
  <c r="P763" i="15" s="1"/>
  <c r="T763" i="15"/>
  <c r="N762" i="15"/>
  <c r="O762" i="15" s="1"/>
  <c r="M762" i="15"/>
  <c r="T761" i="15"/>
  <c r="N761" i="15"/>
  <c r="O761" i="15" s="1"/>
  <c r="M761" i="15"/>
  <c r="N760" i="15"/>
  <c r="M760" i="15"/>
  <c r="S760" i="15" s="1"/>
  <c r="T760" i="15"/>
  <c r="N759" i="15"/>
  <c r="P759" i="15" s="1"/>
  <c r="T759" i="15"/>
  <c r="T758" i="15"/>
  <c r="N758" i="15"/>
  <c r="P758" i="15" s="1"/>
  <c r="N757" i="15"/>
  <c r="O757" i="15" s="1"/>
  <c r="T757" i="15"/>
  <c r="N756" i="15"/>
  <c r="M756" i="15"/>
  <c r="S756" i="15" s="1"/>
  <c r="T756" i="15"/>
  <c r="N755" i="15"/>
  <c r="P755" i="15" s="1"/>
  <c r="T755" i="15"/>
  <c r="N754" i="15"/>
  <c r="P754" i="15" s="1"/>
  <c r="M754" i="15"/>
  <c r="T753" i="15"/>
  <c r="N753" i="15"/>
  <c r="O753" i="15" s="1"/>
  <c r="M753" i="15"/>
  <c r="N752" i="15"/>
  <c r="P752" i="15" s="1"/>
  <c r="M752" i="15"/>
  <c r="N751" i="15"/>
  <c r="P751" i="15" s="1"/>
  <c r="T751" i="15"/>
  <c r="N750" i="15"/>
  <c r="O750" i="15" s="1"/>
  <c r="N749" i="15"/>
  <c r="P749" i="15" s="1"/>
  <c r="M749" i="15"/>
  <c r="R749" i="15" s="1"/>
  <c r="T749" i="15"/>
  <c r="N748" i="15"/>
  <c r="P748" i="15" s="1"/>
  <c r="M748" i="15"/>
  <c r="N747" i="15"/>
  <c r="O747" i="15" s="1"/>
  <c r="T747" i="15"/>
  <c r="N746" i="15"/>
  <c r="O746" i="15" s="1"/>
  <c r="M746" i="15"/>
  <c r="T746" i="15"/>
  <c r="N745" i="15"/>
  <c r="P745" i="15" s="1"/>
  <c r="M745" i="15"/>
  <c r="T745" i="15"/>
  <c r="N744" i="15"/>
  <c r="P744" i="15" s="1"/>
  <c r="M744" i="15"/>
  <c r="N743" i="15"/>
  <c r="P743" i="15" s="1"/>
  <c r="T743" i="15"/>
  <c r="N742" i="15"/>
  <c r="O742" i="15" s="1"/>
  <c r="M742" i="15"/>
  <c r="N741" i="15"/>
  <c r="P741" i="15" s="1"/>
  <c r="M741" i="15"/>
  <c r="R741" i="15" s="1"/>
  <c r="T741" i="15"/>
  <c r="N740" i="15"/>
  <c r="P740" i="15" s="1"/>
  <c r="M740" i="15"/>
  <c r="N739" i="15"/>
  <c r="P739" i="15" s="1"/>
  <c r="T739" i="15"/>
  <c r="N738" i="15"/>
  <c r="M738" i="15"/>
  <c r="T738" i="15"/>
  <c r="N737" i="15"/>
  <c r="P737" i="15" s="1"/>
  <c r="M737" i="15"/>
  <c r="R737" i="15" s="1"/>
  <c r="T737" i="15"/>
  <c r="N736" i="15"/>
  <c r="P736" i="15" s="1"/>
  <c r="M736" i="15"/>
  <c r="N735" i="15"/>
  <c r="P735" i="15" s="1"/>
  <c r="T735" i="15"/>
  <c r="N734" i="15"/>
  <c r="O734" i="15" s="1"/>
  <c r="N733" i="15"/>
  <c r="P733" i="15" s="1"/>
  <c r="M733" i="15"/>
  <c r="T733" i="15"/>
  <c r="N732" i="15"/>
  <c r="P732" i="15" s="1"/>
  <c r="M732" i="15"/>
  <c r="N731" i="15"/>
  <c r="P731" i="15" s="1"/>
  <c r="T731" i="15"/>
  <c r="N730" i="15"/>
  <c r="O730" i="15" s="1"/>
  <c r="M730" i="15"/>
  <c r="T730" i="15"/>
  <c r="N729" i="15"/>
  <c r="P729" i="15" s="1"/>
  <c r="M729" i="15"/>
  <c r="R729" i="15" s="1"/>
  <c r="T729" i="15"/>
  <c r="N728" i="15"/>
  <c r="P728" i="15" s="1"/>
  <c r="M728" i="15"/>
  <c r="N727" i="15"/>
  <c r="P727" i="15" s="1"/>
  <c r="N726" i="15"/>
  <c r="T726" i="15"/>
  <c r="N725" i="15"/>
  <c r="M725" i="15"/>
  <c r="R725" i="15" s="1"/>
  <c r="T725" i="15"/>
  <c r="N724" i="15"/>
  <c r="P724" i="15" s="1"/>
  <c r="M724" i="15"/>
  <c r="S724" i="15" s="1"/>
  <c r="N723" i="15"/>
  <c r="P723" i="15" s="1"/>
  <c r="M723" i="15"/>
  <c r="N722" i="15"/>
  <c r="O722" i="15" s="1"/>
  <c r="M722" i="15"/>
  <c r="T722" i="15"/>
  <c r="N721" i="15"/>
  <c r="M721" i="15"/>
  <c r="R721" i="15" s="1"/>
  <c r="T721" i="15"/>
  <c r="N720" i="15"/>
  <c r="P720" i="15" s="1"/>
  <c r="M720" i="15"/>
  <c r="S720" i="15" s="1"/>
  <c r="N719" i="15"/>
  <c r="P719" i="15" s="1"/>
  <c r="M719" i="15"/>
  <c r="N718" i="15"/>
  <c r="O718" i="15" s="1"/>
  <c r="N717" i="15"/>
  <c r="M717" i="15"/>
  <c r="S717" i="15" s="1"/>
  <c r="T717" i="15"/>
  <c r="N716" i="15"/>
  <c r="P716" i="15" s="1"/>
  <c r="M716" i="15"/>
  <c r="R716" i="15" s="1"/>
  <c r="T715" i="15"/>
  <c r="N715" i="15"/>
  <c r="P715" i="15" s="1"/>
  <c r="M715" i="15"/>
  <c r="T714" i="15"/>
  <c r="N714" i="15"/>
  <c r="O714" i="15" s="1"/>
  <c r="M714" i="15"/>
  <c r="N713" i="15"/>
  <c r="M713" i="15"/>
  <c r="S713" i="15" s="1"/>
  <c r="T713" i="15"/>
  <c r="N712" i="15"/>
  <c r="P712" i="15" s="1"/>
  <c r="M712" i="15"/>
  <c r="R712" i="15" s="1"/>
  <c r="T712" i="15"/>
  <c r="N711" i="15"/>
  <c r="M711" i="15"/>
  <c r="S711" i="15" s="1"/>
  <c r="T711" i="15"/>
  <c r="N710" i="15"/>
  <c r="N709" i="15"/>
  <c r="P709" i="15" s="1"/>
  <c r="M709" i="15"/>
  <c r="S709" i="15" s="1"/>
  <c r="T709" i="15"/>
  <c r="N708" i="15"/>
  <c r="P708" i="15" s="1"/>
  <c r="T708" i="15"/>
  <c r="N707" i="15"/>
  <c r="P707" i="15" s="1"/>
  <c r="M707" i="15"/>
  <c r="S707" i="15" s="1"/>
  <c r="T707" i="15"/>
  <c r="N706" i="15"/>
  <c r="O706" i="15" s="1"/>
  <c r="M706" i="15"/>
  <c r="N705" i="15"/>
  <c r="P705" i="15" s="1"/>
  <c r="M705" i="15"/>
  <c r="S705" i="15" s="1"/>
  <c r="T705" i="15"/>
  <c r="N704" i="15"/>
  <c r="P704" i="15" s="1"/>
  <c r="T704" i="15"/>
  <c r="N703" i="15"/>
  <c r="P703" i="15" s="1"/>
  <c r="M703" i="15"/>
  <c r="S703" i="15" s="1"/>
  <c r="T703" i="15"/>
  <c r="N702" i="15"/>
  <c r="O702" i="15" s="1"/>
  <c r="N701" i="15"/>
  <c r="P701" i="15" s="1"/>
  <c r="M701" i="15"/>
  <c r="S701" i="15" s="1"/>
  <c r="T701" i="15"/>
  <c r="N700" i="15"/>
  <c r="P700" i="15" s="1"/>
  <c r="T700" i="15"/>
  <c r="N699" i="15"/>
  <c r="P699" i="15" s="1"/>
  <c r="M699" i="15"/>
  <c r="S699" i="15" s="1"/>
  <c r="T699" i="15"/>
  <c r="N698" i="15"/>
  <c r="O698" i="15" s="1"/>
  <c r="M698" i="15"/>
  <c r="N697" i="15"/>
  <c r="M697" i="15"/>
  <c r="S697" i="15" s="1"/>
  <c r="T697" i="15"/>
  <c r="N696" i="15"/>
  <c r="P696" i="15" s="1"/>
  <c r="T696" i="15"/>
  <c r="N695" i="15"/>
  <c r="P695" i="15" s="1"/>
  <c r="M695" i="15"/>
  <c r="S695" i="15" s="1"/>
  <c r="T695" i="15"/>
  <c r="N694" i="15"/>
  <c r="O694" i="15" s="1"/>
  <c r="N693" i="15"/>
  <c r="P693" i="15" s="1"/>
  <c r="M693" i="15"/>
  <c r="S693" i="15" s="1"/>
  <c r="T693" i="15"/>
  <c r="N692" i="15"/>
  <c r="P692" i="15" s="1"/>
  <c r="T692" i="15"/>
  <c r="N691" i="15"/>
  <c r="M691" i="15"/>
  <c r="T691" i="15"/>
  <c r="N690" i="15"/>
  <c r="M690" i="15"/>
  <c r="N689" i="15"/>
  <c r="P689" i="15" s="1"/>
  <c r="M689" i="15"/>
  <c r="S689" i="15" s="1"/>
  <c r="T689" i="15"/>
  <c r="N688" i="15"/>
  <c r="P688" i="15" s="1"/>
  <c r="T688" i="15"/>
  <c r="N687" i="15"/>
  <c r="P687" i="15" s="1"/>
  <c r="M687" i="15"/>
  <c r="S687" i="15" s="1"/>
  <c r="T687" i="15"/>
  <c r="N686" i="15"/>
  <c r="O686" i="15" s="1"/>
  <c r="N685" i="15"/>
  <c r="M685" i="15"/>
  <c r="S685" i="15" s="1"/>
  <c r="T685" i="15"/>
  <c r="N684" i="15"/>
  <c r="P684" i="15" s="1"/>
  <c r="T684" i="15"/>
  <c r="N683" i="15"/>
  <c r="P683" i="15" s="1"/>
  <c r="M683" i="15"/>
  <c r="S683" i="15" s="1"/>
  <c r="T683" i="15"/>
  <c r="N682" i="15"/>
  <c r="O682" i="15" s="1"/>
  <c r="M682" i="15"/>
  <c r="N681" i="15"/>
  <c r="P681" i="15" s="1"/>
  <c r="M681" i="15"/>
  <c r="S681" i="15" s="1"/>
  <c r="T681" i="15"/>
  <c r="N680" i="15"/>
  <c r="P680" i="15" s="1"/>
  <c r="T680" i="15"/>
  <c r="N679" i="15"/>
  <c r="M679" i="15"/>
  <c r="S679" i="15" s="1"/>
  <c r="T679" i="15"/>
  <c r="N678" i="15"/>
  <c r="N677" i="15"/>
  <c r="P677" i="15" s="1"/>
  <c r="M677" i="15"/>
  <c r="S677" i="15" s="1"/>
  <c r="T677" i="15"/>
  <c r="N676" i="15"/>
  <c r="P676" i="15" s="1"/>
  <c r="T676" i="15"/>
  <c r="N675" i="15"/>
  <c r="P675" i="15" s="1"/>
  <c r="M675" i="15"/>
  <c r="S675" i="15" s="1"/>
  <c r="T675" i="15"/>
  <c r="N674" i="15"/>
  <c r="O674" i="15" s="1"/>
  <c r="M674" i="15"/>
  <c r="N673" i="15"/>
  <c r="P673" i="15" s="1"/>
  <c r="M673" i="15"/>
  <c r="S673" i="15" s="1"/>
  <c r="T673" i="15"/>
  <c r="N672" i="15"/>
  <c r="P672" i="15" s="1"/>
  <c r="T672" i="15"/>
  <c r="N671" i="15"/>
  <c r="P671" i="15" s="1"/>
  <c r="M671" i="15"/>
  <c r="S671" i="15" s="1"/>
  <c r="T671" i="15"/>
  <c r="N670" i="15"/>
  <c r="O670" i="15" s="1"/>
  <c r="N669" i="15"/>
  <c r="P669" i="15" s="1"/>
  <c r="M669" i="15"/>
  <c r="S669" i="15" s="1"/>
  <c r="T669" i="15"/>
  <c r="N668" i="15"/>
  <c r="P668" i="15" s="1"/>
  <c r="T668" i="15"/>
  <c r="N667" i="15"/>
  <c r="M667" i="15"/>
  <c r="T667" i="15"/>
  <c r="N666" i="15"/>
  <c r="M666" i="15"/>
  <c r="N665" i="15"/>
  <c r="P665" i="15" s="1"/>
  <c r="M665" i="15"/>
  <c r="S665" i="15" s="1"/>
  <c r="T665" i="15"/>
  <c r="N664" i="15"/>
  <c r="P664" i="15" s="1"/>
  <c r="T664" i="15"/>
  <c r="N663" i="15"/>
  <c r="P663" i="15" s="1"/>
  <c r="M663" i="15"/>
  <c r="S663" i="15" s="1"/>
  <c r="T663" i="15"/>
  <c r="N662" i="15"/>
  <c r="O662" i="15" s="1"/>
  <c r="N661" i="15"/>
  <c r="M661" i="15"/>
  <c r="T661" i="15"/>
  <c r="N660" i="15"/>
  <c r="T660" i="15"/>
  <c r="N659" i="15"/>
  <c r="P659" i="15" s="1"/>
  <c r="M659" i="15"/>
  <c r="S659" i="15" s="1"/>
  <c r="T659" i="15"/>
  <c r="T658" i="15"/>
  <c r="N658" i="15"/>
  <c r="M658" i="15"/>
  <c r="N657" i="15"/>
  <c r="P657" i="15" s="1"/>
  <c r="M657" i="15"/>
  <c r="T657" i="15"/>
  <c r="N656" i="15"/>
  <c r="T656" i="15"/>
  <c r="N655" i="15"/>
  <c r="O655" i="15" s="1"/>
  <c r="M655" i="15"/>
  <c r="T655" i="15"/>
  <c r="N654" i="15"/>
  <c r="O654" i="15" s="1"/>
  <c r="N653" i="15"/>
  <c r="P653" i="15" s="1"/>
  <c r="M653" i="15"/>
  <c r="T653" i="15"/>
  <c r="N652" i="15"/>
  <c r="T652" i="15"/>
  <c r="N651" i="15"/>
  <c r="M651" i="15"/>
  <c r="R651" i="15" s="1"/>
  <c r="T651" i="15"/>
  <c r="N650" i="15"/>
  <c r="O650" i="15" s="1"/>
  <c r="M650" i="15"/>
  <c r="R650" i="15" s="1"/>
  <c r="N649" i="15"/>
  <c r="P649" i="15" s="1"/>
  <c r="M649" i="15"/>
  <c r="R649" i="15" s="1"/>
  <c r="T649" i="15"/>
  <c r="N648" i="15"/>
  <c r="O648" i="15" s="1"/>
  <c r="M648" i="15"/>
  <c r="R648" i="15" s="1"/>
  <c r="N647" i="15"/>
  <c r="P647" i="15" s="1"/>
  <c r="M647" i="15"/>
  <c r="R647" i="15" s="1"/>
  <c r="T647" i="15"/>
  <c r="N646" i="15"/>
  <c r="O646" i="15" s="1"/>
  <c r="N645" i="15"/>
  <c r="P645" i="15" s="1"/>
  <c r="M645" i="15"/>
  <c r="R645" i="15" s="1"/>
  <c r="T645" i="15"/>
  <c r="N644" i="15"/>
  <c r="O644" i="15" s="1"/>
  <c r="M644" i="15"/>
  <c r="R644" i="15" s="1"/>
  <c r="N643" i="15"/>
  <c r="M643" i="15"/>
  <c r="R643" i="15" s="1"/>
  <c r="T643" i="15"/>
  <c r="N642" i="15"/>
  <c r="O642" i="15" s="1"/>
  <c r="M642" i="15"/>
  <c r="R642" i="15" s="1"/>
  <c r="N641" i="15"/>
  <c r="P641" i="15" s="1"/>
  <c r="M641" i="15"/>
  <c r="R641" i="15" s="1"/>
  <c r="T641" i="15"/>
  <c r="N640" i="15"/>
  <c r="O640" i="15" s="1"/>
  <c r="M640" i="15"/>
  <c r="R640" i="15" s="1"/>
  <c r="N639" i="15"/>
  <c r="P639" i="15" s="1"/>
  <c r="M639" i="15"/>
  <c r="R639" i="15" s="1"/>
  <c r="T639" i="15"/>
  <c r="N638" i="15"/>
  <c r="O638" i="15" s="1"/>
  <c r="M638" i="15"/>
  <c r="R638" i="15" s="1"/>
  <c r="N637" i="15"/>
  <c r="M637" i="15"/>
  <c r="R637" i="15" s="1"/>
  <c r="T637" i="15"/>
  <c r="N636" i="15"/>
  <c r="M636" i="15"/>
  <c r="R636" i="15" s="1"/>
  <c r="N635" i="15"/>
  <c r="M635" i="15"/>
  <c r="R635" i="15" s="1"/>
  <c r="T635" i="15"/>
  <c r="N634" i="15"/>
  <c r="O634" i="15" s="1"/>
  <c r="M634" i="15"/>
  <c r="R634" i="15" s="1"/>
  <c r="N633" i="15"/>
  <c r="P633" i="15" s="1"/>
  <c r="M633" i="15"/>
  <c r="R633" i="15" s="1"/>
  <c r="T633" i="15"/>
  <c r="N632" i="15"/>
  <c r="O632" i="15" s="1"/>
  <c r="M632" i="15"/>
  <c r="R632" i="15" s="1"/>
  <c r="N631" i="15"/>
  <c r="P631" i="15" s="1"/>
  <c r="M631" i="15"/>
  <c r="R631" i="15" s="1"/>
  <c r="T631" i="15"/>
  <c r="N630" i="15"/>
  <c r="O630" i="15" s="1"/>
  <c r="N629" i="15"/>
  <c r="P629" i="15" s="1"/>
  <c r="M629" i="15"/>
  <c r="R629" i="15" s="1"/>
  <c r="T629" i="15"/>
  <c r="N628" i="15"/>
  <c r="O628" i="15" s="1"/>
  <c r="M628" i="15"/>
  <c r="R628" i="15" s="1"/>
  <c r="N627" i="15"/>
  <c r="M627" i="15"/>
  <c r="R627" i="15" s="1"/>
  <c r="T627" i="15"/>
  <c r="N626" i="15"/>
  <c r="O626" i="15" s="1"/>
  <c r="M626" i="15"/>
  <c r="R626" i="15" s="1"/>
  <c r="N625" i="15"/>
  <c r="P625" i="15" s="1"/>
  <c r="M625" i="15"/>
  <c r="R625" i="15" s="1"/>
  <c r="T625" i="15"/>
  <c r="N624" i="15"/>
  <c r="O624" i="15" s="1"/>
  <c r="M624" i="15"/>
  <c r="R624" i="15" s="1"/>
  <c r="N623" i="15"/>
  <c r="P623" i="15" s="1"/>
  <c r="M623" i="15"/>
  <c r="R623" i="15" s="1"/>
  <c r="T623" i="15"/>
  <c r="N622" i="15"/>
  <c r="O622" i="15" s="1"/>
  <c r="M622" i="15"/>
  <c r="R622" i="15" s="1"/>
  <c r="N621" i="15"/>
  <c r="P621" i="15" s="1"/>
  <c r="M621" i="15"/>
  <c r="R621" i="15" s="1"/>
  <c r="T621" i="15"/>
  <c r="N620" i="15"/>
  <c r="P620" i="15" s="1"/>
  <c r="M620" i="15"/>
  <c r="S620" i="15" s="1"/>
  <c r="T620" i="15"/>
  <c r="N619" i="15"/>
  <c r="P619" i="15" s="1"/>
  <c r="T619" i="15"/>
  <c r="N618" i="15"/>
  <c r="P618" i="15" s="1"/>
  <c r="M618" i="15"/>
  <c r="T618" i="15"/>
  <c r="N617" i="15"/>
  <c r="P617" i="15" s="1"/>
  <c r="M617" i="15"/>
  <c r="T617" i="15"/>
  <c r="N616" i="15"/>
  <c r="P616" i="15" s="1"/>
  <c r="M616" i="15"/>
  <c r="R616" i="15" s="1"/>
  <c r="T616" i="15"/>
  <c r="N615" i="15"/>
  <c r="O615" i="15" s="1"/>
  <c r="T615" i="15"/>
  <c r="N614" i="15"/>
  <c r="O614" i="15" s="1"/>
  <c r="N613" i="15"/>
  <c r="P613" i="15" s="1"/>
  <c r="M613" i="15"/>
  <c r="T613" i="15"/>
  <c r="N612" i="15"/>
  <c r="P612" i="15" s="1"/>
  <c r="M612" i="15"/>
  <c r="T612" i="15"/>
  <c r="N611" i="15"/>
  <c r="O611" i="15" s="1"/>
  <c r="T611" i="15"/>
  <c r="N610" i="15"/>
  <c r="O610" i="15" s="1"/>
  <c r="M610" i="15"/>
  <c r="T610" i="15"/>
  <c r="N609" i="15"/>
  <c r="P609" i="15" s="1"/>
  <c r="M609" i="15"/>
  <c r="R609" i="15" s="1"/>
  <c r="T609" i="15"/>
  <c r="N608" i="15"/>
  <c r="P608" i="15" s="1"/>
  <c r="M608" i="15"/>
  <c r="T608" i="15"/>
  <c r="N607" i="15"/>
  <c r="P607" i="15" s="1"/>
  <c r="T607" i="15"/>
  <c r="N606" i="15"/>
  <c r="P606" i="15" s="1"/>
  <c r="N605" i="15"/>
  <c r="P605" i="15" s="1"/>
  <c r="M605" i="15"/>
  <c r="R605" i="15" s="1"/>
  <c r="T605" i="15"/>
  <c r="N604" i="15"/>
  <c r="P604" i="15" s="1"/>
  <c r="M604" i="15"/>
  <c r="S604" i="15" s="1"/>
  <c r="T604" i="15"/>
  <c r="N603" i="15"/>
  <c r="P603" i="15" s="1"/>
  <c r="T603" i="15"/>
  <c r="N602" i="15"/>
  <c r="P602" i="15" s="1"/>
  <c r="M602" i="15"/>
  <c r="T602" i="15"/>
  <c r="N601" i="15"/>
  <c r="P601" i="15" s="1"/>
  <c r="M601" i="15"/>
  <c r="T601" i="15"/>
  <c r="N600" i="15"/>
  <c r="P600" i="15" s="1"/>
  <c r="M600" i="15"/>
  <c r="R600" i="15" s="1"/>
  <c r="T600" i="15"/>
  <c r="N599" i="15"/>
  <c r="O599" i="15" s="1"/>
  <c r="T599" i="15"/>
  <c r="N598" i="15"/>
  <c r="O598" i="15" s="1"/>
  <c r="N597" i="15"/>
  <c r="P597" i="15" s="1"/>
  <c r="M597" i="15"/>
  <c r="R597" i="15" s="1"/>
  <c r="T597" i="15"/>
  <c r="N596" i="15"/>
  <c r="P596" i="15" s="1"/>
  <c r="M596" i="15"/>
  <c r="S596" i="15" s="1"/>
  <c r="T596" i="15"/>
  <c r="N595" i="15"/>
  <c r="P595" i="15" s="1"/>
  <c r="T595" i="15"/>
  <c r="N594" i="15"/>
  <c r="P594" i="15" s="1"/>
  <c r="M594" i="15"/>
  <c r="T594" i="15"/>
  <c r="N593" i="15"/>
  <c r="P593" i="15" s="1"/>
  <c r="M593" i="15"/>
  <c r="R593" i="15" s="1"/>
  <c r="T593" i="15"/>
  <c r="N592" i="15"/>
  <c r="P592" i="15" s="1"/>
  <c r="M592" i="15"/>
  <c r="T592" i="15"/>
  <c r="N591" i="15"/>
  <c r="P591" i="15" s="1"/>
  <c r="T591" i="15"/>
  <c r="N590" i="15"/>
  <c r="P590" i="15" s="1"/>
  <c r="T590" i="15"/>
  <c r="N589" i="15"/>
  <c r="P589" i="15" s="1"/>
  <c r="M589" i="15"/>
  <c r="R589" i="15" s="1"/>
  <c r="T589" i="15"/>
  <c r="N588" i="15"/>
  <c r="P588" i="15" s="1"/>
  <c r="M588" i="15"/>
  <c r="R588" i="15" s="1"/>
  <c r="T588" i="15"/>
  <c r="N587" i="15"/>
  <c r="P587" i="15" s="1"/>
  <c r="T587" i="15"/>
  <c r="N586" i="15"/>
  <c r="P586" i="15" s="1"/>
  <c r="M586" i="15"/>
  <c r="T586" i="15"/>
  <c r="N585" i="15"/>
  <c r="P585" i="15" s="1"/>
  <c r="M585" i="15"/>
  <c r="R585" i="15" s="1"/>
  <c r="T585" i="15"/>
  <c r="N584" i="15"/>
  <c r="P584" i="15" s="1"/>
  <c r="M584" i="15"/>
  <c r="R584" i="15" s="1"/>
  <c r="T584" i="15"/>
  <c r="N583" i="15"/>
  <c r="P583" i="15" s="1"/>
  <c r="T583" i="15"/>
  <c r="N582" i="15"/>
  <c r="P582" i="15" s="1"/>
  <c r="N581" i="15"/>
  <c r="P581" i="15" s="1"/>
  <c r="M581" i="15"/>
  <c r="R581" i="15" s="1"/>
  <c r="T581" i="15"/>
  <c r="N580" i="15"/>
  <c r="P580" i="15" s="1"/>
  <c r="M580" i="15"/>
  <c r="S580" i="15" s="1"/>
  <c r="T580" i="15"/>
  <c r="N579" i="15"/>
  <c r="P579" i="15" s="1"/>
  <c r="T579" i="15"/>
  <c r="N578" i="15"/>
  <c r="P578" i="15" s="1"/>
  <c r="M578" i="15"/>
  <c r="T578" i="15"/>
  <c r="N577" i="15"/>
  <c r="P577" i="15" s="1"/>
  <c r="M577" i="15"/>
  <c r="R577" i="15" s="1"/>
  <c r="T577" i="15"/>
  <c r="N576" i="15"/>
  <c r="P576" i="15" s="1"/>
  <c r="M576" i="15"/>
  <c r="T576" i="15"/>
  <c r="N575" i="15"/>
  <c r="P575" i="15" s="1"/>
  <c r="T575" i="15"/>
  <c r="N574" i="15"/>
  <c r="P574" i="15" s="1"/>
  <c r="N573" i="15"/>
  <c r="P573" i="15" s="1"/>
  <c r="M573" i="15"/>
  <c r="R573" i="15" s="1"/>
  <c r="T573" i="15"/>
  <c r="N572" i="15"/>
  <c r="P572" i="15" s="1"/>
  <c r="M572" i="15"/>
  <c r="R572" i="15" s="1"/>
  <c r="T572" i="15"/>
  <c r="N571" i="15"/>
  <c r="P571" i="15" s="1"/>
  <c r="T571" i="15"/>
  <c r="N570" i="15"/>
  <c r="P570" i="15" s="1"/>
  <c r="M570" i="15"/>
  <c r="T570" i="15"/>
  <c r="N569" i="15"/>
  <c r="P569" i="15" s="1"/>
  <c r="M569" i="15"/>
  <c r="R569" i="15" s="1"/>
  <c r="T569" i="15"/>
  <c r="N568" i="15"/>
  <c r="P568" i="15" s="1"/>
  <c r="M568" i="15"/>
  <c r="R568" i="15" s="1"/>
  <c r="T568" i="15"/>
  <c r="N567" i="15"/>
  <c r="O567" i="15" s="1"/>
  <c r="T567" i="15"/>
  <c r="P566" i="15"/>
  <c r="N566" i="15"/>
  <c r="O566" i="15" s="1"/>
  <c r="N565" i="15"/>
  <c r="P565" i="15" s="1"/>
  <c r="M565" i="15"/>
  <c r="T565" i="15"/>
  <c r="N564" i="15"/>
  <c r="P564" i="15" s="1"/>
  <c r="M564" i="15"/>
  <c r="S564" i="15" s="1"/>
  <c r="T564" i="15"/>
  <c r="N563" i="15"/>
  <c r="O563" i="15" s="1"/>
  <c r="T563" i="15"/>
  <c r="N562" i="15"/>
  <c r="O562" i="15" s="1"/>
  <c r="M562" i="15"/>
  <c r="T562" i="15"/>
  <c r="N561" i="15"/>
  <c r="P561" i="15" s="1"/>
  <c r="M561" i="15"/>
  <c r="R561" i="15" s="1"/>
  <c r="T561" i="15"/>
  <c r="N560" i="15"/>
  <c r="P560" i="15" s="1"/>
  <c r="M560" i="15"/>
  <c r="T560" i="15"/>
  <c r="N559" i="15"/>
  <c r="P559" i="15" s="1"/>
  <c r="T559" i="15"/>
  <c r="N558" i="15"/>
  <c r="P558" i="15" s="1"/>
  <c r="M558" i="15"/>
  <c r="N557" i="15"/>
  <c r="P557" i="15" s="1"/>
  <c r="M557" i="15"/>
  <c r="R557" i="15" s="1"/>
  <c r="T557" i="15"/>
  <c r="N556" i="15"/>
  <c r="P556" i="15" s="1"/>
  <c r="M556" i="15"/>
  <c r="T556" i="15"/>
  <c r="N555" i="15"/>
  <c r="P555" i="15" s="1"/>
  <c r="M555" i="15"/>
  <c r="N554" i="15"/>
  <c r="P554" i="15" s="1"/>
  <c r="M554" i="15"/>
  <c r="T554" i="15"/>
  <c r="N553" i="15"/>
  <c r="M553" i="15"/>
  <c r="R553" i="15" s="1"/>
  <c r="T553" i="15"/>
  <c r="N552" i="15"/>
  <c r="P552" i="15" s="1"/>
  <c r="M552" i="15"/>
  <c r="T552" i="15"/>
  <c r="N551" i="15"/>
  <c r="P551" i="15" s="1"/>
  <c r="M551" i="15"/>
  <c r="N550" i="15"/>
  <c r="P550" i="15" s="1"/>
  <c r="N549" i="15"/>
  <c r="M549" i="15"/>
  <c r="R549" i="15" s="1"/>
  <c r="T549" i="15"/>
  <c r="N548" i="15"/>
  <c r="P548" i="15" s="1"/>
  <c r="M548" i="15"/>
  <c r="S548" i="15" s="1"/>
  <c r="T548" i="15"/>
  <c r="N547" i="15"/>
  <c r="P547" i="15" s="1"/>
  <c r="M547" i="15"/>
  <c r="N546" i="15"/>
  <c r="P546" i="15" s="1"/>
  <c r="M546" i="15"/>
  <c r="T546" i="15"/>
  <c r="N545" i="15"/>
  <c r="M545" i="15"/>
  <c r="R545" i="15" s="1"/>
  <c r="T545" i="15"/>
  <c r="N544" i="15"/>
  <c r="P544" i="15" s="1"/>
  <c r="M544" i="15"/>
  <c r="S544" i="15" s="1"/>
  <c r="T544" i="15"/>
  <c r="T543" i="15"/>
  <c r="N543" i="15"/>
  <c r="P543" i="15" s="1"/>
  <c r="M543" i="15"/>
  <c r="N542" i="15"/>
  <c r="P542" i="15" s="1"/>
  <c r="N541" i="15"/>
  <c r="M541" i="15"/>
  <c r="S541" i="15" s="1"/>
  <c r="T541" i="15"/>
  <c r="N540" i="15"/>
  <c r="P540" i="15" s="1"/>
  <c r="M540" i="15"/>
  <c r="R540" i="15" s="1"/>
  <c r="T540" i="15"/>
  <c r="T539" i="15"/>
  <c r="N539" i="15"/>
  <c r="P539" i="15" s="1"/>
  <c r="M539" i="15"/>
  <c r="N538" i="15"/>
  <c r="P538" i="15" s="1"/>
  <c r="M538" i="15"/>
  <c r="N537" i="15"/>
  <c r="M537" i="15"/>
  <c r="S537" i="15" s="1"/>
  <c r="T537" i="15"/>
  <c r="N536" i="15"/>
  <c r="P536" i="15" s="1"/>
  <c r="M536" i="15"/>
  <c r="S536" i="15" s="1"/>
  <c r="T536" i="15"/>
  <c r="T535" i="15"/>
  <c r="N535" i="15"/>
  <c r="P535" i="15" s="1"/>
  <c r="M535" i="15"/>
  <c r="N534" i="15"/>
  <c r="P534" i="15" s="1"/>
  <c r="N533" i="15"/>
  <c r="M533" i="15"/>
  <c r="S533" i="15" s="1"/>
  <c r="T533" i="15"/>
  <c r="N532" i="15"/>
  <c r="P532" i="15" s="1"/>
  <c r="M532" i="15"/>
  <c r="R532" i="15" s="1"/>
  <c r="T532" i="15"/>
  <c r="T531" i="15"/>
  <c r="N531" i="15"/>
  <c r="P531" i="15" s="1"/>
  <c r="M531" i="15"/>
  <c r="N530" i="15"/>
  <c r="P530" i="15" s="1"/>
  <c r="M530" i="15"/>
  <c r="N529" i="15"/>
  <c r="M529" i="15"/>
  <c r="S529" i="15" s="1"/>
  <c r="T529" i="15"/>
  <c r="N528" i="15"/>
  <c r="P528" i="15" s="1"/>
  <c r="M528" i="15"/>
  <c r="S528" i="15" s="1"/>
  <c r="T528" i="15"/>
  <c r="T527" i="15"/>
  <c r="N527" i="15"/>
  <c r="P527" i="15" s="1"/>
  <c r="M527" i="15"/>
  <c r="N526" i="15"/>
  <c r="P526" i="15" s="1"/>
  <c r="N525" i="15"/>
  <c r="M525" i="15"/>
  <c r="S525" i="15" s="1"/>
  <c r="T525" i="15"/>
  <c r="N524" i="15"/>
  <c r="P524" i="15" s="1"/>
  <c r="M524" i="15"/>
  <c r="R524" i="15" s="1"/>
  <c r="T524" i="15"/>
  <c r="T523" i="15"/>
  <c r="N523" i="15"/>
  <c r="P523" i="15" s="1"/>
  <c r="M523" i="15"/>
  <c r="N522" i="15"/>
  <c r="P522" i="15" s="1"/>
  <c r="M522" i="15"/>
  <c r="N521" i="15"/>
  <c r="M521" i="15"/>
  <c r="S521" i="15" s="1"/>
  <c r="T521" i="15"/>
  <c r="N520" i="15"/>
  <c r="P520" i="15" s="1"/>
  <c r="M520" i="15"/>
  <c r="S520" i="15" s="1"/>
  <c r="T520" i="15"/>
  <c r="T519" i="15"/>
  <c r="N519" i="15"/>
  <c r="P519" i="15" s="1"/>
  <c r="M519" i="15"/>
  <c r="N518" i="15"/>
  <c r="P518" i="15" s="1"/>
  <c r="N517" i="15"/>
  <c r="M517" i="15"/>
  <c r="S517" i="15" s="1"/>
  <c r="T517" i="15"/>
  <c r="N516" i="15"/>
  <c r="P516" i="15" s="1"/>
  <c r="M516" i="15"/>
  <c r="R516" i="15" s="1"/>
  <c r="T516" i="15"/>
  <c r="T515" i="15"/>
  <c r="N515" i="15"/>
  <c r="P515" i="15" s="1"/>
  <c r="M515" i="15"/>
  <c r="N514" i="15"/>
  <c r="P514" i="15" s="1"/>
  <c r="M514" i="15"/>
  <c r="N513" i="15"/>
  <c r="M513" i="15"/>
  <c r="S513" i="15" s="1"/>
  <c r="T513" i="15"/>
  <c r="N512" i="15"/>
  <c r="P512" i="15" s="1"/>
  <c r="M512" i="15"/>
  <c r="S512" i="15" s="1"/>
  <c r="T512" i="15"/>
  <c r="T511" i="15"/>
  <c r="N511" i="15"/>
  <c r="P511" i="15" s="1"/>
  <c r="M511" i="15"/>
  <c r="N510" i="15"/>
  <c r="P510" i="15" s="1"/>
  <c r="N509" i="15"/>
  <c r="M509" i="15"/>
  <c r="S509" i="15" s="1"/>
  <c r="T509" i="15"/>
  <c r="N508" i="15"/>
  <c r="P508" i="15" s="1"/>
  <c r="M508" i="15"/>
  <c r="R508" i="15" s="1"/>
  <c r="T508" i="15"/>
  <c r="T507" i="15"/>
  <c r="N507" i="15"/>
  <c r="P507" i="15" s="1"/>
  <c r="M507" i="15"/>
  <c r="N506" i="15"/>
  <c r="M506" i="15"/>
  <c r="N505" i="15"/>
  <c r="M505" i="15"/>
  <c r="S505" i="15" s="1"/>
  <c r="T505" i="15"/>
  <c r="N504" i="15"/>
  <c r="P504" i="15" s="1"/>
  <c r="M504" i="15"/>
  <c r="S504" i="15" s="1"/>
  <c r="T504" i="15"/>
  <c r="T503" i="15"/>
  <c r="N503" i="15"/>
  <c r="P503" i="15" s="1"/>
  <c r="M503" i="15"/>
  <c r="N502" i="15"/>
  <c r="P502" i="15" s="1"/>
  <c r="N501" i="15"/>
  <c r="M501" i="15"/>
  <c r="S501" i="15" s="1"/>
  <c r="T501" i="15"/>
  <c r="N500" i="15"/>
  <c r="M500" i="15"/>
  <c r="R500" i="15" s="1"/>
  <c r="T500" i="15"/>
  <c r="T499" i="15"/>
  <c r="N499" i="15"/>
  <c r="O499" i="15" s="1"/>
  <c r="M499" i="15"/>
  <c r="N498" i="15"/>
  <c r="P498" i="15" s="1"/>
  <c r="M498" i="15"/>
  <c r="R498" i="15" s="1"/>
  <c r="T498" i="15"/>
  <c r="N497" i="15"/>
  <c r="O497" i="15" s="1"/>
  <c r="M497" i="15"/>
  <c r="N496" i="15"/>
  <c r="P496" i="15" s="1"/>
  <c r="M496" i="15"/>
  <c r="R496" i="15" s="1"/>
  <c r="T496" i="15"/>
  <c r="T495" i="15"/>
  <c r="N495" i="15"/>
  <c r="P495" i="15" s="1"/>
  <c r="M495" i="15"/>
  <c r="N494" i="15"/>
  <c r="P494" i="15" s="1"/>
  <c r="N493" i="15"/>
  <c r="O493" i="15" s="1"/>
  <c r="M493" i="15"/>
  <c r="R493" i="15" s="1"/>
  <c r="T493" i="15"/>
  <c r="N492" i="15"/>
  <c r="O492" i="15" s="1"/>
  <c r="M492" i="15"/>
  <c r="S492" i="15" s="1"/>
  <c r="T492" i="15"/>
  <c r="N491" i="15"/>
  <c r="P491" i="15" s="1"/>
  <c r="T491" i="15"/>
  <c r="N490" i="15"/>
  <c r="O490" i="15" s="1"/>
  <c r="M490" i="15"/>
  <c r="N489" i="15"/>
  <c r="O489" i="15" s="1"/>
  <c r="M489" i="15"/>
  <c r="R489" i="15" s="1"/>
  <c r="T489" i="15"/>
  <c r="N488" i="15"/>
  <c r="O488" i="15" s="1"/>
  <c r="M488" i="15"/>
  <c r="S488" i="15" s="1"/>
  <c r="T488" i="15"/>
  <c r="N487" i="15"/>
  <c r="P487" i="15" s="1"/>
  <c r="T487" i="15"/>
  <c r="N486" i="15"/>
  <c r="O486" i="15" s="1"/>
  <c r="N485" i="15"/>
  <c r="O485" i="15" s="1"/>
  <c r="M485" i="15"/>
  <c r="R485" i="15" s="1"/>
  <c r="T485" i="15"/>
  <c r="N484" i="15"/>
  <c r="O484" i="15" s="1"/>
  <c r="M484" i="15"/>
  <c r="S484" i="15" s="1"/>
  <c r="T484" i="15"/>
  <c r="N483" i="15"/>
  <c r="P483" i="15" s="1"/>
  <c r="T483" i="15"/>
  <c r="N482" i="15"/>
  <c r="M482" i="15"/>
  <c r="N481" i="15"/>
  <c r="O481" i="15" s="1"/>
  <c r="M481" i="15"/>
  <c r="R481" i="15" s="1"/>
  <c r="T481" i="15"/>
  <c r="N480" i="15"/>
  <c r="O480" i="15" s="1"/>
  <c r="M480" i="15"/>
  <c r="S480" i="15" s="1"/>
  <c r="T480" i="15"/>
  <c r="N479" i="15"/>
  <c r="P479" i="15" s="1"/>
  <c r="T479" i="15"/>
  <c r="N478" i="15"/>
  <c r="P478" i="15" s="1"/>
  <c r="N477" i="15"/>
  <c r="O477" i="15" s="1"/>
  <c r="M477" i="15"/>
  <c r="R477" i="15" s="1"/>
  <c r="T477" i="15"/>
  <c r="N476" i="15"/>
  <c r="O476" i="15" s="1"/>
  <c r="M476" i="15"/>
  <c r="S476" i="15" s="1"/>
  <c r="T476" i="15"/>
  <c r="N475" i="15"/>
  <c r="T475" i="15"/>
  <c r="N474" i="15"/>
  <c r="P474" i="15" s="1"/>
  <c r="M474" i="15"/>
  <c r="N473" i="15"/>
  <c r="O473" i="15" s="1"/>
  <c r="M473" i="15"/>
  <c r="R473" i="15" s="1"/>
  <c r="T473" i="15"/>
  <c r="N472" i="15"/>
  <c r="O472" i="15" s="1"/>
  <c r="M472" i="15"/>
  <c r="S472" i="15" s="1"/>
  <c r="T472" i="15"/>
  <c r="N471" i="15"/>
  <c r="P471" i="15" s="1"/>
  <c r="T471" i="15"/>
  <c r="N470" i="15"/>
  <c r="P470" i="15" s="1"/>
  <c r="N469" i="15"/>
  <c r="M469" i="15"/>
  <c r="R469" i="15" s="1"/>
  <c r="T469" i="15"/>
  <c r="N468" i="15"/>
  <c r="O468" i="15" s="1"/>
  <c r="M468" i="15"/>
  <c r="S468" i="15" s="1"/>
  <c r="T468" i="15"/>
  <c r="N467" i="15"/>
  <c r="P467" i="15" s="1"/>
  <c r="T467" i="15"/>
  <c r="N466" i="15"/>
  <c r="P466" i="15" s="1"/>
  <c r="M466" i="15"/>
  <c r="N465" i="15"/>
  <c r="M465" i="15"/>
  <c r="T465" i="15"/>
  <c r="N464" i="15"/>
  <c r="M464" i="15"/>
  <c r="S464" i="15" s="1"/>
  <c r="T464" i="15"/>
  <c r="N463" i="15"/>
  <c r="T463" i="15"/>
  <c r="N462" i="15"/>
  <c r="O462" i="15" s="1"/>
  <c r="N461" i="15"/>
  <c r="O461" i="15" s="1"/>
  <c r="M461" i="15"/>
  <c r="T461" i="15"/>
  <c r="N460" i="15"/>
  <c r="M460" i="15"/>
  <c r="S460" i="15" s="1"/>
  <c r="T460" i="15"/>
  <c r="N459" i="15"/>
  <c r="P459" i="15" s="1"/>
  <c r="T459" i="15"/>
  <c r="N458" i="15"/>
  <c r="P458" i="15" s="1"/>
  <c r="M458" i="15"/>
  <c r="N457" i="15"/>
  <c r="O457" i="15" s="1"/>
  <c r="M457" i="15"/>
  <c r="T457" i="15"/>
  <c r="N456" i="15"/>
  <c r="M456" i="15"/>
  <c r="S456" i="15" s="1"/>
  <c r="T456" i="15"/>
  <c r="N455" i="15"/>
  <c r="P455" i="15" s="1"/>
  <c r="T455" i="15"/>
  <c r="N454" i="15"/>
  <c r="O454" i="15" s="1"/>
  <c r="N453" i="15"/>
  <c r="O453" i="15" s="1"/>
  <c r="T453" i="15"/>
  <c r="N452" i="15"/>
  <c r="M452" i="15"/>
  <c r="S452" i="15" s="1"/>
  <c r="T452" i="15"/>
  <c r="N451" i="15"/>
  <c r="P451" i="15" s="1"/>
  <c r="T451" i="15"/>
  <c r="N450" i="15"/>
  <c r="P450" i="15" s="1"/>
  <c r="M450" i="15"/>
  <c r="T449" i="15"/>
  <c r="N449" i="15"/>
  <c r="O449" i="15" s="1"/>
  <c r="M449" i="15"/>
  <c r="N448" i="15"/>
  <c r="M448" i="15"/>
  <c r="S448" i="15" s="1"/>
  <c r="T448" i="15"/>
  <c r="N447" i="15"/>
  <c r="P447" i="15" s="1"/>
  <c r="T447" i="15"/>
  <c r="T446" i="15"/>
  <c r="N446" i="15"/>
  <c r="P446" i="15" s="1"/>
  <c r="N445" i="15"/>
  <c r="O445" i="15" s="1"/>
  <c r="T445" i="15"/>
  <c r="N444" i="15"/>
  <c r="M444" i="15"/>
  <c r="S444" i="15" s="1"/>
  <c r="T444" i="15"/>
  <c r="N443" i="15"/>
  <c r="T443" i="15"/>
  <c r="N442" i="15"/>
  <c r="O442" i="15" s="1"/>
  <c r="M442" i="15"/>
  <c r="T441" i="15"/>
  <c r="N441" i="15"/>
  <c r="O441" i="15" s="1"/>
  <c r="M441" i="15"/>
  <c r="N440" i="15"/>
  <c r="M440" i="15"/>
  <c r="S440" i="15" s="1"/>
  <c r="T440" i="15"/>
  <c r="N439" i="15"/>
  <c r="P439" i="15" s="1"/>
  <c r="T439" i="15"/>
  <c r="N438" i="15"/>
  <c r="N437" i="15"/>
  <c r="O437" i="15" s="1"/>
  <c r="T437" i="15"/>
  <c r="N436" i="15"/>
  <c r="M436" i="15"/>
  <c r="S436" i="15" s="1"/>
  <c r="T436" i="15"/>
  <c r="N435" i="15"/>
  <c r="T435" i="15"/>
  <c r="N434" i="15"/>
  <c r="O434" i="15" s="1"/>
  <c r="M434" i="15"/>
  <c r="T433" i="15"/>
  <c r="N433" i="15"/>
  <c r="M433" i="15"/>
  <c r="N432" i="15"/>
  <c r="M432" i="15"/>
  <c r="S432" i="15" s="1"/>
  <c r="T432" i="15"/>
  <c r="N431" i="15"/>
  <c r="P431" i="15" s="1"/>
  <c r="T431" i="15"/>
  <c r="T430" i="15"/>
  <c r="N430" i="15"/>
  <c r="P430" i="15" s="1"/>
  <c r="N429" i="15"/>
  <c r="O429" i="15" s="1"/>
  <c r="T429" i="15"/>
  <c r="N428" i="15"/>
  <c r="M428" i="15"/>
  <c r="S428" i="15" s="1"/>
  <c r="T428" i="15"/>
  <c r="N427" i="15"/>
  <c r="T427" i="15"/>
  <c r="N426" i="15"/>
  <c r="P426" i="15" s="1"/>
  <c r="M426" i="15"/>
  <c r="T425" i="15"/>
  <c r="N425" i="15"/>
  <c r="O425" i="15" s="1"/>
  <c r="M425" i="15"/>
  <c r="N424" i="15"/>
  <c r="M424" i="15"/>
  <c r="S424" i="15" s="1"/>
  <c r="T424" i="15"/>
  <c r="N423" i="15"/>
  <c r="P423" i="15" s="1"/>
  <c r="T423" i="15"/>
  <c r="N422" i="15"/>
  <c r="P422" i="15" s="1"/>
  <c r="N421" i="15"/>
  <c r="O421" i="15" s="1"/>
  <c r="T421" i="15"/>
  <c r="N420" i="15"/>
  <c r="M420" i="15"/>
  <c r="S420" i="15" s="1"/>
  <c r="T420" i="15"/>
  <c r="N419" i="15"/>
  <c r="P419" i="15" s="1"/>
  <c r="T419" i="15"/>
  <c r="N418" i="15"/>
  <c r="O418" i="15" s="1"/>
  <c r="M418" i="15"/>
  <c r="N417" i="15"/>
  <c r="P417" i="15" s="1"/>
  <c r="M417" i="15"/>
  <c r="T417" i="15"/>
  <c r="N416" i="15"/>
  <c r="P416" i="15" s="1"/>
  <c r="M416" i="15"/>
  <c r="N415" i="15"/>
  <c r="O415" i="15" s="1"/>
  <c r="T415" i="15"/>
  <c r="N414" i="15"/>
  <c r="O414" i="15" s="1"/>
  <c r="N413" i="15"/>
  <c r="P413" i="15" s="1"/>
  <c r="M413" i="15"/>
  <c r="R413" i="15" s="1"/>
  <c r="T413" i="15"/>
  <c r="N412" i="15"/>
  <c r="P412" i="15" s="1"/>
  <c r="M412" i="15"/>
  <c r="N411" i="15"/>
  <c r="P411" i="15" s="1"/>
  <c r="T411" i="15"/>
  <c r="N410" i="15"/>
  <c r="O410" i="15" s="1"/>
  <c r="M410" i="15"/>
  <c r="N409" i="15"/>
  <c r="P409" i="15" s="1"/>
  <c r="M409" i="15"/>
  <c r="T409" i="15"/>
  <c r="N408" i="15"/>
  <c r="P408" i="15" s="1"/>
  <c r="M408" i="15"/>
  <c r="N407" i="15"/>
  <c r="O407" i="15" s="1"/>
  <c r="T407" i="15"/>
  <c r="N406" i="15"/>
  <c r="O406" i="15" s="1"/>
  <c r="N405" i="15"/>
  <c r="P405" i="15" s="1"/>
  <c r="M405" i="15"/>
  <c r="R405" i="15" s="1"/>
  <c r="T405" i="15"/>
  <c r="N404" i="15"/>
  <c r="P404" i="15" s="1"/>
  <c r="M404" i="15"/>
  <c r="N403" i="15"/>
  <c r="P403" i="15" s="1"/>
  <c r="T403" i="15"/>
  <c r="N402" i="15"/>
  <c r="O402" i="15" s="1"/>
  <c r="M402" i="15"/>
  <c r="N401" i="15"/>
  <c r="P401" i="15" s="1"/>
  <c r="M401" i="15"/>
  <c r="T401" i="15"/>
  <c r="N400" i="15"/>
  <c r="M400" i="15"/>
  <c r="N399" i="15"/>
  <c r="T399" i="15"/>
  <c r="N398" i="15"/>
  <c r="O398" i="15" s="1"/>
  <c r="N397" i="15"/>
  <c r="P397" i="15" s="1"/>
  <c r="M397" i="15"/>
  <c r="R397" i="15" s="1"/>
  <c r="T397" i="15"/>
  <c r="N396" i="15"/>
  <c r="P396" i="15" s="1"/>
  <c r="M396" i="15"/>
  <c r="N395" i="15"/>
  <c r="P395" i="15" s="1"/>
  <c r="T395" i="15"/>
  <c r="N394" i="15"/>
  <c r="O394" i="15" s="1"/>
  <c r="M394" i="15"/>
  <c r="N393" i="15"/>
  <c r="P393" i="15" s="1"/>
  <c r="M393" i="15"/>
  <c r="R393" i="15" s="1"/>
  <c r="T393" i="15"/>
  <c r="N392" i="15"/>
  <c r="P392" i="15" s="1"/>
  <c r="M392" i="15"/>
  <c r="N391" i="15"/>
  <c r="P391" i="15" s="1"/>
  <c r="T391" i="15"/>
  <c r="N390" i="15"/>
  <c r="N389" i="15"/>
  <c r="P389" i="15" s="1"/>
  <c r="M389" i="15"/>
  <c r="T389" i="15"/>
  <c r="N388" i="15"/>
  <c r="M388" i="15"/>
  <c r="N387" i="15"/>
  <c r="T387" i="15"/>
  <c r="N386" i="15"/>
  <c r="O386" i="15" s="1"/>
  <c r="M386" i="15"/>
  <c r="N385" i="15"/>
  <c r="P385" i="15" s="1"/>
  <c r="M385" i="15"/>
  <c r="T385" i="15"/>
  <c r="N384" i="15"/>
  <c r="P384" i="15" s="1"/>
  <c r="M384" i="15"/>
  <c r="T384" i="15"/>
  <c r="N383" i="15"/>
  <c r="T383" i="15"/>
  <c r="N382" i="15"/>
  <c r="N381" i="15"/>
  <c r="P381" i="15" s="1"/>
  <c r="M381" i="15"/>
  <c r="R381" i="15" s="1"/>
  <c r="T381" i="15"/>
  <c r="N380" i="15"/>
  <c r="P380" i="15" s="1"/>
  <c r="M380" i="15"/>
  <c r="N379" i="15"/>
  <c r="O379" i="15" s="1"/>
  <c r="T379" i="15"/>
  <c r="N378" i="15"/>
  <c r="O378" i="15" s="1"/>
  <c r="N377" i="15"/>
  <c r="P377" i="15" s="1"/>
  <c r="M377" i="15"/>
  <c r="T377" i="15"/>
  <c r="N376" i="15"/>
  <c r="P376" i="15" s="1"/>
  <c r="M376" i="15"/>
  <c r="N375" i="15"/>
  <c r="P375" i="15" s="1"/>
  <c r="T375" i="15"/>
  <c r="N374" i="15"/>
  <c r="O374" i="15" s="1"/>
  <c r="N373" i="15"/>
  <c r="P373" i="15" s="1"/>
  <c r="M373" i="15"/>
  <c r="T373" i="15"/>
  <c r="N372" i="15"/>
  <c r="P372" i="15" s="1"/>
  <c r="M372" i="15"/>
  <c r="N371" i="15"/>
  <c r="O371" i="15" s="1"/>
  <c r="T371" i="15"/>
  <c r="N370" i="15"/>
  <c r="O370" i="15" s="1"/>
  <c r="N369" i="15"/>
  <c r="P369" i="15" s="1"/>
  <c r="M369" i="15"/>
  <c r="T369" i="15"/>
  <c r="N368" i="15"/>
  <c r="P368" i="15" s="1"/>
  <c r="M368" i="15"/>
  <c r="N367" i="15"/>
  <c r="P367" i="15" s="1"/>
  <c r="T367" i="15"/>
  <c r="N366" i="15"/>
  <c r="O366" i="15" s="1"/>
  <c r="N365" i="15"/>
  <c r="P365" i="15" s="1"/>
  <c r="M365" i="15"/>
  <c r="R365" i="15" s="1"/>
  <c r="T365" i="15"/>
  <c r="N364" i="15"/>
  <c r="P364" i="15" s="1"/>
  <c r="M364" i="15"/>
  <c r="N363" i="15"/>
  <c r="O363" i="15" s="1"/>
  <c r="T363" i="15"/>
  <c r="N362" i="15"/>
  <c r="O362" i="15" s="1"/>
  <c r="N361" i="15"/>
  <c r="P361" i="15" s="1"/>
  <c r="M361" i="15"/>
  <c r="T361" i="15"/>
  <c r="N360" i="15"/>
  <c r="P360" i="15" s="1"/>
  <c r="M360" i="15"/>
  <c r="N359" i="15"/>
  <c r="P359" i="15" s="1"/>
  <c r="T359" i="15"/>
  <c r="N358" i="15"/>
  <c r="O358" i="15" s="1"/>
  <c r="T358" i="15"/>
  <c r="N357" i="15"/>
  <c r="P357" i="15" s="1"/>
  <c r="M357" i="15"/>
  <c r="R357" i="15" s="1"/>
  <c r="T357" i="15"/>
  <c r="N356" i="15"/>
  <c r="P356" i="15" s="1"/>
  <c r="M356" i="15"/>
  <c r="N355" i="15"/>
  <c r="P355" i="15" s="1"/>
  <c r="T355" i="15"/>
  <c r="N354" i="15"/>
  <c r="O354" i="15" s="1"/>
  <c r="N353" i="15"/>
  <c r="P353" i="15" s="1"/>
  <c r="M353" i="15"/>
  <c r="T353" i="15"/>
  <c r="N352" i="15"/>
  <c r="P352" i="15" s="1"/>
  <c r="M352" i="15"/>
  <c r="N351" i="15"/>
  <c r="O351" i="15" s="1"/>
  <c r="N350" i="15"/>
  <c r="O350" i="15" s="1"/>
  <c r="T350" i="15"/>
  <c r="N349" i="15"/>
  <c r="P349" i="15" s="1"/>
  <c r="M349" i="15"/>
  <c r="R349" i="15" s="1"/>
  <c r="T349" i="15"/>
  <c r="N348" i="15"/>
  <c r="P348" i="15" s="1"/>
  <c r="M348" i="15"/>
  <c r="N347" i="15"/>
  <c r="P347" i="15" s="1"/>
  <c r="T347" i="15"/>
  <c r="N346" i="15"/>
  <c r="O346" i="15" s="1"/>
  <c r="N345" i="15"/>
  <c r="P345" i="15" s="1"/>
  <c r="M345" i="15"/>
  <c r="T345" i="15"/>
  <c r="N344" i="15"/>
  <c r="P344" i="15" s="1"/>
  <c r="M344" i="15"/>
  <c r="N343" i="15"/>
  <c r="P343" i="15" s="1"/>
  <c r="N342" i="15"/>
  <c r="O342" i="15" s="1"/>
  <c r="T342" i="15"/>
  <c r="N341" i="15"/>
  <c r="P341" i="15" s="1"/>
  <c r="M341" i="15"/>
  <c r="R341" i="15" s="1"/>
  <c r="T341" i="15"/>
  <c r="N340" i="15"/>
  <c r="P340" i="15" s="1"/>
  <c r="M340" i="15"/>
  <c r="N339" i="15"/>
  <c r="O339" i="15" s="1"/>
  <c r="T339" i="15"/>
  <c r="N338" i="15"/>
  <c r="O338" i="15" s="1"/>
  <c r="N337" i="15"/>
  <c r="P337" i="15" s="1"/>
  <c r="M337" i="15"/>
  <c r="T337" i="15"/>
  <c r="N336" i="15"/>
  <c r="P336" i="15" s="1"/>
  <c r="M336" i="15"/>
  <c r="N335" i="15"/>
  <c r="P335" i="15" s="1"/>
  <c r="N334" i="15"/>
  <c r="O334" i="15" s="1"/>
  <c r="T334" i="15"/>
  <c r="N333" i="15"/>
  <c r="P333" i="15" s="1"/>
  <c r="M333" i="15"/>
  <c r="R333" i="15" s="1"/>
  <c r="T333" i="15"/>
  <c r="N332" i="15"/>
  <c r="P332" i="15" s="1"/>
  <c r="M332" i="15"/>
  <c r="N331" i="15"/>
  <c r="O331" i="15" s="1"/>
  <c r="T331" i="15"/>
  <c r="N330" i="15"/>
  <c r="O330" i="15" s="1"/>
  <c r="N329" i="15"/>
  <c r="P329" i="15" s="1"/>
  <c r="M329" i="15"/>
  <c r="T329" i="15"/>
  <c r="N328" i="15"/>
  <c r="P328" i="15" s="1"/>
  <c r="M328" i="15"/>
  <c r="N327" i="15"/>
  <c r="P327" i="15" s="1"/>
  <c r="N326" i="15"/>
  <c r="O326" i="15" s="1"/>
  <c r="T326" i="15"/>
  <c r="N325" i="15"/>
  <c r="P325" i="15" s="1"/>
  <c r="M325" i="15"/>
  <c r="R325" i="15" s="1"/>
  <c r="T325" i="15"/>
  <c r="N324" i="15"/>
  <c r="P324" i="15" s="1"/>
  <c r="M324" i="15"/>
  <c r="R324" i="15" s="1"/>
  <c r="T324" i="15"/>
  <c r="N323" i="15"/>
  <c r="P323" i="15" s="1"/>
  <c r="T323" i="15"/>
  <c r="N322" i="15"/>
  <c r="O322" i="15" s="1"/>
  <c r="N321" i="15"/>
  <c r="P321" i="15" s="1"/>
  <c r="M321" i="15"/>
  <c r="R321" i="15" s="1"/>
  <c r="T321" i="15"/>
  <c r="N320" i="15"/>
  <c r="P320" i="15" s="1"/>
  <c r="M320" i="15"/>
  <c r="N319" i="15"/>
  <c r="P319" i="15" s="1"/>
  <c r="N318" i="15"/>
  <c r="O318" i="15" s="1"/>
  <c r="N317" i="15"/>
  <c r="P317" i="15" s="1"/>
  <c r="M317" i="15"/>
  <c r="R317" i="15" s="1"/>
  <c r="T317" i="15"/>
  <c r="N316" i="15"/>
  <c r="P316" i="15" s="1"/>
  <c r="M316" i="15"/>
  <c r="T316" i="15"/>
  <c r="N315" i="15"/>
  <c r="P315" i="15" s="1"/>
  <c r="N314" i="15"/>
  <c r="P314" i="15" s="1"/>
  <c r="T314" i="15"/>
  <c r="N313" i="15"/>
  <c r="P313" i="15" s="1"/>
  <c r="M313" i="15"/>
  <c r="R313" i="15" s="1"/>
  <c r="T313" i="15"/>
  <c r="N312" i="15"/>
  <c r="P312" i="15" s="1"/>
  <c r="M312" i="15"/>
  <c r="N311" i="15"/>
  <c r="P311" i="15" s="1"/>
  <c r="T311" i="15"/>
  <c r="N310" i="15"/>
  <c r="O310" i="15" s="1"/>
  <c r="N309" i="15"/>
  <c r="M309" i="15"/>
  <c r="R309" i="15" s="1"/>
  <c r="T309" i="15"/>
  <c r="N308" i="15"/>
  <c r="P308" i="15" s="1"/>
  <c r="M308" i="15"/>
  <c r="N307" i="15"/>
  <c r="P307" i="15" s="1"/>
  <c r="N306" i="15"/>
  <c r="O306" i="15" s="1"/>
  <c r="T306" i="15"/>
  <c r="N305" i="15"/>
  <c r="M305" i="15"/>
  <c r="R305" i="15" s="1"/>
  <c r="T305" i="15"/>
  <c r="N304" i="15"/>
  <c r="P304" i="15" s="1"/>
  <c r="M304" i="15"/>
  <c r="N303" i="15"/>
  <c r="P303" i="15" s="1"/>
  <c r="M303" i="15"/>
  <c r="N302" i="15"/>
  <c r="O302" i="15" s="1"/>
  <c r="N301" i="15"/>
  <c r="M301" i="15"/>
  <c r="R301" i="15" s="1"/>
  <c r="T301" i="15"/>
  <c r="N300" i="15"/>
  <c r="P300" i="15" s="1"/>
  <c r="M300" i="15"/>
  <c r="N299" i="15"/>
  <c r="P299" i="15" s="1"/>
  <c r="N298" i="15"/>
  <c r="O298" i="15" s="1"/>
  <c r="T298" i="15"/>
  <c r="N297" i="15"/>
  <c r="M297" i="15"/>
  <c r="R297" i="15" s="1"/>
  <c r="T297" i="15"/>
  <c r="N296" i="15"/>
  <c r="P296" i="15" s="1"/>
  <c r="M296" i="15"/>
  <c r="N295" i="15"/>
  <c r="O295" i="15" s="1"/>
  <c r="M295" i="15"/>
  <c r="N294" i="15"/>
  <c r="O294" i="15" s="1"/>
  <c r="N293" i="15"/>
  <c r="M293" i="15"/>
  <c r="R293" i="15" s="1"/>
  <c r="T293" i="15"/>
  <c r="N292" i="15"/>
  <c r="P292" i="15" s="1"/>
  <c r="M292" i="15"/>
  <c r="R292" i="15" s="1"/>
  <c r="N291" i="15"/>
  <c r="P291" i="15" s="1"/>
  <c r="N290" i="15"/>
  <c r="O290" i="15" s="1"/>
  <c r="M290" i="15"/>
  <c r="N289" i="15"/>
  <c r="M289" i="15"/>
  <c r="T289" i="15"/>
  <c r="N288" i="15"/>
  <c r="P288" i="15" s="1"/>
  <c r="M288" i="15"/>
  <c r="R288" i="15" s="1"/>
  <c r="N287" i="15"/>
  <c r="P287" i="15" s="1"/>
  <c r="M287" i="15"/>
  <c r="N286" i="15"/>
  <c r="O286" i="15" s="1"/>
  <c r="N285" i="15"/>
  <c r="M285" i="15"/>
  <c r="T285" i="15"/>
  <c r="N284" i="15"/>
  <c r="P284" i="15" s="1"/>
  <c r="M284" i="15"/>
  <c r="R284" i="15" s="1"/>
  <c r="N283" i="15"/>
  <c r="P283" i="15" s="1"/>
  <c r="N282" i="15"/>
  <c r="O282" i="15" s="1"/>
  <c r="M282" i="15"/>
  <c r="N281" i="15"/>
  <c r="M281" i="15"/>
  <c r="T281" i="15"/>
  <c r="N280" i="15"/>
  <c r="P280" i="15" s="1"/>
  <c r="M280" i="15"/>
  <c r="N279" i="15"/>
  <c r="P279" i="15" s="1"/>
  <c r="M279" i="15"/>
  <c r="N278" i="15"/>
  <c r="O278" i="15" s="1"/>
  <c r="N277" i="15"/>
  <c r="M277" i="15"/>
  <c r="T277" i="15"/>
  <c r="N276" i="15"/>
  <c r="P276" i="15" s="1"/>
  <c r="M276" i="15"/>
  <c r="T276" i="15"/>
  <c r="N275" i="15"/>
  <c r="P275" i="15" s="1"/>
  <c r="M275" i="15"/>
  <c r="T274" i="15"/>
  <c r="N274" i="15"/>
  <c r="P274" i="15" s="1"/>
  <c r="M274" i="15"/>
  <c r="N273" i="15"/>
  <c r="M273" i="15"/>
  <c r="T273" i="15"/>
  <c r="N272" i="15"/>
  <c r="P272" i="15" s="1"/>
  <c r="M272" i="15"/>
  <c r="T272" i="15"/>
  <c r="N271" i="15"/>
  <c r="P271" i="15" s="1"/>
  <c r="M271" i="15"/>
  <c r="N270" i="15"/>
  <c r="P270" i="15" s="1"/>
  <c r="M270" i="15"/>
  <c r="N269" i="15"/>
  <c r="M269" i="15"/>
  <c r="T269" i="15"/>
  <c r="N268" i="15"/>
  <c r="P268" i="15" s="1"/>
  <c r="M268" i="15"/>
  <c r="T268" i="15"/>
  <c r="N267" i="15"/>
  <c r="P267" i="15" s="1"/>
  <c r="M267" i="15"/>
  <c r="T266" i="15"/>
  <c r="N266" i="15"/>
  <c r="P266" i="15" s="1"/>
  <c r="M266" i="15"/>
  <c r="N265" i="15"/>
  <c r="M265" i="15"/>
  <c r="T265" i="15"/>
  <c r="N264" i="15"/>
  <c r="P264" i="15" s="1"/>
  <c r="M264" i="15"/>
  <c r="T264" i="15"/>
  <c r="N263" i="15"/>
  <c r="P263" i="15" s="1"/>
  <c r="M263" i="15"/>
  <c r="N262" i="15"/>
  <c r="P262" i="15" s="1"/>
  <c r="N261" i="15"/>
  <c r="M261" i="15"/>
  <c r="T261" i="15"/>
  <c r="N260" i="15"/>
  <c r="P260" i="15" s="1"/>
  <c r="M260" i="15"/>
  <c r="T260" i="15"/>
  <c r="N259" i="15"/>
  <c r="P259" i="15" s="1"/>
  <c r="M259" i="15"/>
  <c r="T258" i="15"/>
  <c r="N258" i="15"/>
  <c r="P258" i="15" s="1"/>
  <c r="M258" i="15"/>
  <c r="N257" i="15"/>
  <c r="M257" i="15"/>
  <c r="T257" i="15"/>
  <c r="N256" i="15"/>
  <c r="P256" i="15" s="1"/>
  <c r="M256" i="15"/>
  <c r="T256" i="15"/>
  <c r="N255" i="15"/>
  <c r="P255" i="15" s="1"/>
  <c r="M255" i="15"/>
  <c r="N254" i="15"/>
  <c r="P254" i="15" s="1"/>
  <c r="N253" i="15"/>
  <c r="M253" i="15"/>
  <c r="T253" i="15"/>
  <c r="N252" i="15"/>
  <c r="P252" i="15" s="1"/>
  <c r="M252" i="15"/>
  <c r="T252" i="15"/>
  <c r="N251" i="15"/>
  <c r="P251" i="15" s="1"/>
  <c r="M251" i="15"/>
  <c r="T250" i="15"/>
  <c r="N250" i="15"/>
  <c r="P250" i="15" s="1"/>
  <c r="M250" i="15"/>
  <c r="N249" i="15"/>
  <c r="M249" i="15"/>
  <c r="T249" i="15"/>
  <c r="N248" i="15"/>
  <c r="P248" i="15" s="1"/>
  <c r="M248" i="15"/>
  <c r="T248" i="15"/>
  <c r="N247" i="15"/>
  <c r="P247" i="15" s="1"/>
  <c r="M247" i="15"/>
  <c r="T246" i="15"/>
  <c r="N246" i="15"/>
  <c r="P246" i="15" s="1"/>
  <c r="N245" i="15"/>
  <c r="M245" i="15"/>
  <c r="T245" i="15"/>
  <c r="N244" i="15"/>
  <c r="P244" i="15" s="1"/>
  <c r="M244" i="15"/>
  <c r="T244" i="15"/>
  <c r="N243" i="15"/>
  <c r="P243" i="15" s="1"/>
  <c r="M243" i="15"/>
  <c r="T242" i="15"/>
  <c r="N242" i="15"/>
  <c r="P242" i="15" s="1"/>
  <c r="M242" i="15"/>
  <c r="N241" i="15"/>
  <c r="T241" i="15"/>
  <c r="N240" i="15"/>
  <c r="O240" i="15" s="1"/>
  <c r="M240" i="15"/>
  <c r="R240" i="15" s="1"/>
  <c r="T240" i="15"/>
  <c r="N239" i="15"/>
  <c r="O239" i="15" s="1"/>
  <c r="M239" i="15"/>
  <c r="R239" i="15" s="1"/>
  <c r="T239" i="15"/>
  <c r="N238" i="15"/>
  <c r="P238" i="15" s="1"/>
  <c r="N237" i="15"/>
  <c r="P237" i="15" s="1"/>
  <c r="M237" i="15"/>
  <c r="N236" i="15"/>
  <c r="O236" i="15" s="1"/>
  <c r="M236" i="15"/>
  <c r="R236" i="15" s="1"/>
  <c r="T236" i="15"/>
  <c r="N235" i="15"/>
  <c r="O235" i="15" s="1"/>
  <c r="M235" i="15"/>
  <c r="R235" i="15" s="1"/>
  <c r="T235" i="15"/>
  <c r="N234" i="15"/>
  <c r="P234" i="15" s="1"/>
  <c r="T234" i="15"/>
  <c r="N233" i="15"/>
  <c r="P233" i="15" s="1"/>
  <c r="M233" i="15"/>
  <c r="N232" i="15"/>
  <c r="O232" i="15" s="1"/>
  <c r="M232" i="15"/>
  <c r="R232" i="15" s="1"/>
  <c r="T232" i="15"/>
  <c r="N231" i="15"/>
  <c r="O231" i="15" s="1"/>
  <c r="M231" i="15"/>
  <c r="T231" i="15"/>
  <c r="N230" i="15"/>
  <c r="P230" i="15" s="1"/>
  <c r="N229" i="15"/>
  <c r="O229" i="15" s="1"/>
  <c r="M229" i="15"/>
  <c r="N228" i="15"/>
  <c r="O228" i="15" s="1"/>
  <c r="M228" i="15"/>
  <c r="R228" i="15" s="1"/>
  <c r="T228" i="15"/>
  <c r="N227" i="15"/>
  <c r="O227" i="15" s="1"/>
  <c r="M227" i="15"/>
  <c r="T227" i="15"/>
  <c r="N226" i="15"/>
  <c r="P226" i="15" s="1"/>
  <c r="T226" i="15"/>
  <c r="N225" i="15"/>
  <c r="O225" i="15" s="1"/>
  <c r="M225" i="15"/>
  <c r="N224" i="15"/>
  <c r="O224" i="15" s="1"/>
  <c r="M224" i="15"/>
  <c r="R224" i="15" s="1"/>
  <c r="T224" i="15"/>
  <c r="N223" i="15"/>
  <c r="O223" i="15" s="1"/>
  <c r="M223" i="15"/>
  <c r="T223" i="15"/>
  <c r="N222" i="15"/>
  <c r="P222" i="15" s="1"/>
  <c r="N221" i="15"/>
  <c r="P221" i="15" s="1"/>
  <c r="M221" i="15"/>
  <c r="N220" i="15"/>
  <c r="O220" i="15" s="1"/>
  <c r="M220" i="15"/>
  <c r="R220" i="15" s="1"/>
  <c r="T220" i="15"/>
  <c r="N219" i="15"/>
  <c r="O219" i="15" s="1"/>
  <c r="M219" i="15"/>
  <c r="R219" i="15" s="1"/>
  <c r="T219" i="15"/>
  <c r="N218" i="15"/>
  <c r="O218" i="15" s="1"/>
  <c r="M218" i="15"/>
  <c r="R218" i="15" s="1"/>
  <c r="T218" i="15"/>
  <c r="N217" i="15"/>
  <c r="O217" i="15" s="1"/>
  <c r="M217" i="15"/>
  <c r="T217" i="15"/>
  <c r="N216" i="15"/>
  <c r="P216" i="15" s="1"/>
  <c r="T216" i="15"/>
  <c r="N215" i="15"/>
  <c r="P215" i="15" s="1"/>
  <c r="M215" i="15"/>
  <c r="N214" i="15"/>
  <c r="O214" i="15" s="1"/>
  <c r="N213" i="15"/>
  <c r="O213" i="15" s="1"/>
  <c r="M213" i="15"/>
  <c r="N212" i="15"/>
  <c r="O212" i="15" s="1"/>
  <c r="M212" i="15"/>
  <c r="R212" i="15" s="1"/>
  <c r="T212" i="15"/>
  <c r="N211" i="15"/>
  <c r="O211" i="15" s="1"/>
  <c r="M211" i="15"/>
  <c r="R211" i="15" s="1"/>
  <c r="T211" i="15"/>
  <c r="N210" i="15"/>
  <c r="P210" i="15" s="1"/>
  <c r="T210" i="15"/>
  <c r="N209" i="15"/>
  <c r="P209" i="15" s="1"/>
  <c r="M209" i="15"/>
  <c r="N208" i="15"/>
  <c r="O208" i="15" s="1"/>
  <c r="M208" i="15"/>
  <c r="R208" i="15" s="1"/>
  <c r="T208" i="15"/>
  <c r="N207" i="15"/>
  <c r="O207" i="15" s="1"/>
  <c r="M207" i="15"/>
  <c r="R207" i="15" s="1"/>
  <c r="T207" i="15"/>
  <c r="N206" i="15"/>
  <c r="P206" i="15" s="1"/>
  <c r="T206" i="15"/>
  <c r="N205" i="15"/>
  <c r="O205" i="15" s="1"/>
  <c r="M205" i="15"/>
  <c r="N204" i="15"/>
  <c r="O204" i="15" s="1"/>
  <c r="M204" i="15"/>
  <c r="R204" i="15" s="1"/>
  <c r="T204" i="15"/>
  <c r="N203" i="15"/>
  <c r="O203" i="15" s="1"/>
  <c r="M203" i="15"/>
  <c r="T203" i="15"/>
  <c r="N202" i="15"/>
  <c r="P202" i="15" s="1"/>
  <c r="T202" i="15"/>
  <c r="N201" i="15"/>
  <c r="O201" i="15" s="1"/>
  <c r="M201" i="15"/>
  <c r="N200" i="15"/>
  <c r="O200" i="15" s="1"/>
  <c r="M200" i="15"/>
  <c r="R200" i="15" s="1"/>
  <c r="T200" i="15"/>
  <c r="N199" i="15"/>
  <c r="O199" i="15" s="1"/>
  <c r="M199" i="15"/>
  <c r="T199" i="15"/>
  <c r="N198" i="15"/>
  <c r="P198" i="15" s="1"/>
  <c r="N197" i="15"/>
  <c r="O197" i="15" s="1"/>
  <c r="M197" i="15"/>
  <c r="N196" i="15"/>
  <c r="O196" i="15" s="1"/>
  <c r="M196" i="15"/>
  <c r="R196" i="15" s="1"/>
  <c r="T196" i="15"/>
  <c r="N195" i="15"/>
  <c r="O195" i="15" s="1"/>
  <c r="M195" i="15"/>
  <c r="R195" i="15" s="1"/>
  <c r="T195" i="15"/>
  <c r="N194" i="15"/>
  <c r="P194" i="15" s="1"/>
  <c r="T194" i="15"/>
  <c r="N193" i="15"/>
  <c r="P193" i="15" s="1"/>
  <c r="M193" i="15"/>
  <c r="N192" i="15"/>
  <c r="O192" i="15" s="1"/>
  <c r="M192" i="15"/>
  <c r="R192" i="15" s="1"/>
  <c r="T192" i="15"/>
  <c r="N191" i="15"/>
  <c r="O191" i="15" s="1"/>
  <c r="M191" i="15"/>
  <c r="R191" i="15" s="1"/>
  <c r="T191" i="15"/>
  <c r="N190" i="15"/>
  <c r="P190" i="15" s="1"/>
  <c r="T190" i="15"/>
  <c r="N189" i="15"/>
  <c r="O189" i="15" s="1"/>
  <c r="M189" i="15"/>
  <c r="N188" i="15"/>
  <c r="O188" i="15" s="1"/>
  <c r="M188" i="15"/>
  <c r="R188" i="15" s="1"/>
  <c r="T188" i="15"/>
  <c r="N187" i="15"/>
  <c r="O187" i="15" s="1"/>
  <c r="M187" i="15"/>
  <c r="T187" i="15"/>
  <c r="N186" i="15"/>
  <c r="P186" i="15" s="1"/>
  <c r="T186" i="15"/>
  <c r="N185" i="15"/>
  <c r="O185" i="15" s="1"/>
  <c r="M185" i="15"/>
  <c r="N184" i="15"/>
  <c r="O184" i="15" s="1"/>
  <c r="M184" i="15"/>
  <c r="R184" i="15" s="1"/>
  <c r="T184" i="15"/>
  <c r="N183" i="15"/>
  <c r="O183" i="15" s="1"/>
  <c r="M183" i="15"/>
  <c r="T183" i="15"/>
  <c r="N182" i="15"/>
  <c r="P182" i="15" s="1"/>
  <c r="N181" i="15"/>
  <c r="O181" i="15" s="1"/>
  <c r="M181" i="15"/>
  <c r="N180" i="15"/>
  <c r="O180" i="15" s="1"/>
  <c r="M180" i="15"/>
  <c r="R180" i="15" s="1"/>
  <c r="T180" i="15"/>
  <c r="N179" i="15"/>
  <c r="O179" i="15" s="1"/>
  <c r="M179" i="15"/>
  <c r="R179" i="15" s="1"/>
  <c r="T179" i="15"/>
  <c r="N178" i="15"/>
  <c r="P178" i="15" s="1"/>
  <c r="T178" i="15"/>
  <c r="N177" i="15"/>
  <c r="P177" i="15" s="1"/>
  <c r="M177" i="15"/>
  <c r="N176" i="15"/>
  <c r="O176" i="15" s="1"/>
  <c r="M176" i="15"/>
  <c r="R176" i="15" s="1"/>
  <c r="T176" i="15"/>
  <c r="N175" i="15"/>
  <c r="O175" i="15" s="1"/>
  <c r="M175" i="15"/>
  <c r="R175" i="15" s="1"/>
  <c r="T175" i="15"/>
  <c r="N174" i="15"/>
  <c r="P174" i="15" s="1"/>
  <c r="T174" i="15"/>
  <c r="N173" i="15"/>
  <c r="O173" i="15" s="1"/>
  <c r="M173" i="15"/>
  <c r="N172" i="15"/>
  <c r="O172" i="15" s="1"/>
  <c r="M172" i="15"/>
  <c r="T172" i="15"/>
  <c r="N171" i="15"/>
  <c r="M171" i="15"/>
  <c r="T171" i="15"/>
  <c r="N170" i="15"/>
  <c r="P170" i="15" s="1"/>
  <c r="T170" i="15"/>
  <c r="N169" i="15"/>
  <c r="O169" i="15" s="1"/>
  <c r="M169" i="15"/>
  <c r="N168" i="15"/>
  <c r="O168" i="15" s="1"/>
  <c r="M168" i="15"/>
  <c r="T168" i="15"/>
  <c r="N167" i="15"/>
  <c r="M167" i="15"/>
  <c r="T167" i="15"/>
  <c r="N166" i="15"/>
  <c r="P166" i="15" s="1"/>
  <c r="N165" i="15"/>
  <c r="P165" i="15" s="1"/>
  <c r="M165" i="15"/>
  <c r="N164" i="15"/>
  <c r="O164" i="15" s="1"/>
  <c r="M164" i="15"/>
  <c r="T164" i="15"/>
  <c r="N163" i="15"/>
  <c r="M163" i="15"/>
  <c r="T163" i="15"/>
  <c r="N162" i="15"/>
  <c r="P162" i="15" s="1"/>
  <c r="T162" i="15"/>
  <c r="N161" i="15"/>
  <c r="P161" i="15" s="1"/>
  <c r="M161" i="15"/>
  <c r="N160" i="15"/>
  <c r="O160" i="15" s="1"/>
  <c r="M160" i="15"/>
  <c r="T160" i="15"/>
  <c r="N159" i="15"/>
  <c r="M159" i="15"/>
  <c r="T159" i="15"/>
  <c r="N158" i="15"/>
  <c r="P158" i="15" s="1"/>
  <c r="T158" i="15"/>
  <c r="N157" i="15"/>
  <c r="P157" i="15" s="1"/>
  <c r="M157" i="15"/>
  <c r="N156" i="15"/>
  <c r="O156" i="15" s="1"/>
  <c r="M156" i="15"/>
  <c r="T156" i="15"/>
  <c r="N155" i="15"/>
  <c r="M155" i="15"/>
  <c r="T155" i="15"/>
  <c r="N154" i="15"/>
  <c r="P154" i="15" s="1"/>
  <c r="T154" i="15"/>
  <c r="N153" i="15"/>
  <c r="O153" i="15" s="1"/>
  <c r="M153" i="15"/>
  <c r="N152" i="15"/>
  <c r="O152" i="15" s="1"/>
  <c r="M152" i="15"/>
  <c r="T152" i="15"/>
  <c r="N151" i="15"/>
  <c r="M151" i="15"/>
  <c r="R151" i="15" s="1"/>
  <c r="T151" i="15"/>
  <c r="N150" i="15"/>
  <c r="P150" i="15" s="1"/>
  <c r="N149" i="15"/>
  <c r="P149" i="15" s="1"/>
  <c r="M149" i="15"/>
  <c r="N148" i="15"/>
  <c r="O148" i="15" s="1"/>
  <c r="M148" i="15"/>
  <c r="T148" i="15"/>
  <c r="N147" i="15"/>
  <c r="M147" i="15"/>
  <c r="T147" i="15"/>
  <c r="N146" i="15"/>
  <c r="P146" i="15" s="1"/>
  <c r="T146" i="15"/>
  <c r="N145" i="15"/>
  <c r="P145" i="15" s="1"/>
  <c r="M145" i="15"/>
  <c r="N144" i="15"/>
  <c r="O144" i="15" s="1"/>
  <c r="M144" i="15"/>
  <c r="T144" i="15"/>
  <c r="N143" i="15"/>
  <c r="M143" i="15"/>
  <c r="N142" i="15"/>
  <c r="P142" i="15" s="1"/>
  <c r="T142" i="15"/>
  <c r="N141" i="15"/>
  <c r="P141" i="15" s="1"/>
  <c r="N140" i="15"/>
  <c r="O140" i="15" s="1"/>
  <c r="M140" i="15"/>
  <c r="T140" i="15"/>
  <c r="N139" i="15"/>
  <c r="M139" i="15"/>
  <c r="T139" i="15"/>
  <c r="N138" i="15"/>
  <c r="P138" i="15" s="1"/>
  <c r="N137" i="15"/>
  <c r="O137" i="15" s="1"/>
  <c r="M137" i="15"/>
  <c r="N136" i="15"/>
  <c r="O136" i="15" s="1"/>
  <c r="T136" i="15"/>
  <c r="N135" i="15"/>
  <c r="M135" i="15"/>
  <c r="N134" i="15"/>
  <c r="P134" i="15" s="1"/>
  <c r="M134" i="15"/>
  <c r="N133" i="15"/>
  <c r="P133" i="15" s="1"/>
  <c r="N132" i="15"/>
  <c r="P132" i="15" s="1"/>
  <c r="T132" i="15"/>
  <c r="N131" i="15"/>
  <c r="M131" i="15"/>
  <c r="N130" i="15"/>
  <c r="P130" i="15" s="1"/>
  <c r="T130" i="15"/>
  <c r="N129" i="15"/>
  <c r="P129" i="15" s="1"/>
  <c r="M129" i="15"/>
  <c r="N128" i="15"/>
  <c r="O128" i="15" s="1"/>
  <c r="T128" i="15"/>
  <c r="N127" i="15"/>
  <c r="N126" i="15"/>
  <c r="P126" i="15" s="1"/>
  <c r="N125" i="15"/>
  <c r="P125" i="15" s="1"/>
  <c r="N124" i="15"/>
  <c r="O124" i="15" s="1"/>
  <c r="T124" i="15"/>
  <c r="N123" i="15"/>
  <c r="T123" i="15"/>
  <c r="N122" i="15"/>
  <c r="P122" i="15" s="1"/>
  <c r="T121" i="15"/>
  <c r="N121" i="15"/>
  <c r="P121" i="15" s="1"/>
  <c r="M121" i="15"/>
  <c r="N120" i="15"/>
  <c r="P120" i="15" s="1"/>
  <c r="T120" i="15"/>
  <c r="N119" i="15"/>
  <c r="T119" i="15"/>
  <c r="N118" i="15"/>
  <c r="P118" i="15" s="1"/>
  <c r="N117" i="15"/>
  <c r="P117" i="15" s="1"/>
  <c r="M117" i="15"/>
  <c r="N116" i="15"/>
  <c r="O116" i="15" s="1"/>
  <c r="T116" i="15"/>
  <c r="N115" i="15"/>
  <c r="M115" i="15"/>
  <c r="T115" i="15"/>
  <c r="N114" i="15"/>
  <c r="P114" i="15" s="1"/>
  <c r="N113" i="15"/>
  <c r="O113" i="15" s="1"/>
  <c r="M113" i="15"/>
  <c r="N112" i="15"/>
  <c r="O112" i="15" s="1"/>
  <c r="T112" i="15"/>
  <c r="N111" i="15"/>
  <c r="M111" i="15"/>
  <c r="N110" i="15"/>
  <c r="P110" i="15" s="1"/>
  <c r="M110" i="15"/>
  <c r="N109" i="15"/>
  <c r="O109" i="15" s="1"/>
  <c r="T108" i="15"/>
  <c r="N108" i="15"/>
  <c r="O108" i="15" s="1"/>
  <c r="M108" i="15"/>
  <c r="N107" i="15"/>
  <c r="N106" i="15"/>
  <c r="P106" i="15" s="1"/>
  <c r="T106" i="15"/>
  <c r="T105" i="15"/>
  <c r="N105" i="15"/>
  <c r="O105" i="15" s="1"/>
  <c r="M105" i="15"/>
  <c r="T104" i="15"/>
  <c r="N104" i="15"/>
  <c r="O104" i="15" s="1"/>
  <c r="M104" i="15"/>
  <c r="N103" i="15"/>
  <c r="M103" i="15"/>
  <c r="N102" i="15"/>
  <c r="P102" i="15" s="1"/>
  <c r="N101" i="15"/>
  <c r="P101" i="15" s="1"/>
  <c r="T100" i="15"/>
  <c r="N100" i="15"/>
  <c r="O100" i="15" s="1"/>
  <c r="M100" i="15"/>
  <c r="N99" i="15"/>
  <c r="N98" i="15"/>
  <c r="P98" i="15" s="1"/>
  <c r="N97" i="15"/>
  <c r="P97" i="15" s="1"/>
  <c r="M97" i="15"/>
  <c r="T96" i="15"/>
  <c r="N96" i="15"/>
  <c r="O96" i="15" s="1"/>
  <c r="M96" i="15"/>
  <c r="N95" i="15"/>
  <c r="T95" i="15"/>
  <c r="N94" i="15"/>
  <c r="P94" i="15" s="1"/>
  <c r="T93" i="15"/>
  <c r="N93" i="15"/>
  <c r="P93" i="15" s="1"/>
  <c r="T92" i="15"/>
  <c r="N92" i="15"/>
  <c r="O92" i="15" s="1"/>
  <c r="M92" i="15"/>
  <c r="N91" i="15"/>
  <c r="M91" i="15"/>
  <c r="N90" i="15"/>
  <c r="P90" i="15" s="1"/>
  <c r="T89" i="15"/>
  <c r="N89" i="15"/>
  <c r="P89" i="15" s="1"/>
  <c r="M89" i="15"/>
  <c r="T88" i="15"/>
  <c r="N88" i="15"/>
  <c r="O88" i="15" s="1"/>
  <c r="M88" i="15"/>
  <c r="N87" i="15"/>
  <c r="T87" i="15"/>
  <c r="N86" i="15"/>
  <c r="P86" i="15" s="1"/>
  <c r="N85" i="15"/>
  <c r="P85" i="15" s="1"/>
  <c r="T84" i="15"/>
  <c r="N84" i="15"/>
  <c r="O84" i="15" s="1"/>
  <c r="M84" i="15"/>
  <c r="N83" i="15"/>
  <c r="N82" i="15"/>
  <c r="P82" i="15" s="1"/>
  <c r="T82" i="15"/>
  <c r="T81" i="15"/>
  <c r="N81" i="15"/>
  <c r="P81" i="15" s="1"/>
  <c r="M81" i="15"/>
  <c r="T80" i="15"/>
  <c r="N80" i="15"/>
  <c r="O80" i="15" s="1"/>
  <c r="M80" i="15"/>
  <c r="N79" i="15"/>
  <c r="M79" i="15"/>
  <c r="N78" i="15"/>
  <c r="P78" i="15" s="1"/>
  <c r="N77" i="15"/>
  <c r="P77" i="15" s="1"/>
  <c r="T76" i="15"/>
  <c r="N76" i="15"/>
  <c r="O76" i="15" s="1"/>
  <c r="M76" i="15"/>
  <c r="N75" i="15"/>
  <c r="T75" i="15"/>
  <c r="N74" i="15"/>
  <c r="P74" i="15" s="1"/>
  <c r="T73" i="15"/>
  <c r="N73" i="15"/>
  <c r="O73" i="15" s="1"/>
  <c r="M73" i="15"/>
  <c r="T72" i="15"/>
  <c r="N72" i="15"/>
  <c r="O72" i="15" s="1"/>
  <c r="M72" i="15"/>
  <c r="N71" i="15"/>
  <c r="P71" i="15" s="1"/>
  <c r="M71" i="15"/>
  <c r="N70" i="15"/>
  <c r="P70" i="15" s="1"/>
  <c r="M70" i="15"/>
  <c r="R70" i="15" s="1"/>
  <c r="T70" i="15"/>
  <c r="N69" i="15"/>
  <c r="O69" i="15" s="1"/>
  <c r="N68" i="15"/>
  <c r="P68" i="15" s="1"/>
  <c r="M68" i="15"/>
  <c r="T68" i="15"/>
  <c r="N67" i="15"/>
  <c r="P67" i="15" s="1"/>
  <c r="M67" i="15"/>
  <c r="N66" i="15"/>
  <c r="P66" i="15" s="1"/>
  <c r="M66" i="15"/>
  <c r="R66" i="15" s="1"/>
  <c r="T66" i="15"/>
  <c r="N65" i="15"/>
  <c r="O65" i="15" s="1"/>
  <c r="T65" i="15"/>
  <c r="N64" i="15"/>
  <c r="P64" i="15" s="1"/>
  <c r="M64" i="15"/>
  <c r="T64" i="15"/>
  <c r="N63" i="15"/>
  <c r="P63" i="15" s="1"/>
  <c r="M63" i="15"/>
  <c r="N62" i="15"/>
  <c r="P62" i="15" s="1"/>
  <c r="M62" i="15"/>
  <c r="R62" i="15" s="1"/>
  <c r="T62" i="15"/>
  <c r="N61" i="15"/>
  <c r="O61" i="15" s="1"/>
  <c r="N60" i="15"/>
  <c r="P60" i="15" s="1"/>
  <c r="M60" i="15"/>
  <c r="T60" i="15"/>
  <c r="N59" i="15"/>
  <c r="P59" i="15" s="1"/>
  <c r="M59" i="15"/>
  <c r="N58" i="15"/>
  <c r="P58" i="15" s="1"/>
  <c r="M58" i="15"/>
  <c r="R58" i="15" s="1"/>
  <c r="T58" i="15"/>
  <c r="N57" i="15"/>
  <c r="O57" i="15" s="1"/>
  <c r="T57" i="15"/>
  <c r="N56" i="15"/>
  <c r="P56" i="15" s="1"/>
  <c r="M56" i="15"/>
  <c r="T56" i="15"/>
  <c r="N55" i="15"/>
  <c r="P55" i="15" s="1"/>
  <c r="M55" i="15"/>
  <c r="N54" i="15"/>
  <c r="P54" i="15" s="1"/>
  <c r="M54" i="15"/>
  <c r="R54" i="15" s="1"/>
  <c r="T54" i="15"/>
  <c r="N53" i="15"/>
  <c r="O53" i="15" s="1"/>
  <c r="N52" i="15"/>
  <c r="P52" i="15" s="1"/>
  <c r="M52" i="15"/>
  <c r="T52" i="15"/>
  <c r="N51" i="15"/>
  <c r="P51" i="15" s="1"/>
  <c r="M51" i="15"/>
  <c r="N50" i="15"/>
  <c r="P50" i="15" s="1"/>
  <c r="M50" i="15"/>
  <c r="R50" i="15" s="1"/>
  <c r="T50" i="15"/>
  <c r="N49" i="15"/>
  <c r="O49" i="15" s="1"/>
  <c r="T49" i="15"/>
  <c r="N48" i="15"/>
  <c r="P48" i="15" s="1"/>
  <c r="M48" i="15"/>
  <c r="T48" i="15"/>
  <c r="N47" i="15"/>
  <c r="P47" i="15" s="1"/>
  <c r="M47" i="15"/>
  <c r="N46" i="15"/>
  <c r="P46" i="15" s="1"/>
  <c r="M46" i="15"/>
  <c r="R46" i="15" s="1"/>
  <c r="T46" i="15"/>
  <c r="N45" i="15"/>
  <c r="O45" i="15" s="1"/>
  <c r="N44" i="15"/>
  <c r="P44" i="15" s="1"/>
  <c r="M44" i="15"/>
  <c r="T44" i="15"/>
  <c r="N43" i="15"/>
  <c r="P43" i="15" s="1"/>
  <c r="M43" i="15"/>
  <c r="N42" i="15"/>
  <c r="O42" i="15" s="1"/>
  <c r="M42" i="15"/>
  <c r="R42" i="15" s="1"/>
  <c r="T42" i="15"/>
  <c r="N41" i="15"/>
  <c r="O41" i="15" s="1"/>
  <c r="T41" i="15"/>
  <c r="N40" i="15"/>
  <c r="P40" i="15" s="1"/>
  <c r="M40" i="15"/>
  <c r="T40" i="15"/>
  <c r="N39" i="15"/>
  <c r="M39" i="15"/>
  <c r="N38" i="15"/>
  <c r="O38" i="15" s="1"/>
  <c r="M38" i="15"/>
  <c r="R38" i="15" s="1"/>
  <c r="T38" i="15"/>
  <c r="T37" i="15"/>
  <c r="N37" i="15"/>
  <c r="O37" i="15" s="1"/>
  <c r="N36" i="15"/>
  <c r="P36" i="15" s="1"/>
  <c r="M36" i="15"/>
  <c r="T36" i="15"/>
  <c r="N35" i="15"/>
  <c r="M35" i="15"/>
  <c r="R35" i="15" s="1"/>
  <c r="N34" i="15"/>
  <c r="O34" i="15" s="1"/>
  <c r="M34" i="15"/>
  <c r="R34" i="15" s="1"/>
  <c r="T34" i="15"/>
  <c r="T33" i="15"/>
  <c r="N33" i="15"/>
  <c r="O33" i="15" s="1"/>
  <c r="M33" i="15"/>
  <c r="N32" i="15"/>
  <c r="P32" i="15" s="1"/>
  <c r="M32" i="15"/>
  <c r="T32" i="15"/>
  <c r="N31" i="15"/>
  <c r="M31" i="15"/>
  <c r="N30" i="15"/>
  <c r="O30" i="15" s="1"/>
  <c r="M30" i="15"/>
  <c r="T30" i="15"/>
  <c r="N29" i="15"/>
  <c r="O29" i="15" s="1"/>
  <c r="N28" i="15"/>
  <c r="P28" i="15" s="1"/>
  <c r="M28" i="15"/>
  <c r="R28" i="15" s="1"/>
  <c r="T28" i="15"/>
  <c r="N27" i="15"/>
  <c r="O27" i="15" s="1"/>
  <c r="M27" i="15"/>
  <c r="R27" i="15" s="1"/>
  <c r="N26" i="15"/>
  <c r="O26" i="15" s="1"/>
  <c r="M26" i="15"/>
  <c r="R26" i="15" s="1"/>
  <c r="T26" i="15"/>
  <c r="N25" i="15"/>
  <c r="O25" i="15" s="1"/>
  <c r="M25" i="15"/>
  <c r="R25" i="15" s="1"/>
  <c r="N24" i="15"/>
  <c r="P24" i="15" s="1"/>
  <c r="M24" i="15"/>
  <c r="R24" i="15" s="1"/>
  <c r="T24" i="15"/>
  <c r="N23" i="15"/>
  <c r="O23" i="15" s="1"/>
  <c r="M23" i="15"/>
  <c r="N22" i="15"/>
  <c r="O22" i="15" s="1"/>
  <c r="M22" i="15"/>
  <c r="R22" i="15" s="1"/>
  <c r="T22" i="15"/>
  <c r="N21" i="15"/>
  <c r="O21" i="15" s="1"/>
  <c r="N20" i="15"/>
  <c r="P20" i="15" s="1"/>
  <c r="M20" i="15"/>
  <c r="R20" i="15" s="1"/>
  <c r="T20" i="15"/>
  <c r="N19" i="15"/>
  <c r="O19" i="15" s="1"/>
  <c r="M19" i="15"/>
  <c r="R19" i="15" s="1"/>
  <c r="N18" i="15"/>
  <c r="O18" i="15" s="1"/>
  <c r="M18" i="15"/>
  <c r="R18" i="15" s="1"/>
  <c r="T18" i="15"/>
  <c r="N17" i="15"/>
  <c r="O17" i="15" s="1"/>
  <c r="M17" i="15"/>
  <c r="R17" i="15" s="1"/>
  <c r="N16" i="15"/>
  <c r="P16" i="15" s="1"/>
  <c r="M16" i="15"/>
  <c r="R16" i="15" s="1"/>
  <c r="T16" i="15"/>
  <c r="N15" i="15"/>
  <c r="O15" i="15" s="1"/>
  <c r="M15" i="15"/>
  <c r="R15" i="15" s="1"/>
  <c r="N14" i="15"/>
  <c r="O14" i="15" s="1"/>
  <c r="M14" i="15"/>
  <c r="R14" i="15" s="1"/>
  <c r="T14" i="15"/>
  <c r="N13" i="15"/>
  <c r="O13" i="15" s="1"/>
  <c r="N12" i="15"/>
  <c r="P12" i="15" s="1"/>
  <c r="M12" i="15"/>
  <c r="R12" i="15" s="1"/>
  <c r="T12" i="15"/>
  <c r="N11" i="15"/>
  <c r="O11" i="15" s="1"/>
  <c r="M11" i="15"/>
  <c r="R11" i="15" s="1"/>
  <c r="N10" i="15"/>
  <c r="O10" i="15" s="1"/>
  <c r="M10" i="15"/>
  <c r="R10" i="15" s="1"/>
  <c r="T10" i="15"/>
  <c r="N9" i="15"/>
  <c r="O9" i="15" s="1"/>
  <c r="M9" i="15"/>
  <c r="R9" i="15" s="1"/>
  <c r="N8" i="15"/>
  <c r="P8" i="15" s="1"/>
  <c r="M8" i="15"/>
  <c r="R8" i="15" s="1"/>
  <c r="T8" i="15"/>
  <c r="N7" i="15"/>
  <c r="O7" i="15" s="1"/>
  <c r="T7" i="15"/>
  <c r="T109" i="15" l="1"/>
  <c r="T366" i="15"/>
  <c r="T550" i="15"/>
  <c r="M822" i="15"/>
  <c r="M262" i="15"/>
  <c r="T374" i="15"/>
  <c r="M422" i="15"/>
  <c r="M438" i="15"/>
  <c r="S438" i="15" s="1"/>
  <c r="M454" i="15"/>
  <c r="T582" i="15"/>
  <c r="T614" i="15"/>
  <c r="M766" i="15"/>
  <c r="T838" i="15"/>
  <c r="T854" i="15"/>
  <c r="T870" i="15"/>
  <c r="M77" i="15"/>
  <c r="R77" i="15" s="1"/>
  <c r="T382" i="15"/>
  <c r="T734" i="15"/>
  <c r="T750" i="15"/>
  <c r="M85" i="15"/>
  <c r="T214" i="15"/>
  <c r="M254" i="15"/>
  <c r="T574" i="15"/>
  <c r="T606" i="15"/>
  <c r="M718" i="15"/>
  <c r="M133" i="15"/>
  <c r="T566" i="15"/>
  <c r="T598" i="15"/>
  <c r="O649" i="15"/>
  <c r="T846" i="15"/>
  <c r="T862" i="15"/>
  <c r="T878" i="15"/>
  <c r="M318" i="15"/>
  <c r="R564" i="15"/>
  <c r="Q576" i="15"/>
  <c r="O583" i="15"/>
  <c r="O587" i="15"/>
  <c r="P454" i="15"/>
  <c r="P461" i="15"/>
  <c r="T390" i="15"/>
  <c r="T398" i="15"/>
  <c r="T406" i="15"/>
  <c r="T414" i="15"/>
  <c r="T354" i="15"/>
  <c r="T370" i="15"/>
  <c r="T378" i="15"/>
  <c r="T362" i="15"/>
  <c r="Q329" i="15"/>
  <c r="T322" i="15"/>
  <c r="T294" i="15"/>
  <c r="T302" i="15"/>
  <c r="T310" i="15"/>
  <c r="T330" i="15"/>
  <c r="T338" i="15"/>
  <c r="T346" i="15"/>
  <c r="P765" i="15"/>
  <c r="P415" i="15"/>
  <c r="R484" i="15"/>
  <c r="P188" i="15"/>
  <c r="P611" i="15"/>
  <c r="O612" i="15"/>
  <c r="P630" i="15"/>
  <c r="P14" i="15"/>
  <c r="P197" i="15"/>
  <c r="Q197" i="15" s="1"/>
  <c r="Q377" i="15"/>
  <c r="O395" i="15"/>
  <c r="O483" i="15"/>
  <c r="P485" i="15"/>
  <c r="O758" i="15"/>
  <c r="P734" i="15"/>
  <c r="P310" i="15"/>
  <c r="O316" i="15"/>
  <c r="O376" i="15"/>
  <c r="O608" i="15"/>
  <c r="P42" i="15"/>
  <c r="P137" i="15"/>
  <c r="O303" i="15"/>
  <c r="O360" i="15"/>
  <c r="O416" i="15"/>
  <c r="O422" i="15"/>
  <c r="O467" i="15"/>
  <c r="O494" i="15"/>
  <c r="Q653" i="15"/>
  <c r="P792" i="15"/>
  <c r="O793" i="15"/>
  <c r="O797" i="15"/>
  <c r="O842" i="15"/>
  <c r="O858" i="15"/>
  <c r="O864" i="15"/>
  <c r="O882" i="15"/>
  <c r="O878" i="15"/>
  <c r="O133" i="15"/>
  <c r="O287" i="15"/>
  <c r="Q361" i="15"/>
  <c r="P402" i="15"/>
  <c r="Q402" i="15" s="1"/>
  <c r="O515" i="15"/>
  <c r="O546" i="15"/>
  <c r="O602" i="15"/>
  <c r="O603" i="15"/>
  <c r="P610" i="15"/>
  <c r="Q657" i="15"/>
  <c r="O731" i="15"/>
  <c r="O751" i="15"/>
  <c r="O752" i="15"/>
  <c r="O852" i="15"/>
  <c r="O856" i="15"/>
  <c r="R604" i="15"/>
  <c r="O619" i="15"/>
  <c r="P638" i="15"/>
  <c r="O639" i="15"/>
  <c r="O657" i="15"/>
  <c r="P702" i="15"/>
  <c r="Q702" i="15" s="1"/>
  <c r="O703" i="15"/>
  <c r="O740" i="15"/>
  <c r="P770" i="15"/>
  <c r="O809" i="15"/>
  <c r="O813" i="15"/>
  <c r="O823" i="15"/>
  <c r="O838" i="15"/>
  <c r="O866" i="15"/>
  <c r="O54" i="15"/>
  <c r="P73" i="15"/>
  <c r="P184" i="15"/>
  <c r="P306" i="15"/>
  <c r="Q306" i="15" s="1"/>
  <c r="O320" i="15"/>
  <c r="P334" i="15"/>
  <c r="Q334" i="15" s="1"/>
  <c r="O343" i="15"/>
  <c r="O344" i="15"/>
  <c r="P354" i="15"/>
  <c r="Q354" i="15" s="1"/>
  <c r="O391" i="15"/>
  <c r="P425" i="15"/>
  <c r="O426" i="15"/>
  <c r="O446" i="15"/>
  <c r="P453" i="15"/>
  <c r="O466" i="15"/>
  <c r="O479" i="15"/>
  <c r="P490" i="15"/>
  <c r="Q490" i="15" s="1"/>
  <c r="P497" i="15"/>
  <c r="O498" i="15"/>
  <c r="O582" i="15"/>
  <c r="O600" i="15"/>
  <c r="O604" i="15"/>
  <c r="O606" i="15"/>
  <c r="O607" i="15"/>
  <c r="P614" i="15"/>
  <c r="O618" i="15"/>
  <c r="O653" i="15"/>
  <c r="O681" i="15"/>
  <c r="Q683" i="15"/>
  <c r="O709" i="15"/>
  <c r="O732" i="15"/>
  <c r="O739" i="15"/>
  <c r="P804" i="15"/>
  <c r="O805" i="15"/>
  <c r="S823" i="15"/>
  <c r="O844" i="15"/>
  <c r="P857" i="15"/>
  <c r="O880" i="15"/>
  <c r="P218" i="15"/>
  <c r="O222" i="15"/>
  <c r="P295" i="15"/>
  <c r="Q295" i="15" s="1"/>
  <c r="O319" i="15"/>
  <c r="P330" i="15"/>
  <c r="Q330" i="15" s="1"/>
  <c r="P339" i="15"/>
  <c r="P350" i="15"/>
  <c r="Q350" i="15" s="1"/>
  <c r="P366" i="15"/>
  <c r="Q366" i="15" s="1"/>
  <c r="R384" i="15"/>
  <c r="P407" i="15"/>
  <c r="P442" i="15"/>
  <c r="P445" i="15"/>
  <c r="O478" i="15"/>
  <c r="O547" i="15"/>
  <c r="R548" i="15"/>
  <c r="P562" i="15"/>
  <c r="P567" i="15"/>
  <c r="O568" i="15"/>
  <c r="O570" i="15"/>
  <c r="Q602" i="15"/>
  <c r="P10" i="15"/>
  <c r="P13" i="15"/>
  <c r="P18" i="15"/>
  <c r="Q18" i="15" s="1"/>
  <c r="O221" i="15"/>
  <c r="P236" i="15"/>
  <c r="Q236" i="15" s="1"/>
  <c r="O279" i="15"/>
  <c r="P298" i="15"/>
  <c r="Q298" i="15" s="1"/>
  <c r="O328" i="15"/>
  <c r="Q345" i="15"/>
  <c r="P362" i="15"/>
  <c r="P371" i="15"/>
  <c r="O396" i="15"/>
  <c r="P410" i="15"/>
  <c r="Q410" i="15" s="1"/>
  <c r="O474" i="15"/>
  <c r="O503" i="15"/>
  <c r="O507" i="15"/>
  <c r="O511" i="15"/>
  <c r="Q556" i="15"/>
  <c r="Q581" i="15"/>
  <c r="O621" i="15"/>
  <c r="P662" i="15"/>
  <c r="O663" i="15"/>
  <c r="O689" i="15"/>
  <c r="P742" i="15"/>
  <c r="P757" i="15"/>
  <c r="P817" i="15"/>
  <c r="O12" i="15"/>
  <c r="Q28" i="15"/>
  <c r="O50" i="15"/>
  <c r="P113" i="15"/>
  <c r="Q113" i="15" s="1"/>
  <c r="O132" i="15"/>
  <c r="P153" i="15"/>
  <c r="O233" i="15"/>
  <c r="O234" i="15"/>
  <c r="P282" i="15"/>
  <c r="Q282" i="15" s="1"/>
  <c r="O283" i="15"/>
  <c r="P290" i="15"/>
  <c r="Q290" i="15" s="1"/>
  <c r="O291" i="15"/>
  <c r="P302" i="15"/>
  <c r="Q302" i="15" s="1"/>
  <c r="O307" i="15"/>
  <c r="O308" i="15"/>
  <c r="P331" i="15"/>
  <c r="P338" i="15"/>
  <c r="Q338" i="15" s="1"/>
  <c r="P351" i="15"/>
  <c r="P363" i="15"/>
  <c r="P370" i="15"/>
  <c r="Q370" i="15" s="1"/>
  <c r="P378" i="15"/>
  <c r="Q378" i="15" s="1"/>
  <c r="O384" i="15"/>
  <c r="P386" i="15"/>
  <c r="Q386" i="15" s="1"/>
  <c r="O392" i="15"/>
  <c r="P394" i="15"/>
  <c r="O403" i="15"/>
  <c r="O404" i="15"/>
  <c r="P406" i="15"/>
  <c r="Q406" i="15" s="1"/>
  <c r="Q409" i="15"/>
  <c r="P414" i="15"/>
  <c r="Q414" i="15" s="1"/>
  <c r="O433" i="15"/>
  <c r="P433" i="15"/>
  <c r="P434" i="15"/>
  <c r="Q434" i="15" s="1"/>
  <c r="P463" i="15"/>
  <c r="O463" i="15"/>
  <c r="P506" i="15"/>
  <c r="Q506" i="15" s="1"/>
  <c r="O506" i="15"/>
  <c r="Q310" i="15"/>
  <c r="R329" i="15"/>
  <c r="R361" i="15"/>
  <c r="P427" i="15"/>
  <c r="O427" i="15"/>
  <c r="P438" i="15"/>
  <c r="O438" i="15"/>
  <c r="P475" i="15"/>
  <c r="O475" i="15"/>
  <c r="P482" i="15"/>
  <c r="O482" i="15"/>
  <c r="O8" i="15"/>
  <c r="Q24" i="15"/>
  <c r="Q36" i="15"/>
  <c r="P100" i="15"/>
  <c r="Q100" i="15" s="1"/>
  <c r="O101" i="15"/>
  <c r="P108" i="15"/>
  <c r="P109" i="15"/>
  <c r="P185" i="15"/>
  <c r="O296" i="15"/>
  <c r="O304" i="15"/>
  <c r="O323" i="15"/>
  <c r="O327" i="15"/>
  <c r="P346" i="15"/>
  <c r="Q346" i="15" s="1"/>
  <c r="O359" i="15"/>
  <c r="O375" i="15"/>
  <c r="P398" i="15"/>
  <c r="Q398" i="15" s="1"/>
  <c r="O408" i="15"/>
  <c r="P418" i="15"/>
  <c r="Q418" i="15" s="1"/>
  <c r="P421" i="15"/>
  <c r="P435" i="15"/>
  <c r="O435" i="15"/>
  <c r="P462" i="15"/>
  <c r="O465" i="15"/>
  <c r="P465" i="15"/>
  <c r="O469" i="15"/>
  <c r="P469" i="15"/>
  <c r="P443" i="15"/>
  <c r="O443" i="15"/>
  <c r="P500" i="15"/>
  <c r="O500" i="15"/>
  <c r="R464" i="15"/>
  <c r="R488" i="15"/>
  <c r="O508" i="15"/>
  <c r="O514" i="15"/>
  <c r="O516" i="15"/>
  <c r="O520" i="15"/>
  <c r="O524" i="15"/>
  <c r="O528" i="15"/>
  <c r="O532" i="15"/>
  <c r="O536" i="15"/>
  <c r="O540" i="15"/>
  <c r="O544" i="15"/>
  <c r="O548" i="15"/>
  <c r="O550" i="15"/>
  <c r="O551" i="15"/>
  <c r="O560" i="15"/>
  <c r="O584" i="15"/>
  <c r="O586" i="15"/>
  <c r="Q592" i="15"/>
  <c r="P598" i="15"/>
  <c r="Q601" i="15"/>
  <c r="Q614" i="15"/>
  <c r="O616" i="15"/>
  <c r="O620" i="15"/>
  <c r="P622" i="15"/>
  <c r="O623" i="15"/>
  <c r="P646" i="15"/>
  <c r="P655" i="15"/>
  <c r="O665" i="15"/>
  <c r="O705" i="15"/>
  <c r="P714" i="15"/>
  <c r="Q714" i="15" s="1"/>
  <c r="O715" i="15"/>
  <c r="O723" i="15"/>
  <c r="O724" i="15"/>
  <c r="O727" i="15"/>
  <c r="O728" i="15"/>
  <c r="P730" i="15"/>
  <c r="Q734" i="15"/>
  <c r="Q742" i="15"/>
  <c r="P788" i="15"/>
  <c r="O821" i="15"/>
  <c r="P822" i="15"/>
  <c r="O825" i="15"/>
  <c r="P826" i="15"/>
  <c r="O827" i="15"/>
  <c r="O833" i="15"/>
  <c r="P834" i="15"/>
  <c r="O835" i="15"/>
  <c r="O840" i="15"/>
  <c r="P849" i="15"/>
  <c r="O850" i="15"/>
  <c r="P867" i="15"/>
  <c r="O868" i="15"/>
  <c r="P869" i="15"/>
  <c r="O870" i="15"/>
  <c r="O876" i="15"/>
  <c r="Q562" i="15"/>
  <c r="Q618" i="15"/>
  <c r="R620" i="15"/>
  <c r="P632" i="15"/>
  <c r="O633" i="15"/>
  <c r="O659" i="15"/>
  <c r="P670" i="15"/>
  <c r="O671" i="15"/>
  <c r="P682" i="15"/>
  <c r="O683" i="15"/>
  <c r="P722" i="15"/>
  <c r="Q733" i="15"/>
  <c r="P769" i="15"/>
  <c r="O771" i="15"/>
  <c r="O799" i="15"/>
  <c r="P806" i="15"/>
  <c r="O811" i="15"/>
  <c r="O815" i="15"/>
  <c r="P818" i="15"/>
  <c r="O819" i="15"/>
  <c r="S835" i="15"/>
  <c r="O848" i="15"/>
  <c r="P486" i="15"/>
  <c r="O491" i="15"/>
  <c r="O495" i="15"/>
  <c r="O502" i="15"/>
  <c r="O504" i="15"/>
  <c r="O510" i="15"/>
  <c r="O512" i="15"/>
  <c r="Q560" i="15"/>
  <c r="P563" i="15"/>
  <c r="O564" i="15"/>
  <c r="O571" i="15"/>
  <c r="Q597" i="15"/>
  <c r="Q617" i="15"/>
  <c r="Q815" i="15"/>
  <c r="S819" i="15"/>
  <c r="Q825" i="15"/>
  <c r="P648" i="15"/>
  <c r="O673" i="15"/>
  <c r="O677" i="15"/>
  <c r="P694" i="15"/>
  <c r="O695" i="15"/>
  <c r="O701" i="15"/>
  <c r="P706" i="15"/>
  <c r="O707" i="15"/>
  <c r="P841" i="15"/>
  <c r="O860" i="15"/>
  <c r="P22" i="15"/>
  <c r="P37" i="15"/>
  <c r="Q37" i="15" s="1"/>
  <c r="O58" i="15"/>
  <c r="P61" i="15"/>
  <c r="O62" i="15"/>
  <c r="P65" i="15"/>
  <c r="O97" i="15"/>
  <c r="P136" i="15"/>
  <c r="P172" i="15"/>
  <c r="O194" i="15"/>
  <c r="P196" i="15"/>
  <c r="P200" i="15"/>
  <c r="P214" i="15"/>
  <c r="Q214" i="15" s="1"/>
  <c r="P225" i="15"/>
  <c r="Q225" i="15" s="1"/>
  <c r="P232" i="15"/>
  <c r="P240" i="15"/>
  <c r="P278" i="15"/>
  <c r="O280" i="15"/>
  <c r="P286" i="15"/>
  <c r="O288" i="15"/>
  <c r="O299" i="15"/>
  <c r="O300" i="15"/>
  <c r="O311" i="15"/>
  <c r="O312" i="15"/>
  <c r="O314" i="15"/>
  <c r="O315" i="15"/>
  <c r="Q317" i="15"/>
  <c r="P322" i="15"/>
  <c r="Q322" i="15" s="1"/>
  <c r="O324" i="15"/>
  <c r="P326" i="15"/>
  <c r="Q326" i="15" s="1"/>
  <c r="O335" i="15"/>
  <c r="O336" i="15"/>
  <c r="Q341" i="15"/>
  <c r="O347" i="15"/>
  <c r="O348" i="15"/>
  <c r="Q353" i="15"/>
  <c r="O355" i="15"/>
  <c r="O356" i="15"/>
  <c r="P358" i="15"/>
  <c r="Q358" i="15" s="1"/>
  <c r="O367" i="15"/>
  <c r="O368" i="15"/>
  <c r="Q373" i="15"/>
  <c r="P379" i="15"/>
  <c r="P382" i="15"/>
  <c r="O382" i="15"/>
  <c r="P387" i="15"/>
  <c r="O387" i="15"/>
  <c r="Q389" i="15"/>
  <c r="R389" i="15"/>
  <c r="O390" i="15"/>
  <c r="P390" i="15"/>
  <c r="Q390" i="15" s="1"/>
  <c r="P400" i="15"/>
  <c r="O400" i="15"/>
  <c r="P49" i="15"/>
  <c r="P53" i="15"/>
  <c r="O193" i="15"/>
  <c r="P224" i="15"/>
  <c r="Q224" i="15" s="1"/>
  <c r="P228" i="15"/>
  <c r="O237" i="15"/>
  <c r="O238" i="15"/>
  <c r="O242" i="15"/>
  <c r="O246" i="15"/>
  <c r="O250" i="15"/>
  <c r="O254" i="15"/>
  <c r="O258" i="15"/>
  <c r="O262" i="15"/>
  <c r="O266" i="15"/>
  <c r="O270" i="15"/>
  <c r="R285" i="15"/>
  <c r="P294" i="15"/>
  <c r="Q294" i="15" s="1"/>
  <c r="R345" i="15"/>
  <c r="Q362" i="15"/>
  <c r="R377" i="15"/>
  <c r="Q32" i="15"/>
  <c r="Q280" i="15"/>
  <c r="Q288" i="15"/>
  <c r="Q313" i="15"/>
  <c r="Q314" i="15"/>
  <c r="R316" i="15"/>
  <c r="P318" i="15"/>
  <c r="Q318" i="15" s="1"/>
  <c r="Q325" i="15"/>
  <c r="O332" i="15"/>
  <c r="Q337" i="15"/>
  <c r="O340" i="15"/>
  <c r="P342" i="15"/>
  <c r="Q342" i="15" s="1"/>
  <c r="O352" i="15"/>
  <c r="Q357" i="15"/>
  <c r="O364" i="15"/>
  <c r="Q369" i="15"/>
  <c r="O372" i="15"/>
  <c r="R373" i="15"/>
  <c r="P374" i="15"/>
  <c r="Q374" i="15" s="1"/>
  <c r="P383" i="15"/>
  <c r="O383" i="15"/>
  <c r="P388" i="15"/>
  <c r="Q388" i="15" s="1"/>
  <c r="O388" i="15"/>
  <c r="P399" i="15"/>
  <c r="O399" i="15"/>
  <c r="Q382" i="15"/>
  <c r="Q558" i="15"/>
  <c r="P637" i="15"/>
  <c r="Q637" i="15" s="1"/>
  <c r="O637" i="15"/>
  <c r="P654" i="15"/>
  <c r="P661" i="15"/>
  <c r="O661" i="15"/>
  <c r="O669" i="15"/>
  <c r="P674" i="15"/>
  <c r="O675" i="15"/>
  <c r="P679" i="15"/>
  <c r="Q679" i="15" s="1"/>
  <c r="O679" i="15"/>
  <c r="S691" i="15"/>
  <c r="P711" i="15"/>
  <c r="O711" i="15"/>
  <c r="O738" i="15"/>
  <c r="P738" i="15"/>
  <c r="Q745" i="15"/>
  <c r="R745" i="15"/>
  <c r="Q385" i="15"/>
  <c r="Q405" i="15"/>
  <c r="O411" i="15"/>
  <c r="O412" i="15"/>
  <c r="Q417" i="15"/>
  <c r="O419" i="15"/>
  <c r="O430" i="15"/>
  <c r="Q433" i="15"/>
  <c r="P437" i="15"/>
  <c r="P449" i="15"/>
  <c r="O450" i="15"/>
  <c r="O451" i="15"/>
  <c r="P457" i="15"/>
  <c r="Q457" i="15" s="1"/>
  <c r="O458" i="15"/>
  <c r="O459" i="15"/>
  <c r="Q465" i="15"/>
  <c r="O470" i="15"/>
  <c r="O471" i="15"/>
  <c r="R472" i="15"/>
  <c r="P473" i="15"/>
  <c r="P481" i="15"/>
  <c r="P493" i="15"/>
  <c r="O496" i="15"/>
  <c r="O552" i="15"/>
  <c r="O554" i="15"/>
  <c r="O555" i="15"/>
  <c r="Q566" i="15"/>
  <c r="O572" i="15"/>
  <c r="O574" i="15"/>
  <c r="O575" i="15"/>
  <c r="O578" i="15"/>
  <c r="O579" i="15"/>
  <c r="Q582" i="15"/>
  <c r="O588" i="15"/>
  <c r="O590" i="15"/>
  <c r="O591" i="15"/>
  <c r="O594" i="15"/>
  <c r="O595" i="15"/>
  <c r="Q598" i="15"/>
  <c r="O636" i="15"/>
  <c r="P636" i="15"/>
  <c r="O658" i="15"/>
  <c r="P658" i="15"/>
  <c r="O678" i="15"/>
  <c r="P678" i="15"/>
  <c r="P691" i="15"/>
  <c r="Q691" i="15" s="1"/>
  <c r="O691" i="15"/>
  <c r="O710" i="15"/>
  <c r="P710" i="15"/>
  <c r="O380" i="15"/>
  <c r="Q393" i="15"/>
  <c r="Q394" i="15"/>
  <c r="R409" i="15"/>
  <c r="Q425" i="15"/>
  <c r="P429" i="15"/>
  <c r="P441" i="15"/>
  <c r="Q441" i="15" s="1"/>
  <c r="Q461" i="15"/>
  <c r="R468" i="15"/>
  <c r="O518" i="15"/>
  <c r="O519" i="15"/>
  <c r="O522" i="15"/>
  <c r="O523" i="15"/>
  <c r="O526" i="15"/>
  <c r="O527" i="15"/>
  <c r="O530" i="15"/>
  <c r="O531" i="15"/>
  <c r="O534" i="15"/>
  <c r="O535" i="15"/>
  <c r="O538" i="15"/>
  <c r="O539" i="15"/>
  <c r="O542" i="15"/>
  <c r="O543" i="15"/>
  <c r="O556" i="15"/>
  <c r="O558" i="15"/>
  <c r="O559" i="15"/>
  <c r="Q565" i="15"/>
  <c r="Q569" i="15"/>
  <c r="Q570" i="15"/>
  <c r="O576" i="15"/>
  <c r="O580" i="15"/>
  <c r="Q585" i="15"/>
  <c r="Q586" i="15"/>
  <c r="O592" i="15"/>
  <c r="O596" i="15"/>
  <c r="P599" i="15"/>
  <c r="R601" i="15"/>
  <c r="Q608" i="15"/>
  <c r="S612" i="15"/>
  <c r="R612" i="15"/>
  <c r="Q613" i="15"/>
  <c r="R613" i="15"/>
  <c r="P615" i="15"/>
  <c r="R617" i="15"/>
  <c r="P624" i="15"/>
  <c r="O625" i="15"/>
  <c r="P628" i="15"/>
  <c r="O629" i="15"/>
  <c r="O631" i="15"/>
  <c r="P635" i="15"/>
  <c r="Q635" i="15" s="1"/>
  <c r="O635" i="15"/>
  <c r="P640" i="15"/>
  <c r="O641" i="15"/>
  <c r="P644" i="15"/>
  <c r="O645" i="15"/>
  <c r="O647" i="15"/>
  <c r="P651" i="15"/>
  <c r="Q651" i="15" s="1"/>
  <c r="O651" i="15"/>
  <c r="P667" i="15"/>
  <c r="Q667" i="15" s="1"/>
  <c r="O667" i="15"/>
  <c r="P686" i="15"/>
  <c r="O687" i="15"/>
  <c r="O690" i="15"/>
  <c r="P690" i="15"/>
  <c r="P698" i="15"/>
  <c r="O699" i="15"/>
  <c r="O720" i="15"/>
  <c r="O726" i="15"/>
  <c r="P726" i="15"/>
  <c r="Q726" i="15" s="1"/>
  <c r="Q401" i="15"/>
  <c r="Q449" i="15"/>
  <c r="P477" i="15"/>
  <c r="O487" i="15"/>
  <c r="P489" i="15"/>
  <c r="Q552" i="15"/>
  <c r="R556" i="15"/>
  <c r="Q572" i="15"/>
  <c r="Q574" i="15"/>
  <c r="Q578" i="15"/>
  <c r="R580" i="15"/>
  <c r="Q588" i="15"/>
  <c r="Q590" i="15"/>
  <c r="Q594" i="15"/>
  <c r="R596" i="15"/>
  <c r="P627" i="15"/>
  <c r="O627" i="15"/>
  <c r="P643" i="15"/>
  <c r="Q643" i="15" s="1"/>
  <c r="O643" i="15"/>
  <c r="Q661" i="15"/>
  <c r="O666" i="15"/>
  <c r="P666" i="15"/>
  <c r="Q666" i="15" s="1"/>
  <c r="P685" i="15"/>
  <c r="O685" i="15"/>
  <c r="O693" i="15"/>
  <c r="P697" i="15"/>
  <c r="O697" i="15"/>
  <c r="P718" i="15"/>
  <c r="Q718" i="15" s="1"/>
  <c r="O719" i="15"/>
  <c r="Q606" i="15"/>
  <c r="Q610" i="15"/>
  <c r="Q655" i="15"/>
  <c r="Q675" i="15"/>
  <c r="Q707" i="15"/>
  <c r="Q722" i="15"/>
  <c r="Q730" i="15"/>
  <c r="O735" i="15"/>
  <c r="O736" i="15"/>
  <c r="O743" i="15"/>
  <c r="O744" i="15"/>
  <c r="P746" i="15"/>
  <c r="Q746" i="15" s="1"/>
  <c r="P747" i="15"/>
  <c r="O754" i="15"/>
  <c r="O755" i="15"/>
  <c r="P762" i="15"/>
  <c r="O766" i="15"/>
  <c r="Q769" i="15"/>
  <c r="P773" i="15"/>
  <c r="P774" i="15"/>
  <c r="Q774" i="15" s="1"/>
  <c r="P777" i="15"/>
  <c r="P778" i="15"/>
  <c r="P781" i="15"/>
  <c r="P782" i="15"/>
  <c r="P785" i="15"/>
  <c r="P786" i="15"/>
  <c r="O789" i="15"/>
  <c r="O795" i="15"/>
  <c r="P800" i="15"/>
  <c r="O801" i="15"/>
  <c r="P802" i="15"/>
  <c r="O803" i="15"/>
  <c r="O807" i="15"/>
  <c r="O829" i="15"/>
  <c r="P830" i="15"/>
  <c r="O831" i="15"/>
  <c r="Q833" i="15"/>
  <c r="P837" i="15"/>
  <c r="Q840" i="15"/>
  <c r="P845" i="15"/>
  <c r="O846" i="15"/>
  <c r="Q848" i="15"/>
  <c r="P853" i="15"/>
  <c r="O854" i="15"/>
  <c r="Q860" i="15"/>
  <c r="P861" i="15"/>
  <c r="O862" i="15"/>
  <c r="O872" i="15"/>
  <c r="P873" i="15"/>
  <c r="O874" i="15"/>
  <c r="Q876" i="15"/>
  <c r="O884" i="15"/>
  <c r="Q699" i="15"/>
  <c r="R733" i="15"/>
  <c r="Q738" i="15"/>
  <c r="Q749" i="15"/>
  <c r="Q880" i="15"/>
  <c r="S827" i="15"/>
  <c r="Q829" i="15"/>
  <c r="Q866" i="15"/>
  <c r="S870" i="15"/>
  <c r="Q872" i="15"/>
  <c r="Q884" i="15"/>
  <c r="O748" i="15"/>
  <c r="P750" i="15"/>
  <c r="Q750" i="15" s="1"/>
  <c r="P761" i="15"/>
  <c r="Q761" i="15" s="1"/>
  <c r="O763" i="15"/>
  <c r="Q795" i="15"/>
  <c r="P212" i="15"/>
  <c r="O210" i="15"/>
  <c r="O209" i="15"/>
  <c r="P205" i="15"/>
  <c r="P204" i="15"/>
  <c r="P173" i="15"/>
  <c r="O162" i="15"/>
  <c r="O161" i="15"/>
  <c r="P152" i="15"/>
  <c r="Q152" i="15" s="1"/>
  <c r="O150" i="15"/>
  <c r="O149" i="15"/>
  <c r="O157" i="15"/>
  <c r="O158" i="15"/>
  <c r="O165" i="15"/>
  <c r="O166" i="15"/>
  <c r="P169" i="15"/>
  <c r="Q169" i="15" s="1"/>
  <c r="Q172" i="15"/>
  <c r="O177" i="15"/>
  <c r="O178" i="15"/>
  <c r="P180" i="15"/>
  <c r="Q180" i="15" s="1"/>
  <c r="P181" i="15"/>
  <c r="P189" i="15"/>
  <c r="P201" i="15"/>
  <c r="P213" i="15"/>
  <c r="Q213" i="15" s="1"/>
  <c r="P229" i="15"/>
  <c r="O145" i="15"/>
  <c r="O146" i="15"/>
  <c r="P144" i="15"/>
  <c r="Q144" i="15" s="1"/>
  <c r="O154" i="15"/>
  <c r="R155" i="15"/>
  <c r="P156" i="15"/>
  <c r="P164" i="15"/>
  <c r="Q164" i="15" s="1"/>
  <c r="O174" i="15"/>
  <c r="P176" i="15"/>
  <c r="O186" i="15"/>
  <c r="O198" i="15"/>
  <c r="O206" i="15"/>
  <c r="P208" i="15"/>
  <c r="O215" i="15"/>
  <c r="O216" i="15"/>
  <c r="O226" i="15"/>
  <c r="O274" i="15"/>
  <c r="R223" i="15"/>
  <c r="O243" i="15"/>
  <c r="R245" i="15"/>
  <c r="O247" i="15"/>
  <c r="O251" i="15"/>
  <c r="R253" i="15"/>
  <c r="O255" i="15"/>
  <c r="O259" i="15"/>
  <c r="R261" i="15"/>
  <c r="O263" i="15"/>
  <c r="O267" i="15"/>
  <c r="R269" i="15"/>
  <c r="O271" i="15"/>
  <c r="O275" i="15"/>
  <c r="R277" i="15"/>
  <c r="P148" i="15"/>
  <c r="Q148" i="15" s="1"/>
  <c r="Q156" i="15"/>
  <c r="P160" i="15"/>
  <c r="Q160" i="15" s="1"/>
  <c r="P168" i="15"/>
  <c r="Q168" i="15" s="1"/>
  <c r="O170" i="15"/>
  <c r="O182" i="15"/>
  <c r="O190" i="15"/>
  <c r="P192" i="15"/>
  <c r="O202" i="15"/>
  <c r="P220" i="15"/>
  <c r="Q220" i="15" s="1"/>
  <c r="O230" i="15"/>
  <c r="R248" i="15"/>
  <c r="R256" i="15"/>
  <c r="R264" i="15"/>
  <c r="R272" i="15"/>
  <c r="Q134" i="15"/>
  <c r="Q122" i="15"/>
  <c r="O122" i="15"/>
  <c r="O118" i="15"/>
  <c r="O117" i="15"/>
  <c r="P112" i="15"/>
  <c r="Q110" i="15"/>
  <c r="P96" i="15"/>
  <c r="O93" i="15"/>
  <c r="P92" i="15"/>
  <c r="O85" i="15"/>
  <c r="P84" i="15"/>
  <c r="Q84" i="15" s="1"/>
  <c r="R98" i="15"/>
  <c r="R102" i="15"/>
  <c r="R83" i="15"/>
  <c r="R95" i="15"/>
  <c r="R107" i="15"/>
  <c r="T122" i="15"/>
  <c r="O125" i="15"/>
  <c r="P80" i="15"/>
  <c r="Q80" i="15" s="1"/>
  <c r="P104" i="15"/>
  <c r="Q104" i="15" s="1"/>
  <c r="Q92" i="15"/>
  <c r="T102" i="15"/>
  <c r="R103" i="15"/>
  <c r="P105" i="15"/>
  <c r="T107" i="15"/>
  <c r="Q108" i="15"/>
  <c r="O110" i="15"/>
  <c r="O120" i="15"/>
  <c r="O121" i="15"/>
  <c r="P124" i="15"/>
  <c r="T127" i="15"/>
  <c r="O129" i="15"/>
  <c r="O130" i="15"/>
  <c r="O134" i="15"/>
  <c r="O141" i="15"/>
  <c r="O142" i="15"/>
  <c r="O81" i="15"/>
  <c r="P116" i="15"/>
  <c r="O126" i="15"/>
  <c r="P76" i="15"/>
  <c r="Q76" i="15" s="1"/>
  <c r="O77" i="15"/>
  <c r="R79" i="15"/>
  <c r="T83" i="15"/>
  <c r="P88" i="15"/>
  <c r="Q88" i="15" s="1"/>
  <c r="O89" i="15"/>
  <c r="T98" i="15"/>
  <c r="T99" i="15"/>
  <c r="O114" i="15"/>
  <c r="P128" i="15"/>
  <c r="O138" i="15"/>
  <c r="R139" i="15"/>
  <c r="P140" i="15"/>
  <c r="Q140" i="15" s="1"/>
  <c r="P72" i="15"/>
  <c r="Q72" i="15" s="1"/>
  <c r="P69" i="15"/>
  <c r="O70" i="15"/>
  <c r="O66" i="15"/>
  <c r="P57" i="15"/>
  <c r="O46" i="15"/>
  <c r="P45" i="15"/>
  <c r="P41" i="15"/>
  <c r="O40" i="15"/>
  <c r="Q40" i="15"/>
  <c r="P38" i="15"/>
  <c r="Q38" i="15" s="1"/>
  <c r="P34" i="15"/>
  <c r="P30" i="15"/>
  <c r="P26" i="15"/>
  <c r="Q26" i="15" s="1"/>
  <c r="O20" i="15"/>
  <c r="P15" i="15"/>
  <c r="Q15" i="15" s="1"/>
  <c r="O24" i="15"/>
  <c r="O28" i="15"/>
  <c r="P29" i="15"/>
  <c r="Q29" i="15" s="1"/>
  <c r="O32" i="15"/>
  <c r="P33" i="15"/>
  <c r="O36" i="15"/>
  <c r="O48" i="15"/>
  <c r="O56" i="15"/>
  <c r="Q60" i="15"/>
  <c r="O64" i="15"/>
  <c r="O16" i="15"/>
  <c r="O44" i="15"/>
  <c r="O52" i="15"/>
  <c r="Q56" i="15"/>
  <c r="O60" i="15"/>
  <c r="Q64" i="15"/>
  <c r="O68" i="15"/>
  <c r="S500" i="15"/>
  <c r="S508" i="15"/>
  <c r="S516" i="15"/>
  <c r="S524" i="15"/>
  <c r="S532" i="15"/>
  <c r="S540" i="15"/>
  <c r="S552" i="15"/>
  <c r="S568" i="15"/>
  <c r="S584" i="15"/>
  <c r="S600" i="15"/>
  <c r="S616" i="15"/>
  <c r="S864" i="15"/>
  <c r="Q8" i="15"/>
  <c r="Q12" i="15"/>
  <c r="Q20" i="15"/>
  <c r="R75" i="15"/>
  <c r="R91" i="15"/>
  <c r="R110" i="15"/>
  <c r="R122" i="15"/>
  <c r="R134" i="15"/>
  <c r="R147" i="15"/>
  <c r="R167" i="15"/>
  <c r="R171" i="15"/>
  <c r="R187" i="15"/>
  <c r="R203" i="15"/>
  <c r="R217" i="15"/>
  <c r="R231" i="15"/>
  <c r="R249" i="15"/>
  <c r="R257" i="15"/>
  <c r="R265" i="15"/>
  <c r="R273" i="15"/>
  <c r="R337" i="15"/>
  <c r="R353" i="15"/>
  <c r="R369" i="15"/>
  <c r="R385" i="15"/>
  <c r="R401" i="15"/>
  <c r="R417" i="15"/>
  <c r="R424" i="15"/>
  <c r="R432" i="15"/>
  <c r="R440" i="15"/>
  <c r="R448" i="15"/>
  <c r="R456" i="15"/>
  <c r="R460" i="15"/>
  <c r="R480" i="15"/>
  <c r="Q496" i="15"/>
  <c r="R504" i="15"/>
  <c r="R512" i="15"/>
  <c r="R520" i="15"/>
  <c r="R528" i="15"/>
  <c r="R536" i="15"/>
  <c r="R544" i="15"/>
  <c r="R560" i="15"/>
  <c r="R565" i="15"/>
  <c r="R576" i="15"/>
  <c r="R592" i="15"/>
  <c r="R608" i="15"/>
  <c r="S621" i="15"/>
  <c r="S655" i="15"/>
  <c r="S667" i="15"/>
  <c r="S805" i="15"/>
  <c r="S809" i="15"/>
  <c r="Q844" i="15"/>
  <c r="R87" i="15"/>
  <c r="R99" i="15"/>
  <c r="R143" i="15"/>
  <c r="R159" i="15"/>
  <c r="R163" i="15"/>
  <c r="R183" i="15"/>
  <c r="R199" i="15"/>
  <c r="R227" i="15"/>
  <c r="R244" i="15"/>
  <c r="R252" i="15"/>
  <c r="R260" i="15"/>
  <c r="R268" i="15"/>
  <c r="R276" i="15"/>
  <c r="R476" i="15"/>
  <c r="R492" i="15"/>
  <c r="S560" i="15"/>
  <c r="S576" i="15"/>
  <c r="S592" i="15"/>
  <c r="S608" i="15"/>
  <c r="R760" i="15"/>
  <c r="R768" i="15"/>
  <c r="Q811" i="15"/>
  <c r="Q852" i="15"/>
  <c r="Q856" i="15"/>
  <c r="R280" i="15"/>
  <c r="S496" i="15"/>
  <c r="R552" i="15"/>
  <c r="S556" i="15"/>
  <c r="S572" i="15"/>
  <c r="S588" i="15"/>
  <c r="Q627" i="15"/>
  <c r="R713" i="15"/>
  <c r="R717" i="15"/>
  <c r="S791" i="15"/>
  <c r="Q799" i="15"/>
  <c r="S831" i="15"/>
  <c r="T19" i="15"/>
  <c r="P25" i="15"/>
  <c r="Q25" i="15" s="1"/>
  <c r="P27" i="15"/>
  <c r="Q27" i="15" s="1"/>
  <c r="Q13" i="15"/>
  <c r="T13" i="15"/>
  <c r="T15" i="15"/>
  <c r="P21" i="15"/>
  <c r="Q21" i="15" s="1"/>
  <c r="Q22" i="15"/>
  <c r="P23" i="15"/>
  <c r="Q23" i="15" s="1"/>
  <c r="T29" i="15"/>
  <c r="P31" i="15"/>
  <c r="Q31" i="15" s="1"/>
  <c r="O31" i="15"/>
  <c r="P39" i="15"/>
  <c r="Q39" i="15" s="1"/>
  <c r="O39" i="15"/>
  <c r="R43" i="15"/>
  <c r="Q43" i="15"/>
  <c r="R59" i="15"/>
  <c r="Q59" i="15"/>
  <c r="T23" i="15"/>
  <c r="P9" i="15"/>
  <c r="Q9" i="15" s="1"/>
  <c r="Q10" i="15"/>
  <c r="R33" i="15"/>
  <c r="Q33" i="15"/>
  <c r="R40" i="15"/>
  <c r="T9" i="15"/>
  <c r="T11" i="15"/>
  <c r="Q16" i="15"/>
  <c r="P17" i="15"/>
  <c r="Q17" i="15" s="1"/>
  <c r="P19" i="15"/>
  <c r="Q19" i="15" s="1"/>
  <c r="R21" i="15"/>
  <c r="R23" i="15"/>
  <c r="T25" i="15"/>
  <c r="T27" i="15"/>
  <c r="R31" i="15"/>
  <c r="R36" i="15"/>
  <c r="R37" i="15"/>
  <c r="R39" i="15"/>
  <c r="Q52" i="15"/>
  <c r="R55" i="15"/>
  <c r="Q55" i="15"/>
  <c r="Q68" i="15"/>
  <c r="R71" i="15"/>
  <c r="Q71" i="15"/>
  <c r="Q14" i="15"/>
  <c r="T21" i="15"/>
  <c r="R30" i="15"/>
  <c r="Q30" i="15"/>
  <c r="P35" i="15"/>
  <c r="Q35" i="15" s="1"/>
  <c r="O35" i="15"/>
  <c r="R45" i="15"/>
  <c r="Q45" i="15"/>
  <c r="Q51" i="15"/>
  <c r="R51" i="15"/>
  <c r="R67" i="15"/>
  <c r="Q67" i="15"/>
  <c r="P11" i="15"/>
  <c r="Q11" i="15" s="1"/>
  <c r="T17" i="15"/>
  <c r="R32" i="15"/>
  <c r="R47" i="15"/>
  <c r="Q47" i="15"/>
  <c r="R63" i="15"/>
  <c r="Q63" i="15"/>
  <c r="Q44" i="15"/>
  <c r="T45" i="15"/>
  <c r="Q48" i="15"/>
  <c r="M41" i="15"/>
  <c r="O43" i="15"/>
  <c r="R44" i="15"/>
  <c r="O47" i="15"/>
  <c r="R48" i="15"/>
  <c r="M49" i="15"/>
  <c r="O51" i="15"/>
  <c r="R52" i="15"/>
  <c r="M53" i="15"/>
  <c r="O55" i="15"/>
  <c r="R56" i="15"/>
  <c r="M57" i="15"/>
  <c r="O59" i="15"/>
  <c r="R60" i="15"/>
  <c r="M61" i="15"/>
  <c r="O63" i="15"/>
  <c r="R64" i="15"/>
  <c r="M65" i="15"/>
  <c r="O67" i="15"/>
  <c r="R68" i="15"/>
  <c r="M69" i="15"/>
  <c r="O71" i="15"/>
  <c r="Q73" i="15"/>
  <c r="R73" i="15"/>
  <c r="O74" i="15"/>
  <c r="Q81" i="15"/>
  <c r="R81" i="15"/>
  <c r="O82" i="15"/>
  <c r="Q89" i="15"/>
  <c r="R89" i="15"/>
  <c r="O90" i="15"/>
  <c r="Q98" i="15"/>
  <c r="Q102" i="15"/>
  <c r="Q105" i="15"/>
  <c r="R105" i="15"/>
  <c r="O106" i="15"/>
  <c r="O111" i="15"/>
  <c r="P111" i="15"/>
  <c r="Q111" i="15" s="1"/>
  <c r="M112" i="15"/>
  <c r="R115" i="15"/>
  <c r="T117" i="15"/>
  <c r="O119" i="15"/>
  <c r="P119" i="15"/>
  <c r="Q119" i="15" s="1"/>
  <c r="M120" i="15"/>
  <c r="O123" i="15"/>
  <c r="P123" i="15"/>
  <c r="Q123" i="15" s="1"/>
  <c r="M124" i="15"/>
  <c r="R127" i="15"/>
  <c r="T129" i="15"/>
  <c r="O131" i="15"/>
  <c r="P131" i="15"/>
  <c r="Q131" i="15" s="1"/>
  <c r="M132" i="15"/>
  <c r="O135" i="15"/>
  <c r="P135" i="15"/>
  <c r="Q135" i="15" s="1"/>
  <c r="M136" i="15"/>
  <c r="O139" i="15"/>
  <c r="P139" i="15"/>
  <c r="Q139" i="15" s="1"/>
  <c r="O147" i="15"/>
  <c r="P147" i="15"/>
  <c r="O155" i="15"/>
  <c r="P155" i="15"/>
  <c r="O163" i="15"/>
  <c r="P163" i="15"/>
  <c r="O171" i="15"/>
  <c r="P171" i="15"/>
  <c r="Q189" i="15"/>
  <c r="R189" i="15"/>
  <c r="Q205" i="15"/>
  <c r="R205" i="15"/>
  <c r="Q233" i="15"/>
  <c r="R233" i="15"/>
  <c r="R242" i="15"/>
  <c r="Q242" i="15"/>
  <c r="R250" i="15"/>
  <c r="Q250" i="15"/>
  <c r="R258" i="15"/>
  <c r="Q258" i="15"/>
  <c r="R266" i="15"/>
  <c r="Q266" i="15"/>
  <c r="R274" i="15"/>
  <c r="Q274" i="15"/>
  <c r="T35" i="15"/>
  <c r="T39" i="15"/>
  <c r="T43" i="15"/>
  <c r="Q46" i="15"/>
  <c r="T47" i="15"/>
  <c r="Q50" i="15"/>
  <c r="T51" i="15"/>
  <c r="Q54" i="15"/>
  <c r="T55" i="15"/>
  <c r="Q58" i="15"/>
  <c r="T59" i="15"/>
  <c r="Q62" i="15"/>
  <c r="T63" i="15"/>
  <c r="Q66" i="15"/>
  <c r="T67" i="15"/>
  <c r="Q70" i="15"/>
  <c r="T71" i="15"/>
  <c r="O75" i="15"/>
  <c r="P75" i="15"/>
  <c r="Q75" i="15" s="1"/>
  <c r="R76" i="15"/>
  <c r="O83" i="15"/>
  <c r="P83" i="15"/>
  <c r="Q83" i="15" s="1"/>
  <c r="R84" i="15"/>
  <c r="O91" i="15"/>
  <c r="P91" i="15"/>
  <c r="Q91" i="15" s="1"/>
  <c r="R92" i="15"/>
  <c r="Q97" i="15"/>
  <c r="R97" i="15"/>
  <c r="Q101" i="15"/>
  <c r="R101" i="15"/>
  <c r="O107" i="15"/>
  <c r="P107" i="15"/>
  <c r="Q107" i="15" s="1"/>
  <c r="R108" i="15"/>
  <c r="R113" i="15"/>
  <c r="Q125" i="15"/>
  <c r="R125" i="15"/>
  <c r="Q137" i="15"/>
  <c r="R137" i="15"/>
  <c r="T137" i="15"/>
  <c r="R144" i="15"/>
  <c r="Q145" i="15"/>
  <c r="R145" i="15"/>
  <c r="T145" i="15"/>
  <c r="R152" i="15"/>
  <c r="Q153" i="15"/>
  <c r="R153" i="15"/>
  <c r="T153" i="15"/>
  <c r="R160" i="15"/>
  <c r="Q161" i="15"/>
  <c r="R161" i="15"/>
  <c r="T161" i="15"/>
  <c r="R168" i="15"/>
  <c r="R169" i="15"/>
  <c r="T169" i="15"/>
  <c r="Q185" i="15"/>
  <c r="R185" i="15"/>
  <c r="Q201" i="15"/>
  <c r="R201" i="15"/>
  <c r="Q215" i="15"/>
  <c r="R215" i="15"/>
  <c r="Q229" i="15"/>
  <c r="R229" i="15"/>
  <c r="T31" i="15"/>
  <c r="Q34" i="15"/>
  <c r="Q42" i="15"/>
  <c r="O78" i="15"/>
  <c r="Q85" i="15"/>
  <c r="R85" i="15"/>
  <c r="O86" i="15"/>
  <c r="Q93" i="15"/>
  <c r="R93" i="15"/>
  <c r="O94" i="15"/>
  <c r="T97" i="15"/>
  <c r="O98" i="15"/>
  <c r="T101" i="15"/>
  <c r="O102" i="15"/>
  <c r="Q109" i="15"/>
  <c r="R109" i="15"/>
  <c r="R111" i="15"/>
  <c r="T113" i="15"/>
  <c r="O115" i="15"/>
  <c r="P115" i="15"/>
  <c r="Q115" i="15" s="1"/>
  <c r="M116" i="15"/>
  <c r="R119" i="15"/>
  <c r="Q121" i="15"/>
  <c r="R121" i="15"/>
  <c r="R123" i="15"/>
  <c r="T125" i="15"/>
  <c r="O127" i="15"/>
  <c r="P127" i="15"/>
  <c r="Q127" i="15" s="1"/>
  <c r="M128" i="15"/>
  <c r="R131" i="15"/>
  <c r="Q133" i="15"/>
  <c r="R133" i="15"/>
  <c r="R135" i="15"/>
  <c r="O143" i="15"/>
  <c r="P143" i="15"/>
  <c r="Q143" i="15" s="1"/>
  <c r="O151" i="15"/>
  <c r="P151" i="15"/>
  <c r="O159" i="15"/>
  <c r="P159" i="15"/>
  <c r="O167" i="15"/>
  <c r="P167" i="15"/>
  <c r="Q181" i="15"/>
  <c r="R181" i="15"/>
  <c r="R197" i="15"/>
  <c r="R213" i="15"/>
  <c r="R225" i="15"/>
  <c r="R246" i="15"/>
  <c r="Q246" i="15"/>
  <c r="R254" i="15"/>
  <c r="Q254" i="15"/>
  <c r="R262" i="15"/>
  <c r="Q262" i="15"/>
  <c r="R270" i="15"/>
  <c r="Q270" i="15"/>
  <c r="R72" i="15"/>
  <c r="O79" i="15"/>
  <c r="P79" i="15"/>
  <c r="Q79" i="15" s="1"/>
  <c r="R80" i="15"/>
  <c r="O87" i="15"/>
  <c r="P87" i="15"/>
  <c r="Q87" i="15" s="1"/>
  <c r="R88" i="15"/>
  <c r="O95" i="15"/>
  <c r="P95" i="15"/>
  <c r="Q95" i="15" s="1"/>
  <c r="R96" i="15"/>
  <c r="Q96" i="15"/>
  <c r="O99" i="15"/>
  <c r="P99" i="15"/>
  <c r="Q99" i="15" s="1"/>
  <c r="R100" i="15"/>
  <c r="O103" i="15"/>
  <c r="P103" i="15"/>
  <c r="Q103" i="15" s="1"/>
  <c r="R104" i="15"/>
  <c r="Q117" i="15"/>
  <c r="R117" i="15"/>
  <c r="Q129" i="15"/>
  <c r="R129" i="15"/>
  <c r="R140" i="15"/>
  <c r="Q141" i="15"/>
  <c r="R141" i="15"/>
  <c r="T141" i="15"/>
  <c r="R148" i="15"/>
  <c r="Q149" i="15"/>
  <c r="R149" i="15"/>
  <c r="T149" i="15"/>
  <c r="R156" i="15"/>
  <c r="Q157" i="15"/>
  <c r="R157" i="15"/>
  <c r="T157" i="15"/>
  <c r="R164" i="15"/>
  <c r="Q165" i="15"/>
  <c r="R165" i="15"/>
  <c r="T165" i="15"/>
  <c r="R172" i="15"/>
  <c r="Q173" i="15"/>
  <c r="R173" i="15"/>
  <c r="T173" i="15"/>
  <c r="Q177" i="15"/>
  <c r="R177" i="15"/>
  <c r="Q193" i="15"/>
  <c r="R193" i="15"/>
  <c r="Q209" i="15"/>
  <c r="R209" i="15"/>
  <c r="Q221" i="15"/>
  <c r="R221" i="15"/>
  <c r="Q237" i="15"/>
  <c r="R237" i="15"/>
  <c r="M74" i="15"/>
  <c r="M78" i="15"/>
  <c r="M82" i="15"/>
  <c r="M86" i="15"/>
  <c r="M90" i="15"/>
  <c r="M94" i="15"/>
  <c r="M106" i="15"/>
  <c r="M114" i="15"/>
  <c r="M118" i="15"/>
  <c r="M126" i="15"/>
  <c r="M130" i="15"/>
  <c r="M138" i="15"/>
  <c r="M142" i="15"/>
  <c r="M146" i="15"/>
  <c r="M150" i="15"/>
  <c r="M154" i="15"/>
  <c r="M158" i="15"/>
  <c r="M162" i="15"/>
  <c r="M166" i="15"/>
  <c r="M170" i="15"/>
  <c r="M174" i="15"/>
  <c r="P175" i="15"/>
  <c r="Q175" i="15" s="1"/>
  <c r="M178" i="15"/>
  <c r="P179" i="15"/>
  <c r="Q179" i="15" s="1"/>
  <c r="M182" i="15"/>
  <c r="P183" i="15"/>
  <c r="Q183" i="15" s="1"/>
  <c r="M186" i="15"/>
  <c r="P187" i="15"/>
  <c r="Q187" i="15" s="1"/>
  <c r="M190" i="15"/>
  <c r="P191" i="15"/>
  <c r="Q191" i="15" s="1"/>
  <c r="M194" i="15"/>
  <c r="P195" i="15"/>
  <c r="Q195" i="15" s="1"/>
  <c r="M198" i="15"/>
  <c r="P199" i="15"/>
  <c r="Q199" i="15" s="1"/>
  <c r="M202" i="15"/>
  <c r="P203" i="15"/>
  <c r="Q203" i="15" s="1"/>
  <c r="M206" i="15"/>
  <c r="P207" i="15"/>
  <c r="M210" i="15"/>
  <c r="P211" i="15"/>
  <c r="Q211" i="15" s="1"/>
  <c r="M216" i="15"/>
  <c r="P217" i="15"/>
  <c r="Q217" i="15" s="1"/>
  <c r="P219" i="15"/>
  <c r="Q219" i="15" s="1"/>
  <c r="M222" i="15"/>
  <c r="P223" i="15"/>
  <c r="Q223" i="15" s="1"/>
  <c r="M226" i="15"/>
  <c r="P227" i="15"/>
  <c r="Q227" i="15" s="1"/>
  <c r="M230" i="15"/>
  <c r="P231" i="15"/>
  <c r="Q231" i="15" s="1"/>
  <c r="M234" i="15"/>
  <c r="P235" i="15"/>
  <c r="Q235" i="15" s="1"/>
  <c r="M238" i="15"/>
  <c r="P239" i="15"/>
  <c r="Q239" i="15" s="1"/>
  <c r="P241" i="15"/>
  <c r="O241" i="15"/>
  <c r="P245" i="15"/>
  <c r="Q245" i="15" s="1"/>
  <c r="O245" i="15"/>
  <c r="P249" i="15"/>
  <c r="Q249" i="15" s="1"/>
  <c r="O249" i="15"/>
  <c r="P253" i="15"/>
  <c r="Q253" i="15" s="1"/>
  <c r="O253" i="15"/>
  <c r="P257" i="15"/>
  <c r="Q257" i="15" s="1"/>
  <c r="O257" i="15"/>
  <c r="P261" i="15"/>
  <c r="Q261" i="15" s="1"/>
  <c r="O261" i="15"/>
  <c r="P265" i="15"/>
  <c r="Q265" i="15" s="1"/>
  <c r="O265" i="15"/>
  <c r="P269" i="15"/>
  <c r="Q269" i="15" s="1"/>
  <c r="O269" i="15"/>
  <c r="P273" i="15"/>
  <c r="Q273" i="15" s="1"/>
  <c r="O273" i="15"/>
  <c r="P277" i="15"/>
  <c r="Q277" i="15" s="1"/>
  <c r="O277" i="15"/>
  <c r="M278" i="15"/>
  <c r="R281" i="15"/>
  <c r="T283" i="15"/>
  <c r="P285" i="15"/>
  <c r="Q285" i="15" s="1"/>
  <c r="O285" i="15"/>
  <c r="M286" i="15"/>
  <c r="R289" i="15"/>
  <c r="T291" i="15"/>
  <c r="P293" i="15"/>
  <c r="Q293" i="15" s="1"/>
  <c r="O293" i="15"/>
  <c r="R296" i="15"/>
  <c r="Q296" i="15"/>
  <c r="P301" i="15"/>
  <c r="Q301" i="15" s="1"/>
  <c r="O301" i="15"/>
  <c r="R304" i="15"/>
  <c r="Q304" i="15"/>
  <c r="P309" i="15"/>
  <c r="Q309" i="15" s="1"/>
  <c r="O309" i="15"/>
  <c r="R320" i="15"/>
  <c r="Q320" i="15"/>
  <c r="Q321" i="15"/>
  <c r="Q324" i="15"/>
  <c r="R332" i="15"/>
  <c r="Q332" i="15"/>
  <c r="Q333" i="15"/>
  <c r="R348" i="15"/>
  <c r="Q348" i="15"/>
  <c r="Q349" i="15"/>
  <c r="R364" i="15"/>
  <c r="Q364" i="15"/>
  <c r="Q365" i="15"/>
  <c r="R380" i="15"/>
  <c r="Q380" i="15"/>
  <c r="Q381" i="15"/>
  <c r="R396" i="15"/>
  <c r="Q396" i="15"/>
  <c r="Q397" i="15"/>
  <c r="R412" i="15"/>
  <c r="Q412" i="15"/>
  <c r="Q413" i="15"/>
  <c r="Q147" i="15"/>
  <c r="Q151" i="15"/>
  <c r="Q155" i="15"/>
  <c r="Q159" i="15"/>
  <c r="Q163" i="15"/>
  <c r="Q167" i="15"/>
  <c r="Q171" i="15"/>
  <c r="Q207" i="15"/>
  <c r="Q244" i="15"/>
  <c r="Q248" i="15"/>
  <c r="Q252" i="15"/>
  <c r="Q256" i="15"/>
  <c r="Q260" i="15"/>
  <c r="Q264" i="15"/>
  <c r="Q268" i="15"/>
  <c r="Q272" i="15"/>
  <c r="Q276" i="15"/>
  <c r="R279" i="15"/>
  <c r="Q279" i="15"/>
  <c r="Q284" i="15"/>
  <c r="R287" i="15"/>
  <c r="Q287" i="15"/>
  <c r="Q292" i="15"/>
  <c r="R298" i="15"/>
  <c r="R299" i="15"/>
  <c r="Q299" i="15"/>
  <c r="T299" i="15"/>
  <c r="R306" i="15"/>
  <c r="R307" i="15"/>
  <c r="Q307" i="15"/>
  <c r="T307" i="15"/>
  <c r="R328" i="15"/>
  <c r="Q328" i="15"/>
  <c r="R344" i="15"/>
  <c r="Q344" i="15"/>
  <c r="R360" i="15"/>
  <c r="Q360" i="15"/>
  <c r="R376" i="15"/>
  <c r="Q376" i="15"/>
  <c r="Q384" i="15"/>
  <c r="R392" i="15"/>
  <c r="Q392" i="15"/>
  <c r="R408" i="15"/>
  <c r="Q408" i="15"/>
  <c r="Q176" i="15"/>
  <c r="T177" i="15"/>
  <c r="T181" i="15"/>
  <c r="Q184" i="15"/>
  <c r="T185" i="15"/>
  <c r="Q188" i="15"/>
  <c r="T189" i="15"/>
  <c r="Q192" i="15"/>
  <c r="T193" i="15"/>
  <c r="Q196" i="15"/>
  <c r="T197" i="15"/>
  <c r="Q200" i="15"/>
  <c r="T201" i="15"/>
  <c r="Q204" i="15"/>
  <c r="T205" i="15"/>
  <c r="Q208" i="15"/>
  <c r="T209" i="15"/>
  <c r="Q212" i="15"/>
  <c r="T213" i="15"/>
  <c r="T215" i="15"/>
  <c r="Q218" i="15"/>
  <c r="T221" i="15"/>
  <c r="T225" i="15"/>
  <c r="Q228" i="15"/>
  <c r="T229" i="15"/>
  <c r="Q232" i="15"/>
  <c r="T233" i="15"/>
  <c r="T237" i="15"/>
  <c r="Q240" i="15"/>
  <c r="R243" i="15"/>
  <c r="Q243" i="15"/>
  <c r="R247" i="15"/>
  <c r="Q247" i="15"/>
  <c r="R251" i="15"/>
  <c r="Q251" i="15"/>
  <c r="R255" i="15"/>
  <c r="Q255" i="15"/>
  <c r="R259" i="15"/>
  <c r="Q259" i="15"/>
  <c r="R263" i="15"/>
  <c r="Q263" i="15"/>
  <c r="R267" i="15"/>
  <c r="Q267" i="15"/>
  <c r="R271" i="15"/>
  <c r="Q271" i="15"/>
  <c r="R275" i="15"/>
  <c r="Q275" i="15"/>
  <c r="P281" i="15"/>
  <c r="Q281" i="15" s="1"/>
  <c r="O281" i="15"/>
  <c r="R282" i="15"/>
  <c r="P289" i="15"/>
  <c r="Q289" i="15" s="1"/>
  <c r="O289" i="15"/>
  <c r="R290" i="15"/>
  <c r="P297" i="15"/>
  <c r="Q297" i="15" s="1"/>
  <c r="O297" i="15"/>
  <c r="R300" i="15"/>
  <c r="Q300" i="15"/>
  <c r="P305" i="15"/>
  <c r="Q305" i="15" s="1"/>
  <c r="O305" i="15"/>
  <c r="R308" i="15"/>
  <c r="Q308" i="15"/>
  <c r="R312" i="15"/>
  <c r="Q312" i="15"/>
  <c r="R340" i="15"/>
  <c r="Q340" i="15"/>
  <c r="R356" i="15"/>
  <c r="Q356" i="15"/>
  <c r="R372" i="15"/>
  <c r="Q372" i="15"/>
  <c r="R388" i="15"/>
  <c r="R404" i="15"/>
  <c r="Q404" i="15"/>
  <c r="M241" i="15"/>
  <c r="T243" i="15"/>
  <c r="O244" i="15"/>
  <c r="T247" i="15"/>
  <c r="O248" i="15"/>
  <c r="T251" i="15"/>
  <c r="O252" i="15"/>
  <c r="T255" i="15"/>
  <c r="O256" i="15"/>
  <c r="T259" i="15"/>
  <c r="O260" i="15"/>
  <c r="T263" i="15"/>
  <c r="O264" i="15"/>
  <c r="T267" i="15"/>
  <c r="O268" i="15"/>
  <c r="T271" i="15"/>
  <c r="O272" i="15"/>
  <c r="T275" i="15"/>
  <c r="O276" i="15"/>
  <c r="R283" i="15"/>
  <c r="Q283" i="15"/>
  <c r="O284" i="15"/>
  <c r="R291" i="15"/>
  <c r="Q291" i="15"/>
  <c r="O292" i="15"/>
  <c r="R294" i="15"/>
  <c r="R295" i="15"/>
  <c r="T295" i="15"/>
  <c r="R302" i="15"/>
  <c r="R303" i="15"/>
  <c r="Q303" i="15"/>
  <c r="T303" i="15"/>
  <c r="Q316" i="15"/>
  <c r="R336" i="15"/>
  <c r="Q336" i="15"/>
  <c r="R352" i="15"/>
  <c r="Q352" i="15"/>
  <c r="R368" i="15"/>
  <c r="Q368" i="15"/>
  <c r="R400" i="15"/>
  <c r="Q400" i="15"/>
  <c r="R416" i="15"/>
  <c r="Q416" i="15"/>
  <c r="T280" i="15"/>
  <c r="T284" i="15"/>
  <c r="T288" i="15"/>
  <c r="T292" i="15"/>
  <c r="T296" i="15"/>
  <c r="T300" i="15"/>
  <c r="T304" i="15"/>
  <c r="T308" i="15"/>
  <c r="R310" i="15"/>
  <c r="M311" i="15"/>
  <c r="T312" i="15"/>
  <c r="O313" i="15"/>
  <c r="R314" i="15"/>
  <c r="M315" i="15"/>
  <c r="O317" i="15"/>
  <c r="R318" i="15"/>
  <c r="M319" i="15"/>
  <c r="T320" i="15"/>
  <c r="O321" i="15"/>
  <c r="R322" i="15"/>
  <c r="M323" i="15"/>
  <c r="O325" i="15"/>
  <c r="R326" i="15"/>
  <c r="M327" i="15"/>
  <c r="T328" i="15"/>
  <c r="O329" i="15"/>
  <c r="R330" i="15"/>
  <c r="M331" i="15"/>
  <c r="T332" i="15"/>
  <c r="O333" i="15"/>
  <c r="R334" i="15"/>
  <c r="M335" i="15"/>
  <c r="T336" i="15"/>
  <c r="O337" i="15"/>
  <c r="R338" i="15"/>
  <c r="M339" i="15"/>
  <c r="T340" i="15"/>
  <c r="O341" i="15"/>
  <c r="R342" i="15"/>
  <c r="M343" i="15"/>
  <c r="T344" i="15"/>
  <c r="O345" i="15"/>
  <c r="R346" i="15"/>
  <c r="M347" i="15"/>
  <c r="T348" i="15"/>
  <c r="O349" i="15"/>
  <c r="R350" i="15"/>
  <c r="M351" i="15"/>
  <c r="T352" i="15"/>
  <c r="O353" i="15"/>
  <c r="R354" i="15"/>
  <c r="M355" i="15"/>
  <c r="T356" i="15"/>
  <c r="O357" i="15"/>
  <c r="R358" i="15"/>
  <c r="M359" i="15"/>
  <c r="T360" i="15"/>
  <c r="O361" i="15"/>
  <c r="R362" i="15"/>
  <c r="M363" i="15"/>
  <c r="T364" i="15"/>
  <c r="O365" i="15"/>
  <c r="R366" i="15"/>
  <c r="M367" i="15"/>
  <c r="T368" i="15"/>
  <c r="O369" i="15"/>
  <c r="R370" i="15"/>
  <c r="M371" i="15"/>
  <c r="T372" i="15"/>
  <c r="O373" i="15"/>
  <c r="R374" i="15"/>
  <c r="M375" i="15"/>
  <c r="T376" i="15"/>
  <c r="O377" i="15"/>
  <c r="R378" i="15"/>
  <c r="M379" i="15"/>
  <c r="T380" i="15"/>
  <c r="O381" i="15"/>
  <c r="R382" i="15"/>
  <c r="M383" i="15"/>
  <c r="O385" i="15"/>
  <c r="R386" i="15"/>
  <c r="M387" i="15"/>
  <c r="T388" i="15"/>
  <c r="O389" i="15"/>
  <c r="R390" i="15"/>
  <c r="M391" i="15"/>
  <c r="T392" i="15"/>
  <c r="O393" i="15"/>
  <c r="R394" i="15"/>
  <c r="M395" i="15"/>
  <c r="T396" i="15"/>
  <c r="O397" i="15"/>
  <c r="R398" i="15"/>
  <c r="M399" i="15"/>
  <c r="T400" i="15"/>
  <c r="O401" i="15"/>
  <c r="R402" i="15"/>
  <c r="M403" i="15"/>
  <c r="T404" i="15"/>
  <c r="O405" i="15"/>
  <c r="R406" i="15"/>
  <c r="M407" i="15"/>
  <c r="T408" i="15"/>
  <c r="O409" i="15"/>
  <c r="R410" i="15"/>
  <c r="M411" i="15"/>
  <c r="T412" i="15"/>
  <c r="O413" i="15"/>
  <c r="R414" i="15"/>
  <c r="M415" i="15"/>
  <c r="T416" i="15"/>
  <c r="O417" i="15"/>
  <c r="R418" i="15"/>
  <c r="M419" i="15"/>
  <c r="O420" i="15"/>
  <c r="P420" i="15"/>
  <c r="Q420" i="15" s="1"/>
  <c r="M421" i="15"/>
  <c r="T426" i="15"/>
  <c r="O428" i="15"/>
  <c r="P428" i="15"/>
  <c r="Q428" i="15" s="1"/>
  <c r="M429" i="15"/>
  <c r="T434" i="15"/>
  <c r="O436" i="15"/>
  <c r="P436" i="15"/>
  <c r="Q436" i="15" s="1"/>
  <c r="M437" i="15"/>
  <c r="T442" i="15"/>
  <c r="O444" i="15"/>
  <c r="P444" i="15"/>
  <c r="M445" i="15"/>
  <c r="T450" i="15"/>
  <c r="O452" i="15"/>
  <c r="P452" i="15"/>
  <c r="Q452" i="15" s="1"/>
  <c r="M453" i="15"/>
  <c r="R457" i="15"/>
  <c r="S457" i="15"/>
  <c r="Q458" i="15"/>
  <c r="S458" i="15"/>
  <c r="R458" i="15"/>
  <c r="T458" i="15"/>
  <c r="R465" i="15"/>
  <c r="S465" i="15"/>
  <c r="Q466" i="15"/>
  <c r="S466" i="15"/>
  <c r="R466" i="15"/>
  <c r="T466" i="15"/>
  <c r="Q474" i="15"/>
  <c r="S474" i="15"/>
  <c r="R474" i="15"/>
  <c r="S490" i="15"/>
  <c r="R490" i="15"/>
  <c r="S497" i="15"/>
  <c r="R497" i="15"/>
  <c r="Q497" i="15"/>
  <c r="S502" i="15"/>
  <c r="R502" i="15"/>
  <c r="Q502" i="15"/>
  <c r="S510" i="15"/>
  <c r="R510" i="15"/>
  <c r="Q510" i="15"/>
  <c r="S518" i="15"/>
  <c r="R518" i="15"/>
  <c r="Q518" i="15"/>
  <c r="S526" i="15"/>
  <c r="R526" i="15"/>
  <c r="Q526" i="15"/>
  <c r="S534" i="15"/>
  <c r="R534" i="15"/>
  <c r="Q534" i="15"/>
  <c r="S542" i="15"/>
  <c r="R542" i="15"/>
  <c r="Q542" i="15"/>
  <c r="Q422" i="15"/>
  <c r="R422" i="15"/>
  <c r="S422" i="15"/>
  <c r="O423" i="15"/>
  <c r="Q430" i="15"/>
  <c r="R430" i="15"/>
  <c r="S430" i="15"/>
  <c r="O431" i="15"/>
  <c r="R438" i="15"/>
  <c r="O439" i="15"/>
  <c r="Q444" i="15"/>
  <c r="Q446" i="15"/>
  <c r="R446" i="15"/>
  <c r="S446" i="15"/>
  <c r="O447" i="15"/>
  <c r="Q454" i="15"/>
  <c r="R454" i="15"/>
  <c r="S454" i="15"/>
  <c r="O455" i="15"/>
  <c r="O456" i="15"/>
  <c r="P456" i="15"/>
  <c r="Q456" i="15" s="1"/>
  <c r="O464" i="15"/>
  <c r="P464" i="15"/>
  <c r="Q464" i="15" s="1"/>
  <c r="Q470" i="15"/>
  <c r="S470" i="15"/>
  <c r="R470" i="15"/>
  <c r="Q486" i="15"/>
  <c r="S486" i="15"/>
  <c r="R486" i="15"/>
  <c r="R420" i="15"/>
  <c r="O424" i="15"/>
  <c r="P424" i="15"/>
  <c r="Q424" i="15" s="1"/>
  <c r="R425" i="15"/>
  <c r="S425" i="15"/>
  <c r="R428" i="15"/>
  <c r="O432" i="15"/>
  <c r="P432" i="15"/>
  <c r="Q432" i="15" s="1"/>
  <c r="R433" i="15"/>
  <c r="S433" i="15"/>
  <c r="R436" i="15"/>
  <c r="O440" i="15"/>
  <c r="P440" i="15"/>
  <c r="Q440" i="15" s="1"/>
  <c r="R441" i="15"/>
  <c r="S441" i="15"/>
  <c r="R444" i="15"/>
  <c r="O448" i="15"/>
  <c r="P448" i="15"/>
  <c r="Q448" i="15" s="1"/>
  <c r="R449" i="15"/>
  <c r="S449" i="15"/>
  <c r="R452" i="15"/>
  <c r="R461" i="15"/>
  <c r="S461" i="15"/>
  <c r="Q462" i="15"/>
  <c r="S462" i="15"/>
  <c r="R462" i="15"/>
  <c r="T462" i="15"/>
  <c r="Q482" i="15"/>
  <c r="S482" i="15"/>
  <c r="R482" i="15"/>
  <c r="S506" i="15"/>
  <c r="R506" i="15"/>
  <c r="S514" i="15"/>
  <c r="R514" i="15"/>
  <c r="Q514" i="15"/>
  <c r="S522" i="15"/>
  <c r="R522" i="15"/>
  <c r="Q522" i="15"/>
  <c r="S530" i="15"/>
  <c r="R530" i="15"/>
  <c r="Q530" i="15"/>
  <c r="S538" i="15"/>
  <c r="R538" i="15"/>
  <c r="Q538" i="15"/>
  <c r="Q426" i="15"/>
  <c r="R426" i="15"/>
  <c r="S426" i="15"/>
  <c r="R434" i="15"/>
  <c r="S434" i="15"/>
  <c r="Q442" i="15"/>
  <c r="R442" i="15"/>
  <c r="S442" i="15"/>
  <c r="Q450" i="15"/>
  <c r="R450" i="15"/>
  <c r="S450" i="15"/>
  <c r="O460" i="15"/>
  <c r="P460" i="15"/>
  <c r="Q460" i="15" s="1"/>
  <c r="Q478" i="15"/>
  <c r="S478" i="15"/>
  <c r="R478" i="15"/>
  <c r="Q494" i="15"/>
  <c r="S494" i="15"/>
  <c r="R494" i="15"/>
  <c r="Q495" i="15"/>
  <c r="S495" i="15"/>
  <c r="R495" i="15"/>
  <c r="M423" i="15"/>
  <c r="M427" i="15"/>
  <c r="M431" i="15"/>
  <c r="M435" i="15"/>
  <c r="M439" i="15"/>
  <c r="M443" i="15"/>
  <c r="M447" i="15"/>
  <c r="M451" i="15"/>
  <c r="M455" i="15"/>
  <c r="M459" i="15"/>
  <c r="M463" i="15"/>
  <c r="M467" i="15"/>
  <c r="P468" i="15"/>
  <c r="S469" i="15"/>
  <c r="M471" i="15"/>
  <c r="P472" i="15"/>
  <c r="Q472" i="15" s="1"/>
  <c r="S473" i="15"/>
  <c r="M475" i="15"/>
  <c r="P476" i="15"/>
  <c r="Q476" i="15" s="1"/>
  <c r="S477" i="15"/>
  <c r="M479" i="15"/>
  <c r="P480" i="15"/>
  <c r="Q480" i="15" s="1"/>
  <c r="S481" i="15"/>
  <c r="M483" i="15"/>
  <c r="P484" i="15"/>
  <c r="Q484" i="15" s="1"/>
  <c r="S485" i="15"/>
  <c r="M487" i="15"/>
  <c r="P488" i="15"/>
  <c r="Q488" i="15" s="1"/>
  <c r="S489" i="15"/>
  <c r="M491" i="15"/>
  <c r="P492" i="15"/>
  <c r="Q492" i="15" s="1"/>
  <c r="S493" i="15"/>
  <c r="T497" i="15"/>
  <c r="P499" i="15"/>
  <c r="Q499" i="15" s="1"/>
  <c r="Q500" i="15"/>
  <c r="T502" i="15"/>
  <c r="Q504" i="15"/>
  <c r="T506" i="15"/>
  <c r="Q508" i="15"/>
  <c r="T510" i="15"/>
  <c r="Q512" i="15"/>
  <c r="T514" i="15"/>
  <c r="Q516" i="15"/>
  <c r="T518" i="15"/>
  <c r="Q520" i="15"/>
  <c r="T522" i="15"/>
  <c r="Q524" i="15"/>
  <c r="T526" i="15"/>
  <c r="Q528" i="15"/>
  <c r="T530" i="15"/>
  <c r="Q532" i="15"/>
  <c r="T534" i="15"/>
  <c r="Q536" i="15"/>
  <c r="T538" i="15"/>
  <c r="Q540" i="15"/>
  <c r="T542" i="15"/>
  <c r="Q544" i="15"/>
  <c r="P549" i="15"/>
  <c r="Q549" i="15" s="1"/>
  <c r="O549" i="15"/>
  <c r="S551" i="15"/>
  <c r="R551" i="15"/>
  <c r="Q551" i="15"/>
  <c r="T551" i="15"/>
  <c r="S554" i="15"/>
  <c r="R554" i="15"/>
  <c r="Q554" i="15"/>
  <c r="Q561" i="15"/>
  <c r="Q568" i="15"/>
  <c r="Q577" i="15"/>
  <c r="Q584" i="15"/>
  <c r="Q593" i="15"/>
  <c r="Q600" i="15"/>
  <c r="Q609" i="15"/>
  <c r="Q616" i="15"/>
  <c r="Q468" i="15"/>
  <c r="R499" i="15"/>
  <c r="S499" i="15"/>
  <c r="R501" i="15"/>
  <c r="R503" i="15"/>
  <c r="Q503" i="15"/>
  <c r="S503" i="15"/>
  <c r="R505" i="15"/>
  <c r="R507" i="15"/>
  <c r="Q507" i="15"/>
  <c r="S507" i="15"/>
  <c r="R509" i="15"/>
  <c r="R511" i="15"/>
  <c r="Q511" i="15"/>
  <c r="S511" i="15"/>
  <c r="R513" i="15"/>
  <c r="R515" i="15"/>
  <c r="Q515" i="15"/>
  <c r="S515" i="15"/>
  <c r="R517" i="15"/>
  <c r="R519" i="15"/>
  <c r="Q519" i="15"/>
  <c r="S519" i="15"/>
  <c r="R521" i="15"/>
  <c r="R523" i="15"/>
  <c r="Q523" i="15"/>
  <c r="S523" i="15"/>
  <c r="R525" i="15"/>
  <c r="R527" i="15"/>
  <c r="Q527" i="15"/>
  <c r="S527" i="15"/>
  <c r="R529" i="15"/>
  <c r="R531" i="15"/>
  <c r="Q531" i="15"/>
  <c r="S531" i="15"/>
  <c r="R533" i="15"/>
  <c r="R535" i="15"/>
  <c r="Q535" i="15"/>
  <c r="S535" i="15"/>
  <c r="R537" i="15"/>
  <c r="R539" i="15"/>
  <c r="Q539" i="15"/>
  <c r="S539" i="15"/>
  <c r="R541" i="15"/>
  <c r="R543" i="15"/>
  <c r="Q543" i="15"/>
  <c r="S543" i="15"/>
  <c r="Q548" i="15"/>
  <c r="P553" i="15"/>
  <c r="Q553" i="15" s="1"/>
  <c r="O553" i="15"/>
  <c r="S555" i="15"/>
  <c r="R555" i="15"/>
  <c r="Q555" i="15"/>
  <c r="T555" i="15"/>
  <c r="Q557" i="15"/>
  <c r="Q564" i="15"/>
  <c r="Q573" i="15"/>
  <c r="Q580" i="15"/>
  <c r="Q589" i="15"/>
  <c r="Q596" i="15"/>
  <c r="Q605" i="15"/>
  <c r="Q612" i="15"/>
  <c r="Q469" i="15"/>
  <c r="T470" i="15"/>
  <c r="Q473" i="15"/>
  <c r="T474" i="15"/>
  <c r="Q477" i="15"/>
  <c r="T478" i="15"/>
  <c r="Q481" i="15"/>
  <c r="T482" i="15"/>
  <c r="Q485" i="15"/>
  <c r="T486" i="15"/>
  <c r="Q489" i="15"/>
  <c r="T490" i="15"/>
  <c r="Q493" i="15"/>
  <c r="T494" i="15"/>
  <c r="Q498" i="15"/>
  <c r="S546" i="15"/>
  <c r="R546" i="15"/>
  <c r="Q546" i="15"/>
  <c r="S498" i="15"/>
  <c r="P501" i="15"/>
  <c r="Q501" i="15" s="1"/>
  <c r="O501" i="15"/>
  <c r="P505" i="15"/>
  <c r="Q505" i="15" s="1"/>
  <c r="O505" i="15"/>
  <c r="P509" i="15"/>
  <c r="Q509" i="15" s="1"/>
  <c r="O509" i="15"/>
  <c r="P513" i="15"/>
  <c r="Q513" i="15" s="1"/>
  <c r="O513" i="15"/>
  <c r="P517" i="15"/>
  <c r="Q517" i="15" s="1"/>
  <c r="O517" i="15"/>
  <c r="P521" i="15"/>
  <c r="Q521" i="15" s="1"/>
  <c r="O521" i="15"/>
  <c r="P525" i="15"/>
  <c r="Q525" i="15" s="1"/>
  <c r="O525" i="15"/>
  <c r="P529" i="15"/>
  <c r="Q529" i="15" s="1"/>
  <c r="O529" i="15"/>
  <c r="P533" i="15"/>
  <c r="Q533" i="15" s="1"/>
  <c r="O533" i="15"/>
  <c r="P537" i="15"/>
  <c r="Q537" i="15" s="1"/>
  <c r="O537" i="15"/>
  <c r="P541" i="15"/>
  <c r="Q541" i="15" s="1"/>
  <c r="O541" i="15"/>
  <c r="P545" i="15"/>
  <c r="Q545" i="15" s="1"/>
  <c r="O545" i="15"/>
  <c r="S547" i="15"/>
  <c r="R547" i="15"/>
  <c r="Q547" i="15"/>
  <c r="T547" i="15"/>
  <c r="S550" i="15"/>
  <c r="R550" i="15"/>
  <c r="Q550" i="15"/>
  <c r="Q604" i="15"/>
  <c r="Q620" i="15"/>
  <c r="S545" i="15"/>
  <c r="S549" i="15"/>
  <c r="S553" i="15"/>
  <c r="O557" i="15"/>
  <c r="S557" i="15"/>
  <c r="R558" i="15"/>
  <c r="M559" i="15"/>
  <c r="O561" i="15"/>
  <c r="S561" i="15"/>
  <c r="R562" i="15"/>
  <c r="M563" i="15"/>
  <c r="O565" i="15"/>
  <c r="S565" i="15"/>
  <c r="R566" i="15"/>
  <c r="M567" i="15"/>
  <c r="O569" i="15"/>
  <c r="S569" i="15"/>
  <c r="R570" i="15"/>
  <c r="M571" i="15"/>
  <c r="O573" i="15"/>
  <c r="S573" i="15"/>
  <c r="R574" i="15"/>
  <c r="M575" i="15"/>
  <c r="O577" i="15"/>
  <c r="S577" i="15"/>
  <c r="R578" i="15"/>
  <c r="M579" i="15"/>
  <c r="O581" i="15"/>
  <c r="S581" i="15"/>
  <c r="R582" i="15"/>
  <c r="M583" i="15"/>
  <c r="O585" i="15"/>
  <c r="S585" i="15"/>
  <c r="R586" i="15"/>
  <c r="M587" i="15"/>
  <c r="O589" i="15"/>
  <c r="S589" i="15"/>
  <c r="R590" i="15"/>
  <c r="M591" i="15"/>
  <c r="O593" i="15"/>
  <c r="S593" i="15"/>
  <c r="R594" i="15"/>
  <c r="M595" i="15"/>
  <c r="O597" i="15"/>
  <c r="S597" i="15"/>
  <c r="R598" i="15"/>
  <c r="M599" i="15"/>
  <c r="O601" i="15"/>
  <c r="S601" i="15"/>
  <c r="R602" i="15"/>
  <c r="M603" i="15"/>
  <c r="O605" i="15"/>
  <c r="S605" i="15"/>
  <c r="R606" i="15"/>
  <c r="M607" i="15"/>
  <c r="O609" i="15"/>
  <c r="S609" i="15"/>
  <c r="R610" i="15"/>
  <c r="M611" i="15"/>
  <c r="O613" i="15"/>
  <c r="S613" i="15"/>
  <c r="R614" i="15"/>
  <c r="M615" i="15"/>
  <c r="O617" i="15"/>
  <c r="S617" i="15"/>
  <c r="R618" i="15"/>
  <c r="M619" i="15"/>
  <c r="Q622" i="15"/>
  <c r="S622" i="15"/>
  <c r="T622" i="15"/>
  <c r="Q625" i="15"/>
  <c r="P626" i="15"/>
  <c r="S627" i="15"/>
  <c r="Q630" i="15"/>
  <c r="S630" i="15"/>
  <c r="T630" i="15"/>
  <c r="Q633" i="15"/>
  <c r="P634" i="15"/>
  <c r="Q634" i="15" s="1"/>
  <c r="S635" i="15"/>
  <c r="Q638" i="15"/>
  <c r="S638" i="15"/>
  <c r="T638" i="15"/>
  <c r="Q641" i="15"/>
  <c r="P642" i="15"/>
  <c r="Q642" i="15" s="1"/>
  <c r="S643" i="15"/>
  <c r="Q646" i="15"/>
  <c r="S646" i="15"/>
  <c r="T646" i="15"/>
  <c r="Q649" i="15"/>
  <c r="P650" i="15"/>
  <c r="Q650" i="15" s="1"/>
  <c r="S651" i="15"/>
  <c r="T654" i="15"/>
  <c r="P656" i="15"/>
  <c r="O656" i="15"/>
  <c r="Q659" i="15"/>
  <c r="S661" i="15"/>
  <c r="R661" i="15"/>
  <c r="R662" i="15"/>
  <c r="Q662" i="15"/>
  <c r="S662" i="15"/>
  <c r="Q663" i="15"/>
  <c r="R670" i="15"/>
  <c r="Q670" i="15"/>
  <c r="S670" i="15"/>
  <c r="Q671" i="15"/>
  <c r="R678" i="15"/>
  <c r="Q678" i="15"/>
  <c r="S678" i="15"/>
  <c r="R686" i="15"/>
  <c r="Q686" i="15"/>
  <c r="S686" i="15"/>
  <c r="Q687" i="15"/>
  <c r="R694" i="15"/>
  <c r="Q694" i="15"/>
  <c r="S694" i="15"/>
  <c r="Q695" i="15"/>
  <c r="R702" i="15"/>
  <c r="S702" i="15"/>
  <c r="Q703" i="15"/>
  <c r="R710" i="15"/>
  <c r="Q710" i="15"/>
  <c r="S710" i="15"/>
  <c r="Q711" i="15"/>
  <c r="S558" i="15"/>
  <c r="S562" i="15"/>
  <c r="S566" i="15"/>
  <c r="S570" i="15"/>
  <c r="S574" i="15"/>
  <c r="S578" i="15"/>
  <c r="S582" i="15"/>
  <c r="S586" i="15"/>
  <c r="S590" i="15"/>
  <c r="S594" i="15"/>
  <c r="S598" i="15"/>
  <c r="S602" i="15"/>
  <c r="S606" i="15"/>
  <c r="S610" i="15"/>
  <c r="S614" i="15"/>
  <c r="S618" i="15"/>
  <c r="Q623" i="15"/>
  <c r="S625" i="15"/>
  <c r="S628" i="15"/>
  <c r="Q628" i="15"/>
  <c r="T628" i="15"/>
  <c r="Q631" i="15"/>
  <c r="S633" i="15"/>
  <c r="S636" i="15"/>
  <c r="Q636" i="15"/>
  <c r="T636" i="15"/>
  <c r="Q639" i="15"/>
  <c r="S641" i="15"/>
  <c r="S644" i="15"/>
  <c r="Q644" i="15"/>
  <c r="T644" i="15"/>
  <c r="Q647" i="15"/>
  <c r="S649" i="15"/>
  <c r="S653" i="15"/>
  <c r="R653" i="15"/>
  <c r="R654" i="15"/>
  <c r="Q654" i="15"/>
  <c r="S654" i="15"/>
  <c r="P660" i="15"/>
  <c r="O660" i="15"/>
  <c r="Q621" i="15"/>
  <c r="S623" i="15"/>
  <c r="Q626" i="15"/>
  <c r="S626" i="15"/>
  <c r="T626" i="15"/>
  <c r="Q629" i="15"/>
  <c r="S631" i="15"/>
  <c r="S634" i="15"/>
  <c r="T634" i="15"/>
  <c r="S639" i="15"/>
  <c r="S642" i="15"/>
  <c r="T642" i="15"/>
  <c r="Q645" i="15"/>
  <c r="S647" i="15"/>
  <c r="S650" i="15"/>
  <c r="T650" i="15"/>
  <c r="P652" i="15"/>
  <c r="O652" i="15"/>
  <c r="R666" i="15"/>
  <c r="S666" i="15"/>
  <c r="R674" i="15"/>
  <c r="Q674" i="15"/>
  <c r="S674" i="15"/>
  <c r="R682" i="15"/>
  <c r="Q682" i="15"/>
  <c r="S682" i="15"/>
  <c r="R690" i="15"/>
  <c r="Q690" i="15"/>
  <c r="S690" i="15"/>
  <c r="R698" i="15"/>
  <c r="Q698" i="15"/>
  <c r="S698" i="15"/>
  <c r="R706" i="15"/>
  <c r="Q706" i="15"/>
  <c r="S706" i="15"/>
  <c r="S624" i="15"/>
  <c r="Q624" i="15"/>
  <c r="T624" i="15"/>
  <c r="S629" i="15"/>
  <c r="S632" i="15"/>
  <c r="Q632" i="15"/>
  <c r="T632" i="15"/>
  <c r="S637" i="15"/>
  <c r="S640" i="15"/>
  <c r="Q640" i="15"/>
  <c r="T640" i="15"/>
  <c r="S645" i="15"/>
  <c r="S648" i="15"/>
  <c r="Q648" i="15"/>
  <c r="T648" i="15"/>
  <c r="S657" i="15"/>
  <c r="R657" i="15"/>
  <c r="R658" i="15"/>
  <c r="Q658" i="15"/>
  <c r="S658" i="15"/>
  <c r="M652" i="15"/>
  <c r="R655" i="15"/>
  <c r="M656" i="15"/>
  <c r="R659" i="15"/>
  <c r="M660" i="15"/>
  <c r="R663" i="15"/>
  <c r="M664" i="15"/>
  <c r="R667" i="15"/>
  <c r="M668" i="15"/>
  <c r="R671" i="15"/>
  <c r="M672" i="15"/>
  <c r="R675" i="15"/>
  <c r="M676" i="15"/>
  <c r="R679" i="15"/>
  <c r="M680" i="15"/>
  <c r="R683" i="15"/>
  <c r="M684" i="15"/>
  <c r="R687" i="15"/>
  <c r="M688" i="15"/>
  <c r="R691" i="15"/>
  <c r="M692" i="15"/>
  <c r="R695" i="15"/>
  <c r="M696" i="15"/>
  <c r="R699" i="15"/>
  <c r="M700" i="15"/>
  <c r="R703" i="15"/>
  <c r="M704" i="15"/>
  <c r="R707" i="15"/>
  <c r="M708" i="15"/>
  <c r="R711" i="15"/>
  <c r="Q712" i="15"/>
  <c r="S712" i="15"/>
  <c r="R715" i="15"/>
  <c r="Q715" i="15"/>
  <c r="S715" i="15"/>
  <c r="O716" i="15"/>
  <c r="S722" i="15"/>
  <c r="R722" i="15"/>
  <c r="S723" i="15"/>
  <c r="R723" i="15"/>
  <c r="Q723" i="15"/>
  <c r="T723" i="15"/>
  <c r="S736" i="15"/>
  <c r="R736" i="15"/>
  <c r="Q736" i="15"/>
  <c r="Q737" i="15"/>
  <c r="S752" i="15"/>
  <c r="R752" i="15"/>
  <c r="Q752" i="15"/>
  <c r="T662" i="15"/>
  <c r="Q665" i="15"/>
  <c r="T666" i="15"/>
  <c r="Q669" i="15"/>
  <c r="T670" i="15"/>
  <c r="Q673" i="15"/>
  <c r="T674" i="15"/>
  <c r="Q677" i="15"/>
  <c r="T678" i="15"/>
  <c r="Q681" i="15"/>
  <c r="T682" i="15"/>
  <c r="Q685" i="15"/>
  <c r="T686" i="15"/>
  <c r="Q689" i="15"/>
  <c r="T690" i="15"/>
  <c r="Q693" i="15"/>
  <c r="T694" i="15"/>
  <c r="Q697" i="15"/>
  <c r="T698" i="15"/>
  <c r="Q701" i="15"/>
  <c r="T702" i="15"/>
  <c r="Q705" i="15"/>
  <c r="T706" i="15"/>
  <c r="Q709" i="15"/>
  <c r="T710" i="15"/>
  <c r="P717" i="15"/>
  <c r="Q717" i="15" s="1"/>
  <c r="O717" i="15"/>
  <c r="S718" i="15"/>
  <c r="R718" i="15"/>
  <c r="P721" i="15"/>
  <c r="Q721" i="15" s="1"/>
  <c r="O721" i="15"/>
  <c r="R724" i="15"/>
  <c r="Q724" i="15"/>
  <c r="S732" i="15"/>
  <c r="R732" i="15"/>
  <c r="Q732" i="15"/>
  <c r="S748" i="15"/>
  <c r="R748" i="15"/>
  <c r="Q748" i="15"/>
  <c r="O664" i="15"/>
  <c r="R665" i="15"/>
  <c r="O668" i="15"/>
  <c r="R669" i="15"/>
  <c r="O672" i="15"/>
  <c r="R673" i="15"/>
  <c r="O676" i="15"/>
  <c r="R677" i="15"/>
  <c r="O680" i="15"/>
  <c r="R681" i="15"/>
  <c r="O684" i="15"/>
  <c r="R685" i="15"/>
  <c r="O688" i="15"/>
  <c r="R689" i="15"/>
  <c r="O692" i="15"/>
  <c r="R693" i="15"/>
  <c r="O696" i="15"/>
  <c r="R697" i="15"/>
  <c r="O700" i="15"/>
  <c r="R701" i="15"/>
  <c r="O704" i="15"/>
  <c r="R705" i="15"/>
  <c r="O708" i="15"/>
  <c r="R709" i="15"/>
  <c r="O712" i="15"/>
  <c r="Q716" i="15"/>
  <c r="S716" i="15"/>
  <c r="S719" i="15"/>
  <c r="R719" i="15"/>
  <c r="Q719" i="15"/>
  <c r="T719" i="15"/>
  <c r="S726" i="15"/>
  <c r="R726" i="15"/>
  <c r="T727" i="15"/>
  <c r="M727" i="15"/>
  <c r="S728" i="15"/>
  <c r="R728" i="15"/>
  <c r="Q728" i="15"/>
  <c r="Q729" i="15"/>
  <c r="S744" i="15"/>
  <c r="R744" i="15"/>
  <c r="Q744" i="15"/>
  <c r="P713" i="15"/>
  <c r="Q713" i="15" s="1"/>
  <c r="O713" i="15"/>
  <c r="S714" i="15"/>
  <c r="R714" i="15"/>
  <c r="R720" i="15"/>
  <c r="Q720" i="15"/>
  <c r="P725" i="15"/>
  <c r="Q725" i="15" s="1"/>
  <c r="O725" i="15"/>
  <c r="S740" i="15"/>
  <c r="R740" i="15"/>
  <c r="Q740" i="15"/>
  <c r="Q741" i="15"/>
  <c r="T716" i="15"/>
  <c r="T720" i="15"/>
  <c r="S721" i="15"/>
  <c r="T724" i="15"/>
  <c r="S725" i="15"/>
  <c r="T728" i="15"/>
  <c r="O729" i="15"/>
  <c r="S729" i="15"/>
  <c r="R730" i="15"/>
  <c r="M731" i="15"/>
  <c r="T732" i="15"/>
  <c r="O733" i="15"/>
  <c r="S733" i="15"/>
  <c r="R734" i="15"/>
  <c r="M735" i="15"/>
  <c r="T736" i="15"/>
  <c r="O737" i="15"/>
  <c r="S737" i="15"/>
  <c r="R738" i="15"/>
  <c r="M739" i="15"/>
  <c r="T740" i="15"/>
  <c r="O741" i="15"/>
  <c r="S741" i="15"/>
  <c r="R742" i="15"/>
  <c r="M743" i="15"/>
  <c r="T744" i="15"/>
  <c r="O745" i="15"/>
  <c r="S745" i="15"/>
  <c r="R746" i="15"/>
  <c r="M747" i="15"/>
  <c r="T748" i="15"/>
  <c r="O749" i="15"/>
  <c r="S749" i="15"/>
  <c r="R750" i="15"/>
  <c r="M751" i="15"/>
  <c r="T752" i="15"/>
  <c r="P753" i="15"/>
  <c r="Q753" i="15" s="1"/>
  <c r="T754" i="15"/>
  <c r="O756" i="15"/>
  <c r="P756" i="15"/>
  <c r="Q756" i="15" s="1"/>
  <c r="M757" i="15"/>
  <c r="T762" i="15"/>
  <c r="O764" i="15"/>
  <c r="P764" i="15"/>
  <c r="Q764" i="15" s="1"/>
  <c r="M765" i="15"/>
  <c r="T770" i="15"/>
  <c r="O772" i="15"/>
  <c r="P772" i="15"/>
  <c r="Q772" i="15" s="1"/>
  <c r="M773" i="15"/>
  <c r="R774" i="15"/>
  <c r="S774" i="15"/>
  <c r="S788" i="15"/>
  <c r="R788" i="15"/>
  <c r="Q788" i="15"/>
  <c r="S730" i="15"/>
  <c r="S734" i="15"/>
  <c r="S738" i="15"/>
  <c r="S742" i="15"/>
  <c r="S746" i="15"/>
  <c r="S750" i="15"/>
  <c r="Q758" i="15"/>
  <c r="R758" i="15"/>
  <c r="S758" i="15"/>
  <c r="O759" i="15"/>
  <c r="Q766" i="15"/>
  <c r="R766" i="15"/>
  <c r="S766" i="15"/>
  <c r="O767" i="15"/>
  <c r="S776" i="15"/>
  <c r="R776" i="15"/>
  <c r="R753" i="15"/>
  <c r="S753" i="15"/>
  <c r="R756" i="15"/>
  <c r="O760" i="15"/>
  <c r="P760" i="15"/>
  <c r="Q760" i="15" s="1"/>
  <c r="R761" i="15"/>
  <c r="S761" i="15"/>
  <c r="R764" i="15"/>
  <c r="O768" i="15"/>
  <c r="P768" i="15"/>
  <c r="Q768" i="15" s="1"/>
  <c r="R769" i="15"/>
  <c r="S769" i="15"/>
  <c r="R772" i="15"/>
  <c r="P775" i="15"/>
  <c r="O775" i="15"/>
  <c r="Q778" i="15"/>
  <c r="S778" i="15"/>
  <c r="R778" i="15"/>
  <c r="Q782" i="15"/>
  <c r="S782" i="15"/>
  <c r="R782" i="15"/>
  <c r="Q786" i="15"/>
  <c r="S786" i="15"/>
  <c r="R786" i="15"/>
  <c r="S792" i="15"/>
  <c r="Q792" i="15"/>
  <c r="R792" i="15"/>
  <c r="R793" i="15"/>
  <c r="Q793" i="15"/>
  <c r="S793" i="15"/>
  <c r="Q754" i="15"/>
  <c r="R754" i="15"/>
  <c r="S754" i="15"/>
  <c r="Q762" i="15"/>
  <c r="R762" i="15"/>
  <c r="S762" i="15"/>
  <c r="Q770" i="15"/>
  <c r="R770" i="15"/>
  <c r="S770" i="15"/>
  <c r="R777" i="15"/>
  <c r="Q777" i="15"/>
  <c r="S777" i="15"/>
  <c r="R781" i="15"/>
  <c r="Q781" i="15"/>
  <c r="S781" i="15"/>
  <c r="R785" i="15"/>
  <c r="Q785" i="15"/>
  <c r="S785" i="15"/>
  <c r="R789" i="15"/>
  <c r="S789" i="15"/>
  <c r="Q789" i="15"/>
  <c r="M755" i="15"/>
  <c r="M759" i="15"/>
  <c r="M763" i="15"/>
  <c r="M767" i="15"/>
  <c r="M771" i="15"/>
  <c r="M775" i="15"/>
  <c r="P776" i="15"/>
  <c r="Q776" i="15" s="1"/>
  <c r="M779" i="15"/>
  <c r="P780" i="15"/>
  <c r="M783" i="15"/>
  <c r="P784" i="15"/>
  <c r="Q784" i="15" s="1"/>
  <c r="M787" i="15"/>
  <c r="T788" i="15"/>
  <c r="T789" i="15"/>
  <c r="P790" i="15"/>
  <c r="Q790" i="15" s="1"/>
  <c r="Q791" i="15"/>
  <c r="P794" i="15"/>
  <c r="Q794" i="15" s="1"/>
  <c r="S795" i="15"/>
  <c r="S797" i="15"/>
  <c r="Q800" i="15"/>
  <c r="S800" i="15"/>
  <c r="T800" i="15"/>
  <c r="S802" i="15"/>
  <c r="Q802" i="15"/>
  <c r="T802" i="15"/>
  <c r="Q807" i="15"/>
  <c r="P808" i="15"/>
  <c r="Q808" i="15" s="1"/>
  <c r="Q809" i="15"/>
  <c r="P810" i="15"/>
  <c r="Q810" i="15" s="1"/>
  <c r="S811" i="15"/>
  <c r="S813" i="15"/>
  <c r="S816" i="15"/>
  <c r="S817" i="15"/>
  <c r="R817" i="15"/>
  <c r="Q817" i="15"/>
  <c r="T818" i="15"/>
  <c r="R824" i="15"/>
  <c r="Q824" i="15"/>
  <c r="S824" i="15"/>
  <c r="T777" i="15"/>
  <c r="Q780" i="15"/>
  <c r="T781" i="15"/>
  <c r="T785" i="15"/>
  <c r="R790" i="15"/>
  <c r="T793" i="15"/>
  <c r="S796" i="15"/>
  <c r="T796" i="15"/>
  <c r="S798" i="15"/>
  <c r="T798" i="15"/>
  <c r="Q803" i="15"/>
  <c r="Q805" i="15"/>
  <c r="S807" i="15"/>
  <c r="S812" i="15"/>
  <c r="T812" i="15"/>
  <c r="S814" i="15"/>
  <c r="T814" i="15"/>
  <c r="P816" i="15"/>
  <c r="Q816" i="15" s="1"/>
  <c r="O816" i="15"/>
  <c r="S818" i="15"/>
  <c r="R818" i="15"/>
  <c r="Q818" i="15"/>
  <c r="R836" i="15"/>
  <c r="Q836" i="15"/>
  <c r="S836" i="15"/>
  <c r="T774" i="15"/>
  <c r="T778" i="15"/>
  <c r="O779" i="15"/>
  <c r="R780" i="15"/>
  <c r="T782" i="15"/>
  <c r="O783" i="15"/>
  <c r="R784" i="15"/>
  <c r="T786" i="15"/>
  <c r="O787" i="15"/>
  <c r="S794" i="15"/>
  <c r="T794" i="15"/>
  <c r="Q801" i="15"/>
  <c r="S803" i="15"/>
  <c r="S808" i="15"/>
  <c r="T808" i="15"/>
  <c r="S810" i="15"/>
  <c r="T810" i="15"/>
  <c r="S820" i="15"/>
  <c r="S821" i="15"/>
  <c r="R821" i="15"/>
  <c r="Q821" i="15"/>
  <c r="R832" i="15"/>
  <c r="Q832" i="15"/>
  <c r="S832" i="15"/>
  <c r="T790" i="15"/>
  <c r="O791" i="15"/>
  <c r="P796" i="15"/>
  <c r="Q796" i="15" s="1"/>
  <c r="Q797" i="15"/>
  <c r="P798" i="15"/>
  <c r="Q798" i="15" s="1"/>
  <c r="S799" i="15"/>
  <c r="R800" i="15"/>
  <c r="S801" i="15"/>
  <c r="Q804" i="15"/>
  <c r="S804" i="15"/>
  <c r="T804" i="15"/>
  <c r="S806" i="15"/>
  <c r="Q806" i="15"/>
  <c r="T806" i="15"/>
  <c r="P812" i="15"/>
  <c r="Q812" i="15" s="1"/>
  <c r="Q813" i="15"/>
  <c r="P814" i="15"/>
  <c r="Q814" i="15" s="1"/>
  <c r="S815" i="15"/>
  <c r="P820" i="15"/>
  <c r="Q820" i="15" s="1"/>
  <c r="O820" i="15"/>
  <c r="S822" i="15"/>
  <c r="R822" i="15"/>
  <c r="Q822" i="15"/>
  <c r="R828" i="15"/>
  <c r="Q828" i="15"/>
  <c r="S828" i="15"/>
  <c r="O824" i="15"/>
  <c r="R825" i="15"/>
  <c r="M826" i="15"/>
  <c r="O828" i="15"/>
  <c r="R829" i="15"/>
  <c r="M830" i="15"/>
  <c r="O832" i="15"/>
  <c r="R833" i="15"/>
  <c r="M834" i="15"/>
  <c r="O836" i="15"/>
  <c r="Q838" i="15"/>
  <c r="P839" i="15"/>
  <c r="Q839" i="15" s="1"/>
  <c r="S840" i="15"/>
  <c r="S843" i="15"/>
  <c r="T843" i="15"/>
  <c r="Q846" i="15"/>
  <c r="P847" i="15"/>
  <c r="Q847" i="15" s="1"/>
  <c r="S848" i="15"/>
  <c r="S851" i="15"/>
  <c r="T851" i="15"/>
  <c r="Q854" i="15"/>
  <c r="P855" i="15"/>
  <c r="Q855" i="15" s="1"/>
  <c r="S856" i="15"/>
  <c r="S859" i="15"/>
  <c r="T859" i="15"/>
  <c r="Q862" i="15"/>
  <c r="P863" i="15"/>
  <c r="Q863" i="15" s="1"/>
  <c r="Q864" i="15"/>
  <c r="P865" i="15"/>
  <c r="Q865" i="15" s="1"/>
  <c r="S866" i="15"/>
  <c r="S868" i="15"/>
  <c r="P871" i="15"/>
  <c r="Q871" i="15" s="1"/>
  <c r="O871" i="15"/>
  <c r="R883" i="15"/>
  <c r="Q883" i="15"/>
  <c r="S883" i="15"/>
  <c r="T816" i="15"/>
  <c r="Q819" i="15"/>
  <c r="T820" i="15"/>
  <c r="Q823" i="15"/>
  <c r="T824" i="15"/>
  <c r="S825" i="15"/>
  <c r="Q827" i="15"/>
  <c r="T828" i="15"/>
  <c r="S829" i="15"/>
  <c r="Q831" i="15"/>
  <c r="T832" i="15"/>
  <c r="S833" i="15"/>
  <c r="Q835" i="15"/>
  <c r="T836" i="15"/>
  <c r="S838" i="15"/>
  <c r="S841" i="15"/>
  <c r="Q841" i="15"/>
  <c r="T841" i="15"/>
  <c r="S846" i="15"/>
  <c r="S849" i="15"/>
  <c r="Q849" i="15"/>
  <c r="T849" i="15"/>
  <c r="S854" i="15"/>
  <c r="S857" i="15"/>
  <c r="Q857" i="15"/>
  <c r="T857" i="15"/>
  <c r="S862" i="15"/>
  <c r="Q867" i="15"/>
  <c r="S867" i="15"/>
  <c r="T867" i="15"/>
  <c r="S869" i="15"/>
  <c r="Q869" i="15"/>
  <c r="T869" i="15"/>
  <c r="S839" i="15"/>
  <c r="T839" i="15"/>
  <c r="Q842" i="15"/>
  <c r="P843" i="15"/>
  <c r="Q843" i="15" s="1"/>
  <c r="S844" i="15"/>
  <c r="S847" i="15"/>
  <c r="T847" i="15"/>
  <c r="Q850" i="15"/>
  <c r="P851" i="15"/>
  <c r="Q851" i="15" s="1"/>
  <c r="S852" i="15"/>
  <c r="S855" i="15"/>
  <c r="T855" i="15"/>
  <c r="Q858" i="15"/>
  <c r="P859" i="15"/>
  <c r="Q859" i="15" s="1"/>
  <c r="S860" i="15"/>
  <c r="S863" i="15"/>
  <c r="T863" i="15"/>
  <c r="S865" i="15"/>
  <c r="T865" i="15"/>
  <c r="R875" i="15"/>
  <c r="Q875" i="15"/>
  <c r="S875" i="15"/>
  <c r="S837" i="15"/>
  <c r="Q837" i="15"/>
  <c r="S842" i="15"/>
  <c r="S845" i="15"/>
  <c r="Q845" i="15"/>
  <c r="T845" i="15"/>
  <c r="S850" i="15"/>
  <c r="S853" i="15"/>
  <c r="Q853" i="15"/>
  <c r="T853" i="15"/>
  <c r="S858" i="15"/>
  <c r="S861" i="15"/>
  <c r="Q861" i="15"/>
  <c r="T861" i="15"/>
  <c r="Q868" i="15"/>
  <c r="S871" i="15"/>
  <c r="R879" i="15"/>
  <c r="Q879" i="15"/>
  <c r="S879" i="15"/>
  <c r="R872" i="15"/>
  <c r="M873" i="15"/>
  <c r="O875" i="15"/>
  <c r="R876" i="15"/>
  <c r="M877" i="15"/>
  <c r="O879" i="15"/>
  <c r="R880" i="15"/>
  <c r="M881" i="15"/>
  <c r="O883" i="15"/>
  <c r="R884" i="15"/>
  <c r="M885" i="15"/>
  <c r="Q870" i="15"/>
  <c r="T871" i="15"/>
  <c r="S872" i="15"/>
  <c r="Q874" i="15"/>
  <c r="T875" i="15"/>
  <c r="S876" i="15"/>
  <c r="Q878" i="15"/>
  <c r="T879" i="15"/>
  <c r="S880" i="15"/>
  <c r="Q882" i="15"/>
  <c r="T883" i="15"/>
  <c r="S884" i="15"/>
  <c r="R874" i="15"/>
  <c r="O877" i="15"/>
  <c r="R878" i="15"/>
  <c r="O881" i="15"/>
  <c r="R882" i="15"/>
  <c r="O885" i="15"/>
  <c r="P7" i="15"/>
  <c r="M7" i="15"/>
  <c r="Q438" i="15" l="1"/>
  <c r="Q77" i="15"/>
  <c r="S885" i="15"/>
  <c r="R885" i="15"/>
  <c r="Q885" i="15"/>
  <c r="S834" i="15"/>
  <c r="R834" i="15"/>
  <c r="Q834" i="15"/>
  <c r="S877" i="15"/>
  <c r="R877" i="15"/>
  <c r="Q877" i="15"/>
  <c r="Q771" i="15"/>
  <c r="S771" i="15"/>
  <c r="R771" i="15"/>
  <c r="Q755" i="15"/>
  <c r="S755" i="15"/>
  <c r="R755" i="15"/>
  <c r="S751" i="15"/>
  <c r="R751" i="15"/>
  <c r="Q751" i="15"/>
  <c r="S735" i="15"/>
  <c r="R735" i="15"/>
  <c r="Q735" i="15"/>
  <c r="S708" i="15"/>
  <c r="R708" i="15"/>
  <c r="Q708" i="15"/>
  <c r="S700" i="15"/>
  <c r="R700" i="15"/>
  <c r="Q700" i="15"/>
  <c r="S692" i="15"/>
  <c r="R692" i="15"/>
  <c r="Q692" i="15"/>
  <c r="S684" i="15"/>
  <c r="R684" i="15"/>
  <c r="Q684" i="15"/>
  <c r="S676" i="15"/>
  <c r="R676" i="15"/>
  <c r="Q676" i="15"/>
  <c r="S668" i="15"/>
  <c r="R668" i="15"/>
  <c r="Q668" i="15"/>
  <c r="S660" i="15"/>
  <c r="Q660" i="15"/>
  <c r="R660" i="15"/>
  <c r="S652" i="15"/>
  <c r="Q652" i="15"/>
  <c r="R652" i="15"/>
  <c r="S491" i="15"/>
  <c r="R491" i="15"/>
  <c r="Q491" i="15"/>
  <c r="S475" i="15"/>
  <c r="R475" i="15"/>
  <c r="Q475" i="15"/>
  <c r="R459" i="15"/>
  <c r="Q459" i="15"/>
  <c r="S459" i="15"/>
  <c r="Q443" i="15"/>
  <c r="S443" i="15"/>
  <c r="R443" i="15"/>
  <c r="Q427" i="15"/>
  <c r="S427" i="15"/>
  <c r="R427" i="15"/>
  <c r="R453" i="15"/>
  <c r="S453" i="15"/>
  <c r="Q453" i="15"/>
  <c r="R445" i="15"/>
  <c r="S445" i="15"/>
  <c r="Q445" i="15"/>
  <c r="R437" i="15"/>
  <c r="S437" i="15"/>
  <c r="Q437" i="15"/>
  <c r="R429" i="15"/>
  <c r="S429" i="15"/>
  <c r="Q429" i="15"/>
  <c r="R421" i="15"/>
  <c r="S421" i="15"/>
  <c r="Q421" i="15"/>
  <c r="R415" i="15"/>
  <c r="Q415" i="15"/>
  <c r="R399" i="15"/>
  <c r="Q399" i="15"/>
  <c r="R379" i="15"/>
  <c r="Q379" i="15"/>
  <c r="R363" i="15"/>
  <c r="Q363" i="15"/>
  <c r="R347" i="15"/>
  <c r="Q347" i="15"/>
  <c r="R331" i="15"/>
  <c r="Q331" i="15"/>
  <c r="R286" i="15"/>
  <c r="Q286" i="15"/>
  <c r="R238" i="15"/>
  <c r="Q238" i="15"/>
  <c r="R222" i="15"/>
  <c r="Q222" i="15"/>
  <c r="R210" i="15"/>
  <c r="Q210" i="15"/>
  <c r="R194" i="15"/>
  <c r="Q194" i="15"/>
  <c r="R178" i="15"/>
  <c r="Q178" i="15"/>
  <c r="R170" i="15"/>
  <c r="Q170" i="15"/>
  <c r="R154" i="15"/>
  <c r="Q154" i="15"/>
  <c r="R138" i="15"/>
  <c r="Q138" i="15"/>
  <c r="Q114" i="15"/>
  <c r="R114" i="15"/>
  <c r="Q86" i="15"/>
  <c r="R86" i="15"/>
  <c r="R128" i="15"/>
  <c r="Q128" i="15"/>
  <c r="R132" i="15"/>
  <c r="Q132" i="15"/>
  <c r="R120" i="15"/>
  <c r="Q120" i="15"/>
  <c r="R57" i="15"/>
  <c r="Q57" i="15"/>
  <c r="S873" i="15"/>
  <c r="R873" i="15"/>
  <c r="Q873" i="15"/>
  <c r="S783" i="15"/>
  <c r="R783" i="15"/>
  <c r="Q783" i="15"/>
  <c r="S881" i="15"/>
  <c r="R881" i="15"/>
  <c r="Q881" i="15"/>
  <c r="S826" i="15"/>
  <c r="R826" i="15"/>
  <c r="Q826" i="15"/>
  <c r="Q787" i="15"/>
  <c r="S787" i="15"/>
  <c r="R787" i="15"/>
  <c r="S779" i="15"/>
  <c r="R779" i="15"/>
  <c r="Q779" i="15"/>
  <c r="Q767" i="15"/>
  <c r="S767" i="15"/>
  <c r="R767" i="15"/>
  <c r="S747" i="15"/>
  <c r="R747" i="15"/>
  <c r="Q747" i="15"/>
  <c r="S731" i="15"/>
  <c r="R731" i="15"/>
  <c r="Q731" i="15"/>
  <c r="S479" i="15"/>
  <c r="R479" i="15"/>
  <c r="Q479" i="15"/>
  <c r="R455" i="15"/>
  <c r="Q455" i="15"/>
  <c r="S455" i="15"/>
  <c r="Q439" i="15"/>
  <c r="S439" i="15"/>
  <c r="R439" i="15"/>
  <c r="Q423" i="15"/>
  <c r="S423" i="15"/>
  <c r="R423" i="15"/>
  <c r="R411" i="15"/>
  <c r="Q411" i="15"/>
  <c r="R395" i="15"/>
  <c r="Q395" i="15"/>
  <c r="R375" i="15"/>
  <c r="Q375" i="15"/>
  <c r="R359" i="15"/>
  <c r="Q359" i="15"/>
  <c r="R343" i="15"/>
  <c r="Q343" i="15"/>
  <c r="R327" i="15"/>
  <c r="Q327" i="15"/>
  <c r="R323" i="15"/>
  <c r="Q323" i="15"/>
  <c r="R278" i="15"/>
  <c r="Q278" i="15"/>
  <c r="R226" i="15"/>
  <c r="Q226" i="15"/>
  <c r="R198" i="15"/>
  <c r="Q198" i="15"/>
  <c r="R182" i="15"/>
  <c r="Q182" i="15"/>
  <c r="R166" i="15"/>
  <c r="Q166" i="15"/>
  <c r="R150" i="15"/>
  <c r="Q150" i="15"/>
  <c r="Q130" i="15"/>
  <c r="R130" i="15"/>
  <c r="Q106" i="15"/>
  <c r="R106" i="15"/>
  <c r="Q82" i="15"/>
  <c r="R82" i="15"/>
  <c r="R116" i="15"/>
  <c r="Q116" i="15"/>
  <c r="R136" i="15"/>
  <c r="Q136" i="15"/>
  <c r="R124" i="15"/>
  <c r="Q124" i="15"/>
  <c r="R112" i="15"/>
  <c r="Q112" i="15"/>
  <c r="R61" i="15"/>
  <c r="Q61" i="15"/>
  <c r="Q763" i="15"/>
  <c r="S763" i="15"/>
  <c r="R763" i="15"/>
  <c r="R773" i="15"/>
  <c r="Q773" i="15"/>
  <c r="S773" i="15"/>
  <c r="R765" i="15"/>
  <c r="S765" i="15"/>
  <c r="Q765" i="15"/>
  <c r="R757" i="15"/>
  <c r="S757" i="15"/>
  <c r="Q757" i="15"/>
  <c r="S743" i="15"/>
  <c r="R743" i="15"/>
  <c r="Q743" i="15"/>
  <c r="S727" i="15"/>
  <c r="R727" i="15"/>
  <c r="Q727" i="15"/>
  <c r="S704" i="15"/>
  <c r="R704" i="15"/>
  <c r="Q704" i="15"/>
  <c r="S696" i="15"/>
  <c r="R696" i="15"/>
  <c r="Q696" i="15"/>
  <c r="S688" i="15"/>
  <c r="R688" i="15"/>
  <c r="Q688" i="15"/>
  <c r="S680" i="15"/>
  <c r="R680" i="15"/>
  <c r="Q680" i="15"/>
  <c r="S672" i="15"/>
  <c r="R672" i="15"/>
  <c r="Q672" i="15"/>
  <c r="S664" i="15"/>
  <c r="R664" i="15"/>
  <c r="Q664" i="15"/>
  <c r="S656" i="15"/>
  <c r="Q656" i="15"/>
  <c r="R656" i="15"/>
  <c r="S483" i="15"/>
  <c r="R483" i="15"/>
  <c r="Q483" i="15"/>
  <c r="R467" i="15"/>
  <c r="Q467" i="15"/>
  <c r="S467" i="15"/>
  <c r="Q451" i="15"/>
  <c r="S451" i="15"/>
  <c r="R451" i="15"/>
  <c r="Q435" i="15"/>
  <c r="S435" i="15"/>
  <c r="R435" i="15"/>
  <c r="R407" i="15"/>
  <c r="Q407" i="15"/>
  <c r="R391" i="15"/>
  <c r="Q391" i="15"/>
  <c r="R371" i="15"/>
  <c r="Q371" i="15"/>
  <c r="R355" i="15"/>
  <c r="Q355" i="15"/>
  <c r="R339" i="15"/>
  <c r="Q339" i="15"/>
  <c r="R319" i="15"/>
  <c r="Q319" i="15"/>
  <c r="R315" i="15"/>
  <c r="Q315" i="15"/>
  <c r="R230" i="15"/>
  <c r="Q230" i="15"/>
  <c r="R216" i="15"/>
  <c r="Q216" i="15"/>
  <c r="R202" i="15"/>
  <c r="Q202" i="15"/>
  <c r="R186" i="15"/>
  <c r="Q186" i="15"/>
  <c r="R162" i="15"/>
  <c r="Q162" i="15"/>
  <c r="R146" i="15"/>
  <c r="Q146" i="15"/>
  <c r="Q126" i="15"/>
  <c r="R126" i="15"/>
  <c r="Q94" i="15"/>
  <c r="R94" i="15"/>
  <c r="Q78" i="15"/>
  <c r="R78" i="15"/>
  <c r="R65" i="15"/>
  <c r="Q65" i="15"/>
  <c r="R49" i="15"/>
  <c r="Q49" i="15"/>
  <c r="S830" i="15"/>
  <c r="R830" i="15"/>
  <c r="Q830" i="15"/>
  <c r="S775" i="15"/>
  <c r="Q775" i="15"/>
  <c r="R775" i="15"/>
  <c r="Q759" i="15"/>
  <c r="S759" i="15"/>
  <c r="R759" i="15"/>
  <c r="S739" i="15"/>
  <c r="R739" i="15"/>
  <c r="Q739" i="15"/>
  <c r="S619" i="15"/>
  <c r="R619" i="15"/>
  <c r="Q619" i="15"/>
  <c r="S615" i="15"/>
  <c r="R615" i="15"/>
  <c r="Q615" i="15"/>
  <c r="S611" i="15"/>
  <c r="R611" i="15"/>
  <c r="Q611" i="15"/>
  <c r="S607" i="15"/>
  <c r="R607" i="15"/>
  <c r="Q607" i="15"/>
  <c r="S603" i="15"/>
  <c r="R603" i="15"/>
  <c r="Q603" i="15"/>
  <c r="S599" i="15"/>
  <c r="R599" i="15"/>
  <c r="Q599" i="15"/>
  <c r="S595" i="15"/>
  <c r="R595" i="15"/>
  <c r="Q595" i="15"/>
  <c r="S591" i="15"/>
  <c r="R591" i="15"/>
  <c r="Q591" i="15"/>
  <c r="S587" i="15"/>
  <c r="R587" i="15"/>
  <c r="Q587" i="15"/>
  <c r="S583" i="15"/>
  <c r="R583" i="15"/>
  <c r="Q583" i="15"/>
  <c r="S579" i="15"/>
  <c r="R579" i="15"/>
  <c r="Q579" i="15"/>
  <c r="S575" i="15"/>
  <c r="R575" i="15"/>
  <c r="Q575" i="15"/>
  <c r="S571" i="15"/>
  <c r="R571" i="15"/>
  <c r="Q571" i="15"/>
  <c r="S567" i="15"/>
  <c r="R567" i="15"/>
  <c r="Q567" i="15"/>
  <c r="S563" i="15"/>
  <c r="R563" i="15"/>
  <c r="Q563" i="15"/>
  <c r="S559" i="15"/>
  <c r="R559" i="15"/>
  <c r="Q559" i="15"/>
  <c r="S487" i="15"/>
  <c r="R487" i="15"/>
  <c r="Q487" i="15"/>
  <c r="S471" i="15"/>
  <c r="R471" i="15"/>
  <c r="Q471" i="15"/>
  <c r="R463" i="15"/>
  <c r="Q463" i="15"/>
  <c r="S463" i="15"/>
  <c r="Q447" i="15"/>
  <c r="S447" i="15"/>
  <c r="R447" i="15"/>
  <c r="Q431" i="15"/>
  <c r="S431" i="15"/>
  <c r="R431" i="15"/>
  <c r="Q419" i="15"/>
  <c r="S419" i="15"/>
  <c r="R419" i="15"/>
  <c r="R403" i="15"/>
  <c r="Q403" i="15"/>
  <c r="R387" i="15"/>
  <c r="Q387" i="15"/>
  <c r="R383" i="15"/>
  <c r="Q383" i="15"/>
  <c r="R367" i="15"/>
  <c r="Q367" i="15"/>
  <c r="R351" i="15"/>
  <c r="Q351" i="15"/>
  <c r="R335" i="15"/>
  <c r="Q335" i="15"/>
  <c r="R311" i="15"/>
  <c r="Q311" i="15"/>
  <c r="R241" i="15"/>
  <c r="Q241" i="15"/>
  <c r="R234" i="15"/>
  <c r="Q234" i="15"/>
  <c r="R206" i="15"/>
  <c r="Q206" i="15"/>
  <c r="R190" i="15"/>
  <c r="Q190" i="15"/>
  <c r="R174" i="15"/>
  <c r="Q174" i="15"/>
  <c r="R158" i="15"/>
  <c r="Q158" i="15"/>
  <c r="R142" i="15"/>
  <c r="Q142" i="15"/>
  <c r="Q118" i="15"/>
  <c r="R118" i="15"/>
  <c r="Q90" i="15"/>
  <c r="R90" i="15"/>
  <c r="Q74" i="15"/>
  <c r="R74" i="15"/>
  <c r="R69" i="15"/>
  <c r="Q69" i="15"/>
  <c r="R53" i="15"/>
  <c r="Q53" i="15"/>
  <c r="R41" i="15"/>
  <c r="Q41" i="15"/>
  <c r="R7" i="15"/>
  <c r="Q7" i="15"/>
  <c r="G85" i="9"/>
  <c r="G83" i="9"/>
  <c r="I83" i="9" s="1"/>
  <c r="G82" i="9"/>
  <c r="I82" i="9" s="1"/>
  <c r="J82" i="9" s="1"/>
  <c r="G81" i="9"/>
  <c r="P81" i="9" s="1"/>
  <c r="G80" i="9"/>
  <c r="H80" i="9" s="1"/>
  <c r="G79" i="9"/>
  <c r="I79" i="9" s="1"/>
  <c r="J79" i="9" s="1"/>
  <c r="G78" i="9"/>
  <c r="I78" i="9" s="1"/>
  <c r="J78" i="9" s="1"/>
  <c r="G77" i="9"/>
  <c r="P77" i="9" s="1"/>
  <c r="G76" i="9"/>
  <c r="H76" i="9" s="1"/>
  <c r="G75" i="9"/>
  <c r="H75" i="9" s="1"/>
  <c r="G74" i="9"/>
  <c r="I74" i="9" s="1"/>
  <c r="J74" i="9" s="1"/>
  <c r="G73" i="9"/>
  <c r="P73" i="9" s="1"/>
  <c r="G72" i="9"/>
  <c r="I72" i="9" s="1"/>
  <c r="J72" i="9" s="1"/>
  <c r="G71" i="9"/>
  <c r="I71" i="9" s="1"/>
  <c r="J71" i="9" s="1"/>
  <c r="G70" i="9"/>
  <c r="I70" i="9" s="1"/>
  <c r="J70" i="9" s="1"/>
  <c r="G69" i="9"/>
  <c r="P69" i="9" s="1"/>
  <c r="G68" i="9"/>
  <c r="I68" i="9" s="1"/>
  <c r="J68" i="9" s="1"/>
  <c r="G67" i="9"/>
  <c r="H67" i="9" s="1"/>
  <c r="G66" i="9"/>
  <c r="I66" i="9" s="1"/>
  <c r="J66" i="9" s="1"/>
  <c r="G65" i="9"/>
  <c r="P65" i="9" s="1"/>
  <c r="G64" i="9"/>
  <c r="H64" i="9" s="1"/>
  <c r="Y19" i="15" l="1"/>
  <c r="AA14" i="15"/>
  <c r="Y14" i="15"/>
  <c r="Y17" i="15"/>
  <c r="P78" i="9"/>
  <c r="I8" i="21"/>
  <c r="H8" i="21"/>
  <c r="P68" i="9"/>
  <c r="H68" i="9"/>
  <c r="N68" i="9" s="1"/>
  <c r="P76" i="9"/>
  <c r="K82" i="9"/>
  <c r="L82" i="9"/>
  <c r="P82" i="9"/>
  <c r="H82" i="9"/>
  <c r="N80" i="9"/>
  <c r="P80" i="9"/>
  <c r="I80" i="9"/>
  <c r="J80" i="9" s="1"/>
  <c r="K79" i="9"/>
  <c r="L79" i="9"/>
  <c r="K78" i="9"/>
  <c r="L78" i="9"/>
  <c r="H78" i="9"/>
  <c r="N76" i="9"/>
  <c r="I76" i="9"/>
  <c r="J76" i="9" s="1"/>
  <c r="L74" i="9"/>
  <c r="K74" i="9"/>
  <c r="H74" i="9"/>
  <c r="P74" i="9"/>
  <c r="L71" i="9"/>
  <c r="K71" i="9"/>
  <c r="K72" i="9"/>
  <c r="L72" i="9"/>
  <c r="H72" i="9"/>
  <c r="P72" i="9"/>
  <c r="I73" i="9"/>
  <c r="J73" i="9" s="1"/>
  <c r="K70" i="9"/>
  <c r="L70" i="9"/>
  <c r="H70" i="9"/>
  <c r="P70" i="9"/>
  <c r="K68" i="9"/>
  <c r="L68" i="9"/>
  <c r="I69" i="9"/>
  <c r="J69" i="9" s="1"/>
  <c r="K66" i="9"/>
  <c r="L66" i="9"/>
  <c r="H66" i="9"/>
  <c r="P66" i="9"/>
  <c r="I65" i="9"/>
  <c r="J65" i="9" s="1"/>
  <c r="N64" i="9"/>
  <c r="I64" i="9"/>
  <c r="J64" i="9" s="1"/>
  <c r="P64" i="9"/>
  <c r="N75" i="9"/>
  <c r="N67" i="9"/>
  <c r="I67" i="9"/>
  <c r="J67" i="9" s="1"/>
  <c r="I75" i="9"/>
  <c r="J75" i="9" s="1"/>
  <c r="H65" i="9"/>
  <c r="H69" i="9"/>
  <c r="H73" i="9"/>
  <c r="H77" i="9"/>
  <c r="H81" i="9"/>
  <c r="I77" i="9"/>
  <c r="J77" i="9" s="1"/>
  <c r="I81" i="9"/>
  <c r="J81" i="9" s="1"/>
  <c r="P67" i="9"/>
  <c r="P71" i="9"/>
  <c r="P75" i="9"/>
  <c r="P79" i="9"/>
  <c r="H71" i="9"/>
  <c r="H79" i="9"/>
  <c r="H83" i="9"/>
  <c r="S353" i="15" l="1"/>
  <c r="S408" i="15"/>
  <c r="S356" i="15"/>
  <c r="S404" i="15"/>
  <c r="S368" i="15"/>
  <c r="S361" i="15"/>
  <c r="S377" i="15"/>
  <c r="S397" i="15"/>
  <c r="S413" i="15"/>
  <c r="S366" i="15"/>
  <c r="S382" i="15"/>
  <c r="S398" i="15"/>
  <c r="S414" i="15"/>
  <c r="S376" i="15"/>
  <c r="S392" i="15"/>
  <c r="S365" i="15"/>
  <c r="S381" i="15"/>
  <c r="S385" i="15"/>
  <c r="S401" i="15"/>
  <c r="S417" i="15"/>
  <c r="S386" i="15"/>
  <c r="S402" i="15"/>
  <c r="S418" i="15"/>
  <c r="S400" i="15"/>
  <c r="S393" i="15"/>
  <c r="S378" i="15"/>
  <c r="S389" i="15"/>
  <c r="S405" i="15"/>
  <c r="S372" i="15"/>
  <c r="S357" i="15"/>
  <c r="S373" i="15"/>
  <c r="S409" i="15"/>
  <c r="S362" i="15"/>
  <c r="S394" i="15"/>
  <c r="S410" i="15"/>
  <c r="S390" i="15"/>
  <c r="S358" i="15"/>
  <c r="S360" i="15"/>
  <c r="S354" i="15"/>
  <c r="S412" i="15"/>
  <c r="S416" i="15"/>
  <c r="S364" i="15"/>
  <c r="S388" i="15"/>
  <c r="S406" i="15"/>
  <c r="S370" i="15"/>
  <c r="S363" i="15"/>
  <c r="S391" i="15"/>
  <c r="S367" i="15"/>
  <c r="S369" i="15"/>
  <c r="S396" i="15"/>
  <c r="S384" i="15"/>
  <c r="S380" i="15"/>
  <c r="S374" i="15"/>
  <c r="S411" i="15"/>
  <c r="S387" i="15"/>
  <c r="S407" i="15"/>
  <c r="S395" i="15"/>
  <c r="S399" i="15"/>
  <c r="S379" i="15"/>
  <c r="S371" i="15"/>
  <c r="S359" i="15"/>
  <c r="S375" i="15"/>
  <c r="S383" i="15"/>
  <c r="S403" i="15"/>
  <c r="S415" i="15"/>
  <c r="S355" i="15"/>
  <c r="S158" i="15"/>
  <c r="S320" i="15"/>
  <c r="S287" i="15"/>
  <c r="S291" i="15"/>
  <c r="S295" i="15"/>
  <c r="S302" i="15"/>
  <c r="S297" i="15"/>
  <c r="S305" i="15"/>
  <c r="S321" i="15"/>
  <c r="S325" i="15"/>
  <c r="S341" i="15"/>
  <c r="S314" i="15"/>
  <c r="S330" i="15"/>
  <c r="S346" i="15"/>
  <c r="S284" i="15"/>
  <c r="S299" i="15"/>
  <c r="S306" i="15"/>
  <c r="S282" i="15"/>
  <c r="S290" i="15"/>
  <c r="S288" i="15"/>
  <c r="S345" i="15"/>
  <c r="S308" i="15"/>
  <c r="S324" i="15"/>
  <c r="S279" i="15"/>
  <c r="S328" i="15"/>
  <c r="S312" i="15"/>
  <c r="S313" i="15"/>
  <c r="S337" i="15"/>
  <c r="S326" i="15"/>
  <c r="S292" i="15"/>
  <c r="S293" i="15"/>
  <c r="S301" i="15"/>
  <c r="S309" i="15"/>
  <c r="S333" i="15"/>
  <c r="S349" i="15"/>
  <c r="S322" i="15"/>
  <c r="S298" i="15"/>
  <c r="S307" i="15"/>
  <c r="S283" i="15"/>
  <c r="S336" i="15"/>
  <c r="S317" i="15"/>
  <c r="S310" i="15"/>
  <c r="S342" i="15"/>
  <c r="S303" i="15"/>
  <c r="S350" i="15"/>
  <c r="S285" i="15"/>
  <c r="S300" i="15"/>
  <c r="S296" i="15"/>
  <c r="S278" i="15"/>
  <c r="S339" i="15"/>
  <c r="S340" i="15"/>
  <c r="S338" i="15"/>
  <c r="S289" i="15"/>
  <c r="S352" i="15"/>
  <c r="S348" i="15"/>
  <c r="S286" i="15"/>
  <c r="S323" i="15"/>
  <c r="S351" i="15"/>
  <c r="S294" i="15"/>
  <c r="S280" i="15"/>
  <c r="S347" i="15"/>
  <c r="S343" i="15"/>
  <c r="S344" i="15"/>
  <c r="S334" i="15"/>
  <c r="S316" i="15"/>
  <c r="S332" i="15"/>
  <c r="S281" i="15"/>
  <c r="S329" i="15"/>
  <c r="S318" i="15"/>
  <c r="S304" i="15"/>
  <c r="S335" i="15"/>
  <c r="S327" i="15"/>
  <c r="S319" i="15"/>
  <c r="S331" i="15"/>
  <c r="S315" i="15"/>
  <c r="S311" i="15"/>
  <c r="S230" i="15"/>
  <c r="S238" i="15"/>
  <c r="S206" i="15"/>
  <c r="S216" i="15"/>
  <c r="S194" i="15"/>
  <c r="S202" i="15"/>
  <c r="S210" i="15"/>
  <c r="S154" i="15"/>
  <c r="S186" i="15"/>
  <c r="S234" i="15"/>
  <c r="S198" i="15"/>
  <c r="S162" i="15"/>
  <c r="S178" i="15"/>
  <c r="S182" i="15"/>
  <c r="S146" i="15"/>
  <c r="S190" i="15"/>
  <c r="S166" i="15"/>
  <c r="S174" i="15"/>
  <c r="S241" i="15"/>
  <c r="S150" i="15"/>
  <c r="S222" i="15"/>
  <c r="S151" i="15"/>
  <c r="S179" i="15"/>
  <c r="S175" i="15"/>
  <c r="S235" i="15"/>
  <c r="S184" i="15"/>
  <c r="S200" i="15"/>
  <c r="S232" i="15"/>
  <c r="S195" i="15"/>
  <c r="S219" i="15"/>
  <c r="S211" i="15"/>
  <c r="S207" i="15"/>
  <c r="S180" i="15"/>
  <c r="S196" i="15"/>
  <c r="S212" i="15"/>
  <c r="S218" i="15"/>
  <c r="S228" i="15"/>
  <c r="S164" i="15"/>
  <c r="S176" i="15"/>
  <c r="S192" i="15"/>
  <c r="S208" i="15"/>
  <c r="S214" i="15"/>
  <c r="S224" i="15"/>
  <c r="S240" i="15"/>
  <c r="S191" i="15"/>
  <c r="S239" i="15"/>
  <c r="S188" i="15"/>
  <c r="S204" i="15"/>
  <c r="S220" i="15"/>
  <c r="S236" i="15"/>
  <c r="S157" i="15"/>
  <c r="S213" i="15"/>
  <c r="S152" i="15"/>
  <c r="S276" i="15"/>
  <c r="S187" i="15"/>
  <c r="S267" i="15"/>
  <c r="S172" i="15"/>
  <c r="S229" i="15"/>
  <c r="S268" i="15"/>
  <c r="S231" i="15"/>
  <c r="S223" i="15"/>
  <c r="S197" i="15"/>
  <c r="S145" i="15"/>
  <c r="S265" i="15"/>
  <c r="S277" i="15"/>
  <c r="S263" i="15"/>
  <c r="S165" i="15"/>
  <c r="S254" i="15"/>
  <c r="S258" i="15"/>
  <c r="S257" i="15"/>
  <c r="S253" i="15"/>
  <c r="S237" i="15"/>
  <c r="S181" i="15"/>
  <c r="S144" i="15"/>
  <c r="S244" i="15"/>
  <c r="S264" i="15"/>
  <c r="S259" i="15"/>
  <c r="S149" i="15"/>
  <c r="S201" i="15"/>
  <c r="S227" i="15"/>
  <c r="S171" i="15"/>
  <c r="S221" i="15"/>
  <c r="S169" i="15"/>
  <c r="S205" i="15"/>
  <c r="S217" i="15"/>
  <c r="S245" i="15"/>
  <c r="S255" i="15"/>
  <c r="S156" i="15"/>
  <c r="S215" i="15"/>
  <c r="S242" i="15"/>
  <c r="S203" i="15"/>
  <c r="S170" i="15"/>
  <c r="S226" i="15"/>
  <c r="S209" i="15"/>
  <c r="S168" i="15"/>
  <c r="S233" i="15"/>
  <c r="S163" i="15"/>
  <c r="S261" i="15"/>
  <c r="S251" i="15"/>
  <c r="S262" i="15"/>
  <c r="S266" i="15"/>
  <c r="S159" i="15"/>
  <c r="S256" i="15"/>
  <c r="S193" i="15"/>
  <c r="S161" i="15"/>
  <c r="S260" i="15"/>
  <c r="S167" i="15"/>
  <c r="S155" i="15"/>
  <c r="S247" i="15"/>
  <c r="S148" i="15"/>
  <c r="S185" i="15"/>
  <c r="S252" i="15"/>
  <c r="S147" i="15"/>
  <c r="S177" i="15"/>
  <c r="S160" i="15"/>
  <c r="S189" i="15"/>
  <c r="S249" i="15"/>
  <c r="S275" i="15"/>
  <c r="S243" i="15"/>
  <c r="S246" i="15"/>
  <c r="S250" i="15"/>
  <c r="S273" i="15"/>
  <c r="S269" i="15"/>
  <c r="S225" i="15"/>
  <c r="S153" i="15"/>
  <c r="S199" i="15"/>
  <c r="S248" i="15"/>
  <c r="S271" i="15"/>
  <c r="S173" i="15"/>
  <c r="S270" i="15"/>
  <c r="S274" i="15"/>
  <c r="S183" i="15"/>
  <c r="S272" i="15"/>
  <c r="M71" i="9"/>
  <c r="M68" i="9"/>
  <c r="M79" i="9"/>
  <c r="N82" i="9"/>
  <c r="M82" i="9"/>
  <c r="L81" i="9"/>
  <c r="M81" i="9" s="1"/>
  <c r="K81" i="9"/>
  <c r="L80" i="9"/>
  <c r="M80" i="9" s="1"/>
  <c r="K80" i="9"/>
  <c r="N78" i="9"/>
  <c r="M78" i="9"/>
  <c r="L77" i="9"/>
  <c r="M77" i="9" s="1"/>
  <c r="K77" i="9"/>
  <c r="L76" i="9"/>
  <c r="M76" i="9" s="1"/>
  <c r="K76" i="9"/>
  <c r="K75" i="9"/>
  <c r="L75" i="9"/>
  <c r="M75" i="9" s="1"/>
  <c r="N74" i="9"/>
  <c r="M74" i="9"/>
  <c r="M72" i="9"/>
  <c r="L73" i="9"/>
  <c r="M73" i="9" s="1"/>
  <c r="K73" i="9"/>
  <c r="N72" i="9"/>
  <c r="N70" i="9"/>
  <c r="M70" i="9"/>
  <c r="L69" i="9"/>
  <c r="M69" i="9" s="1"/>
  <c r="K69" i="9"/>
  <c r="L67" i="9"/>
  <c r="M67" i="9" s="1"/>
  <c r="K67" i="9"/>
  <c r="N66" i="9"/>
  <c r="M66" i="9"/>
  <c r="L65" i="9"/>
  <c r="M65" i="9" s="1"/>
  <c r="K65" i="9"/>
  <c r="K64" i="9"/>
  <c r="L64" i="9"/>
  <c r="M64" i="9" s="1"/>
  <c r="N81" i="9"/>
  <c r="N65" i="9"/>
  <c r="N79" i="9"/>
  <c r="N77" i="9"/>
  <c r="N71" i="9"/>
  <c r="N73" i="9"/>
  <c r="N69" i="9"/>
  <c r="Z16" i="15" l="1"/>
  <c r="Z15" i="15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L14" i="17"/>
  <c r="L13" i="17"/>
  <c r="L12" i="17"/>
  <c r="M12" i="17" s="1"/>
  <c r="L11" i="17"/>
  <c r="M11" i="17" s="1"/>
  <c r="L10" i="17"/>
  <c r="N9" i="17"/>
  <c r="O9" i="17" s="1"/>
  <c r="L9" i="17"/>
  <c r="T9" i="17" s="1"/>
  <c r="N8" i="17"/>
  <c r="P8" i="17" s="1"/>
  <c r="L8" i="17"/>
  <c r="T8" i="17" s="1"/>
  <c r="M9" i="17" l="1"/>
  <c r="R9" i="17" s="1"/>
  <c r="M20" i="17"/>
  <c r="O8" i="17"/>
  <c r="M18" i="17"/>
  <c r="M31" i="17"/>
  <c r="M10" i="17"/>
  <c r="M14" i="17"/>
  <c r="M27" i="17"/>
  <c r="M29" i="17"/>
  <c r="M13" i="17"/>
  <c r="M25" i="17"/>
  <c r="M19" i="17"/>
  <c r="M15" i="17"/>
  <c r="M8" i="17"/>
  <c r="P9" i="17"/>
  <c r="Q9" i="17" l="1"/>
  <c r="R8" i="17"/>
  <c r="Q8" i="17"/>
  <c r="G52" i="9" l="1"/>
  <c r="G51" i="9"/>
  <c r="G50" i="9"/>
  <c r="I50" i="9" s="1"/>
  <c r="G49" i="9"/>
  <c r="H49" i="9" s="1"/>
  <c r="G48" i="9"/>
  <c r="H48" i="9" s="1"/>
  <c r="G47" i="9"/>
  <c r="H47" i="9" s="1"/>
  <c r="G46" i="9"/>
  <c r="H46" i="9" s="1"/>
  <c r="G45" i="9"/>
  <c r="H45" i="9" s="1"/>
  <c r="G44" i="9"/>
  <c r="I44" i="9" s="1"/>
  <c r="G43" i="9"/>
  <c r="H43" i="9" s="1"/>
  <c r="G42" i="9"/>
  <c r="G41" i="9"/>
  <c r="G39" i="9"/>
  <c r="H39" i="9" s="1"/>
  <c r="G38" i="9"/>
  <c r="H38" i="9" s="1"/>
  <c r="G37" i="9"/>
  <c r="I37" i="9" s="1"/>
  <c r="G36" i="9"/>
  <c r="H36" i="9" s="1"/>
  <c r="G35" i="9"/>
  <c r="G34" i="9"/>
  <c r="G33" i="9"/>
  <c r="G32" i="9"/>
  <c r="I48" i="9" l="1"/>
  <c r="I47" i="9"/>
  <c r="I46" i="9"/>
  <c r="I45" i="9"/>
  <c r="I43" i="9"/>
  <c r="I49" i="9"/>
  <c r="H44" i="9"/>
  <c r="H50" i="9"/>
  <c r="I38" i="9"/>
  <c r="H37" i="9"/>
  <c r="I36" i="9"/>
  <c r="I39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G7" i="21" l="1"/>
  <c r="H7" i="21" s="1"/>
  <c r="J46" i="9"/>
  <c r="L46" i="9" s="1"/>
  <c r="J45" i="9"/>
  <c r="P44" i="9"/>
  <c r="J43" i="9"/>
  <c r="P42" i="9"/>
  <c r="I41" i="9"/>
  <c r="J41" i="9" s="1"/>
  <c r="J39" i="9"/>
  <c r="L39" i="9" s="1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N46" i="9"/>
  <c r="P46" i="9"/>
  <c r="K45" i="9"/>
  <c r="L45" i="9"/>
  <c r="P45" i="9"/>
  <c r="J44" i="9"/>
  <c r="L44" i="9" s="1"/>
  <c r="K43" i="9"/>
  <c r="L43" i="9"/>
  <c r="P43" i="9"/>
  <c r="I42" i="9"/>
  <c r="J42" i="9" s="1"/>
  <c r="L42" i="9" s="1"/>
  <c r="H42" i="9"/>
  <c r="K41" i="9"/>
  <c r="L41" i="9"/>
  <c r="P41" i="9"/>
  <c r="H41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P32" i="9"/>
  <c r="K33" i="9"/>
  <c r="K34" i="9"/>
  <c r="K38" i="9"/>
  <c r="K39" i="9"/>
  <c r="K46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M32" i="9" l="1"/>
  <c r="M41" i="9"/>
  <c r="M35" i="9"/>
  <c r="N34" i="9"/>
  <c r="M38" i="9"/>
  <c r="M11" i="9"/>
  <c r="L7" i="21"/>
  <c r="M7" i="21" s="1"/>
  <c r="K31" i="9"/>
  <c r="N41" i="9"/>
  <c r="M43" i="9"/>
  <c r="K20" i="9"/>
  <c r="M21" i="9"/>
  <c r="M9" i="9"/>
  <c r="M20" i="9"/>
  <c r="M36" i="9"/>
  <c r="N11" i="9"/>
  <c r="M29" i="9"/>
  <c r="M46" i="9"/>
  <c r="M45" i="9"/>
  <c r="N45" i="9"/>
  <c r="K44" i="9"/>
  <c r="M44" i="9"/>
  <c r="N44" i="9"/>
  <c r="N43" i="9"/>
  <c r="K42" i="9"/>
  <c r="M42" i="9"/>
  <c r="N42" i="9"/>
  <c r="M39" i="9"/>
  <c r="N39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C39" i="10" l="1"/>
  <c r="P47" i="9" l="1"/>
  <c r="P48" i="9"/>
  <c r="P49" i="9"/>
  <c r="P50" i="9"/>
  <c r="P51" i="9"/>
  <c r="P52" i="9"/>
  <c r="G53" i="9"/>
  <c r="P53" i="9" s="1"/>
  <c r="G54" i="9"/>
  <c r="P54" i="9" s="1"/>
  <c r="G55" i="9"/>
  <c r="P55" i="9" s="1"/>
  <c r="G56" i="9"/>
  <c r="P56" i="9" s="1"/>
  <c r="G57" i="9"/>
  <c r="P57" i="9" s="1"/>
  <c r="G40" i="9"/>
  <c r="P40" i="9" s="1"/>
  <c r="G58" i="9"/>
  <c r="P58" i="9" s="1"/>
  <c r="G59" i="9"/>
  <c r="P59" i="9" s="1"/>
  <c r="G60" i="9"/>
  <c r="P60" i="9" s="1"/>
  <c r="G61" i="9"/>
  <c r="P61" i="9" s="1"/>
  <c r="G62" i="9"/>
  <c r="P62" i="9" s="1"/>
  <c r="G63" i="9"/>
  <c r="P63" i="9" s="1"/>
  <c r="G84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L886" i="15"/>
  <c r="M886" i="15" l="1"/>
  <c r="I225" i="9" l="1"/>
  <c r="I223" i="9"/>
  <c r="I221" i="9"/>
  <c r="H220" i="9"/>
  <c r="I219" i="9"/>
  <c r="I218" i="9"/>
  <c r="I217" i="9"/>
  <c r="H215" i="9"/>
  <c r="I215" i="9"/>
  <c r="I214" i="9"/>
  <c r="I213" i="9"/>
  <c r="I211" i="9"/>
  <c r="I210" i="9"/>
  <c r="I209" i="9"/>
  <c r="I207" i="9"/>
  <c r="I205" i="9"/>
  <c r="I204" i="9"/>
  <c r="I203" i="9"/>
  <c r="H201" i="9"/>
  <c r="I201" i="9"/>
  <c r="H200" i="9"/>
  <c r="I199" i="9"/>
  <c r="I198" i="9"/>
  <c r="I197" i="9"/>
  <c r="I196" i="9"/>
  <c r="I195" i="9"/>
  <c r="H194" i="9"/>
  <c r="I193" i="9"/>
  <c r="H191" i="9"/>
  <c r="I191" i="9"/>
  <c r="I190" i="9"/>
  <c r="H190" i="9"/>
  <c r="I189" i="9"/>
  <c r="H187" i="9"/>
  <c r="I187" i="9"/>
  <c r="I185" i="9"/>
  <c r="I184" i="9"/>
  <c r="H184" i="9"/>
  <c r="I183" i="9"/>
  <c r="I182" i="9"/>
  <c r="I181" i="9"/>
  <c r="I180" i="9"/>
  <c r="H180" i="9"/>
  <c r="I179" i="9"/>
  <c r="I178" i="9"/>
  <c r="H178" i="9"/>
  <c r="I177" i="9"/>
  <c r="I175" i="9"/>
  <c r="I173" i="9"/>
  <c r="I171" i="9"/>
  <c r="I170" i="9"/>
  <c r="I168" i="9"/>
  <c r="I167" i="9"/>
  <c r="H167" i="9"/>
  <c r="I166" i="9"/>
  <c r="I164" i="9"/>
  <c r="I162" i="9"/>
  <c r="H161" i="9"/>
  <c r="I160" i="9"/>
  <c r="H159" i="9"/>
  <c r="I158" i="9"/>
  <c r="I157" i="9"/>
  <c r="I156" i="9"/>
  <c r="H155" i="9"/>
  <c r="I154" i="9"/>
  <c r="I152" i="9"/>
  <c r="I150" i="9"/>
  <c r="H149" i="9"/>
  <c r="I148" i="9"/>
  <c r="I147" i="9"/>
  <c r="I146" i="9"/>
  <c r="H145" i="9"/>
  <c r="I145" i="9"/>
  <c r="I144" i="9"/>
  <c r="H142" i="9"/>
  <c r="I142" i="9"/>
  <c r="H141" i="9"/>
  <c r="I140" i="9"/>
  <c r="H139" i="9"/>
  <c r="I138" i="9"/>
  <c r="I137" i="9"/>
  <c r="H137" i="9"/>
  <c r="I136" i="9"/>
  <c r="H134" i="9"/>
  <c r="I134" i="9"/>
  <c r="H133" i="9"/>
  <c r="I132" i="9"/>
  <c r="H131" i="9"/>
  <c r="I130" i="9"/>
  <c r="H129" i="9"/>
  <c r="H128" i="9"/>
  <c r="I127" i="9"/>
  <c r="I126" i="9"/>
  <c r="I125" i="9"/>
  <c r="I123" i="9"/>
  <c r="I121" i="9"/>
  <c r="H169" i="9" l="1"/>
  <c r="H174" i="9"/>
  <c r="I200" i="9"/>
  <c r="H144" i="9"/>
  <c r="I159" i="9"/>
  <c r="I169" i="9"/>
  <c r="I174" i="9"/>
  <c r="H196" i="9"/>
  <c r="H211" i="9"/>
  <c r="H222" i="9"/>
  <c r="H136" i="9"/>
  <c r="I208" i="9"/>
  <c r="H218" i="9"/>
  <c r="I129" i="9"/>
  <c r="I139" i="9"/>
  <c r="I149" i="9"/>
  <c r="H198" i="9"/>
  <c r="H205" i="9"/>
  <c r="H157" i="9"/>
  <c r="H160" i="9"/>
  <c r="H164" i="9"/>
  <c r="H171" i="9"/>
  <c r="H185" i="9"/>
  <c r="I216" i="9"/>
  <c r="H223" i="9"/>
  <c r="H195" i="9"/>
  <c r="H216" i="9"/>
  <c r="H150" i="9"/>
  <c r="H175" i="9"/>
  <c r="H179" i="9"/>
  <c r="H182" i="9"/>
  <c r="H202" i="9"/>
  <c r="I206" i="9"/>
  <c r="H210" i="9"/>
  <c r="I220" i="9"/>
  <c r="I131" i="9"/>
  <c r="H147" i="9"/>
  <c r="I155" i="9"/>
  <c r="H186" i="9"/>
  <c r="I194" i="9"/>
  <c r="H203" i="9"/>
  <c r="H207" i="9"/>
  <c r="H221" i="9"/>
  <c r="I224" i="9"/>
  <c r="I124" i="9"/>
  <c r="H172" i="9"/>
  <c r="H177" i="9"/>
  <c r="I186" i="9"/>
  <c r="H188" i="9"/>
  <c r="H193" i="9"/>
  <c r="I202" i="9"/>
  <c r="H204" i="9"/>
  <c r="H206" i="9"/>
  <c r="H208" i="9"/>
  <c r="H213" i="9"/>
  <c r="I222" i="9"/>
  <c r="H224" i="9"/>
  <c r="H130" i="9"/>
  <c r="H151" i="9"/>
  <c r="I172" i="9"/>
  <c r="H135" i="9"/>
  <c r="H143" i="9"/>
  <c r="H146" i="9"/>
  <c r="H148" i="9"/>
  <c r="I151" i="9"/>
  <c r="H153" i="9"/>
  <c r="I163" i="9"/>
  <c r="H165" i="9"/>
  <c r="H170" i="9"/>
  <c r="H176" i="9"/>
  <c r="H181" i="9"/>
  <c r="H192" i="9"/>
  <c r="H197" i="9"/>
  <c r="H212" i="9"/>
  <c r="H217" i="9"/>
  <c r="H154" i="9"/>
  <c r="H138" i="9"/>
  <c r="I141" i="9"/>
  <c r="H156" i="9"/>
  <c r="I161" i="9"/>
  <c r="H163" i="9"/>
  <c r="H168" i="9"/>
  <c r="I188" i="9"/>
  <c r="I128" i="9"/>
  <c r="H132" i="9"/>
  <c r="I135" i="9"/>
  <c r="H140" i="9"/>
  <c r="I143" i="9"/>
  <c r="I153" i="9"/>
  <c r="H158" i="9"/>
  <c r="I165" i="9"/>
  <c r="I176" i="9"/>
  <c r="H183" i="9"/>
  <c r="I192" i="9"/>
  <c r="H199" i="9"/>
  <c r="I212" i="9"/>
  <c r="H214" i="9"/>
  <c r="H219" i="9"/>
  <c r="I133" i="9"/>
  <c r="H166" i="9"/>
  <c r="I122" i="9"/>
  <c r="H152" i="9"/>
  <c r="H162" i="9"/>
  <c r="H173" i="9"/>
  <c r="H189" i="9"/>
  <c r="H209" i="9"/>
  <c r="H225" i="9"/>
  <c r="H121" i="9"/>
  <c r="H123" i="9"/>
  <c r="H125" i="9"/>
  <c r="H127" i="9"/>
  <c r="H122" i="9"/>
  <c r="H124" i="9"/>
  <c r="H126" i="9"/>
  <c r="I84" i="9" l="1"/>
  <c r="H85" i="9"/>
  <c r="H86" i="9"/>
  <c r="H87" i="9"/>
  <c r="I88" i="9"/>
  <c r="H89" i="9"/>
  <c r="H90" i="9"/>
  <c r="H91" i="9"/>
  <c r="I92" i="9"/>
  <c r="H94" i="9"/>
  <c r="H95" i="9"/>
  <c r="I96" i="9"/>
  <c r="H97" i="9"/>
  <c r="H98" i="9"/>
  <c r="H99" i="9"/>
  <c r="I100" i="9"/>
  <c r="H101" i="9"/>
  <c r="H102" i="9"/>
  <c r="H103" i="9"/>
  <c r="I104" i="9"/>
  <c r="H106" i="9"/>
  <c r="H107" i="9"/>
  <c r="I108" i="9"/>
  <c r="H109" i="9"/>
  <c r="H111" i="9"/>
  <c r="I112" i="9"/>
  <c r="H113" i="9"/>
  <c r="H115" i="9"/>
  <c r="I116" i="9"/>
  <c r="H117" i="9"/>
  <c r="H119" i="9"/>
  <c r="I120" i="9"/>
  <c r="H53" i="9"/>
  <c r="I54" i="9"/>
  <c r="J54" i="9" s="1"/>
  <c r="H56" i="9"/>
  <c r="N56" i="9" s="1"/>
  <c r="H57" i="9"/>
  <c r="N57" i="9" s="1"/>
  <c r="I40" i="9"/>
  <c r="J40" i="9" s="1"/>
  <c r="H58" i="9"/>
  <c r="N58" i="9" s="1"/>
  <c r="H59" i="9"/>
  <c r="N59" i="9" s="1"/>
  <c r="I60" i="9"/>
  <c r="J60" i="9" s="1"/>
  <c r="H62" i="9"/>
  <c r="I63" i="9"/>
  <c r="J63" i="9" s="1"/>
  <c r="K63" i="9" l="1"/>
  <c r="L63" i="9"/>
  <c r="K60" i="9"/>
  <c r="L60" i="9"/>
  <c r="N62" i="9"/>
  <c r="L54" i="9"/>
  <c r="K54" i="9"/>
  <c r="N53" i="9"/>
  <c r="K40" i="9"/>
  <c r="L40" i="9"/>
  <c r="H105" i="9"/>
  <c r="H84" i="9"/>
  <c r="H60" i="9"/>
  <c r="H116" i="9"/>
  <c r="I93" i="9"/>
  <c r="I101" i="9"/>
  <c r="H93" i="9"/>
  <c r="I89" i="9"/>
  <c r="H96" i="9"/>
  <c r="I117" i="9"/>
  <c r="I85" i="9"/>
  <c r="H54" i="9"/>
  <c r="N54" i="9" s="1"/>
  <c r="I105" i="9"/>
  <c r="H104" i="9"/>
  <c r="H112" i="9"/>
  <c r="I97" i="9"/>
  <c r="H108" i="9"/>
  <c r="H100" i="9"/>
  <c r="I113" i="9"/>
  <c r="I109" i="9"/>
  <c r="H92" i="9"/>
  <c r="H120" i="9"/>
  <c r="H88" i="9"/>
  <c r="H114" i="9"/>
  <c r="I114" i="9"/>
  <c r="H110" i="9"/>
  <c r="I110" i="9"/>
  <c r="H118" i="9"/>
  <c r="I118" i="9"/>
  <c r="I119" i="9"/>
  <c r="I115" i="9"/>
  <c r="I111" i="9"/>
  <c r="I107" i="9"/>
  <c r="I103" i="9"/>
  <c r="I99" i="9"/>
  <c r="I95" i="9"/>
  <c r="I91" i="9"/>
  <c r="I87" i="9"/>
  <c r="I106" i="9"/>
  <c r="I102" i="9"/>
  <c r="I98" i="9"/>
  <c r="I94" i="9"/>
  <c r="I90" i="9"/>
  <c r="I86" i="9"/>
  <c r="I59" i="9"/>
  <c r="J59" i="9" s="1"/>
  <c r="I57" i="9"/>
  <c r="J57" i="9" s="1"/>
  <c r="H61" i="9"/>
  <c r="I61" i="9"/>
  <c r="J61" i="9" s="1"/>
  <c r="I55" i="9"/>
  <c r="J55" i="9" s="1"/>
  <c r="I53" i="9"/>
  <c r="J53" i="9" s="1"/>
  <c r="H55" i="9"/>
  <c r="N55" i="9" s="1"/>
  <c r="H40" i="9"/>
  <c r="H63" i="9"/>
  <c r="I62" i="9"/>
  <c r="J62" i="9" s="1"/>
  <c r="I58" i="9"/>
  <c r="J58" i="9" s="1"/>
  <c r="I56" i="9"/>
  <c r="J56" i="9" s="1"/>
  <c r="L59" i="9" l="1"/>
  <c r="M59" i="9" s="1"/>
  <c r="K59" i="9"/>
  <c r="L61" i="9"/>
  <c r="M61" i="9" s="1"/>
  <c r="K61" i="9"/>
  <c r="L58" i="9"/>
  <c r="M58" i="9" s="1"/>
  <c r="K58" i="9"/>
  <c r="K62" i="9"/>
  <c r="L62" i="9"/>
  <c r="M62" i="9" s="1"/>
  <c r="N63" i="9"/>
  <c r="M63" i="9"/>
  <c r="N61" i="9"/>
  <c r="N60" i="9"/>
  <c r="M60" i="9"/>
  <c r="M54" i="9"/>
  <c r="L57" i="9"/>
  <c r="M57" i="9" s="1"/>
  <c r="K57" i="9"/>
  <c r="M40" i="9"/>
  <c r="N40" i="9"/>
  <c r="K56" i="9"/>
  <c r="L56" i="9"/>
  <c r="M56" i="9" s="1"/>
  <c r="L53" i="9"/>
  <c r="M53" i="9" s="1"/>
  <c r="K53" i="9"/>
  <c r="L55" i="9"/>
  <c r="M55" i="9" s="1"/>
  <c r="K55" i="9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7" i="21" l="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47" i="9"/>
  <c r="J48" i="9"/>
  <c r="J50" i="9"/>
  <c r="H51" i="9"/>
  <c r="N51" i="9" s="1"/>
  <c r="I52" i="9"/>
  <c r="J52" i="9" s="1"/>
  <c r="L48" i="9" l="1"/>
  <c r="K48" i="9"/>
  <c r="L52" i="9"/>
  <c r="K52" i="9"/>
  <c r="K50" i="9"/>
  <c r="L50" i="9"/>
  <c r="J47" i="9"/>
  <c r="J49" i="9"/>
  <c r="H7" i="9"/>
  <c r="N7" i="9" s="1"/>
  <c r="H52" i="9"/>
  <c r="N52" i="9" s="1"/>
  <c r="N49" i="9"/>
  <c r="P7" i="9"/>
  <c r="I51" i="9"/>
  <c r="J51" i="9" s="1"/>
  <c r="M48" i="9" l="1"/>
  <c r="N48" i="9"/>
  <c r="M52" i="9"/>
  <c r="M50" i="9"/>
  <c r="N50" i="9"/>
  <c r="L49" i="9"/>
  <c r="M49" i="9" s="1"/>
  <c r="K49" i="9"/>
  <c r="L51" i="9"/>
  <c r="M51" i="9" s="1"/>
  <c r="K51" i="9"/>
  <c r="K47" i="9"/>
  <c r="L47" i="9"/>
  <c r="M47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81" i="9" l="1"/>
  <c r="O82" i="9"/>
  <c r="O79" i="9"/>
  <c r="O80" i="9"/>
  <c r="O76" i="9"/>
  <c r="O78" i="9"/>
  <c r="O77" i="9"/>
  <c r="O74" i="9"/>
  <c r="O75" i="9"/>
  <c r="O70" i="9"/>
  <c r="O71" i="9"/>
  <c r="O73" i="9"/>
  <c r="O72" i="9"/>
  <c r="O66" i="9"/>
  <c r="O68" i="9"/>
  <c r="O67" i="9"/>
  <c r="O69" i="9"/>
  <c r="O64" i="9"/>
  <c r="O65" i="9"/>
  <c r="O62" i="9"/>
  <c r="O63" i="9"/>
  <c r="O60" i="9"/>
  <c r="O61" i="9"/>
  <c r="O59" i="9"/>
  <c r="O58" i="9"/>
  <c r="O57" i="9"/>
  <c r="O40" i="9"/>
  <c r="O53" i="9"/>
  <c r="O55" i="9"/>
  <c r="O56" i="9"/>
  <c r="O54" i="9"/>
  <c r="O49" i="9"/>
  <c r="O51" i="9"/>
  <c r="O47" i="9"/>
  <c r="O50" i="9"/>
  <c r="O48" i="9"/>
  <c r="O52" i="9"/>
  <c r="O45" i="9"/>
  <c r="O46" i="9"/>
  <c r="O43" i="9"/>
  <c r="O44" i="9"/>
  <c r="O41" i="9"/>
  <c r="O42" i="9"/>
  <c r="O39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Y21" i="17" l="1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AA16" i="17"/>
  <c r="V11" i="10" s="1"/>
  <c r="Y9" i="17"/>
  <c r="Y26" i="17"/>
  <c r="AC11" i="10" s="1"/>
  <c r="AA19" i="17"/>
  <c r="Y19" i="17"/>
  <c r="S7" i="17" l="1"/>
  <c r="Z21" i="17" s="1"/>
  <c r="I11" i="10"/>
  <c r="S8" i="17"/>
  <c r="S9" i="17"/>
  <c r="Z16" i="17" s="1"/>
  <c r="Z25" i="17"/>
  <c r="Z14" i="17"/>
  <c r="E11" i="10" s="1"/>
  <c r="T11" i="10"/>
  <c r="N11" i="10"/>
  <c r="Y11" i="10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Y27" i="15" l="1"/>
  <c r="G41" i="10" s="1"/>
  <c r="G49" i="10" s="1"/>
  <c r="Y22" i="15"/>
  <c r="F41" i="10" s="1"/>
  <c r="E41" i="10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24" i="15"/>
  <c r="AA19" i="15"/>
  <c r="AA11" i="15"/>
  <c r="AA10" i="15"/>
  <c r="Y11" i="15"/>
  <c r="Y10" i="15"/>
  <c r="Y9" i="15"/>
  <c r="AA9" i="15"/>
  <c r="S134" i="15" l="1"/>
  <c r="S83" i="15"/>
  <c r="S87" i="15"/>
  <c r="S107" i="15"/>
  <c r="S127" i="15"/>
  <c r="S91" i="15"/>
  <c r="S122" i="15"/>
  <c r="S76" i="15"/>
  <c r="S84" i="15"/>
  <c r="S92" i="15"/>
  <c r="S77" i="15"/>
  <c r="S121" i="15"/>
  <c r="S100" i="15"/>
  <c r="S117" i="15"/>
  <c r="S110" i="15"/>
  <c r="S73" i="15"/>
  <c r="S81" i="15"/>
  <c r="S89" i="15"/>
  <c r="S97" i="15"/>
  <c r="S125" i="15"/>
  <c r="S109" i="15"/>
  <c r="S80" i="15"/>
  <c r="S88" i="15"/>
  <c r="S96" i="15"/>
  <c r="S129" i="15"/>
  <c r="S135" i="15"/>
  <c r="S140" i="15"/>
  <c r="S111" i="15"/>
  <c r="S133" i="15"/>
  <c r="S75" i="15"/>
  <c r="S102" i="15"/>
  <c r="S95" i="15"/>
  <c r="S113" i="15"/>
  <c r="S98" i="15"/>
  <c r="S86" i="15"/>
  <c r="S108" i="15"/>
  <c r="S119" i="15"/>
  <c r="S106" i="15"/>
  <c r="S124" i="15"/>
  <c r="S74" i="15"/>
  <c r="S101" i="15"/>
  <c r="S93" i="15"/>
  <c r="S137" i="15"/>
  <c r="S123" i="15"/>
  <c r="S141" i="15"/>
  <c r="S115" i="15"/>
  <c r="S139" i="15"/>
  <c r="S85" i="15"/>
  <c r="S104" i="15"/>
  <c r="S105" i="15"/>
  <c r="S131" i="15"/>
  <c r="S143" i="15"/>
  <c r="S120" i="15"/>
  <c r="S112" i="15"/>
  <c r="S79" i="15"/>
  <c r="S99" i="15"/>
  <c r="S103" i="15"/>
  <c r="S132" i="15"/>
  <c r="S142" i="15"/>
  <c r="S118" i="15"/>
  <c r="S116" i="15"/>
  <c r="S138" i="15"/>
  <c r="S126" i="15"/>
  <c r="S94" i="15"/>
  <c r="S90" i="15"/>
  <c r="S128" i="15"/>
  <c r="S82" i="15"/>
  <c r="S136" i="15"/>
  <c r="S78" i="15"/>
  <c r="S130" i="15"/>
  <c r="S114" i="15"/>
  <c r="S50" i="15"/>
  <c r="S62" i="15"/>
  <c r="S42" i="15"/>
  <c r="S28" i="15"/>
  <c r="S29" i="15"/>
  <c r="S59" i="15"/>
  <c r="S22" i="15"/>
  <c r="S37" i="15"/>
  <c r="S30" i="15"/>
  <c r="S66" i="15"/>
  <c r="S46" i="15"/>
  <c r="S58" i="15"/>
  <c r="S16" i="15"/>
  <c r="S35" i="15"/>
  <c r="S70" i="15"/>
  <c r="S38" i="15"/>
  <c r="S33" i="15"/>
  <c r="S55" i="15"/>
  <c r="S45" i="15"/>
  <c r="S67" i="15"/>
  <c r="S72" i="15"/>
  <c r="S54" i="15"/>
  <c r="S18" i="15"/>
  <c r="S24" i="15"/>
  <c r="S19" i="15"/>
  <c r="S20" i="15"/>
  <c r="S25" i="15"/>
  <c r="S27" i="15"/>
  <c r="S64" i="15"/>
  <c r="S34" i="15"/>
  <c r="S17" i="15"/>
  <c r="S26" i="15"/>
  <c r="S71" i="15"/>
  <c r="S51" i="15"/>
  <c r="S60" i="15"/>
  <c r="S52" i="15"/>
  <c r="S21" i="15"/>
  <c r="S31" i="15"/>
  <c r="S48" i="15"/>
  <c r="S49" i="15"/>
  <c r="S68" i="15"/>
  <c r="S44" i="15"/>
  <c r="S56" i="15"/>
  <c r="S43" i="15"/>
  <c r="S69" i="15"/>
  <c r="S39" i="15"/>
  <c r="S47" i="15"/>
  <c r="S23" i="15"/>
  <c r="S32" i="15"/>
  <c r="S40" i="15"/>
  <c r="S36" i="15"/>
  <c r="S63" i="15"/>
  <c r="S61" i="15"/>
  <c r="S57" i="15"/>
  <c r="S41" i="15"/>
  <c r="S53" i="15"/>
  <c r="S65" i="15"/>
  <c r="S7" i="15"/>
  <c r="Z14" i="15" s="1"/>
  <c r="E10" i="10" s="1"/>
  <c r="C10" i="10" s="1"/>
  <c r="S13" i="15"/>
  <c r="S15" i="15"/>
  <c r="S10" i="15"/>
  <c r="S12" i="15"/>
  <c r="S9" i="15"/>
  <c r="S11" i="15"/>
  <c r="S14" i="15"/>
  <c r="S8" i="15"/>
  <c r="D49" i="10"/>
  <c r="I41" i="10"/>
  <c r="I49" i="10" s="1"/>
  <c r="C41" i="10"/>
  <c r="F49" i="10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21" i="15"/>
  <c r="Z19" i="15"/>
  <c r="F10" i="10" s="1"/>
  <c r="Z20" i="15"/>
  <c r="Z11" i="15"/>
  <c r="Z10" i="15"/>
  <c r="Z9" i="15"/>
  <c r="Q282" i="4"/>
  <c r="C42" i="10" l="1"/>
  <c r="I42" i="10"/>
  <c r="D43" i="10"/>
  <c r="C43" i="10" s="1"/>
  <c r="D50" i="10"/>
  <c r="D10" i="10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25" i="4" l="1"/>
  <c r="Q33" i="4"/>
  <c r="Q41" i="4"/>
  <c r="Q49" i="4"/>
  <c r="Q57" i="4"/>
  <c r="Q65" i="4"/>
  <c r="Q1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<sst xmlns="http://schemas.openxmlformats.org/spreadsheetml/2006/main" count="2795" uniqueCount="1203">
  <si>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</si>
  <si>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</si>
  <si>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</si>
  <si>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</si>
  <si>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</si>
  <si>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</si>
  <si>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</si>
  <si>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</si>
  <si>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</si>
  <si>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</si>
  <si>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</si>
  <si>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</si>
  <si>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</si>
  <si>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</si>
  <si>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</si>
  <si>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</si>
  <si>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</si>
  <si>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</si>
  <si>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</si>
  <si>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</si>
  <si>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</si>
  <si>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</si>
  <si>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</si>
  <si>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</si>
  <si>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</si>
  <si>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</si>
  <si>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</si>
  <si>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</si>
  <si>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</si>
  <si>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</si>
  <si>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</si>
  <si>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</si>
  <si>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</si>
  <si>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</si>
  <si>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</si>
  <si>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</si>
  <si>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</si>
  <si>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</si>
  <si>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</si>
  <si>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</si>
  <si>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</si>
  <si>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</si>
  <si>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</si>
  <si>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</si>
  <si>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</si>
  <si>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</si>
  <si>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</si>
  <si>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</si>
  <si>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</si>
  <si>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</si>
  <si>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</si>
  <si>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</si>
  <si>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</si>
  <si>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</si>
  <si>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</si>
  <si>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</si>
  <si>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</si>
  <si>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</si>
  <si>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</si>
  <si>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</si>
  <si>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</si>
  <si>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</si>
  <si>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</si>
  <si>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</si>
  <si>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</si>
  <si>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</si>
  <si>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</si>
  <si>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</si>
  <si>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</si>
  <si>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</si>
  <si>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</si>
  <si>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</si>
  <si>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</si>
  <si>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</si>
  <si>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</si>
  <si>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</si>
  <si>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</si>
  <si>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</si>
  <si>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</si>
  <si>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</si>
  <si>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</si>
  <si>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</si>
  <si>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</si>
  <si>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</si>
  <si>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</si>
  <si>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</si>
  <si>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</si>
  <si>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</si>
  <si>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</si>
  <si>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</si>
  <si>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</si>
  <si>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</si>
  <si>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</si>
  <si>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</si>
  <si>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</si>
  <si>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</si>
  <si>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</si>
  <si>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</si>
  <si>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</si>
  <si>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</si>
  <si>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</si>
  <si>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</si>
  <si>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</si>
  <si>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</si>
  <si>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</si>
  <si>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</si>
  <si>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</si>
  <si>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</si>
  <si>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</si>
  <si>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</si>
  <si>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</si>
  <si>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</si>
  <si>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</si>
  <si>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</si>
  <si>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</si>
  <si>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</si>
  <si>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</si>
  <si>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</si>
  <si>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</si>
  <si>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</si>
  <si>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</si>
  <si>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</si>
  <si>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</si>
  <si>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</si>
  <si>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</si>
  <si>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</si>
  <si>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</si>
  <si>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</si>
  <si>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</si>
  <si>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</si>
  <si>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</si>
  <si>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</si>
  <si>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</si>
  <si>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</si>
  <si>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</si>
  <si>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</si>
  <si>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</si>
  <si>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</si>
  <si>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</si>
  <si>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</si>
  <si>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</si>
  <si>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</si>
  <si>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</si>
  <si>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</si>
  <si>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</si>
  <si>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</si>
  <si>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</si>
  <si>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</si>
  <si>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</si>
  <si>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</si>
  <si>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</si>
  <si>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</si>
  <si>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</si>
  <si>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</si>
  <si>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</si>
  <si>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</si>
  <si>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</si>
  <si>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</si>
  <si>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</si>
  <si>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</si>
  <si>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</si>
  <si>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</si>
  <si>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</si>
  <si>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</si>
  <si>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</si>
  <si>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</si>
  <si>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</si>
  <si>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</si>
  <si>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</si>
  <si>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</si>
  <si>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</si>
  <si>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</si>
  <si>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</si>
  <si>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</si>
  <si>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</si>
  <si>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</si>
  <si>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</si>
  <si>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</si>
  <si>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</si>
  <si>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</si>
  <si>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</si>
  <si>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</si>
  <si>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</si>
  <si>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</si>
  <si>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</si>
  <si>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</si>
  <si>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</si>
  <si>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</si>
  <si>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</si>
  <si>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</si>
  <si>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</si>
  <si>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</si>
  <si>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</si>
  <si>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</si>
  <si>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</si>
  <si>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</si>
  <si>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</si>
  <si>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</si>
  <si>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</si>
  <si>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</si>
  <si>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</si>
  <si>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</si>
  <si>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</si>
  <si>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</si>
  <si>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</si>
  <si>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</si>
  <si>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</si>
  <si>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</si>
  <si>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</si>
  <si>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</si>
  <si>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</si>
  <si>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</si>
  <si>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</si>
  <si>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</si>
  <si>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</si>
  <si>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</si>
  <si>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</si>
  <si>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</si>
  <si>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</si>
  <si>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</si>
  <si>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</si>
  <si>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</si>
  <si>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</si>
  <si>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</si>
  <si>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</si>
  <si>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</si>
  <si>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</si>
  <si>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</si>
  <si>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</si>
  <si>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</si>
  <si>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</si>
  <si>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</si>
  <si>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</si>
  <si>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</si>
  <si>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</si>
  <si>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</si>
  <si>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</si>
  <si>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</si>
  <si>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</si>
  <si>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</si>
  <si>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</si>
  <si>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</si>
  <si>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</si>
  <si>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</si>
  <si>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</si>
  <si>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</si>
  <si>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</si>
  <si>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</si>
  <si>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</si>
  <si>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</si>
  <si>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</si>
  <si>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</si>
  <si>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</si>
  <si>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</si>
  <si>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</si>
  <si>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</si>
  <si>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</si>
  <si>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</si>
  <si>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</si>
  <si>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</si>
  <si>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</si>
  <si>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</si>
  <si>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</si>
  <si>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</si>
  <si>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</si>
  <si>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</si>
  <si>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</si>
  <si>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</si>
  <si>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</si>
  <si>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</si>
  <si>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</si>
  <si>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</si>
  <si>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</si>
  <si>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</si>
  <si>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</si>
  <si>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</si>
  <si>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</si>
  <si>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</si>
  <si>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</si>
  <si>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</si>
  <si>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</si>
  <si>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</si>
  <si>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</si>
  <si>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</si>
  <si>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</si>
  <si>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</si>
  <si>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</si>
  <si>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</si>
  <si>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</si>
  <si>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</si>
  <si>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</si>
  <si>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</si>
  <si>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</si>
  <si>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</si>
  <si>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</si>
  <si>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</si>
  <si>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</si>
  <si>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</si>
  <si>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</si>
  <si>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</si>
  <si>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</si>
  <si>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</si>
  <si>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</si>
  <si>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</si>
  <si>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</si>
  <si>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</si>
  <si>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</si>
  <si>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</si>
  <si>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</si>
  <si>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</si>
  <si>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</si>
  <si>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</si>
  <si>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</si>
  <si>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</si>
  <si>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</si>
  <si>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</si>
  <si>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</si>
  <si>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</si>
  <si>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</si>
  <si>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</si>
  <si>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</si>
  <si>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</si>
  <si>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</si>
  <si>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</si>
  <si>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</si>
  <si>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</si>
  <si>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</si>
  <si>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</si>
  <si>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</si>
  <si>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</si>
  <si>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</si>
  <si>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</si>
  <si>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</si>
  <si>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</si>
  <si>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</si>
  <si>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</si>
  <si>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</si>
  <si>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</si>
  <si>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</si>
  <si>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</si>
  <si>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</si>
  <si>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</si>
  <si>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</si>
  <si>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</si>
  <si>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</si>
  <si>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</si>
  <si>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</si>
  <si>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</si>
  <si>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</si>
  <si>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</si>
  <si>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</si>
  <si>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</si>
  <si>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</si>
  <si>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</si>
  <si>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</si>
  <si>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</si>
  <si>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</si>
  <si>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</si>
  <si>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</si>
  <si>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</si>
  <si>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</si>
  <si>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</si>
  <si>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</si>
  <si>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</si>
  <si>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</si>
  <si>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</si>
  <si>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</si>
  <si>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</si>
  <si>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</si>
  <si>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</si>
  <si>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</si>
  <si>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</si>
  <si>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</si>
  <si>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</si>
  <si>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</si>
  <si>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</si>
  <si>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</si>
  <si>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</si>
  <si>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</si>
  <si>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</si>
  <si>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</si>
  <si>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</si>
  <si>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</si>
  <si>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</si>
  <si>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</si>
  <si>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</si>
  <si>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</si>
  <si>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</si>
  <si>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</si>
  <si>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</si>
  <si>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</si>
  <si>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</si>
  <si>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</si>
  <si>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</si>
  <si>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</si>
  <si>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</si>
  <si>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</si>
  <si>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</si>
  <si>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</si>
  <si>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</si>
  <si>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</si>
  <si>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</si>
  <si>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</si>
  <si>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</si>
  <si>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</si>
  <si>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</si>
  <si>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</si>
  <si>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</si>
  <si>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</si>
  <si>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</si>
  <si>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</si>
  <si>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</si>
  <si>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</si>
  <si>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</si>
  <si>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</si>
  <si>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</si>
  <si>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</si>
  <si>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</si>
  <si>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</si>
  <si>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</si>
  <si>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</si>
  <si>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</si>
  <si>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</si>
  <si>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</si>
  <si>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</si>
  <si>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</si>
  <si>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</si>
  <si>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</si>
  <si>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</si>
  <si>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</si>
  <si>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</si>
  <si>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</si>
  <si>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</si>
  <si>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</si>
  <si>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</si>
  <si>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</si>
  <si>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</si>
  <si>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</si>
  <si>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</si>
  <si>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</si>
  <si>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</si>
  <si>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</si>
  <si>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</si>
  <si>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</si>
  <si>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</si>
  <si>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</si>
  <si>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</si>
  <si>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</si>
  <si>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</si>
  <si>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</si>
  <si>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</si>
  <si>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</si>
  <si>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</si>
  <si>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</si>
  <si>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</si>
  <si>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</si>
  <si>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</si>
  <si>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</si>
  <si>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</si>
  <si>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</si>
  <si>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</si>
  <si>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</si>
  <si>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</si>
  <si>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</si>
  <si>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</si>
  <si>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</si>
  <si>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</si>
  <si>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</si>
  <si>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</si>
  <si>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</si>
  <si>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</si>
  <si>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</si>
  <si>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</si>
  <si>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</si>
  <si>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</si>
  <si>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</si>
  <si>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</si>
  <si>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</si>
  <si>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</si>
  <si>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</si>
  <si>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</si>
  <si>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</si>
  <si>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</si>
  <si>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</si>
  <si>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</si>
  <si>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</si>
  <si>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</si>
  <si>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</si>
  <si>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</si>
  <si>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</si>
  <si>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</si>
  <si>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</si>
  <si>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</si>
  <si>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</si>
  <si>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</si>
  <si>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</si>
  <si>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</si>
  <si>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</si>
  <si>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</si>
  <si>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</si>
  <si>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</si>
  <si>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</si>
  <si>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</si>
  <si>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</si>
  <si>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</si>
  <si>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</si>
  <si>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</si>
  <si>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</si>
  <si>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</si>
  <si>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</si>
  <si>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</si>
  <si>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</si>
  <si>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</si>
  <si>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</si>
  <si>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</si>
  <si>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</si>
  <si>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</si>
  <si>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</si>
  <si>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</si>
  <si>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</si>
  <si>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</si>
  <si>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</si>
  <si>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</si>
  <si>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</si>
  <si>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</si>
  <si>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</si>
  <si>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</si>
  <si>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</si>
  <si>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</si>
  <si>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</si>
  <si>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</si>
  <si>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</si>
  <si>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</si>
  <si>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</si>
  <si>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</si>
  <si>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</si>
  <si>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</si>
  <si>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</si>
  <si>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</si>
  <si>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</si>
  <si>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</si>
  <si>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</si>
  <si>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</si>
  <si>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</si>
  <si>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</si>
  <si>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</si>
  <si>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</si>
  <si>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</si>
  <si>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</si>
  <si>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</si>
  <si>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</si>
  <si>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</si>
  <si>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</si>
  <si>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</si>
  <si>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PROMAR EDIFICIOS, S.L.</t>
  </si>
  <si>
    <t>BANCO BILBAO VIZCAYA ARGENT</t>
  </si>
  <si>
    <t>EXPOSITO JORDAN, MANUEL</t>
  </si>
  <si>
    <t>AGRO MONTFONT, S.L.</t>
  </si>
  <si>
    <t>APPLUS ITEUVE TECHNOLOGY, S</t>
  </si>
  <si>
    <t>FRANCISCO ZORRILLA RUIZ</t>
  </si>
  <si>
    <t>AUTO DISTRIBUCION, S.L.</t>
  </si>
  <si>
    <t>HIGIENE I PROTECCIO, S.L.</t>
  </si>
  <si>
    <t>MESA MARTINEZ, ANTONIO "F. Mel</t>
  </si>
  <si>
    <t>PAUTER, S.L.U.</t>
  </si>
  <si>
    <t>INTEGRAL MAQUINARIA &amp; TALLER,</t>
  </si>
  <si>
    <t>TECNY STAND, S.A.</t>
  </si>
  <si>
    <t>MARC SABAT OLIVE</t>
  </si>
  <si>
    <t>TERMINI DE PAGAMENT A PROVEÏDORS 2022</t>
  </si>
  <si>
    <t>Pago a BANCO BILBAO VIZC</t>
  </si>
  <si>
    <t/>
  </si>
  <si>
    <t>Pago a IBERENT TECHNOLOG</t>
  </si>
  <si>
    <t>219S14283</t>
  </si>
  <si>
    <t>IBERENT TECHNOLOGY, S.A.</t>
  </si>
  <si>
    <t>Pago a PROMAR EDIFICIOS,</t>
  </si>
  <si>
    <t>Pago a VODAFONE ESPAÑA,</t>
  </si>
  <si>
    <t>Pago a 1&amp;1 INTERNET ESPA</t>
  </si>
  <si>
    <t>2770791936</t>
  </si>
  <si>
    <t>Pago a Partidas Pendtes</t>
  </si>
  <si>
    <t>Pago a APPLUS ITEUVE TEC</t>
  </si>
  <si>
    <t>1468660</t>
  </si>
  <si>
    <t>1468774</t>
  </si>
  <si>
    <t>300145</t>
  </si>
  <si>
    <t>Pago a COMERCIAL LITHIUM</t>
  </si>
  <si>
    <t>210647</t>
  </si>
  <si>
    <t>COMERCIAL LITHIUMBLEI, S.L.</t>
  </si>
  <si>
    <t>Pago a RECAMBIOS BRUGUES</t>
  </si>
  <si>
    <t>115392</t>
  </si>
  <si>
    <t>115395</t>
  </si>
  <si>
    <t>Pago a SUMINISTROS ILAGA</t>
  </si>
  <si>
    <t>C-20211876</t>
  </si>
  <si>
    <t>C-20211877</t>
  </si>
  <si>
    <t>C-20211878</t>
  </si>
  <si>
    <t>Pago a ROMAUTO GRUP CONC</t>
  </si>
  <si>
    <t>887</t>
  </si>
  <si>
    <t>6504</t>
  </si>
  <si>
    <t>Pago a AGROQUIMICS FABRE</t>
  </si>
  <si>
    <t>211173</t>
  </si>
  <si>
    <t>AGROQUIMICS FABREGAT-DURAN,</t>
  </si>
  <si>
    <t>Pago a AGRO MONTFONT, S.</t>
  </si>
  <si>
    <t>1277</t>
  </si>
  <si>
    <t>Pago a COVAL MAQUINARIA,</t>
  </si>
  <si>
    <t>21/18731</t>
  </si>
  <si>
    <t>Pago a INGENIERÍA URBANA</t>
  </si>
  <si>
    <t>21/15701</t>
  </si>
  <si>
    <t>INGENIERÍA URBANA MARGAR, S</t>
  </si>
  <si>
    <t>Pago a COMERCIAL PROJAR,</t>
  </si>
  <si>
    <t>FN21-10996</t>
  </si>
  <si>
    <t>Pago a OFFICE 24</t>
  </si>
  <si>
    <t>24640</t>
  </si>
  <si>
    <t>Pago a MAX RAIN AGUA Y J</t>
  </si>
  <si>
    <t>2947</t>
  </si>
  <si>
    <t>MAX RAIN AGUA Y JARDIN, S.L</t>
  </si>
  <si>
    <t>Pago a EUQUALITY NETWORK</t>
  </si>
  <si>
    <t>14</t>
  </si>
  <si>
    <t>25587</t>
  </si>
  <si>
    <t>25588</t>
  </si>
  <si>
    <t>Pago a ABC CASTELLDEFELS</t>
  </si>
  <si>
    <t>4002073</t>
  </si>
  <si>
    <t>Pago a CONSTRUCCIONES Y</t>
  </si>
  <si>
    <t>21220</t>
  </si>
  <si>
    <t>CONSTRUCCIONES Y OBRAS INTE</t>
  </si>
  <si>
    <t>Pago a FRANCISCO ZORRILL</t>
  </si>
  <si>
    <t>9050</t>
  </si>
  <si>
    <t>Pago a HIGIENE I PROTECC</t>
  </si>
  <si>
    <t>13594</t>
  </si>
  <si>
    <t>Pago a BENITO URBAN, S.L</t>
  </si>
  <si>
    <t>210536172</t>
  </si>
  <si>
    <t>Pago a SUBMINISTRES SAMA</t>
  </si>
  <si>
    <t>21/003537</t>
  </si>
  <si>
    <t>Pago a MESA MARTINEZ, AN</t>
  </si>
  <si>
    <t>3873</t>
  </si>
  <si>
    <t>Pago a SILEVA. S.A.</t>
  </si>
  <si>
    <t>Pago a ARRIBAS CENTER, S</t>
  </si>
  <si>
    <t>CR002654</t>
  </si>
  <si>
    <t>Pago a GARDEN CENTER BOR</t>
  </si>
  <si>
    <t>2021/1557</t>
  </si>
  <si>
    <t>Pago a SERVEIS AMBIENTAL</t>
  </si>
  <si>
    <t>99/000247</t>
  </si>
  <si>
    <t>99/000248</t>
  </si>
  <si>
    <t>Pago a SQV ASSOCIATS, S.</t>
  </si>
  <si>
    <t>13085</t>
  </si>
  <si>
    <t>Pago a TRAPOS Y CABOS RU</t>
  </si>
  <si>
    <t>2021/7656</t>
  </si>
  <si>
    <t>TRAPOS Y CABOS RUBI, S.L.</t>
  </si>
  <si>
    <t>Pago a CEMI, S.A.</t>
  </si>
  <si>
    <t>21/537</t>
  </si>
  <si>
    <t>Pago a FCO. JAVIER GARCI</t>
  </si>
  <si>
    <t>21/454</t>
  </si>
  <si>
    <t>FCO. JAVIER GARCIA RAMOS</t>
  </si>
  <si>
    <t>Pago a COHIMAR HIDRAULIC</t>
  </si>
  <si>
    <t>212134</t>
  </si>
  <si>
    <t>115636</t>
  </si>
  <si>
    <t>4002163</t>
  </si>
  <si>
    <t>115758</t>
  </si>
  <si>
    <t>Pago a VILLARES CEREZO,</t>
  </si>
  <si>
    <t>220639</t>
  </si>
  <si>
    <t>VILLARES CEREZO, CIPRIANO</t>
  </si>
  <si>
    <t>Pago a TERRES VILADECANS</t>
  </si>
  <si>
    <t>257</t>
  </si>
  <si>
    <t>Pago a EQUIPDRAULIC, S.L</t>
  </si>
  <si>
    <t>1970</t>
  </si>
  <si>
    <t>1992</t>
  </si>
  <si>
    <t>1997</t>
  </si>
  <si>
    <t>Pago a HORTICULTURA MUNS</t>
  </si>
  <si>
    <t>2021081</t>
  </si>
  <si>
    <t>HORTICULTURA MUNS, S.C.P.</t>
  </si>
  <si>
    <t>Pago a MARC SABAT OLIVE</t>
  </si>
  <si>
    <t>2022-001</t>
  </si>
  <si>
    <t>1469212</t>
  </si>
  <si>
    <t>1469292</t>
  </si>
  <si>
    <t>FS0300822</t>
  </si>
  <si>
    <t>Pago a CAIXA DE PENSIONS</t>
  </si>
  <si>
    <t>2918841</t>
  </si>
  <si>
    <t>CAIXA DE PENSIONS</t>
  </si>
  <si>
    <t>Pago a INTERFLUID HIDRAU</t>
  </si>
  <si>
    <t>1220223</t>
  </si>
  <si>
    <t>INTERFLUID HIDRAULICA, S.L.</t>
  </si>
  <si>
    <t>Pago a CARGLASS, S.L.</t>
  </si>
  <si>
    <t>1220111490</t>
  </si>
  <si>
    <t>CARGLASS, S.L.</t>
  </si>
  <si>
    <t>Pago a FAURA CASAS, S.L.</t>
  </si>
  <si>
    <t>A20212669</t>
  </si>
  <si>
    <t>FAURA CASAS, S.L.</t>
  </si>
  <si>
    <t>33440987</t>
  </si>
  <si>
    <t>Pago a AIGÜES DE BARCELO</t>
  </si>
  <si>
    <t>211003841</t>
  </si>
  <si>
    <t>16/02</t>
  </si>
  <si>
    <t>2227813</t>
  </si>
  <si>
    <t>Pago a BANCO DE SABADELL</t>
  </si>
  <si>
    <t>6891</t>
  </si>
  <si>
    <t>BANCO DE SABADELL, S.A.</t>
  </si>
  <si>
    <t>Pago a VESPA BALART, S.A</t>
  </si>
  <si>
    <t>1A03319</t>
  </si>
  <si>
    <t>1A03787</t>
  </si>
  <si>
    <t>99/000259</t>
  </si>
  <si>
    <t>99/000260</t>
  </si>
  <si>
    <t>99/000261</t>
  </si>
  <si>
    <t>99/000262</t>
  </si>
  <si>
    <t>Pago a COMERCIAL GUMMI,</t>
  </si>
  <si>
    <t>CG-333745</t>
  </si>
  <si>
    <t>Pago a CULTIDELTA, S.L.</t>
  </si>
  <si>
    <t>VE5</t>
  </si>
  <si>
    <t>Pago a VILLACRESES ACEBO</t>
  </si>
  <si>
    <t>F220111</t>
  </si>
  <si>
    <t>VILLACRESES ACEBO, MARCO AN</t>
  </si>
  <si>
    <t>365</t>
  </si>
  <si>
    <t>Pago a DRAULIC FREN, S.L</t>
  </si>
  <si>
    <t>1222</t>
  </si>
  <si>
    <t>DRAULIC FREN, S.L.</t>
  </si>
  <si>
    <t>Pago a BOREAL INFORMATIO</t>
  </si>
  <si>
    <t>572</t>
  </si>
  <si>
    <t>C-20211940</t>
  </si>
  <si>
    <t>C-20211941</t>
  </si>
  <si>
    <t>C-20220067</t>
  </si>
  <si>
    <t>C-20220068</t>
  </si>
  <si>
    <t>C-20220069</t>
  </si>
  <si>
    <t>C-20220070</t>
  </si>
  <si>
    <t>C-20220071</t>
  </si>
  <si>
    <t>C-20220073</t>
  </si>
  <si>
    <t>C-20220074</t>
  </si>
  <si>
    <t>Pago a SAMCLA-ESIC, S.L.</t>
  </si>
  <si>
    <t>872044780</t>
  </si>
  <si>
    <t>Pago a BRUC JARDI, S.L.U</t>
  </si>
  <si>
    <t>22000413</t>
  </si>
  <si>
    <t>22018</t>
  </si>
  <si>
    <t>Pago a UNION SERVICE PRE</t>
  </si>
  <si>
    <t>UNION SERVICE PREVENTIVE, S</t>
  </si>
  <si>
    <t>Pago a CERRAJERIA GUILLE</t>
  </si>
  <si>
    <t>22007</t>
  </si>
  <si>
    <t>CERRAJERIA GUILLEN VILLENA,</t>
  </si>
  <si>
    <t>Pago a PROJECTES, SISTEM</t>
  </si>
  <si>
    <t>22001</t>
  </si>
  <si>
    <t>PROJECTES, SISTEMES I GEODI</t>
  </si>
  <si>
    <t>Pago a CELNET CASTELLDEF</t>
  </si>
  <si>
    <t>F220016</t>
  </si>
  <si>
    <t>Pago a BURES, S.A.U.</t>
  </si>
  <si>
    <t>2200053</t>
  </si>
  <si>
    <t>9120</t>
  </si>
  <si>
    <t>210534632</t>
  </si>
  <si>
    <t>FN22-00863</t>
  </si>
  <si>
    <t>21000082</t>
  </si>
  <si>
    <t>20400074</t>
  </si>
  <si>
    <t>20400075</t>
  </si>
  <si>
    <t>12</t>
  </si>
  <si>
    <t>366</t>
  </si>
  <si>
    <t>S22/121</t>
  </si>
  <si>
    <t>38502</t>
  </si>
  <si>
    <t>2865</t>
  </si>
  <si>
    <t>C-20220072</t>
  </si>
  <si>
    <t>Pago a GREMI DE JARDINER</t>
  </si>
  <si>
    <t>2022/95</t>
  </si>
  <si>
    <t>Pago a ASIDEK, S.L.</t>
  </si>
  <si>
    <t>22430247</t>
  </si>
  <si>
    <t>13194</t>
  </si>
  <si>
    <t>1688</t>
  </si>
  <si>
    <t>Pago a PREVENCIÓ INFORMA</t>
  </si>
  <si>
    <t>2201-0038</t>
  </si>
  <si>
    <t>PREVENCIÓ INFORMATITZADA AP</t>
  </si>
  <si>
    <t>99/000017</t>
  </si>
  <si>
    <t>99/000023</t>
  </si>
  <si>
    <t>C-20220075</t>
  </si>
  <si>
    <t>Pago a MAKSHOP 2000, S.L</t>
  </si>
  <si>
    <t>2201-42</t>
  </si>
  <si>
    <t>MAKSHOP 2000, S.L.</t>
  </si>
  <si>
    <t>543</t>
  </si>
  <si>
    <t>618</t>
  </si>
  <si>
    <t>99/000022</t>
  </si>
  <si>
    <t>2/2178</t>
  </si>
  <si>
    <t>Pago a MANT. E INSTALAC.</t>
  </si>
  <si>
    <t>A/220169</t>
  </si>
  <si>
    <t>MANT. E INSTALAC. INF. GMRI</t>
  </si>
  <si>
    <t>FN22-01330</t>
  </si>
  <si>
    <t>Pago a ANTONES POY, CARL</t>
  </si>
  <si>
    <t>3</t>
  </si>
  <si>
    <t>ANTONES POY, CARLES (MARGAL</t>
  </si>
  <si>
    <t>2022-006</t>
  </si>
  <si>
    <t>Pago a RIEGOS IBERIA REG</t>
  </si>
  <si>
    <t>22010055</t>
  </si>
  <si>
    <t>RIEGOS IBERIA REGABER, S.A.</t>
  </si>
  <si>
    <t>Pago a BNFIX PICH TAX LE</t>
  </si>
  <si>
    <t>A220616</t>
  </si>
  <si>
    <t>BNFIX PICH TAX LEGAL, S.L.P</t>
  </si>
  <si>
    <t>190</t>
  </si>
  <si>
    <t>191</t>
  </si>
  <si>
    <t>1207443</t>
  </si>
  <si>
    <t>2771374040</t>
  </si>
  <si>
    <t>01/03</t>
  </si>
  <si>
    <t>221000375</t>
  </si>
  <si>
    <t>15/03</t>
  </si>
  <si>
    <t>29/03</t>
  </si>
  <si>
    <t>2203-59</t>
  </si>
  <si>
    <t>NIPPON GASES ESPAÑA, S.L.U.</t>
  </si>
  <si>
    <t>Su Fra.Nº21503102</t>
  </si>
  <si>
    <t>MARQUIFREN, S.L.</t>
  </si>
  <si>
    <t>CULTIUS MAS CUNÍ, S.L.</t>
  </si>
  <si>
    <t>SERVEIS AMBIENTALS DE CASTELLD</t>
  </si>
  <si>
    <t>TALABÉ MANTENIMENT, S.L.</t>
  </si>
  <si>
    <t>GLOOBAL MOVINGRENT, S.A.</t>
  </si>
  <si>
    <t>FERRETERIA  PROFESIONAL INDUST</t>
  </si>
  <si>
    <t>TRUCKS GAVA, S.L.</t>
  </si>
  <si>
    <t>TECNI3 ARBORICULTURA, S.L.</t>
  </si>
  <si>
    <t>MIGUEL GARCIA PRADO</t>
  </si>
  <si>
    <t>OSCAR BANDERA MARISCAL</t>
  </si>
  <si>
    <t>554</t>
  </si>
  <si>
    <t>Pago a SPEED BOXES, S.L.</t>
  </si>
  <si>
    <t>22/0252</t>
  </si>
  <si>
    <t>R12221151</t>
  </si>
  <si>
    <t>Pago a AUTO DISTRIBUCION</t>
  </si>
  <si>
    <t>R02/214704</t>
  </si>
  <si>
    <t>4485</t>
  </si>
  <si>
    <t>C-20220178</t>
  </si>
  <si>
    <t>C-20220179</t>
  </si>
  <si>
    <t>C-20220180</t>
  </si>
  <si>
    <t>C-20220181</t>
  </si>
  <si>
    <t>C-20220182</t>
  </si>
  <si>
    <t>C-20220183</t>
  </si>
  <si>
    <t>C-20220184</t>
  </si>
  <si>
    <t>C-20220185</t>
  </si>
  <si>
    <t>C-20220186</t>
  </si>
  <si>
    <t>C-20220188</t>
  </si>
  <si>
    <t>204200257</t>
  </si>
  <si>
    <t>Pago a FERROS BRUGUÉS, S</t>
  </si>
  <si>
    <t>B1139</t>
  </si>
  <si>
    <t>13702</t>
  </si>
  <si>
    <t>F220130</t>
  </si>
  <si>
    <t>3703</t>
  </si>
  <si>
    <t>Pago a CULTIUS MAS CUNÍ,</t>
  </si>
  <si>
    <t>2022-FA-38</t>
  </si>
  <si>
    <t>21000270</t>
  </si>
  <si>
    <t>3929</t>
  </si>
  <si>
    <t>29</t>
  </si>
  <si>
    <t>Pago a TECNY STAND, S.A.</t>
  </si>
  <si>
    <t>295-22</t>
  </si>
  <si>
    <t>2022/0222</t>
  </si>
  <si>
    <t>2022/0223</t>
  </si>
  <si>
    <t>2022/0224</t>
  </si>
  <si>
    <t>2022/0225</t>
  </si>
  <si>
    <t>Pago a FERRETERIA  PROFE</t>
  </si>
  <si>
    <t>2200289</t>
  </si>
  <si>
    <t>FERRETERIA  PROFESIONAL IND</t>
  </si>
  <si>
    <t>Pago a FUNDACIO DE LA JA</t>
  </si>
  <si>
    <t>22/78</t>
  </si>
  <si>
    <t>113</t>
  </si>
  <si>
    <t>186</t>
  </si>
  <si>
    <t>C-20220187</t>
  </si>
  <si>
    <t>Pago a MADERAS CUNILL, S</t>
  </si>
  <si>
    <t>2022/1/54</t>
  </si>
  <si>
    <t>Pago a NIVELL PUBLICITAR</t>
  </si>
  <si>
    <t>20220854</t>
  </si>
  <si>
    <t>NIVELL PUBLICITARI DIGITAL,</t>
  </si>
  <si>
    <t>15</t>
  </si>
  <si>
    <t>99/000028</t>
  </si>
  <si>
    <t>99/000029</t>
  </si>
  <si>
    <t>99/000042</t>
  </si>
  <si>
    <t>99/000046</t>
  </si>
  <si>
    <t>99/000047</t>
  </si>
  <si>
    <t>Pago a GLOOBAL MOVINGREN</t>
  </si>
  <si>
    <t>11175126</t>
  </si>
  <si>
    <t>AR000172</t>
  </si>
  <si>
    <t>6029</t>
  </si>
  <si>
    <t>2202-0048</t>
  </si>
  <si>
    <t>2202-0050</t>
  </si>
  <si>
    <t>2202-0051</t>
  </si>
  <si>
    <t>Pago a TRUCKS GAVA, S.L.</t>
  </si>
  <si>
    <t>22/004321</t>
  </si>
  <si>
    <t>R1222843</t>
  </si>
  <si>
    <t>43</t>
  </si>
  <si>
    <t>Pago a EXPOSITO JORDAN,</t>
  </si>
  <si>
    <t>1019</t>
  </si>
  <si>
    <t>A/220296</t>
  </si>
  <si>
    <t>2022-014</t>
  </si>
  <si>
    <t>Pago a JORDI PLANTERS, S</t>
  </si>
  <si>
    <t>1163</t>
  </si>
  <si>
    <t>JORDI PLANTERS, S.C.P.</t>
  </si>
  <si>
    <t>AR000171</t>
  </si>
  <si>
    <t>AR000404</t>
  </si>
  <si>
    <t>99/000052</t>
  </si>
  <si>
    <t>99/000053</t>
  </si>
  <si>
    <t>FV220782</t>
  </si>
  <si>
    <t>Pago a TU PUNTO LEGAL SE</t>
  </si>
  <si>
    <t>2022/117</t>
  </si>
  <si>
    <t>TU PUNTO LEGAL SERVICIOS JU</t>
  </si>
  <si>
    <t>Pago a ANTICIMEX 3D SANI</t>
  </si>
  <si>
    <t>22-0271</t>
  </si>
  <si>
    <t>ANTICIMEX 3D SANIDAD AMBIEN</t>
  </si>
  <si>
    <t>2203-0027</t>
  </si>
  <si>
    <t>13314</t>
  </si>
  <si>
    <t>204200430</t>
  </si>
  <si>
    <t>C-20220240</t>
  </si>
  <si>
    <t>13734</t>
  </si>
  <si>
    <t>Pago a OFRIPIX, S.L.</t>
  </si>
  <si>
    <t>Pago a IONOS CLOUD, S.L.</t>
  </si>
  <si>
    <t>IONOS CLOUD, S.L.U.</t>
  </si>
  <si>
    <t>Pago a DISSENY BARRACA,</t>
  </si>
  <si>
    <t>220032</t>
  </si>
  <si>
    <t>7683</t>
  </si>
  <si>
    <t>Pago a MARQUIFREN, S.L.</t>
  </si>
  <si>
    <t>22494</t>
  </si>
  <si>
    <t>1A01084</t>
  </si>
  <si>
    <t>22/123</t>
  </si>
  <si>
    <t>C-20220401</t>
  </si>
  <si>
    <t>2022/262</t>
  </si>
  <si>
    <t>Pago a RIEGOS FUCA, S.L.</t>
  </si>
  <si>
    <t>139</t>
  </si>
  <si>
    <t>Pago a TECNI3 ARBORICULT</t>
  </si>
  <si>
    <t>87/2022</t>
  </si>
  <si>
    <t>2203-0079</t>
  </si>
  <si>
    <t>2203-0081</t>
  </si>
  <si>
    <t>2204-0015</t>
  </si>
  <si>
    <t>11175194</t>
  </si>
  <si>
    <t>Pago a TALABÉ MANTENIMEN</t>
  </si>
  <si>
    <t>99</t>
  </si>
  <si>
    <t>3954</t>
  </si>
  <si>
    <t>207</t>
  </si>
  <si>
    <t>20</t>
  </si>
  <si>
    <t>66</t>
  </si>
  <si>
    <t>5882</t>
  </si>
  <si>
    <t>148</t>
  </si>
  <si>
    <t>FA-113</t>
  </si>
  <si>
    <t>Pago a JESUS ARPON</t>
  </si>
  <si>
    <t>ATK-22-08</t>
  </si>
  <si>
    <t>JESUS ARPON</t>
  </si>
  <si>
    <t>A20220888</t>
  </si>
  <si>
    <t>Pago a OSCAR BANDERA MAR</t>
  </si>
  <si>
    <t>547-22</t>
  </si>
  <si>
    <t>Pago a MIGUEL GARCIA PRA</t>
  </si>
  <si>
    <t>14361</t>
  </si>
  <si>
    <t>B2203</t>
  </si>
  <si>
    <t>Pago a ARENES BELLPUIG,</t>
  </si>
  <si>
    <t>846</t>
  </si>
  <si>
    <t>Pago a PAUTER, S.L.U.</t>
  </si>
  <si>
    <t>A22/380</t>
  </si>
  <si>
    <t>Pago a MOTOR ALBET, S.L.</t>
  </si>
  <si>
    <t>22/2794</t>
  </si>
  <si>
    <t>Pago a IMPREGNACION DE M</t>
  </si>
  <si>
    <t>1/114</t>
  </si>
  <si>
    <t>Pago a MASTER COMPUTER,</t>
  </si>
  <si>
    <t>94</t>
  </si>
  <si>
    <t>MASTER COMPUTER, S.A.</t>
  </si>
  <si>
    <t>Pago a MARTI FABRES, S.L</t>
  </si>
  <si>
    <t>22-01633</t>
  </si>
  <si>
    <t>Pago a CORMA, S.C.C.L.</t>
  </si>
  <si>
    <t>19049</t>
  </si>
  <si>
    <t>CORMA, S.C.C.L.</t>
  </si>
  <si>
    <t>21000501</t>
  </si>
  <si>
    <t>2022/0385</t>
  </si>
  <si>
    <t>2022/0391</t>
  </si>
  <si>
    <t>2022/0392</t>
  </si>
  <si>
    <t>Pago a INTEGRAL MAQUINAR</t>
  </si>
  <si>
    <t>224</t>
  </si>
  <si>
    <t>3953</t>
  </si>
  <si>
    <t>208</t>
  </si>
  <si>
    <t>22031577</t>
  </si>
  <si>
    <t>204000523</t>
  </si>
  <si>
    <t>56</t>
  </si>
  <si>
    <t>99/000069</t>
  </si>
  <si>
    <t>99/000070</t>
  </si>
  <si>
    <t>99/000077</t>
  </si>
  <si>
    <t>99/000078</t>
  </si>
  <si>
    <t>99/000084</t>
  </si>
  <si>
    <t>Pago a SALTOKI GAVA, S.L</t>
  </si>
  <si>
    <t>43377</t>
  </si>
  <si>
    <t>SALTOKI GAVA, S.L.</t>
  </si>
  <si>
    <t>9431</t>
  </si>
  <si>
    <t>22/3022</t>
  </si>
  <si>
    <t>FN22-02883</t>
  </si>
  <si>
    <t>204200653</t>
  </si>
  <si>
    <t>2104-0043</t>
  </si>
  <si>
    <t>Pago a FALT, FORMACION E</t>
  </si>
  <si>
    <t>S22-039</t>
  </si>
  <si>
    <t>FALT, FORMACION EN ALTURA Y</t>
  </si>
  <si>
    <t>Pago a TREKFORM SERVICIO</t>
  </si>
  <si>
    <t>164917</t>
  </si>
  <si>
    <t>TREKFORM SERVICIOS INTEGRAL</t>
  </si>
  <si>
    <t>22/3197</t>
  </si>
  <si>
    <t>2022-022</t>
  </si>
  <si>
    <t>01/04</t>
  </si>
  <si>
    <t>2241005146</t>
  </si>
  <si>
    <t>22100376</t>
  </si>
  <si>
    <t>2771668753</t>
  </si>
  <si>
    <t>196900</t>
  </si>
  <si>
    <t>1220305092</t>
  </si>
  <si>
    <t>1220307756</t>
  </si>
  <si>
    <t>1220307768</t>
  </si>
  <si>
    <t>5510156937</t>
  </si>
  <si>
    <t>Pago a NORD EASY IBERICA</t>
  </si>
  <si>
    <t>220509</t>
  </si>
  <si>
    <t>NORD EASY IBERICA, S.L.U.</t>
  </si>
  <si>
    <t>2202-0049</t>
  </si>
  <si>
    <t>11006</t>
  </si>
  <si>
    <t>627</t>
  </si>
  <si>
    <t>636</t>
  </si>
  <si>
    <t>639</t>
  </si>
  <si>
    <t>640</t>
  </si>
  <si>
    <t>C-20220402</t>
  </si>
  <si>
    <t>22/0540</t>
  </si>
  <si>
    <t>1922</t>
  </si>
  <si>
    <t>12548</t>
  </si>
  <si>
    <t>3988</t>
  </si>
  <si>
    <t>Pago a COMERCIAL FITOS-R</t>
  </si>
  <si>
    <t>20222394</t>
  </si>
  <si>
    <t>COMERCIAL FITOS-ROS, S.L.</t>
  </si>
  <si>
    <t>311</t>
  </si>
  <si>
    <t>A22/561</t>
  </si>
  <si>
    <t>22/16158</t>
  </si>
  <si>
    <t>22/7727</t>
  </si>
  <si>
    <t>1314</t>
  </si>
  <si>
    <t>Pago a COMESTIBLES ZAFON</t>
  </si>
  <si>
    <t>2022014204</t>
  </si>
  <si>
    <t>COMESTIBLES ZAFON, S.L.</t>
  </si>
  <si>
    <t>7672</t>
  </si>
  <si>
    <t>200003</t>
  </si>
  <si>
    <t>B2956</t>
  </si>
  <si>
    <t>Pago a WATERFIRE, S.L.</t>
  </si>
  <si>
    <t>2712</t>
  </si>
  <si>
    <t>WATERFIRE, S.L.</t>
  </si>
  <si>
    <t>216</t>
  </si>
  <si>
    <t>204200716</t>
  </si>
  <si>
    <t>2022/0557</t>
  </si>
  <si>
    <t>2022/0558</t>
  </si>
  <si>
    <t>291</t>
  </si>
  <si>
    <t>2204-0050</t>
  </si>
  <si>
    <t>2205-0005</t>
  </si>
  <si>
    <t>2022-028</t>
  </si>
  <si>
    <t>93</t>
  </si>
  <si>
    <t>33669</t>
  </si>
  <si>
    <t>Pago a PROJE PITAGORA, S</t>
  </si>
  <si>
    <t>9</t>
  </si>
  <si>
    <t>99/000104</t>
  </si>
  <si>
    <t>99/000105</t>
  </si>
  <si>
    <t>22/0585</t>
  </si>
  <si>
    <t>290</t>
  </si>
  <si>
    <t>99/000102</t>
  </si>
  <si>
    <t>99/000103</t>
  </si>
  <si>
    <t>88</t>
  </si>
  <si>
    <t>1220445</t>
  </si>
  <si>
    <t>165327</t>
  </si>
  <si>
    <t>165328</t>
  </si>
  <si>
    <t>165330</t>
  </si>
  <si>
    <t>Pago a FARMACIA SOLEDAD</t>
  </si>
  <si>
    <t>165/2022</t>
  </si>
  <si>
    <t>FARMACIA SOLEDAD ALBALA HUR</t>
  </si>
  <si>
    <t>2205-0021</t>
  </si>
  <si>
    <t>22/8193</t>
  </si>
  <si>
    <t>433</t>
  </si>
  <si>
    <t>Pago a ANTONIO DONADO-MA</t>
  </si>
  <si>
    <t>22207</t>
  </si>
  <si>
    <t>ANTONIO DONADO-MAZARRON MAR</t>
  </si>
  <si>
    <t>C-20220406</t>
  </si>
  <si>
    <t>Pago a COIMPE SUMINISTRO</t>
  </si>
  <si>
    <t>721</t>
  </si>
  <si>
    <t>COIMPE SUMINISTROS, S.L.</t>
  </si>
  <si>
    <t>Pago a VIVER TORRE LLOSE</t>
  </si>
  <si>
    <t>2270202</t>
  </si>
  <si>
    <t>VIVER TORRE LLOSELLES, S.L.</t>
  </si>
  <si>
    <t>Pago a TALLERES VELILLA,</t>
  </si>
  <si>
    <t>221335</t>
  </si>
  <si>
    <t>221336</t>
  </si>
  <si>
    <t>221337</t>
  </si>
  <si>
    <t>204200838</t>
  </si>
  <si>
    <t>13844</t>
  </si>
  <si>
    <t>99/000111</t>
  </si>
  <si>
    <t>2205-0051</t>
  </si>
  <si>
    <t>2201315</t>
  </si>
  <si>
    <t>747</t>
  </si>
  <si>
    <t>RO2/215789</t>
  </si>
  <si>
    <t>C-20220407</t>
  </si>
  <si>
    <t>2256</t>
  </si>
  <si>
    <t>2914</t>
  </si>
  <si>
    <t>13521</t>
  </si>
  <si>
    <t>13522</t>
  </si>
  <si>
    <t>221001168</t>
  </si>
  <si>
    <t>2771960898</t>
  </si>
  <si>
    <t>Pago a INDUSTRIAL BREINC</t>
  </si>
  <si>
    <t>INDUSTRIAL BREINCO, S.A.</t>
  </si>
  <si>
    <t>2772253838</t>
  </si>
  <si>
    <t>23/06</t>
  </si>
  <si>
    <t>2205-0068</t>
  </si>
  <si>
    <t>35194</t>
  </si>
  <si>
    <t>22-03056</t>
  </si>
  <si>
    <t>Pago a AXA SEGUROS GENER</t>
  </si>
  <si>
    <t>3792</t>
  </si>
  <si>
    <t>AXA SEGUROS GENERALES, S.A.</t>
  </si>
  <si>
    <t>2200819</t>
  </si>
  <si>
    <t>2200820</t>
  </si>
  <si>
    <t>99/000125</t>
  </si>
  <si>
    <t>99/000126</t>
  </si>
  <si>
    <t>99/000131</t>
  </si>
  <si>
    <t>99/000132</t>
  </si>
  <si>
    <t>22/224</t>
  </si>
  <si>
    <t>14065</t>
  </si>
  <si>
    <t>15898</t>
  </si>
  <si>
    <t>2410</t>
  </si>
  <si>
    <t>2022/0768</t>
  </si>
  <si>
    <t>2022/0769</t>
  </si>
  <si>
    <t>2022/0799</t>
  </si>
  <si>
    <t>204200913</t>
  </si>
  <si>
    <t>22/3894</t>
  </si>
  <si>
    <t>21000895</t>
  </si>
  <si>
    <t>124</t>
  </si>
  <si>
    <t>550</t>
  </si>
  <si>
    <t>23</t>
  </si>
  <si>
    <t>116</t>
  </si>
  <si>
    <t>9367</t>
  </si>
  <si>
    <t>C-20220758</t>
  </si>
  <si>
    <t>3417</t>
  </si>
  <si>
    <t>3418</t>
  </si>
  <si>
    <t>Pago a METALCO, S.A.</t>
  </si>
  <si>
    <t>FAC63072</t>
  </si>
  <si>
    <t>METALCO, S.A.</t>
  </si>
  <si>
    <t>99/000138</t>
  </si>
  <si>
    <t>9838</t>
  </si>
  <si>
    <t>Pago a JUEGOS KOMPAN, S.</t>
  </si>
  <si>
    <t>FVR3000488</t>
  </si>
  <si>
    <t>FVR3000489</t>
  </si>
  <si>
    <t>FVR3000496</t>
  </si>
  <si>
    <t>2022-035</t>
  </si>
  <si>
    <t>2206-0021</t>
  </si>
  <si>
    <t>379</t>
  </si>
  <si>
    <t>4017</t>
  </si>
  <si>
    <t>A22/717</t>
  </si>
  <si>
    <t>925/22</t>
  </si>
  <si>
    <t>Pago a TÜV SAARLAND CERT</t>
  </si>
  <si>
    <t>24</t>
  </si>
  <si>
    <t>TÜV SAARLAND CERTIFICATION</t>
  </si>
  <si>
    <t>Pago a BICHELOS CONTROL</t>
  </si>
  <si>
    <t>202200190</t>
  </si>
  <si>
    <t>BICHELOS CONTROL BIOLOGICO,</t>
  </si>
  <si>
    <t>202200233</t>
  </si>
  <si>
    <t>202200234</t>
  </si>
  <si>
    <t>225603</t>
  </si>
  <si>
    <t>2537</t>
  </si>
  <si>
    <t>22/11332</t>
  </si>
  <si>
    <t>2270297</t>
  </si>
  <si>
    <t>Pago a MANUFACTURAS POLI</t>
  </si>
  <si>
    <t>53549</t>
  </si>
  <si>
    <t>MANUFACTURAS POLITENO, S.L.</t>
  </si>
  <si>
    <t>932</t>
  </si>
  <si>
    <t>22/0785</t>
  </si>
  <si>
    <t>FVR3000589</t>
  </si>
  <si>
    <t>301</t>
  </si>
  <si>
    <t>302</t>
  </si>
  <si>
    <t>99/000139</t>
  </si>
  <si>
    <t>C-20220760</t>
  </si>
  <si>
    <t>22/16361</t>
  </si>
  <si>
    <t>22/16362</t>
  </si>
  <si>
    <t>2206-0053</t>
  </si>
  <si>
    <t>2206-0055</t>
  </si>
  <si>
    <t>40188</t>
  </si>
  <si>
    <t>Su Fra.Nº204201094</t>
  </si>
  <si>
    <t>Su Fra.Nº22003566</t>
  </si>
  <si>
    <t>Su Fra.Nº4041</t>
  </si>
  <si>
    <t>BDU ESPACIOS DE VALOR, S.L.</t>
  </si>
  <si>
    <t>Su Fra.Nº20220050</t>
  </si>
  <si>
    <t>Su Fra.NºB4702</t>
  </si>
  <si>
    <t>Su Fra.Nº210543638</t>
  </si>
  <si>
    <t>Su Fra.Nº2022/0941</t>
  </si>
  <si>
    <t>Su Fra.Nº2022/0942</t>
  </si>
  <si>
    <t>GARDEN CENTER BORDAS GAVÀ S.L.</t>
  </si>
  <si>
    <t>MOIX, SERVEIS I OBRES, S.L.</t>
  </si>
  <si>
    <t>Su Fra.Nº20541</t>
  </si>
  <si>
    <t>Su Fra.Nº348</t>
  </si>
  <si>
    <t>Su Fra.Nº347</t>
  </si>
  <si>
    <t>Su Fra.Nº21001122</t>
  </si>
  <si>
    <t>Su Fra.Nº152</t>
  </si>
  <si>
    <t>Su Fra.Nº4306</t>
  </si>
  <si>
    <t>Su Fra.Nº4307</t>
  </si>
  <si>
    <t>Su Fra.Nº2270333</t>
  </si>
  <si>
    <t>APROFITAMENT ASSESSORAMENT AMB</t>
  </si>
  <si>
    <t>Su Fra.Nº220411</t>
  </si>
  <si>
    <t>Su Fra.Nº25</t>
  </si>
  <si>
    <t>Su Fra.Nº81176</t>
  </si>
  <si>
    <t>FÖRCH COMPONENTES PARA TALLER,</t>
  </si>
  <si>
    <t>Su Fra.Nº498</t>
  </si>
  <si>
    <t>LA CYCA PROJECTS AND SERVICES,</t>
  </si>
  <si>
    <t>Su Fra.Nº31/05</t>
  </si>
  <si>
    <t>Su Fra.Nº11867</t>
  </si>
  <si>
    <t>Su Fra.Nº11868</t>
  </si>
  <si>
    <t>Su Fra.Nº221001970</t>
  </si>
  <si>
    <t>Su Fra.Nº50996</t>
  </si>
  <si>
    <t>Su Fra.Nº51780</t>
  </si>
  <si>
    <t>Su Fra.Nº22/0793</t>
  </si>
  <si>
    <t>Su Fra.Nº22/0879</t>
  </si>
  <si>
    <t>Su Fra.Nº166497</t>
  </si>
  <si>
    <t>TREKFORM SERVICIOS INTEGRALES</t>
  </si>
  <si>
    <t>Su Fra.Nº13613</t>
  </si>
  <si>
    <t>Su Fra.Nº13614</t>
  </si>
  <si>
    <t>RECAMBIOS BRUGUES MOTOR, S.L.</t>
  </si>
  <si>
    <t>Su Fra.Nº2925</t>
  </si>
  <si>
    <t>Su Fra.Nº99/000160</t>
  </si>
  <si>
    <t>Su Fra.Nº99/000161</t>
  </si>
  <si>
    <t>Su Fra.Nº99/000158</t>
  </si>
  <si>
    <t>Su Fra.Nº99/000159</t>
  </si>
  <si>
    <t>Su Fra.Nº99/000162</t>
  </si>
  <si>
    <t>Su Fra.Nº99/000164</t>
  </si>
  <si>
    <t>Su Fra.NºR02/216163</t>
  </si>
  <si>
    <t>Su Fra.NºFAC78106</t>
  </si>
  <si>
    <t>Su Fra.Nº2201012</t>
  </si>
  <si>
    <t>Su Fra.Nº2201013</t>
  </si>
  <si>
    <t>Su Fra.Nº2022022122</t>
  </si>
  <si>
    <t>Su Fra.Nº175/2022</t>
  </si>
  <si>
    <t>Su Fra.Nº52201307</t>
  </si>
  <si>
    <t>FIRE BUSINESS,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</si>
</sst>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  <numFmt numFmtId="174" formatCode="dd/mm/yyyy;dd/mm/yyyy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207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1" fillId="0" borderId="0" xfId="4" applyNumberFormat="1" applyFont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right"/>
    </xf>
    <xf numFmtId="165" fontId="0" fillId="0" borderId="0" xfId="0" applyNumberFormat="1" applyFont="1"/>
    <xf numFmtId="174" fontId="0" fillId="0" borderId="0" xfId="0" applyNumberFormat="1" applyFont="1"/>
    <xf numFmtId="14" fontId="0" fillId="0" borderId="0" xfId="0" applyNumberFormat="1" applyFont="1"/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201" t="s">
        <v>36</v>
      </c>
      <c r="D279" s="201"/>
      <c r="E279" s="201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 t="e">
        <f>((M276*K277)+(APR.FPP!#REF!*APR.FPP!#REF!))/(K277+APR.FPP!#REF!)</f>
        <v>#REF!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201" t="s">
        <v>37</v>
      </c>
      <c r="D289" s="201"/>
      <c r="E289" s="201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>
      <selection activeCell="E51" sqref="E51"/>
    </sheetView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5" style="112" bestFit="1" customWidth="1"/>
    <col min="4" max="6" width="14.28515625" style="112" hidden="1" customWidth="1" outlineLevel="1"/>
    <col min="7" max="7" width="1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567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503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204" t="s">
        <v>524</v>
      </c>
      <c r="J7" s="204"/>
      <c r="K7" s="204"/>
      <c r="L7" s="204"/>
      <c r="M7" s="204"/>
      <c r="N7" s="204"/>
      <c r="O7" s="128"/>
      <c r="P7" s="128"/>
      <c r="Q7" s="128"/>
      <c r="R7" s="128"/>
      <c r="S7" s="129"/>
      <c r="T7" s="204" t="s">
        <v>523</v>
      </c>
      <c r="U7" s="204"/>
      <c r="V7" s="204"/>
      <c r="W7" s="204"/>
      <c r="X7" s="204"/>
      <c r="Y7" s="204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203" t="s">
        <v>82</v>
      </c>
      <c r="D8" s="205" t="s">
        <v>502</v>
      </c>
      <c r="E8" s="205" t="s">
        <v>503</v>
      </c>
      <c r="F8" s="205" t="s">
        <v>504</v>
      </c>
      <c r="G8" s="205" t="s">
        <v>505</v>
      </c>
      <c r="H8" s="115"/>
      <c r="I8" s="203" t="s">
        <v>510</v>
      </c>
      <c r="J8" s="205" t="s">
        <v>502</v>
      </c>
      <c r="K8" s="205" t="s">
        <v>503</v>
      </c>
      <c r="L8" s="205" t="s">
        <v>504</v>
      </c>
      <c r="M8" s="205" t="s">
        <v>505</v>
      </c>
      <c r="N8" s="203" t="s">
        <v>509</v>
      </c>
      <c r="O8" s="205" t="s">
        <v>502</v>
      </c>
      <c r="P8" s="205" t="s">
        <v>503</v>
      </c>
      <c r="Q8" s="205" t="s">
        <v>504</v>
      </c>
      <c r="R8" s="205" t="s">
        <v>505</v>
      </c>
      <c r="S8" s="115"/>
      <c r="T8" s="203" t="s">
        <v>510</v>
      </c>
      <c r="U8" s="205" t="s">
        <v>502</v>
      </c>
      <c r="V8" s="205" t="s">
        <v>503</v>
      </c>
      <c r="W8" s="205" t="s">
        <v>504</v>
      </c>
      <c r="X8" s="205" t="s">
        <v>505</v>
      </c>
      <c r="Y8" s="203" t="s">
        <v>509</v>
      </c>
      <c r="Z8" s="205" t="s">
        <v>502</v>
      </c>
      <c r="AA8" s="205" t="s">
        <v>503</v>
      </c>
      <c r="AB8" s="205" t="s">
        <v>504</v>
      </c>
      <c r="AC8" s="205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204"/>
      <c r="D9" s="206"/>
      <c r="E9" s="206"/>
      <c r="F9" s="206"/>
      <c r="G9" s="206"/>
      <c r="H9" s="127"/>
      <c r="I9" s="204"/>
      <c r="J9" s="206"/>
      <c r="K9" s="206"/>
      <c r="L9" s="206"/>
      <c r="M9" s="206"/>
      <c r="N9" s="204"/>
      <c r="O9" s="206"/>
      <c r="P9" s="206"/>
      <c r="Q9" s="206"/>
      <c r="R9" s="206"/>
      <c r="S9" s="127"/>
      <c r="T9" s="204"/>
      <c r="U9" s="206"/>
      <c r="V9" s="206"/>
      <c r="W9" s="206"/>
      <c r="X9" s="206"/>
      <c r="Y9" s="204"/>
      <c r="Z9" s="206"/>
      <c r="AA9" s="206"/>
      <c r="AB9" s="206"/>
      <c r="AC9" s="206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30.864662372388576</v>
      </c>
      <c r="D10" s="154">
        <f>APR.FP!$Z$9</f>
        <v>38.922140896642276</v>
      </c>
      <c r="E10" s="154">
        <f>APR.FP!$Z$14</f>
        <v>30.864662372388576</v>
      </c>
      <c r="F10" s="154">
        <f>APR.FP!$Z$19</f>
        <v>0</v>
      </c>
      <c r="G10" s="154">
        <f>APR.FP!$Z$24</f>
        <v>0</v>
      </c>
      <c r="H10" s="116"/>
      <c r="I10" s="156">
        <f>IF($Y$3="T1",J10,IF($Y$3="T2",K10,IF($Y$3="T3",L10,IF($Y$3="T4",M10))))</f>
        <v>171</v>
      </c>
      <c r="J10" s="156">
        <f>APR.FP!$AA$10</f>
        <v>39</v>
      </c>
      <c r="K10" s="156">
        <f>APR.FP!$AA$15</f>
        <v>171</v>
      </c>
      <c r="L10" s="156">
        <f>APR.FP!$AA$20</f>
        <v>0</v>
      </c>
      <c r="M10" s="156">
        <f>APR.FP!$AA$25</f>
        <v>0</v>
      </c>
      <c r="N10" s="154">
        <f>IF($Y$3="T1",O10,IF($Y$3="T2",P10,IF($Y$3="T3",Q10,IF($Y$3="T4",R10))))</f>
        <v>152931.65999999989</v>
      </c>
      <c r="O10" s="154">
        <f>APR.FP!$Y$10</f>
        <v>16195.610000000002</v>
      </c>
      <c r="P10" s="154">
        <f>APR.FP!$Y$15</f>
        <v>152931.65999999989</v>
      </c>
      <c r="Q10" s="154">
        <f>APR.FP!$Y$20</f>
        <v>0</v>
      </c>
      <c r="R10" s="154">
        <f>APR.FP!$Y$25</f>
        <v>0</v>
      </c>
      <c r="T10" s="156">
        <f>IF($Y$3="T1",U10,IF($Y$3="T2",V10,IF($Y$3="T3",W10,IF($Y$3="T4",X10))))</f>
        <v>104</v>
      </c>
      <c r="U10" s="156">
        <f>APR.FP!$AA$11</f>
        <v>98</v>
      </c>
      <c r="V10" s="156">
        <f>APR.FP!$AA$16</f>
        <v>104</v>
      </c>
      <c r="W10" s="156">
        <f>APR.FP!$AA$21</f>
        <v>0</v>
      </c>
      <c r="X10" s="156">
        <f>APR.FP!$AA$26</f>
        <v>0</v>
      </c>
      <c r="Y10" s="154">
        <f>IF($Y$3="T1",Z10,IF($Y$3="T2",AA10,IF($Y$3="T3",AB10,IF($Y$3="T4",AC10))))</f>
        <v>151482.71999999997</v>
      </c>
      <c r="Z10" s="154">
        <f>APR.FP!$Y$11</f>
        <v>83826.219999999987</v>
      </c>
      <c r="AA10" s="154">
        <f>APR.FP!$Y$16</f>
        <v>151482.71999999997</v>
      </c>
      <c r="AB10" s="154">
        <f>APR.FP!$Y$21</f>
        <v>0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0</v>
      </c>
      <c r="D11" s="154">
        <f>IMM.FP!$Z$9</f>
        <v>0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0</v>
      </c>
      <c r="J11" s="156">
        <f>IMM.FP!$AA$10</f>
        <v>0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0</v>
      </c>
      <c r="O11" s="154">
        <f>IMM.FP!$Y$10</f>
        <v>0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171</v>
      </c>
      <c r="J13" s="158"/>
      <c r="K13" s="158"/>
      <c r="L13" s="158"/>
      <c r="M13" s="158"/>
      <c r="N13" s="119">
        <f>SUM(N10:N12)</f>
        <v>152931.65999999989</v>
      </c>
      <c r="O13" s="119"/>
      <c r="P13" s="119"/>
      <c r="Q13" s="119"/>
      <c r="R13" s="119"/>
      <c r="T13" s="158">
        <f>SUM(T10:T12)</f>
        <v>104</v>
      </c>
      <c r="U13" s="158"/>
      <c r="V13" s="158"/>
      <c r="W13" s="158"/>
      <c r="X13" s="158"/>
      <c r="Y13" s="119">
        <f>SUM(Y10:Y12)</f>
        <v>151482.71999999997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204"/>
      <c r="J16" s="204"/>
      <c r="K16" s="204"/>
      <c r="L16" s="204"/>
      <c r="M16" s="204"/>
      <c r="N16" s="204"/>
      <c r="O16" s="128"/>
      <c r="P16" s="128"/>
      <c r="Q16" s="128"/>
      <c r="R16" s="128"/>
      <c r="S16" s="111"/>
      <c r="T16" s="203"/>
      <c r="U16" s="203"/>
      <c r="V16" s="203"/>
      <c r="W16" s="203"/>
      <c r="X16" s="203"/>
      <c r="Y16" s="203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203"/>
      <c r="D17" s="205"/>
      <c r="E17" s="205"/>
      <c r="F17" s="205"/>
      <c r="G17" s="205"/>
      <c r="H17" s="115"/>
      <c r="I17" s="203" t="s">
        <v>510</v>
      </c>
      <c r="J17" s="205" t="s">
        <v>502</v>
      </c>
      <c r="K17" s="205" t="s">
        <v>503</v>
      </c>
      <c r="L17" s="205" t="s">
        <v>504</v>
      </c>
      <c r="M17" s="205" t="s">
        <v>505</v>
      </c>
      <c r="N17" s="203" t="s">
        <v>528</v>
      </c>
      <c r="O17" s="205" t="s">
        <v>502</v>
      </c>
      <c r="P17" s="205" t="s">
        <v>503</v>
      </c>
      <c r="Q17" s="205" t="s">
        <v>504</v>
      </c>
      <c r="R17" s="205" t="s">
        <v>505</v>
      </c>
      <c r="S17" s="115"/>
      <c r="T17" s="203"/>
      <c r="U17" s="205"/>
      <c r="V17" s="205"/>
      <c r="W17" s="205"/>
      <c r="X17" s="205"/>
      <c r="Y17" s="203"/>
      <c r="Z17" s="205"/>
      <c r="AA17" s="205"/>
      <c r="AB17" s="205"/>
      <c r="AC17" s="205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204"/>
      <c r="D18" s="206"/>
      <c r="E18" s="206"/>
      <c r="F18" s="206"/>
      <c r="G18" s="206"/>
      <c r="H18" s="127"/>
      <c r="I18" s="204"/>
      <c r="J18" s="206"/>
      <c r="K18" s="206"/>
      <c r="L18" s="206"/>
      <c r="M18" s="206"/>
      <c r="N18" s="204"/>
      <c r="O18" s="206"/>
      <c r="P18" s="206"/>
      <c r="Q18" s="206"/>
      <c r="R18" s="206"/>
      <c r="S18" s="115"/>
      <c r="T18" s="203"/>
      <c r="U18" s="205"/>
      <c r="V18" s="205"/>
      <c r="W18" s="205"/>
      <c r="X18" s="205"/>
      <c r="Y18" s="203"/>
      <c r="Z18" s="205"/>
      <c r="AA18" s="205"/>
      <c r="AB18" s="205"/>
      <c r="AC18" s="205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204" t="s">
        <v>524</v>
      </c>
      <c r="J26" s="204"/>
      <c r="K26" s="204"/>
      <c r="L26" s="204"/>
      <c r="M26" s="204"/>
      <c r="N26" s="204"/>
      <c r="O26" s="128"/>
      <c r="P26" s="128"/>
      <c r="Q26" s="128"/>
      <c r="R26" s="128"/>
      <c r="S26" s="129"/>
      <c r="T26" s="204" t="s">
        <v>523</v>
      </c>
      <c r="U26" s="204"/>
      <c r="V26" s="204"/>
      <c r="W26" s="204"/>
      <c r="X26" s="204"/>
      <c r="Y26" s="204"/>
      <c r="Z26" s="128"/>
      <c r="AA26" s="128"/>
      <c r="AB26" s="128"/>
      <c r="AC26" s="128"/>
      <c r="BM26" s="112"/>
    </row>
    <row r="27" spans="2:65" s="114" customFormat="1" x14ac:dyDescent="0.25">
      <c r="C27" s="203" t="s">
        <v>82</v>
      </c>
      <c r="D27" s="205" t="s">
        <v>502</v>
      </c>
      <c r="E27" s="205" t="s">
        <v>503</v>
      </c>
      <c r="F27" s="205" t="s">
        <v>504</v>
      </c>
      <c r="G27" s="205" t="s">
        <v>505</v>
      </c>
      <c r="H27" s="115"/>
      <c r="I27" s="203" t="s">
        <v>510</v>
      </c>
      <c r="J27" s="205" t="s">
        <v>502</v>
      </c>
      <c r="K27" s="205" t="s">
        <v>503</v>
      </c>
      <c r="L27" s="205" t="s">
        <v>504</v>
      </c>
      <c r="M27" s="205" t="s">
        <v>505</v>
      </c>
      <c r="N27" s="203" t="s">
        <v>509</v>
      </c>
      <c r="O27" s="205" t="s">
        <v>502</v>
      </c>
      <c r="P27" s="205" t="s">
        <v>503</v>
      </c>
      <c r="Q27" s="205" t="s">
        <v>504</v>
      </c>
      <c r="R27" s="205" t="s">
        <v>505</v>
      </c>
      <c r="S27" s="115"/>
      <c r="T27" s="203" t="s">
        <v>510</v>
      </c>
      <c r="U27" s="205" t="s">
        <v>502</v>
      </c>
      <c r="V27" s="205" t="s">
        <v>503</v>
      </c>
      <c r="W27" s="205" t="s">
        <v>504</v>
      </c>
      <c r="X27" s="205" t="s">
        <v>505</v>
      </c>
      <c r="Y27" s="203" t="s">
        <v>509</v>
      </c>
      <c r="Z27" s="205" t="s">
        <v>502</v>
      </c>
      <c r="AA27" s="205" t="s">
        <v>503</v>
      </c>
      <c r="AB27" s="205" t="s">
        <v>504</v>
      </c>
      <c r="AC27" s="205" t="s">
        <v>505</v>
      </c>
      <c r="BM27" s="112"/>
    </row>
    <row r="28" spans="2:65" s="114" customFormat="1" x14ac:dyDescent="0.25">
      <c r="B28" s="126"/>
      <c r="C28" s="204"/>
      <c r="D28" s="206"/>
      <c r="E28" s="206"/>
      <c r="F28" s="206"/>
      <c r="G28" s="206"/>
      <c r="H28" s="127"/>
      <c r="I28" s="204"/>
      <c r="J28" s="206"/>
      <c r="K28" s="206"/>
      <c r="L28" s="206"/>
      <c r="M28" s="206"/>
      <c r="N28" s="204"/>
      <c r="O28" s="206"/>
      <c r="P28" s="206"/>
      <c r="Q28" s="206"/>
      <c r="R28" s="206"/>
      <c r="S28" s="127"/>
      <c r="T28" s="204"/>
      <c r="U28" s="206"/>
      <c r="V28" s="206"/>
      <c r="W28" s="206"/>
      <c r="X28" s="206"/>
      <c r="Y28" s="204"/>
      <c r="Z28" s="206"/>
      <c r="AA28" s="206"/>
      <c r="AB28" s="206"/>
      <c r="AC28" s="206"/>
    </row>
    <row r="29" spans="2:65" s="114" customFormat="1" x14ac:dyDescent="0.25">
      <c r="B29" s="114" t="s">
        <v>498</v>
      </c>
      <c r="C29" s="154">
        <f>IF($Y$3="T1",D29,IF($Y$3="T2",E29,IF($Y$3="T3",F29,IF($Y$3="T4",G29))))</f>
        <v>6.7389224441346363</v>
      </c>
      <c r="D29" s="154">
        <f>APR.FPP!V10</f>
        <v>2</v>
      </c>
      <c r="E29" s="154">
        <f>+APR.FPP!V15</f>
        <v>6.7389224441346363</v>
      </c>
      <c r="F29" s="154">
        <f>+APR.FPP!V20</f>
        <v>0</v>
      </c>
      <c r="G29" s="154">
        <f>+APR.FPP!V25</f>
        <v>0</v>
      </c>
      <c r="H29" s="116"/>
      <c r="I29" s="156">
        <f>IF($Y$3="T1",J29,IF($Y$3="T2",K29,IF($Y$3="T3",L29,IF($Y$3="T4",M29))))</f>
        <v>45</v>
      </c>
      <c r="J29" s="156">
        <f>+APR.FPP!W11</f>
        <v>1</v>
      </c>
      <c r="K29" s="156">
        <f>+APR.FPP!W16</f>
        <v>45</v>
      </c>
      <c r="L29" s="156">
        <f>+APR.FPP!W21</f>
        <v>0</v>
      </c>
      <c r="M29" s="156">
        <f>+APR.FPP!W26</f>
        <v>0</v>
      </c>
      <c r="N29" s="154">
        <f>IF($Y$3="T1",O29,IF($Y$3="T2",P29,IF($Y$3="T3",Q29,IF($Y$3="T4",R29))))</f>
        <v>64936.03</v>
      </c>
      <c r="O29" s="154">
        <f>+APR.FPP!U11</f>
        <v>344.85</v>
      </c>
      <c r="P29" s="154">
        <f>+APR.FPP!U16</f>
        <v>64936.03</v>
      </c>
      <c r="Q29" s="154">
        <f>+APR.FPP!U21</f>
        <v>0</v>
      </c>
      <c r="R29" s="154">
        <f>+APR.FPP!U26</f>
        <v>0</v>
      </c>
      <c r="T29" s="156">
        <f>IF($Y$3="T1",U29,IF($Y$3="T2",V29,IF($Y$3="T3",W29,IF($Y$3="T4",X29))))</f>
        <v>0</v>
      </c>
      <c r="U29" s="156">
        <f>+APR.FPP!W12</f>
        <v>0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0</v>
      </c>
      <c r="Z29" s="154">
        <f>APR.FPP!U12</f>
        <v>0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0</v>
      </c>
      <c r="E30" s="154">
        <f>+IMM.FPP!V16</f>
        <v>0</v>
      </c>
      <c r="F30" s="154">
        <f>+IMM.FPP!V21</f>
        <v>0</v>
      </c>
      <c r="G30" s="154">
        <f>+IMM.FPP!V26</f>
        <v>0</v>
      </c>
      <c r="H30" s="116"/>
      <c r="I30" s="156">
        <f>IF($Y$3="T1",J30,IF($Y$3="T2",K30,IF($Y$3="T3",L30,IF($Y$3="T4",M30))))</f>
        <v>0</v>
      </c>
      <c r="J30" s="156">
        <f>+IMM.FPP!W12</f>
        <v>0</v>
      </c>
      <c r="K30" s="156">
        <f>+IMM.FPP!W17</f>
        <v>0</v>
      </c>
      <c r="L30" s="156">
        <f>+IMM.FPP!W22</f>
        <v>0</v>
      </c>
      <c r="M30" s="156">
        <f>+IMM.FPP!W27</f>
        <v>0</v>
      </c>
      <c r="N30" s="154">
        <f>IF($Y$3="T1",O30,IF($Y$3="T2",P30,IF($Y$3="T3",Q30,IF($Y$3="T4",R30))))</f>
        <v>0</v>
      </c>
      <c r="O30" s="154">
        <f>+IMM.FPP!U12</f>
        <v>0</v>
      </c>
      <c r="P30" s="154">
        <f>+IMM.FPP!U17</f>
        <v>0</v>
      </c>
      <c r="Q30" s="154">
        <f>+IMM.FPP!U22</f>
        <v>0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45</v>
      </c>
      <c r="J32" s="158"/>
      <c r="K32" s="158"/>
      <c r="L32" s="158"/>
      <c r="M32" s="158"/>
      <c r="N32" s="119">
        <f>SUM(N29:N31)</f>
        <v>64936.03</v>
      </c>
      <c r="O32" s="119"/>
      <c r="P32" s="119"/>
      <c r="Q32" s="119"/>
      <c r="R32" s="119"/>
      <c r="T32" s="158">
        <f>SUM(T29:T31)</f>
        <v>0</v>
      </c>
      <c r="U32" s="158"/>
      <c r="V32" s="158"/>
      <c r="W32" s="158"/>
      <c r="X32" s="158"/>
      <c r="Y32" s="119">
        <f>SUM(Y29:Y31)</f>
        <v>0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203" t="str">
        <f>CONCATENATE("PMP ",Y3)</f>
        <v>PMP T2</v>
      </c>
      <c r="D39" s="205" t="s">
        <v>502</v>
      </c>
      <c r="E39" s="205" t="s">
        <v>503</v>
      </c>
      <c r="F39" s="205" t="s">
        <v>504</v>
      </c>
      <c r="G39" s="205" t="s">
        <v>505</v>
      </c>
      <c r="I39" s="203" t="s">
        <v>553</v>
      </c>
    </row>
    <row r="40" spans="2:30" s="114" customFormat="1" x14ac:dyDescent="0.25">
      <c r="B40" s="126"/>
      <c r="C40" s="204"/>
      <c r="D40" s="206"/>
      <c r="E40" s="206"/>
      <c r="F40" s="206"/>
      <c r="G40" s="206"/>
      <c r="I40" s="204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9395647.0599999987</v>
      </c>
      <c r="D41" s="119">
        <f>APR.FP!Y12+IMM.FP!Y12</f>
        <v>3893063.7600000016</v>
      </c>
      <c r="E41" s="119">
        <f>+APR.FP!Y17+IMM.FP!Y17</f>
        <v>9395647.0599999987</v>
      </c>
      <c r="F41" s="119">
        <f>+APR.FP!Y22+IMM.FP!Y22</f>
        <v>0</v>
      </c>
      <c r="G41" s="119">
        <f>+APR.FP!Y27+IMM.FP!Y27</f>
        <v>0</v>
      </c>
      <c r="I41" s="168">
        <f>SUM(D41:H41)</f>
        <v>13288710.82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304414.37999999989</v>
      </c>
      <c r="D42" s="119">
        <f>+O10+Z10+O11+Z11</f>
        <v>100021.82999999999</v>
      </c>
      <c r="E42" s="119">
        <f>+P10+AA10+P11+AA11</f>
        <v>304414.37999999989</v>
      </c>
      <c r="F42" s="119">
        <f>+Q10+AB10+Q11+AB11</f>
        <v>0</v>
      </c>
      <c r="G42" s="119">
        <f>+R10+AC10+R11+AC11</f>
        <v>0</v>
      </c>
      <c r="I42" s="168">
        <f>SUM(D42:H42)</f>
        <v>404436.20999999985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30.86466237238859</v>
      </c>
      <c r="D43" s="159">
        <f>IF(D42=0,0,D41/D42)</f>
        <v>38.922140896642283</v>
      </c>
      <c r="E43" s="159">
        <f t="shared" ref="E43:G43" si="0">IF(E42=0,0,E41/E42)</f>
        <v>30.86466237238859</v>
      </c>
      <c r="F43" s="159">
        <f t="shared" si="0"/>
        <v>0</v>
      </c>
      <c r="G43" s="159">
        <f t="shared" si="0"/>
        <v>0</v>
      </c>
      <c r="I43" s="169">
        <f t="shared" ref="I43" si="1">IF(I42=0,0,I41/I42)</f>
        <v>32.857371549397136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437598.87</v>
      </c>
      <c r="D45" s="119">
        <f>APR.FPP!U13+IMM.FPP!U14</f>
        <v>689.7</v>
      </c>
      <c r="E45" s="119">
        <f>+APR.FPP!U18+IMM.FPP!U19</f>
        <v>437598.87</v>
      </c>
      <c r="F45" s="119">
        <f>+APR.FPP!U23+IMM.FPP!U24</f>
        <v>0</v>
      </c>
      <c r="G45" s="119">
        <f>+APR.FPP!U28+IMM.FPP!U29</f>
        <v>0</v>
      </c>
      <c r="I45" s="168">
        <f>SUM(D45:H45)</f>
        <v>438288.57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64936.03</v>
      </c>
      <c r="D46" s="119">
        <f>+O29+Z29+O30+Z30</f>
        <v>344.85</v>
      </c>
      <c r="E46" s="119">
        <f>+P29+AA29+P30+AA30</f>
        <v>64936.03</v>
      </c>
      <c r="F46" s="119">
        <f>+Q29+AB29+Q30+AB30</f>
        <v>0</v>
      </c>
      <c r="G46" s="119">
        <f>+R29+AC29+R30+AC30</f>
        <v>0</v>
      </c>
      <c r="H46" s="119"/>
      <c r="I46" s="168">
        <f>SUM(D46:H46)</f>
        <v>65280.88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6.7389224441346354</v>
      </c>
      <c r="D47" s="159">
        <f>IF(D46=0,0,D45/D46)</f>
        <v>2</v>
      </c>
      <c r="E47" s="159">
        <f t="shared" ref="E47" si="2">IF(E46=0,0,E45/E46)</f>
        <v>6.7389224441346354</v>
      </c>
      <c r="F47" s="159">
        <f t="shared" ref="F47" si="3">IF(F46=0,0,F45/F46)</f>
        <v>0</v>
      </c>
      <c r="G47" s="159">
        <f t="shared" ref="G47" si="4">IF(G46=0,0,G45/G46)</f>
        <v>0</v>
      </c>
      <c r="H47" s="119"/>
      <c r="I47" s="169">
        <f t="shared" ref="I47" si="5">IF(I46=0,0,I45/I46)</f>
        <v>6.7138888139988309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9833245.9299999978</v>
      </c>
      <c r="D49" s="119">
        <f>+D41+D45</f>
        <v>3893753.4600000018</v>
      </c>
      <c r="E49" s="119">
        <f t="shared" ref="E49:G49" si="6">+E41+E45</f>
        <v>9833245.9299999978</v>
      </c>
      <c r="F49" s="119">
        <f t="shared" si="6"/>
        <v>0</v>
      </c>
      <c r="G49" s="119">
        <f t="shared" si="6"/>
        <v>0</v>
      </c>
      <c r="H49" s="119"/>
      <c r="I49" s="168">
        <f t="shared" ref="I49" si="7">+I41+I45</f>
        <v>13726999.390000001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369350.40999999992</v>
      </c>
      <c r="D50" s="119">
        <f>+D42+D46</f>
        <v>100366.68</v>
      </c>
      <c r="E50" s="119">
        <f>+E42+E46</f>
        <v>369350.40999999992</v>
      </c>
      <c r="F50" s="119">
        <f>+F42+F46</f>
        <v>0</v>
      </c>
      <c r="G50" s="119">
        <f>+G42+G46</f>
        <v>0</v>
      </c>
      <c r="H50" s="119"/>
      <c r="I50" s="168">
        <f>+I42+I46</f>
        <v>469717.08999999985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26.623081127756159</v>
      </c>
      <c r="D51" s="161">
        <f>IF(D50=0,0,D49/D50)</f>
        <v>38.795280067050165</v>
      </c>
      <c r="E51" s="161">
        <f t="shared" ref="E51" si="8">IF(E50=0,0,E49/E50)</f>
        <v>26.623081127756159</v>
      </c>
      <c r="F51" s="161">
        <f t="shared" ref="F51" si="9">IF(F50=0,0,F49/F50)</f>
        <v>0</v>
      </c>
      <c r="G51" s="161">
        <f t="shared" ref="G51" si="10">IF(G50=0,0,G49/G50)</f>
        <v>0</v>
      </c>
      <c r="H51" s="122"/>
      <c r="I51" s="177">
        <f t="shared" ref="I51" si="11">IF(I50=0,0,I49/I50)</f>
        <v>29.223972647024627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L1048363"/>
  <sheetViews>
    <sheetView zoomScale="80" zoomScaleNormal="80" workbookViewId="0">
      <pane ySplit="6" topLeftCell="A333" activePane="bottomLeft" state="frozen"/>
      <selection activeCell="J110" sqref="J110"/>
      <selection pane="bottomLeft" activeCell="I354" sqref="I354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10.7109375" style="91" bestFit="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5" width="16.28515625" style="90" bestFit="1" customWidth="1"/>
    <col min="26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B7" s="90"/>
      <c r="C7" s="95">
        <v>44564</v>
      </c>
      <c r="D7" s="184">
        <v>44564</v>
      </c>
      <c r="E7" s="195">
        <v>12</v>
      </c>
      <c r="F7" s="195">
        <v>104</v>
      </c>
      <c r="G7" s="195" t="s">
        <v>568</v>
      </c>
      <c r="H7" s="196" t="s">
        <v>569</v>
      </c>
      <c r="I7" s="197">
        <v>40005225</v>
      </c>
      <c r="J7" s="195" t="s">
        <v>555</v>
      </c>
      <c r="K7" s="198">
        <v>48.27</v>
      </c>
      <c r="L7" s="189">
        <f>IF(D7="","",MONTH(D7))</f>
        <v>1</v>
      </c>
      <c r="M7" s="190" t="str">
        <f t="shared" ref="M7:M70" si="0">IF(L7="","",VLOOKUP(L7,$AJ$8:$AK$19,2,FALSE))</f>
        <v>T1</v>
      </c>
      <c r="N7" s="187">
        <f>IF(D7="",0,D7-C7)</f>
        <v>0</v>
      </c>
      <c r="O7" s="191">
        <f>K7*N7</f>
        <v>0</v>
      </c>
      <c r="P7" s="187" t="str">
        <f t="shared" ref="P7" si="1">IF(N7&lt;=30,"Dins Periode Legal","Fora Periode Legal")</f>
        <v>Dins Periode Legal</v>
      </c>
      <c r="Q7" s="187" t="str">
        <f t="shared" ref="Q7" si="2">CONCATENATE($M7," - ",P7)</f>
        <v>T1 - Dins Periode Legal</v>
      </c>
      <c r="R7" s="187" t="str">
        <f t="shared" ref="R7:R70" si="3">CONCATENATE($M7," - Import Total")</f>
        <v>T1 - Import Total</v>
      </c>
      <c r="S7" s="193">
        <f t="shared" ref="S7:S70" si="4">IF(M7="",0,K7/(VLOOKUP(R7,$X$9:$Y$27,2,FALSE))*N7)</f>
        <v>0</v>
      </c>
      <c r="T7" s="192">
        <f t="shared" ref="T7" si="5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44564</v>
      </c>
      <c r="D8" s="184">
        <v>44564</v>
      </c>
      <c r="E8" s="195">
        <v>13</v>
      </c>
      <c r="F8" s="195">
        <v>106</v>
      </c>
      <c r="G8" s="195" t="s">
        <v>570</v>
      </c>
      <c r="H8" s="196" t="s">
        <v>571</v>
      </c>
      <c r="I8" s="197">
        <v>41000012</v>
      </c>
      <c r="J8" s="195" t="s">
        <v>572</v>
      </c>
      <c r="K8" s="198">
        <v>53.24</v>
      </c>
      <c r="L8" s="189">
        <f t="shared" ref="L8:L71" si="6">IF(D8="","",MONTH(D8))</f>
        <v>1</v>
      </c>
      <c r="M8" s="190" t="str">
        <f t="shared" si="0"/>
        <v>T1</v>
      </c>
      <c r="N8" s="187">
        <f t="shared" ref="N8:N71" si="7">IF(D8="",0,D8-C8)</f>
        <v>0</v>
      </c>
      <c r="O8" s="191">
        <f t="shared" ref="O8:O71" si="8">K8*N8</f>
        <v>0</v>
      </c>
      <c r="P8" s="187" t="str">
        <f t="shared" ref="P8:P71" si="9">IF(N8&lt;=30,"Dins Periode Legal","Fora Periode Legal")</f>
        <v>Dins Periode Legal</v>
      </c>
      <c r="Q8" s="187" t="str">
        <f t="shared" ref="Q8:Q71" si="10">CONCATENATE($M8," - ",P8)</f>
        <v>T1 - Dins Periode Legal</v>
      </c>
      <c r="R8" s="187" t="str">
        <f t="shared" si="3"/>
        <v>T1 - Import Total</v>
      </c>
      <c r="S8" s="193">
        <f t="shared" si="4"/>
        <v>0</v>
      </c>
      <c r="T8" s="192">
        <f t="shared" ref="T8:T71" si="11">IF(L8="",0,1)</f>
        <v>1</v>
      </c>
      <c r="AJ8" s="91">
        <v>1</v>
      </c>
      <c r="AK8" s="91" t="s">
        <v>502</v>
      </c>
      <c r="AL8" s="95">
        <v>44651</v>
      </c>
    </row>
    <row r="9" spans="2:38" s="91" customFormat="1" x14ac:dyDescent="0.25">
      <c r="B9" s="90"/>
      <c r="C9" s="95">
        <v>44566</v>
      </c>
      <c r="D9" s="184">
        <v>44566</v>
      </c>
      <c r="E9" s="195">
        <v>24</v>
      </c>
      <c r="F9" s="195">
        <v>133</v>
      </c>
      <c r="G9" s="195" t="s">
        <v>573</v>
      </c>
      <c r="H9" s="196" t="s">
        <v>569</v>
      </c>
      <c r="I9" s="197">
        <v>41002593</v>
      </c>
      <c r="J9" s="195" t="s">
        <v>554</v>
      </c>
      <c r="K9" s="198">
        <v>864.75</v>
      </c>
      <c r="L9" s="189">
        <f t="shared" si="6"/>
        <v>1</v>
      </c>
      <c r="M9" s="190" t="str">
        <f t="shared" si="0"/>
        <v>T1</v>
      </c>
      <c r="N9" s="187">
        <f t="shared" si="7"/>
        <v>0</v>
      </c>
      <c r="O9" s="191">
        <f t="shared" si="8"/>
        <v>0</v>
      </c>
      <c r="P9" s="187" t="str">
        <f t="shared" si="9"/>
        <v>Dins Periode Legal</v>
      </c>
      <c r="Q9" s="187" t="str">
        <f t="shared" si="10"/>
        <v>T1 - Dins Periode Legal</v>
      </c>
      <c r="R9" s="187" t="str">
        <f t="shared" si="3"/>
        <v>T1 - Import Total</v>
      </c>
      <c r="S9" s="193">
        <f t="shared" si="4"/>
        <v>0</v>
      </c>
      <c r="T9" s="192">
        <f t="shared" si="11"/>
        <v>1</v>
      </c>
      <c r="X9" s="101" t="s">
        <v>508</v>
      </c>
      <c r="Y9" s="106">
        <f>SUMIF($R:$R,$X9,$K:$K)</f>
        <v>100021.82999999999</v>
      </c>
      <c r="Z9" s="106">
        <f>SUMIF($R:$R,$X9,$S:$S)</f>
        <v>38.922140896642276</v>
      </c>
      <c r="AA9" s="106">
        <f>SUMIF($R:$R,$X9,$T:$T)</f>
        <v>137</v>
      </c>
      <c r="AJ9" s="91">
        <v>2</v>
      </c>
      <c r="AK9" s="91" t="s">
        <v>502</v>
      </c>
      <c r="AL9" s="95">
        <v>44651</v>
      </c>
    </row>
    <row r="10" spans="2:38" s="91" customFormat="1" x14ac:dyDescent="0.25">
      <c r="B10" s="90"/>
      <c r="C10" s="95">
        <v>44573</v>
      </c>
      <c r="D10" s="184">
        <v>44573</v>
      </c>
      <c r="E10" s="195">
        <v>28</v>
      </c>
      <c r="F10" s="195">
        <v>142</v>
      </c>
      <c r="G10" s="195" t="s">
        <v>574</v>
      </c>
      <c r="H10" s="196" t="s">
        <v>569</v>
      </c>
      <c r="I10" s="197">
        <v>41008640</v>
      </c>
      <c r="J10" s="195" t="s">
        <v>170</v>
      </c>
      <c r="K10" s="198">
        <v>129.43</v>
      </c>
      <c r="L10" s="189">
        <f t="shared" si="6"/>
        <v>1</v>
      </c>
      <c r="M10" s="190" t="str">
        <f t="shared" si="0"/>
        <v>T1</v>
      </c>
      <c r="N10" s="187">
        <f t="shared" si="7"/>
        <v>0</v>
      </c>
      <c r="O10" s="191">
        <f t="shared" si="8"/>
        <v>0</v>
      </c>
      <c r="P10" s="187" t="str">
        <f t="shared" si="9"/>
        <v>Dins Periode Legal</v>
      </c>
      <c r="Q10" s="187" t="str">
        <f t="shared" si="10"/>
        <v>T1 - Dins Periode Legal</v>
      </c>
      <c r="R10" s="187" t="str">
        <f t="shared" si="3"/>
        <v>T1 - Import Total</v>
      </c>
      <c r="S10" s="193">
        <f t="shared" si="4"/>
        <v>0</v>
      </c>
      <c r="T10" s="192">
        <f t="shared" si="11"/>
        <v>1</v>
      </c>
      <c r="X10" s="101" t="s">
        <v>506</v>
      </c>
      <c r="Y10" s="106">
        <f>SUMIF($Q:$Q,$X10,$K:$K)</f>
        <v>16195.610000000002</v>
      </c>
      <c r="Z10" s="106">
        <f>SUMIF($Q:$Q,$X10,$S:$S)</f>
        <v>1.6822675609914359</v>
      </c>
      <c r="AA10" s="106">
        <f>SUMIF($Q:$Q,$X10,$T:$T)</f>
        <v>39</v>
      </c>
      <c r="AJ10" s="91">
        <v>3</v>
      </c>
      <c r="AK10" s="91" t="s">
        <v>502</v>
      </c>
      <c r="AL10" s="95">
        <v>44651</v>
      </c>
    </row>
    <row r="11" spans="2:38" s="91" customFormat="1" x14ac:dyDescent="0.25">
      <c r="B11" s="90"/>
      <c r="C11" s="95">
        <v>44578</v>
      </c>
      <c r="D11" s="184">
        <v>44578</v>
      </c>
      <c r="E11" s="195">
        <v>33</v>
      </c>
      <c r="F11" s="195">
        <v>161</v>
      </c>
      <c r="G11" s="195" t="s">
        <v>575</v>
      </c>
      <c r="H11" s="196" t="s">
        <v>576</v>
      </c>
      <c r="I11" s="197">
        <v>41000001</v>
      </c>
      <c r="J11" s="195" t="s">
        <v>79</v>
      </c>
      <c r="K11" s="198">
        <v>16.940000000000001</v>
      </c>
      <c r="L11" s="189">
        <f t="shared" si="6"/>
        <v>1</v>
      </c>
      <c r="M11" s="190" t="str">
        <f t="shared" si="0"/>
        <v>T1</v>
      </c>
      <c r="N11" s="187">
        <f t="shared" si="7"/>
        <v>0</v>
      </c>
      <c r="O11" s="191">
        <f t="shared" si="8"/>
        <v>0</v>
      </c>
      <c r="P11" s="187" t="str">
        <f t="shared" si="9"/>
        <v>Dins Periode Legal</v>
      </c>
      <c r="Q11" s="187" t="str">
        <f t="shared" si="10"/>
        <v>T1 - Dins Periode Legal</v>
      </c>
      <c r="R11" s="187" t="str">
        <f t="shared" si="3"/>
        <v>T1 - Import Total</v>
      </c>
      <c r="S11" s="193">
        <f t="shared" si="4"/>
        <v>0</v>
      </c>
      <c r="T11" s="192">
        <f t="shared" si="11"/>
        <v>1</v>
      </c>
      <c r="X11" s="101" t="s">
        <v>507</v>
      </c>
      <c r="Y11" s="106">
        <f>SUMIF($Q:$Q,$X11,$K:$K)</f>
        <v>83826.219999999987</v>
      </c>
      <c r="Z11" s="106">
        <f>SUMIF($Q:$Q,$X11,$S:$S)</f>
        <v>37.239873335650827</v>
      </c>
      <c r="AA11" s="106">
        <f>SUMIF($Q:$Q,$X11,$T:$T)</f>
        <v>98</v>
      </c>
      <c r="AJ11" s="91">
        <v>4</v>
      </c>
      <c r="AK11" s="91" t="s">
        <v>503</v>
      </c>
      <c r="AL11" s="95">
        <v>44742</v>
      </c>
    </row>
    <row r="12" spans="2:38" s="91" customFormat="1" x14ac:dyDescent="0.25">
      <c r="B12" s="90"/>
      <c r="C12" s="95">
        <v>44579</v>
      </c>
      <c r="D12" s="184">
        <v>44579</v>
      </c>
      <c r="E12" s="195">
        <v>37</v>
      </c>
      <c r="F12" s="195">
        <v>170</v>
      </c>
      <c r="G12" s="195" t="s">
        <v>577</v>
      </c>
      <c r="H12" s="196" t="s">
        <v>569</v>
      </c>
      <c r="I12" s="197">
        <v>55500000</v>
      </c>
      <c r="J12" s="195" t="s">
        <v>175</v>
      </c>
      <c r="K12" s="198">
        <v>979.93</v>
      </c>
      <c r="L12" s="189">
        <f t="shared" si="6"/>
        <v>1</v>
      </c>
      <c r="M12" s="190" t="str">
        <f t="shared" si="0"/>
        <v>T1</v>
      </c>
      <c r="N12" s="187">
        <f t="shared" si="7"/>
        <v>0</v>
      </c>
      <c r="O12" s="191">
        <f t="shared" si="8"/>
        <v>0</v>
      </c>
      <c r="P12" s="187" t="str">
        <f t="shared" si="9"/>
        <v>Dins Periode Legal</v>
      </c>
      <c r="Q12" s="187" t="str">
        <f t="shared" si="10"/>
        <v>T1 - Dins Periode Legal</v>
      </c>
      <c r="R12" s="187" t="str">
        <f t="shared" si="3"/>
        <v>T1 - Import Total</v>
      </c>
      <c r="S12" s="193">
        <f t="shared" si="4"/>
        <v>0</v>
      </c>
      <c r="T12" s="192">
        <f t="shared" si="11"/>
        <v>1</v>
      </c>
      <c r="X12" s="101" t="s">
        <v>538</v>
      </c>
      <c r="Y12" s="106">
        <f>SUMIF($R:$R,X9,$O:$O)</f>
        <v>3893063.7600000016</v>
      </c>
      <c r="Z12" s="106"/>
      <c r="AA12" s="106"/>
      <c r="AJ12" s="91">
        <v>5</v>
      </c>
      <c r="AK12" s="91" t="s">
        <v>503</v>
      </c>
      <c r="AL12" s="95">
        <v>44742</v>
      </c>
    </row>
    <row r="13" spans="2:38" s="91" customFormat="1" x14ac:dyDescent="0.25">
      <c r="B13" s="90"/>
      <c r="C13" s="95">
        <v>44586</v>
      </c>
      <c r="D13" s="184">
        <v>44586</v>
      </c>
      <c r="E13" s="195">
        <v>55</v>
      </c>
      <c r="F13" s="195">
        <v>220</v>
      </c>
      <c r="G13" s="195" t="s">
        <v>578</v>
      </c>
      <c r="H13" s="196" t="s">
        <v>579</v>
      </c>
      <c r="I13" s="197">
        <v>41006450</v>
      </c>
      <c r="J13" s="195" t="s">
        <v>558</v>
      </c>
      <c r="K13" s="198">
        <v>67.599999999999994</v>
      </c>
      <c r="L13" s="189">
        <f t="shared" si="6"/>
        <v>1</v>
      </c>
      <c r="M13" s="190" t="str">
        <f t="shared" si="0"/>
        <v>T1</v>
      </c>
      <c r="N13" s="187">
        <f t="shared" si="7"/>
        <v>0</v>
      </c>
      <c r="O13" s="191">
        <f t="shared" si="8"/>
        <v>0</v>
      </c>
      <c r="P13" s="187" t="str">
        <f t="shared" si="9"/>
        <v>Dins Periode Legal</v>
      </c>
      <c r="Q13" s="187" t="str">
        <f t="shared" si="10"/>
        <v>T1 - Dins Periode Legal</v>
      </c>
      <c r="R13" s="187" t="str">
        <f t="shared" si="3"/>
        <v>T1 - Import Total</v>
      </c>
      <c r="S13" s="193">
        <f t="shared" si="4"/>
        <v>0</v>
      </c>
      <c r="T13" s="192">
        <f t="shared" si="11"/>
        <v>1</v>
      </c>
      <c r="X13" s="101"/>
      <c r="Y13" s="191"/>
      <c r="Z13" s="191"/>
      <c r="AA13" s="191"/>
      <c r="AJ13" s="186">
        <v>6</v>
      </c>
      <c r="AK13" s="186" t="s">
        <v>503</v>
      </c>
      <c r="AL13" s="188">
        <v>44742</v>
      </c>
    </row>
    <row r="14" spans="2:38" s="91" customFormat="1" x14ac:dyDescent="0.25">
      <c r="B14" s="90"/>
      <c r="C14" s="95">
        <v>44587</v>
      </c>
      <c r="D14" s="184">
        <v>44587</v>
      </c>
      <c r="E14" s="195">
        <v>59</v>
      </c>
      <c r="F14" s="195">
        <v>252</v>
      </c>
      <c r="G14" s="195" t="s">
        <v>578</v>
      </c>
      <c r="H14" s="196" t="s">
        <v>580</v>
      </c>
      <c r="I14" s="197">
        <v>41006450</v>
      </c>
      <c r="J14" s="195" t="s">
        <v>558</v>
      </c>
      <c r="K14" s="198">
        <v>67.599999999999994</v>
      </c>
      <c r="L14" s="189">
        <f t="shared" si="6"/>
        <v>1</v>
      </c>
      <c r="M14" s="190" t="str">
        <f t="shared" si="0"/>
        <v>T1</v>
      </c>
      <c r="N14" s="187">
        <f t="shared" si="7"/>
        <v>0</v>
      </c>
      <c r="O14" s="191">
        <f t="shared" si="8"/>
        <v>0</v>
      </c>
      <c r="P14" s="187" t="str">
        <f t="shared" si="9"/>
        <v>Dins Periode Legal</v>
      </c>
      <c r="Q14" s="187" t="str">
        <f t="shared" si="10"/>
        <v>T1 - Dins Periode Legal</v>
      </c>
      <c r="R14" s="187" t="str">
        <f t="shared" si="3"/>
        <v>T1 - Import Total</v>
      </c>
      <c r="S14" s="193">
        <f t="shared" si="4"/>
        <v>0</v>
      </c>
      <c r="T14" s="192">
        <f t="shared" si="11"/>
        <v>1</v>
      </c>
      <c r="X14" s="101" t="s">
        <v>513</v>
      </c>
      <c r="Y14" s="191">
        <f>SUMIF($R:$R,$X14,$K:$K)</f>
        <v>304414.38000000006</v>
      </c>
      <c r="Z14" s="191">
        <f>SUMIF($R:$R,$X14,$S:$S)</f>
        <v>30.864662372388576</v>
      </c>
      <c r="AA14" s="191">
        <f>SUMIF($R:$R,$X14,$T:$T)</f>
        <v>275</v>
      </c>
      <c r="AJ14" s="91">
        <v>7</v>
      </c>
      <c r="AK14" s="91" t="s">
        <v>504</v>
      </c>
      <c r="AL14" s="95">
        <v>44834</v>
      </c>
    </row>
    <row r="15" spans="2:38" s="91" customFormat="1" x14ac:dyDescent="0.25">
      <c r="B15" s="90"/>
      <c r="C15" s="95">
        <v>44593</v>
      </c>
      <c r="D15" s="54">
        <v>44593</v>
      </c>
      <c r="E15" s="8">
        <v>251</v>
      </c>
      <c r="F15" s="8">
        <v>721</v>
      </c>
      <c r="G15" s="8" t="s">
        <v>568</v>
      </c>
      <c r="H15" s="48" t="s">
        <v>569</v>
      </c>
      <c r="I15" s="49">
        <v>40005225</v>
      </c>
      <c r="J15" s="8" t="s">
        <v>555</v>
      </c>
      <c r="K15" s="9">
        <v>48.27</v>
      </c>
      <c r="L15" s="189">
        <f t="shared" si="6"/>
        <v>2</v>
      </c>
      <c r="M15" s="190" t="str">
        <f t="shared" si="0"/>
        <v>T1</v>
      </c>
      <c r="N15" s="187">
        <f t="shared" si="7"/>
        <v>0</v>
      </c>
      <c r="O15" s="191">
        <f t="shared" si="8"/>
        <v>0</v>
      </c>
      <c r="P15" s="187" t="str">
        <f t="shared" si="9"/>
        <v>Dins Periode Legal</v>
      </c>
      <c r="Q15" s="187" t="str">
        <f t="shared" si="10"/>
        <v>T1 - Dins Periode Legal</v>
      </c>
      <c r="R15" s="187" t="str">
        <f t="shared" si="3"/>
        <v>T1 - Import Total</v>
      </c>
      <c r="S15" s="193">
        <f t="shared" si="4"/>
        <v>0</v>
      </c>
      <c r="T15" s="192">
        <f t="shared" si="11"/>
        <v>1</v>
      </c>
      <c r="X15" s="101" t="s">
        <v>514</v>
      </c>
      <c r="Y15" s="106">
        <f>SUMIF($Q:$Q,$X15,$K:$K)</f>
        <v>152931.65999999989</v>
      </c>
      <c r="Z15" s="106">
        <f>SUMIF($Q:$Q,$X15,$S:$S)</f>
        <v>11.785104731254812</v>
      </c>
      <c r="AA15" s="106">
        <f>SUMIF($Q:$Q,$X15,$T:$T)</f>
        <v>171</v>
      </c>
      <c r="AJ15" s="91">
        <v>8</v>
      </c>
      <c r="AK15" s="91" t="s">
        <v>504</v>
      </c>
      <c r="AL15" s="95">
        <v>44834</v>
      </c>
    </row>
    <row r="16" spans="2:38" s="91" customFormat="1" x14ac:dyDescent="0.25">
      <c r="B16" s="90"/>
      <c r="C16" s="95">
        <v>44593</v>
      </c>
      <c r="D16" s="54">
        <v>44593</v>
      </c>
      <c r="E16" s="8">
        <v>254</v>
      </c>
      <c r="F16" s="8">
        <v>729</v>
      </c>
      <c r="G16" s="8" t="s">
        <v>578</v>
      </c>
      <c r="H16" s="48" t="s">
        <v>581</v>
      </c>
      <c r="I16" s="49">
        <v>41006450</v>
      </c>
      <c r="J16" s="8" t="s">
        <v>558</v>
      </c>
      <c r="K16" s="9">
        <v>67.599999999999994</v>
      </c>
      <c r="L16" s="189">
        <f t="shared" si="6"/>
        <v>2</v>
      </c>
      <c r="M16" s="190" t="str">
        <f t="shared" si="0"/>
        <v>T1</v>
      </c>
      <c r="N16" s="187">
        <f t="shared" si="7"/>
        <v>0</v>
      </c>
      <c r="O16" s="191">
        <f t="shared" si="8"/>
        <v>0</v>
      </c>
      <c r="P16" s="187" t="str">
        <f t="shared" si="9"/>
        <v>Dins Periode Legal</v>
      </c>
      <c r="Q16" s="187" t="str">
        <f t="shared" si="10"/>
        <v>T1 - Dins Periode Legal</v>
      </c>
      <c r="R16" s="187" t="str">
        <f t="shared" si="3"/>
        <v>T1 - Import Total</v>
      </c>
      <c r="S16" s="193">
        <f t="shared" si="4"/>
        <v>0</v>
      </c>
      <c r="T16" s="192">
        <f t="shared" si="11"/>
        <v>1</v>
      </c>
      <c r="X16" s="101" t="s">
        <v>515</v>
      </c>
      <c r="Y16" s="106">
        <f>SUMIF($Q:$Q,$X16,$K:$K)</f>
        <v>151482.71999999997</v>
      </c>
      <c r="Z16" s="106">
        <f>SUMIF($Q:$Q,$X16,$S:$S)</f>
        <v>19.079557641133771</v>
      </c>
      <c r="AA16" s="106">
        <f>SUMIF($Q:$Q,$X16,$T:$T)</f>
        <v>104</v>
      </c>
      <c r="AJ16" s="91">
        <v>9</v>
      </c>
      <c r="AK16" s="91" t="s">
        <v>504</v>
      </c>
      <c r="AL16" s="95">
        <v>44834</v>
      </c>
    </row>
    <row r="17" spans="2:38" s="91" customFormat="1" x14ac:dyDescent="0.25">
      <c r="B17" s="90"/>
      <c r="C17" s="95">
        <v>44547</v>
      </c>
      <c r="D17" s="54">
        <v>44594</v>
      </c>
      <c r="E17" s="8">
        <v>270</v>
      </c>
      <c r="F17" s="8">
        <v>771</v>
      </c>
      <c r="G17" s="8" t="s">
        <v>582</v>
      </c>
      <c r="H17" s="48" t="s">
        <v>583</v>
      </c>
      <c r="I17" s="49">
        <v>41005511</v>
      </c>
      <c r="J17" s="8" t="s">
        <v>584</v>
      </c>
      <c r="K17" s="9">
        <v>40.51</v>
      </c>
      <c r="L17" s="189">
        <f t="shared" si="6"/>
        <v>2</v>
      </c>
      <c r="M17" s="190" t="str">
        <f t="shared" si="0"/>
        <v>T1</v>
      </c>
      <c r="N17" s="187">
        <f t="shared" si="7"/>
        <v>47</v>
      </c>
      <c r="O17" s="191">
        <f t="shared" si="8"/>
        <v>1903.9699999999998</v>
      </c>
      <c r="P17" s="187" t="str">
        <f t="shared" si="9"/>
        <v>Fora Periode Legal</v>
      </c>
      <c r="Q17" s="187" t="str">
        <f t="shared" si="10"/>
        <v>T1 - Fora Periode Legal</v>
      </c>
      <c r="R17" s="187" t="str">
        <f t="shared" si="3"/>
        <v>T1 - Import Total</v>
      </c>
      <c r="S17" s="193">
        <f t="shared" si="4"/>
        <v>1.9035544540626784E-2</v>
      </c>
      <c r="T17" s="192">
        <f t="shared" si="11"/>
        <v>1</v>
      </c>
      <c r="X17" s="101" t="s">
        <v>539</v>
      </c>
      <c r="Y17" s="191">
        <f>SUMIF($R:$R,X14,$O:$O)</f>
        <v>9395647.0599999987</v>
      </c>
      <c r="AJ17" s="91">
        <v>10</v>
      </c>
      <c r="AK17" s="91" t="s">
        <v>505</v>
      </c>
      <c r="AL17" s="95">
        <v>44926</v>
      </c>
    </row>
    <row r="18" spans="2:38" s="91" customFormat="1" x14ac:dyDescent="0.25">
      <c r="B18" s="90"/>
      <c r="C18" s="95">
        <v>44540</v>
      </c>
      <c r="D18" s="54">
        <v>44594</v>
      </c>
      <c r="E18" s="8"/>
      <c r="F18" s="8">
        <v>772</v>
      </c>
      <c r="G18" s="8" t="s">
        <v>585</v>
      </c>
      <c r="H18" s="48" t="s">
        <v>586</v>
      </c>
      <c r="I18" s="49">
        <v>41007450</v>
      </c>
      <c r="J18" s="8" t="s">
        <v>24</v>
      </c>
      <c r="K18" s="9">
        <v>142.72999999999999</v>
      </c>
      <c r="L18" s="189">
        <f t="shared" si="6"/>
        <v>2</v>
      </c>
      <c r="M18" s="190" t="str">
        <f t="shared" si="0"/>
        <v>T1</v>
      </c>
      <c r="N18" s="187">
        <f t="shared" si="7"/>
        <v>54</v>
      </c>
      <c r="O18" s="191">
        <f t="shared" si="8"/>
        <v>7707.4199999999992</v>
      </c>
      <c r="P18" s="187" t="str">
        <f t="shared" si="9"/>
        <v>Fora Periode Legal</v>
      </c>
      <c r="Q18" s="187" t="str">
        <f t="shared" si="10"/>
        <v>T1 - Fora Periode Legal</v>
      </c>
      <c r="R18" s="187" t="str">
        <f t="shared" si="3"/>
        <v>T1 - Import Total</v>
      </c>
      <c r="S18" s="193">
        <f t="shared" si="4"/>
        <v>7.7057378374300892E-2</v>
      </c>
      <c r="T18" s="192">
        <f t="shared" si="11"/>
        <v>1</v>
      </c>
      <c r="AJ18" s="91">
        <v>11</v>
      </c>
      <c r="AK18" s="91" t="s">
        <v>505</v>
      </c>
      <c r="AL18" s="95">
        <v>44926</v>
      </c>
    </row>
    <row r="19" spans="2:38" s="91" customFormat="1" x14ac:dyDescent="0.25">
      <c r="B19" s="90"/>
      <c r="C19" s="95">
        <v>44543</v>
      </c>
      <c r="D19" s="54">
        <v>44594</v>
      </c>
      <c r="E19" s="8"/>
      <c r="F19" s="8">
        <v>773</v>
      </c>
      <c r="G19" s="8" t="s">
        <v>585</v>
      </c>
      <c r="H19" s="48" t="s">
        <v>587</v>
      </c>
      <c r="I19" s="49">
        <v>41007450</v>
      </c>
      <c r="J19" s="8" t="s">
        <v>24</v>
      </c>
      <c r="K19" s="9">
        <v>23.45</v>
      </c>
      <c r="L19" s="189">
        <f t="shared" si="6"/>
        <v>2</v>
      </c>
      <c r="M19" s="190" t="str">
        <f t="shared" si="0"/>
        <v>T1</v>
      </c>
      <c r="N19" s="187">
        <f t="shared" si="7"/>
        <v>51</v>
      </c>
      <c r="O19" s="191">
        <f t="shared" si="8"/>
        <v>1195.95</v>
      </c>
      <c r="P19" s="187" t="str">
        <f t="shared" si="9"/>
        <v>Fora Periode Legal</v>
      </c>
      <c r="Q19" s="187" t="str">
        <f t="shared" si="10"/>
        <v>T1 - Fora Periode Legal</v>
      </c>
      <c r="R19" s="187" t="str">
        <f t="shared" si="3"/>
        <v>T1 - Import Total</v>
      </c>
      <c r="S19" s="193">
        <f t="shared" si="4"/>
        <v>1.1956889810954269E-2</v>
      </c>
      <c r="T19" s="192">
        <f t="shared" si="11"/>
        <v>1</v>
      </c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  <c r="AL19" s="95">
        <v>44926</v>
      </c>
    </row>
    <row r="20" spans="2:38" s="91" customFormat="1" x14ac:dyDescent="0.25">
      <c r="B20" s="90"/>
      <c r="C20" s="95">
        <v>44546</v>
      </c>
      <c r="D20" s="54">
        <v>44594</v>
      </c>
      <c r="E20" s="8"/>
      <c r="F20" s="8">
        <v>774</v>
      </c>
      <c r="G20" s="8" t="s">
        <v>588</v>
      </c>
      <c r="H20" s="48" t="s">
        <v>589</v>
      </c>
      <c r="I20" s="49">
        <v>41008099</v>
      </c>
      <c r="J20" s="8" t="s">
        <v>25</v>
      </c>
      <c r="K20" s="9">
        <v>369.38</v>
      </c>
      <c r="L20" s="189">
        <f t="shared" si="6"/>
        <v>2</v>
      </c>
      <c r="M20" s="190" t="str">
        <f t="shared" si="0"/>
        <v>T1</v>
      </c>
      <c r="N20" s="187">
        <f t="shared" si="7"/>
        <v>48</v>
      </c>
      <c r="O20" s="191">
        <f t="shared" si="8"/>
        <v>17730.239999999998</v>
      </c>
      <c r="P20" s="187" t="str">
        <f t="shared" si="9"/>
        <v>Fora Periode Legal</v>
      </c>
      <c r="Q20" s="187" t="str">
        <f t="shared" si="10"/>
        <v>T1 - Fora Periode Legal</v>
      </c>
      <c r="R20" s="187" t="str">
        <f t="shared" si="3"/>
        <v>T1 - Import Total</v>
      </c>
      <c r="S20" s="193">
        <f t="shared" si="4"/>
        <v>0.17726370333356228</v>
      </c>
      <c r="T20" s="192">
        <f t="shared" si="11"/>
        <v>1</v>
      </c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8" s="91" customFormat="1" x14ac:dyDescent="0.25">
      <c r="B21" s="90"/>
      <c r="C21" s="188">
        <v>44546</v>
      </c>
      <c r="D21" s="54">
        <v>44594</v>
      </c>
      <c r="E21" s="8"/>
      <c r="F21" s="8">
        <v>775</v>
      </c>
      <c r="G21" s="8" t="s">
        <v>588</v>
      </c>
      <c r="H21" s="48" t="s">
        <v>590</v>
      </c>
      <c r="I21" s="49">
        <v>41008099</v>
      </c>
      <c r="J21" s="8" t="s">
        <v>25</v>
      </c>
      <c r="K21" s="9">
        <v>84.28</v>
      </c>
      <c r="L21" s="189">
        <f t="shared" si="6"/>
        <v>2</v>
      </c>
      <c r="M21" s="190" t="str">
        <f t="shared" si="0"/>
        <v>T1</v>
      </c>
      <c r="N21" s="187">
        <f t="shared" si="7"/>
        <v>48</v>
      </c>
      <c r="O21" s="191">
        <f t="shared" si="8"/>
        <v>4045.44</v>
      </c>
      <c r="P21" s="187" t="str">
        <f t="shared" si="9"/>
        <v>Fora Periode Legal</v>
      </c>
      <c r="Q21" s="187" t="str">
        <f t="shared" si="10"/>
        <v>T1 - Fora Periode Legal</v>
      </c>
      <c r="R21" s="187" t="str">
        <f t="shared" si="3"/>
        <v>T1 - Import Total</v>
      </c>
      <c r="S21" s="193">
        <f t="shared" si="4"/>
        <v>4.0445570731909228E-2</v>
      </c>
      <c r="T21" s="192">
        <f t="shared" si="11"/>
        <v>1</v>
      </c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8" s="91" customFormat="1" x14ac:dyDescent="0.25">
      <c r="B22" s="90"/>
      <c r="C22" s="188">
        <v>44546</v>
      </c>
      <c r="D22" s="54">
        <v>44594</v>
      </c>
      <c r="E22" s="8"/>
      <c r="F22" s="8">
        <v>776</v>
      </c>
      <c r="G22" s="8" t="s">
        <v>588</v>
      </c>
      <c r="H22" s="48" t="s">
        <v>591</v>
      </c>
      <c r="I22" s="49">
        <v>41008099</v>
      </c>
      <c r="J22" s="8" t="s">
        <v>25</v>
      </c>
      <c r="K22" s="9">
        <v>85.56</v>
      </c>
      <c r="L22" s="189">
        <f t="shared" si="6"/>
        <v>2</v>
      </c>
      <c r="M22" s="190" t="str">
        <f t="shared" si="0"/>
        <v>T1</v>
      </c>
      <c r="N22" s="187">
        <f t="shared" si="7"/>
        <v>48</v>
      </c>
      <c r="O22" s="191">
        <f t="shared" si="8"/>
        <v>4106.88</v>
      </c>
      <c r="P22" s="187" t="str">
        <f t="shared" si="9"/>
        <v>Fora Periode Legal</v>
      </c>
      <c r="Q22" s="187" t="str">
        <f t="shared" si="10"/>
        <v>T1 - Fora Periode Legal</v>
      </c>
      <c r="R22" s="187" t="str">
        <f t="shared" si="3"/>
        <v>T1 - Import Total</v>
      </c>
      <c r="S22" s="193">
        <f t="shared" si="4"/>
        <v>4.1059836637662002E-2</v>
      </c>
      <c r="T22" s="192">
        <f t="shared" si="11"/>
        <v>1</v>
      </c>
      <c r="X22" s="101" t="s">
        <v>540</v>
      </c>
      <c r="Y22" s="106">
        <f>SUMIF($R:$R,X19,$O:$O)</f>
        <v>0</v>
      </c>
    </row>
    <row r="23" spans="2:38" s="91" customFormat="1" x14ac:dyDescent="0.25">
      <c r="B23" s="90"/>
      <c r="C23" s="95">
        <v>44545</v>
      </c>
      <c r="D23" s="54">
        <v>44594</v>
      </c>
      <c r="E23" s="8"/>
      <c r="F23" s="8">
        <v>777</v>
      </c>
      <c r="G23" s="8" t="s">
        <v>592</v>
      </c>
      <c r="H23" s="48" t="s">
        <v>593</v>
      </c>
      <c r="I23" s="49">
        <v>41002865</v>
      </c>
      <c r="J23" s="8" t="s">
        <v>161</v>
      </c>
      <c r="K23" s="9">
        <v>255.02</v>
      </c>
      <c r="L23" s="189">
        <f t="shared" si="6"/>
        <v>2</v>
      </c>
      <c r="M23" s="190" t="str">
        <f t="shared" si="0"/>
        <v>T1</v>
      </c>
      <c r="N23" s="187">
        <f t="shared" si="7"/>
        <v>49</v>
      </c>
      <c r="O23" s="191">
        <f t="shared" si="8"/>
        <v>12495.980000000001</v>
      </c>
      <c r="P23" s="187" t="str">
        <f t="shared" si="9"/>
        <v>Fora Periode Legal</v>
      </c>
      <c r="Q23" s="187" t="str">
        <f t="shared" si="10"/>
        <v>T1 - Fora Periode Legal</v>
      </c>
      <c r="R23" s="187" t="str">
        <f t="shared" si="3"/>
        <v>T1 - Import Total</v>
      </c>
      <c r="S23" s="193">
        <f t="shared" si="4"/>
        <v>0.12493252722930585</v>
      </c>
      <c r="T23" s="192">
        <f t="shared" si="11"/>
        <v>1</v>
      </c>
    </row>
    <row r="24" spans="2:38" s="91" customFormat="1" x14ac:dyDescent="0.25">
      <c r="B24" s="90"/>
      <c r="C24" s="188">
        <v>44545</v>
      </c>
      <c r="D24" s="54">
        <v>44594</v>
      </c>
      <c r="E24" s="8"/>
      <c r="F24" s="8">
        <v>778</v>
      </c>
      <c r="G24" s="8" t="s">
        <v>592</v>
      </c>
      <c r="H24" s="48" t="s">
        <v>594</v>
      </c>
      <c r="I24" s="49">
        <v>41002865</v>
      </c>
      <c r="J24" s="8" t="s">
        <v>161</v>
      </c>
      <c r="K24" s="9">
        <v>97.66</v>
      </c>
      <c r="L24" s="189">
        <f t="shared" si="6"/>
        <v>2</v>
      </c>
      <c r="M24" s="190" t="str">
        <f t="shared" si="0"/>
        <v>T1</v>
      </c>
      <c r="N24" s="187">
        <f t="shared" si="7"/>
        <v>49</v>
      </c>
      <c r="O24" s="191">
        <f t="shared" si="8"/>
        <v>4785.34</v>
      </c>
      <c r="P24" s="187" t="str">
        <f t="shared" si="9"/>
        <v>Fora Periode Legal</v>
      </c>
      <c r="Q24" s="187" t="str">
        <f t="shared" si="10"/>
        <v>T1 - Fora Periode Legal</v>
      </c>
      <c r="R24" s="187" t="str">
        <f t="shared" si="3"/>
        <v>T1 - Import Total</v>
      </c>
      <c r="S24" s="193">
        <f t="shared" si="4"/>
        <v>4.7842955882730805E-2</v>
      </c>
      <c r="T24" s="192">
        <f t="shared" si="11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188">
        <v>44545</v>
      </c>
      <c r="D25" s="54">
        <v>44594</v>
      </c>
      <c r="E25" s="8"/>
      <c r="F25" s="8">
        <v>779</v>
      </c>
      <c r="G25" s="8" t="s">
        <v>595</v>
      </c>
      <c r="H25" s="48" t="s">
        <v>596</v>
      </c>
      <c r="I25" s="49">
        <v>40000160</v>
      </c>
      <c r="J25" s="8" t="s">
        <v>597</v>
      </c>
      <c r="K25" s="9">
        <v>397.1</v>
      </c>
      <c r="L25" s="189">
        <f t="shared" si="6"/>
        <v>2</v>
      </c>
      <c r="M25" s="190" t="str">
        <f t="shared" si="0"/>
        <v>T1</v>
      </c>
      <c r="N25" s="187">
        <f t="shared" si="7"/>
        <v>49</v>
      </c>
      <c r="O25" s="191">
        <f t="shared" si="8"/>
        <v>19457.900000000001</v>
      </c>
      <c r="P25" s="187" t="str">
        <f t="shared" si="9"/>
        <v>Fora Periode Legal</v>
      </c>
      <c r="Q25" s="187" t="str">
        <f t="shared" si="10"/>
        <v>T1 - Fora Periode Legal</v>
      </c>
      <c r="R25" s="187" t="str">
        <f t="shared" si="3"/>
        <v>T1 - Import Total</v>
      </c>
      <c r="S25" s="193">
        <f t="shared" si="4"/>
        <v>0.19453653267491711</v>
      </c>
      <c r="T25" s="192">
        <f t="shared" si="11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44547</v>
      </c>
      <c r="D26" s="54">
        <v>44594</v>
      </c>
      <c r="E26" s="8"/>
      <c r="F26" s="8">
        <v>780</v>
      </c>
      <c r="G26" s="8" t="s">
        <v>598</v>
      </c>
      <c r="H26" s="48" t="s">
        <v>599</v>
      </c>
      <c r="I26" s="49">
        <v>41002511</v>
      </c>
      <c r="J26" s="8" t="s">
        <v>557</v>
      </c>
      <c r="K26" s="9">
        <v>226.79</v>
      </c>
      <c r="L26" s="189">
        <f t="shared" si="6"/>
        <v>2</v>
      </c>
      <c r="M26" s="190" t="str">
        <f t="shared" si="0"/>
        <v>T1</v>
      </c>
      <c r="N26" s="187">
        <f t="shared" si="7"/>
        <v>47</v>
      </c>
      <c r="O26" s="191">
        <f t="shared" si="8"/>
        <v>10659.13</v>
      </c>
      <c r="P26" s="187" t="str">
        <f t="shared" si="9"/>
        <v>Fora Periode Legal</v>
      </c>
      <c r="Q26" s="187" t="str">
        <f t="shared" si="10"/>
        <v>T1 - Fora Periode Legal</v>
      </c>
      <c r="R26" s="187" t="str">
        <f t="shared" si="3"/>
        <v>T1 - Import Total</v>
      </c>
      <c r="S26" s="193">
        <f t="shared" si="4"/>
        <v>0.10656803619769806</v>
      </c>
      <c r="T26" s="192">
        <f t="shared" si="11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188">
        <v>44545</v>
      </c>
      <c r="D27" s="54">
        <v>44594</v>
      </c>
      <c r="E27" s="8"/>
      <c r="F27" s="8">
        <v>781</v>
      </c>
      <c r="G27" s="8" t="s">
        <v>600</v>
      </c>
      <c r="H27" s="48" t="s">
        <v>601</v>
      </c>
      <c r="I27" s="49">
        <v>41007530</v>
      </c>
      <c r="J27" s="8" t="s">
        <v>46</v>
      </c>
      <c r="K27" s="9">
        <v>67.14</v>
      </c>
      <c r="L27" s="189">
        <f t="shared" si="6"/>
        <v>2</v>
      </c>
      <c r="M27" s="190" t="str">
        <f t="shared" si="0"/>
        <v>T1</v>
      </c>
      <c r="N27" s="187">
        <f t="shared" si="7"/>
        <v>49</v>
      </c>
      <c r="O27" s="191">
        <f t="shared" si="8"/>
        <v>3289.86</v>
      </c>
      <c r="P27" s="187" t="str">
        <f t="shared" si="9"/>
        <v>Fora Periode Legal</v>
      </c>
      <c r="Q27" s="187" t="str">
        <f t="shared" si="10"/>
        <v>T1 - Fora Periode Legal</v>
      </c>
      <c r="R27" s="187" t="str">
        <f t="shared" si="3"/>
        <v>T1 - Import Total</v>
      </c>
      <c r="S27" s="193">
        <f t="shared" si="4"/>
        <v>3.2891419803056994E-2</v>
      </c>
      <c r="T27" s="192">
        <f t="shared" si="11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44553</v>
      </c>
      <c r="D28" s="54">
        <v>44594</v>
      </c>
      <c r="E28" s="8"/>
      <c r="F28" s="8">
        <v>782</v>
      </c>
      <c r="G28" s="8" t="s">
        <v>602</v>
      </c>
      <c r="H28" s="48" t="s">
        <v>603</v>
      </c>
      <c r="I28" s="49">
        <v>40001900</v>
      </c>
      <c r="J28" s="8" t="s">
        <v>604</v>
      </c>
      <c r="K28" s="9">
        <v>529.9</v>
      </c>
      <c r="L28" s="189">
        <f t="shared" si="6"/>
        <v>2</v>
      </c>
      <c r="M28" s="190" t="str">
        <f t="shared" si="0"/>
        <v>T1</v>
      </c>
      <c r="N28" s="187">
        <f t="shared" si="7"/>
        <v>41</v>
      </c>
      <c r="O28" s="191">
        <f t="shared" si="8"/>
        <v>21725.899999999998</v>
      </c>
      <c r="P28" s="187" t="str">
        <f t="shared" si="9"/>
        <v>Fora Periode Legal</v>
      </c>
      <c r="Q28" s="187" t="str">
        <f t="shared" si="10"/>
        <v>T1 - Fora Periode Legal</v>
      </c>
      <c r="R28" s="187" t="str">
        <f t="shared" si="3"/>
        <v>T1 - Import Total</v>
      </c>
      <c r="S28" s="193">
        <f t="shared" si="4"/>
        <v>0.21721158271149407</v>
      </c>
      <c r="T28" s="192">
        <f t="shared" si="11"/>
        <v>1</v>
      </c>
    </row>
    <row r="29" spans="2:38" s="91" customFormat="1" x14ac:dyDescent="0.25">
      <c r="B29" s="90"/>
      <c r="C29" s="95">
        <v>44542</v>
      </c>
      <c r="D29" s="54">
        <v>44594</v>
      </c>
      <c r="E29" s="8"/>
      <c r="F29" s="8">
        <v>783</v>
      </c>
      <c r="G29" s="8" t="s">
        <v>605</v>
      </c>
      <c r="H29" s="48" t="s">
        <v>606</v>
      </c>
      <c r="I29" s="49">
        <v>40001050</v>
      </c>
      <c r="J29" s="8" t="s">
        <v>94</v>
      </c>
      <c r="K29" s="9">
        <v>213.93</v>
      </c>
      <c r="L29" s="189">
        <f t="shared" si="6"/>
        <v>2</v>
      </c>
      <c r="M29" s="190" t="str">
        <f t="shared" si="0"/>
        <v>T1</v>
      </c>
      <c r="N29" s="187">
        <f t="shared" si="7"/>
        <v>52</v>
      </c>
      <c r="O29" s="191">
        <f t="shared" si="8"/>
        <v>11124.36</v>
      </c>
      <c r="P29" s="187" t="str">
        <f t="shared" si="9"/>
        <v>Fora Periode Legal</v>
      </c>
      <c r="Q29" s="187" t="str">
        <f t="shared" si="10"/>
        <v>T1 - Fora Periode Legal</v>
      </c>
      <c r="R29" s="187" t="str">
        <f t="shared" si="3"/>
        <v>T1 - Import Total</v>
      </c>
      <c r="S29" s="193">
        <f t="shared" si="4"/>
        <v>0.11121932082226452</v>
      </c>
      <c r="T29" s="192">
        <f t="shared" si="11"/>
        <v>1</v>
      </c>
    </row>
    <row r="30" spans="2:38" s="91" customFormat="1" x14ac:dyDescent="0.25">
      <c r="B30" s="90"/>
      <c r="C30" s="95">
        <v>44550</v>
      </c>
      <c r="D30" s="54">
        <v>44594</v>
      </c>
      <c r="E30" s="8"/>
      <c r="F30" s="8">
        <v>784</v>
      </c>
      <c r="G30" s="8" t="s">
        <v>607</v>
      </c>
      <c r="H30" s="48" t="s">
        <v>608</v>
      </c>
      <c r="I30" s="49">
        <v>41002557</v>
      </c>
      <c r="J30" s="8" t="s">
        <v>32</v>
      </c>
      <c r="K30" s="9">
        <v>51.3</v>
      </c>
      <c r="L30" s="189">
        <f t="shared" si="6"/>
        <v>2</v>
      </c>
      <c r="M30" s="190" t="str">
        <f t="shared" si="0"/>
        <v>T1</v>
      </c>
      <c r="N30" s="187">
        <f t="shared" si="7"/>
        <v>44</v>
      </c>
      <c r="O30" s="191">
        <f t="shared" si="8"/>
        <v>2257.1999999999998</v>
      </c>
      <c r="P30" s="187" t="str">
        <f t="shared" si="9"/>
        <v>Fora Periode Legal</v>
      </c>
      <c r="Q30" s="187" t="str">
        <f t="shared" si="10"/>
        <v>T1 - Fora Periode Legal</v>
      </c>
      <c r="R30" s="187" t="str">
        <f t="shared" si="3"/>
        <v>T1 - Import Total</v>
      </c>
      <c r="S30" s="193">
        <f t="shared" si="4"/>
        <v>2.256707360783141E-2</v>
      </c>
      <c r="T30" s="192">
        <f t="shared" si="11"/>
        <v>1</v>
      </c>
    </row>
    <row r="31" spans="2:38" s="91" customFormat="1" x14ac:dyDescent="0.25">
      <c r="B31" s="90"/>
      <c r="C31" s="188">
        <v>44531</v>
      </c>
      <c r="D31" s="54">
        <v>44594</v>
      </c>
      <c r="E31" s="8"/>
      <c r="F31" s="8">
        <v>785</v>
      </c>
      <c r="G31" s="8" t="s">
        <v>609</v>
      </c>
      <c r="H31" s="48" t="s">
        <v>610</v>
      </c>
      <c r="I31" s="49">
        <v>40037336</v>
      </c>
      <c r="J31" s="8" t="s">
        <v>611</v>
      </c>
      <c r="K31" s="9">
        <v>198.55</v>
      </c>
      <c r="L31" s="189">
        <f t="shared" si="6"/>
        <v>2</v>
      </c>
      <c r="M31" s="190" t="str">
        <f t="shared" si="0"/>
        <v>T1</v>
      </c>
      <c r="N31" s="187">
        <f t="shared" si="7"/>
        <v>63</v>
      </c>
      <c r="O31" s="191">
        <f t="shared" si="8"/>
        <v>12508.650000000001</v>
      </c>
      <c r="P31" s="187" t="str">
        <f t="shared" si="9"/>
        <v>Fora Periode Legal</v>
      </c>
      <c r="Q31" s="187" t="str">
        <f t="shared" si="10"/>
        <v>T1 - Fora Periode Legal</v>
      </c>
      <c r="R31" s="187" t="str">
        <f t="shared" si="3"/>
        <v>T1 - Import Total</v>
      </c>
      <c r="S31" s="193">
        <f t="shared" si="4"/>
        <v>0.12505919957673242</v>
      </c>
      <c r="T31" s="192">
        <f t="shared" si="11"/>
        <v>1</v>
      </c>
    </row>
    <row r="32" spans="2:38" s="91" customFormat="1" x14ac:dyDescent="0.25">
      <c r="B32" s="90"/>
      <c r="C32" s="188">
        <v>44560</v>
      </c>
      <c r="D32" s="54">
        <v>44594</v>
      </c>
      <c r="E32" s="8"/>
      <c r="F32" s="8">
        <v>786</v>
      </c>
      <c r="G32" s="8" t="s">
        <v>612</v>
      </c>
      <c r="H32" s="48" t="s">
        <v>613</v>
      </c>
      <c r="I32" s="49">
        <v>41001249</v>
      </c>
      <c r="J32" s="8" t="s">
        <v>17</v>
      </c>
      <c r="K32" s="9">
        <v>384.04</v>
      </c>
      <c r="L32" s="189">
        <f t="shared" si="6"/>
        <v>2</v>
      </c>
      <c r="M32" s="190" t="str">
        <f t="shared" si="0"/>
        <v>T1</v>
      </c>
      <c r="N32" s="187">
        <f t="shared" si="7"/>
        <v>34</v>
      </c>
      <c r="O32" s="191">
        <f t="shared" si="8"/>
        <v>13057.36</v>
      </c>
      <c r="P32" s="187" t="str">
        <f t="shared" si="9"/>
        <v>Fora Periode Legal</v>
      </c>
      <c r="Q32" s="187" t="str">
        <f t="shared" si="10"/>
        <v>T1 - Fora Periode Legal</v>
      </c>
      <c r="R32" s="187" t="str">
        <f t="shared" si="3"/>
        <v>T1 - Import Total</v>
      </c>
      <c r="S32" s="193">
        <f t="shared" si="4"/>
        <v>0.1305451020042325</v>
      </c>
      <c r="T32" s="192">
        <f t="shared" si="11"/>
        <v>1</v>
      </c>
    </row>
    <row r="33" spans="2:20" s="91" customFormat="1" x14ac:dyDescent="0.25">
      <c r="B33" s="90"/>
      <c r="C33" s="188">
        <v>44561</v>
      </c>
      <c r="D33" s="54">
        <v>44594</v>
      </c>
      <c r="E33" s="8"/>
      <c r="F33" s="8">
        <v>787</v>
      </c>
      <c r="G33" s="8" t="s">
        <v>607</v>
      </c>
      <c r="H33" s="48" t="s">
        <v>614</v>
      </c>
      <c r="I33" s="49">
        <v>41002557</v>
      </c>
      <c r="J33" s="8" t="s">
        <v>32</v>
      </c>
      <c r="K33" s="9">
        <v>41.84</v>
      </c>
      <c r="L33" s="189">
        <f t="shared" si="6"/>
        <v>2</v>
      </c>
      <c r="M33" s="190" t="str">
        <f t="shared" si="0"/>
        <v>T1</v>
      </c>
      <c r="N33" s="187">
        <f t="shared" si="7"/>
        <v>33</v>
      </c>
      <c r="O33" s="191">
        <f t="shared" si="8"/>
        <v>1380.72</v>
      </c>
      <c r="P33" s="187" t="str">
        <f t="shared" si="9"/>
        <v>Fora Periode Legal</v>
      </c>
      <c r="Q33" s="187" t="str">
        <f t="shared" si="10"/>
        <v>T1 - Fora Periode Legal</v>
      </c>
      <c r="R33" s="187" t="str">
        <f t="shared" si="3"/>
        <v>T1 - Import Total</v>
      </c>
      <c r="S33" s="193">
        <f t="shared" si="4"/>
        <v>1.3804186546076994E-2</v>
      </c>
      <c r="T33" s="192">
        <f t="shared" si="11"/>
        <v>1</v>
      </c>
    </row>
    <row r="34" spans="2:20" s="91" customFormat="1" x14ac:dyDescent="0.25">
      <c r="B34" s="90"/>
      <c r="C34" s="188">
        <v>44561</v>
      </c>
      <c r="D34" s="54">
        <v>44594</v>
      </c>
      <c r="E34" s="8"/>
      <c r="F34" s="8">
        <v>788</v>
      </c>
      <c r="G34" s="8" t="s">
        <v>607</v>
      </c>
      <c r="H34" s="48" t="s">
        <v>615</v>
      </c>
      <c r="I34" s="49">
        <v>41002557</v>
      </c>
      <c r="J34" s="8" t="s">
        <v>32</v>
      </c>
      <c r="K34" s="9">
        <v>10.26</v>
      </c>
      <c r="L34" s="189">
        <f t="shared" si="6"/>
        <v>2</v>
      </c>
      <c r="M34" s="190" t="str">
        <f t="shared" si="0"/>
        <v>T1</v>
      </c>
      <c r="N34" s="187">
        <f t="shared" si="7"/>
        <v>33</v>
      </c>
      <c r="O34" s="191">
        <f t="shared" si="8"/>
        <v>338.58</v>
      </c>
      <c r="P34" s="187" t="str">
        <f t="shared" si="9"/>
        <v>Fora Periode Legal</v>
      </c>
      <c r="Q34" s="187" t="str">
        <f t="shared" si="10"/>
        <v>T1 - Fora Periode Legal</v>
      </c>
      <c r="R34" s="187" t="str">
        <f t="shared" si="3"/>
        <v>T1 - Import Total</v>
      </c>
      <c r="S34" s="193">
        <f t="shared" si="4"/>
        <v>3.3850610411747121E-3</v>
      </c>
      <c r="T34" s="192">
        <f t="shared" si="11"/>
        <v>1</v>
      </c>
    </row>
    <row r="35" spans="2:20" s="91" customFormat="1" x14ac:dyDescent="0.25">
      <c r="B35" s="90"/>
      <c r="C35" s="188">
        <v>44560</v>
      </c>
      <c r="D35" s="54">
        <v>44594</v>
      </c>
      <c r="E35" s="8"/>
      <c r="F35" s="8">
        <v>789</v>
      </c>
      <c r="G35" s="8" t="s">
        <v>616</v>
      </c>
      <c r="H35" s="48" t="s">
        <v>617</v>
      </c>
      <c r="I35" s="49">
        <v>40000100</v>
      </c>
      <c r="J35" s="8" t="s">
        <v>14</v>
      </c>
      <c r="K35" s="9">
        <v>31.76</v>
      </c>
      <c r="L35" s="189">
        <f t="shared" si="6"/>
        <v>2</v>
      </c>
      <c r="M35" s="190" t="str">
        <f t="shared" si="0"/>
        <v>T1</v>
      </c>
      <c r="N35" s="187">
        <f t="shared" si="7"/>
        <v>34</v>
      </c>
      <c r="O35" s="191">
        <f t="shared" si="8"/>
        <v>1079.8400000000001</v>
      </c>
      <c r="P35" s="187" t="str">
        <f t="shared" si="9"/>
        <v>Fora Periode Legal</v>
      </c>
      <c r="Q35" s="187" t="str">
        <f t="shared" si="10"/>
        <v>T1 - Fora Periode Legal</v>
      </c>
      <c r="R35" s="187" t="str">
        <f t="shared" si="3"/>
        <v>T1 - Import Total</v>
      </c>
      <c r="S35" s="193">
        <f t="shared" si="4"/>
        <v>1.0796043223764255E-2</v>
      </c>
      <c r="T35" s="192">
        <f t="shared" si="11"/>
        <v>1</v>
      </c>
    </row>
    <row r="36" spans="2:20" s="91" customFormat="1" x14ac:dyDescent="0.25">
      <c r="B36" s="90"/>
      <c r="C36" s="188">
        <v>44561</v>
      </c>
      <c r="D36" s="54">
        <v>44594</v>
      </c>
      <c r="E36" s="8"/>
      <c r="F36" s="8">
        <v>790</v>
      </c>
      <c r="G36" s="8" t="s">
        <v>618</v>
      </c>
      <c r="H36" s="48" t="s">
        <v>619</v>
      </c>
      <c r="I36" s="49">
        <v>40001066</v>
      </c>
      <c r="J36" s="8" t="s">
        <v>620</v>
      </c>
      <c r="K36" s="9">
        <v>16390.13</v>
      </c>
      <c r="L36" s="189">
        <f t="shared" si="6"/>
        <v>2</v>
      </c>
      <c r="M36" s="190" t="str">
        <f t="shared" si="0"/>
        <v>T1</v>
      </c>
      <c r="N36" s="187">
        <f t="shared" si="7"/>
        <v>33</v>
      </c>
      <c r="O36" s="191">
        <f t="shared" si="8"/>
        <v>540874.29</v>
      </c>
      <c r="P36" s="187" t="str">
        <f t="shared" si="9"/>
        <v>Fora Periode Legal</v>
      </c>
      <c r="Q36" s="187" t="str">
        <f t="shared" si="10"/>
        <v>T1 - Fora Periode Legal</v>
      </c>
      <c r="R36" s="187" t="str">
        <f t="shared" si="3"/>
        <v>T1 - Import Total</v>
      </c>
      <c r="S36" s="193">
        <f t="shared" si="4"/>
        <v>5.4075624291217235</v>
      </c>
      <c r="T36" s="192">
        <f t="shared" si="11"/>
        <v>1</v>
      </c>
    </row>
    <row r="37" spans="2:20" s="91" customFormat="1" x14ac:dyDescent="0.25">
      <c r="B37" s="90"/>
      <c r="C37" s="188">
        <v>44561</v>
      </c>
      <c r="D37" s="54">
        <v>44594</v>
      </c>
      <c r="F37" s="91">
        <v>791</v>
      </c>
      <c r="G37" s="91" t="s">
        <v>621</v>
      </c>
      <c r="H37" s="96" t="s">
        <v>622</v>
      </c>
      <c r="I37" s="97">
        <v>41003309</v>
      </c>
      <c r="J37" s="91" t="s">
        <v>559</v>
      </c>
      <c r="K37" s="94">
        <v>29.61</v>
      </c>
      <c r="L37" s="189">
        <f t="shared" si="6"/>
        <v>2</v>
      </c>
      <c r="M37" s="190" t="str">
        <f t="shared" si="0"/>
        <v>T1</v>
      </c>
      <c r="N37" s="187">
        <f t="shared" si="7"/>
        <v>33</v>
      </c>
      <c r="O37" s="191">
        <f t="shared" si="8"/>
        <v>977.13</v>
      </c>
      <c r="P37" s="187" t="str">
        <f t="shared" si="9"/>
        <v>Fora Periode Legal</v>
      </c>
      <c r="Q37" s="187" t="str">
        <f t="shared" si="10"/>
        <v>T1 - Fora Periode Legal</v>
      </c>
      <c r="R37" s="187" t="str">
        <f t="shared" si="3"/>
        <v>T1 - Import Total</v>
      </c>
      <c r="S37" s="193">
        <f t="shared" si="4"/>
        <v>9.7691673907585978E-3</v>
      </c>
      <c r="T37" s="192">
        <f t="shared" si="11"/>
        <v>1</v>
      </c>
    </row>
    <row r="38" spans="2:20" s="91" customFormat="1" x14ac:dyDescent="0.25">
      <c r="B38" s="90"/>
      <c r="C38" s="188">
        <v>44553</v>
      </c>
      <c r="D38" s="54">
        <v>44594</v>
      </c>
      <c r="F38" s="91">
        <v>792</v>
      </c>
      <c r="G38" s="91" t="s">
        <v>623</v>
      </c>
      <c r="H38" s="96" t="s">
        <v>624</v>
      </c>
      <c r="I38" s="97">
        <v>40010011</v>
      </c>
      <c r="J38" s="91" t="s">
        <v>561</v>
      </c>
      <c r="K38" s="94">
        <v>63.62</v>
      </c>
      <c r="L38" s="189">
        <f t="shared" si="6"/>
        <v>2</v>
      </c>
      <c r="M38" s="190" t="str">
        <f t="shared" si="0"/>
        <v>T1</v>
      </c>
      <c r="N38" s="187">
        <f t="shared" si="7"/>
        <v>41</v>
      </c>
      <c r="O38" s="191">
        <f t="shared" si="8"/>
        <v>2608.42</v>
      </c>
      <c r="P38" s="187" t="str">
        <f t="shared" si="9"/>
        <v>Fora Periode Legal</v>
      </c>
      <c r="Q38" s="187" t="str">
        <f t="shared" si="10"/>
        <v>T1 - Fora Periode Legal</v>
      </c>
      <c r="R38" s="187" t="str">
        <f t="shared" si="3"/>
        <v>T1 - Import Total</v>
      </c>
      <c r="S38" s="193">
        <f t="shared" si="4"/>
        <v>2.6078507061908389E-2</v>
      </c>
      <c r="T38" s="192">
        <f t="shared" si="11"/>
        <v>1</v>
      </c>
    </row>
    <row r="39" spans="2:20" s="91" customFormat="1" x14ac:dyDescent="0.25">
      <c r="B39" s="90"/>
      <c r="C39" s="188">
        <v>44561</v>
      </c>
      <c r="D39" s="54">
        <v>44594</v>
      </c>
      <c r="F39" s="91">
        <v>793</v>
      </c>
      <c r="G39" s="91" t="s">
        <v>625</v>
      </c>
      <c r="H39" s="96" t="s">
        <v>626</v>
      </c>
      <c r="I39" s="97">
        <v>40001400</v>
      </c>
      <c r="J39" s="91" t="s">
        <v>34</v>
      </c>
      <c r="K39" s="94">
        <v>685.85</v>
      </c>
      <c r="L39" s="189">
        <f t="shared" si="6"/>
        <v>2</v>
      </c>
      <c r="M39" s="190" t="str">
        <f t="shared" si="0"/>
        <v>T1</v>
      </c>
      <c r="N39" s="187">
        <f t="shared" si="7"/>
        <v>33</v>
      </c>
      <c r="O39" s="191">
        <f t="shared" si="8"/>
        <v>22633.05</v>
      </c>
      <c r="P39" s="187" t="str">
        <f t="shared" si="9"/>
        <v>Fora Periode Legal</v>
      </c>
      <c r="Q39" s="187" t="str">
        <f t="shared" si="10"/>
        <v>T1 - Fora Periode Legal</v>
      </c>
      <c r="R39" s="187" t="str">
        <f t="shared" si="3"/>
        <v>T1 - Import Total</v>
      </c>
      <c r="S39" s="193">
        <f t="shared" si="4"/>
        <v>0.2262811028352511</v>
      </c>
      <c r="T39" s="192">
        <f t="shared" si="11"/>
        <v>1</v>
      </c>
    </row>
    <row r="40" spans="2:20" s="91" customFormat="1" x14ac:dyDescent="0.25">
      <c r="B40" s="90"/>
      <c r="C40" s="188">
        <v>44561</v>
      </c>
      <c r="D40" s="54">
        <v>44594</v>
      </c>
      <c r="F40" s="91">
        <v>794</v>
      </c>
      <c r="G40" s="91" t="s">
        <v>627</v>
      </c>
      <c r="H40" s="96" t="s">
        <v>628</v>
      </c>
      <c r="I40" s="97">
        <v>40002919</v>
      </c>
      <c r="J40" s="91" t="s">
        <v>138</v>
      </c>
      <c r="K40" s="94">
        <v>314.14</v>
      </c>
      <c r="L40" s="189">
        <f t="shared" si="6"/>
        <v>2</v>
      </c>
      <c r="M40" s="190" t="str">
        <f t="shared" si="0"/>
        <v>T1</v>
      </c>
      <c r="N40" s="187">
        <f t="shared" si="7"/>
        <v>33</v>
      </c>
      <c r="O40" s="191">
        <f t="shared" si="8"/>
        <v>10366.619999999999</v>
      </c>
      <c r="P40" s="187" t="str">
        <f t="shared" si="9"/>
        <v>Fora Periode Legal</v>
      </c>
      <c r="Q40" s="187" t="str">
        <f t="shared" si="10"/>
        <v>T1 - Fora Periode Legal</v>
      </c>
      <c r="R40" s="187" t="str">
        <f t="shared" si="3"/>
        <v>T1 - Import Total</v>
      </c>
      <c r="S40" s="193">
        <f t="shared" si="4"/>
        <v>0.10364357460766316</v>
      </c>
      <c r="T40" s="192">
        <f t="shared" si="11"/>
        <v>1</v>
      </c>
    </row>
    <row r="41" spans="2:20" s="91" customFormat="1" x14ac:dyDescent="0.25">
      <c r="B41" s="90"/>
      <c r="C41" s="188">
        <v>44525</v>
      </c>
      <c r="D41" s="54">
        <v>44594</v>
      </c>
      <c r="F41" s="91">
        <v>795</v>
      </c>
      <c r="G41" s="91" t="s">
        <v>629</v>
      </c>
      <c r="H41" s="96" t="s">
        <v>630</v>
      </c>
      <c r="I41" s="97">
        <v>40000200</v>
      </c>
      <c r="J41" s="91" t="s">
        <v>15</v>
      </c>
      <c r="K41" s="94">
        <v>1157.49</v>
      </c>
      <c r="L41" s="189">
        <f t="shared" si="6"/>
        <v>2</v>
      </c>
      <c r="M41" s="190" t="str">
        <f t="shared" si="0"/>
        <v>T1</v>
      </c>
      <c r="N41" s="187">
        <f t="shared" si="7"/>
        <v>69</v>
      </c>
      <c r="O41" s="191">
        <f t="shared" si="8"/>
        <v>79866.81</v>
      </c>
      <c r="P41" s="187" t="str">
        <f t="shared" si="9"/>
        <v>Fora Periode Legal</v>
      </c>
      <c r="Q41" s="187" t="str">
        <f t="shared" si="10"/>
        <v>T1 - Fora Periode Legal</v>
      </c>
      <c r="R41" s="187" t="str">
        <f t="shared" si="3"/>
        <v>T1 - Import Total</v>
      </c>
      <c r="S41" s="193">
        <f t="shared" si="4"/>
        <v>0.79849378880590371</v>
      </c>
      <c r="T41" s="192">
        <f t="shared" si="11"/>
        <v>1</v>
      </c>
    </row>
    <row r="42" spans="2:20" s="91" customFormat="1" x14ac:dyDescent="0.25">
      <c r="B42" s="90"/>
      <c r="C42" s="95">
        <v>44553</v>
      </c>
      <c r="D42" s="54">
        <v>44594</v>
      </c>
      <c r="F42" s="91">
        <v>796</v>
      </c>
      <c r="G42" s="91" t="s">
        <v>631</v>
      </c>
      <c r="H42" s="96" t="s">
        <v>381</v>
      </c>
      <c r="I42" s="97">
        <v>40007508</v>
      </c>
      <c r="J42" s="91" t="s">
        <v>148</v>
      </c>
      <c r="K42" s="94">
        <v>1957.56</v>
      </c>
      <c r="L42" s="189">
        <f t="shared" si="6"/>
        <v>2</v>
      </c>
      <c r="M42" s="190" t="str">
        <f t="shared" si="0"/>
        <v>T1</v>
      </c>
      <c r="N42" s="187">
        <f t="shared" si="7"/>
        <v>41</v>
      </c>
      <c r="O42" s="191">
        <f t="shared" si="8"/>
        <v>80259.959999999992</v>
      </c>
      <c r="P42" s="187" t="str">
        <f t="shared" si="9"/>
        <v>Fora Periode Legal</v>
      </c>
      <c r="Q42" s="187" t="str">
        <f t="shared" si="10"/>
        <v>T1 - Fora Periode Legal</v>
      </c>
      <c r="R42" s="187" t="str">
        <f t="shared" si="3"/>
        <v>T1 - Import Total</v>
      </c>
      <c r="S42" s="193">
        <f t="shared" si="4"/>
        <v>0.80242443074676795</v>
      </c>
      <c r="T42" s="192">
        <f t="shared" si="11"/>
        <v>1</v>
      </c>
    </row>
    <row r="43" spans="2:20" s="91" customFormat="1" x14ac:dyDescent="0.25">
      <c r="B43" s="90"/>
      <c r="C43" s="188">
        <v>44561</v>
      </c>
      <c r="D43" s="54">
        <v>44594</v>
      </c>
      <c r="F43" s="91">
        <v>797</v>
      </c>
      <c r="G43" s="91" t="s">
        <v>632</v>
      </c>
      <c r="H43" s="96" t="s">
        <v>633</v>
      </c>
      <c r="I43" s="97">
        <v>40000308</v>
      </c>
      <c r="J43" s="91" t="s">
        <v>83</v>
      </c>
      <c r="K43" s="94">
        <v>1072.5</v>
      </c>
      <c r="L43" s="189">
        <f t="shared" si="6"/>
        <v>2</v>
      </c>
      <c r="M43" s="190" t="str">
        <f t="shared" si="0"/>
        <v>T1</v>
      </c>
      <c r="N43" s="187">
        <f t="shared" si="7"/>
        <v>33</v>
      </c>
      <c r="O43" s="191">
        <f t="shared" si="8"/>
        <v>35392.5</v>
      </c>
      <c r="P43" s="187" t="str">
        <f t="shared" si="9"/>
        <v>Fora Periode Legal</v>
      </c>
      <c r="Q43" s="187" t="str">
        <f t="shared" si="10"/>
        <v>T1 - Fora Periode Legal</v>
      </c>
      <c r="R43" s="187" t="str">
        <f t="shared" si="3"/>
        <v>T1 - Import Total</v>
      </c>
      <c r="S43" s="193">
        <f t="shared" si="4"/>
        <v>0.35384775503507587</v>
      </c>
      <c r="T43" s="192">
        <f t="shared" si="11"/>
        <v>1</v>
      </c>
    </row>
    <row r="44" spans="2:20" s="91" customFormat="1" x14ac:dyDescent="0.25">
      <c r="B44" s="90"/>
      <c r="C44" s="188">
        <v>44561</v>
      </c>
      <c r="D44" s="54">
        <v>44594</v>
      </c>
      <c r="F44" s="91">
        <v>798</v>
      </c>
      <c r="G44" s="91" t="s">
        <v>634</v>
      </c>
      <c r="H44" s="96" t="s">
        <v>635</v>
      </c>
      <c r="I44" s="97">
        <v>40001550</v>
      </c>
      <c r="J44" s="91" t="s">
        <v>19</v>
      </c>
      <c r="K44" s="94">
        <v>159.80000000000001</v>
      </c>
      <c r="L44" s="189">
        <f t="shared" si="6"/>
        <v>2</v>
      </c>
      <c r="M44" s="190" t="str">
        <f t="shared" si="0"/>
        <v>T1</v>
      </c>
      <c r="N44" s="187">
        <f t="shared" si="7"/>
        <v>33</v>
      </c>
      <c r="O44" s="191">
        <f t="shared" si="8"/>
        <v>5273.4000000000005</v>
      </c>
      <c r="P44" s="187" t="str">
        <f t="shared" si="9"/>
        <v>Fora Periode Legal</v>
      </c>
      <c r="Q44" s="187" t="str">
        <f t="shared" si="10"/>
        <v>T1 - Fora Periode Legal</v>
      </c>
      <c r="R44" s="187" t="str">
        <f t="shared" si="3"/>
        <v>T1 - Import Total</v>
      </c>
      <c r="S44" s="193">
        <f t="shared" si="4"/>
        <v>5.2722490680284499E-2</v>
      </c>
      <c r="T44" s="192">
        <f t="shared" si="11"/>
        <v>1</v>
      </c>
    </row>
    <row r="45" spans="2:20" s="91" customFormat="1" x14ac:dyDescent="0.25">
      <c r="B45" s="90"/>
      <c r="C45" s="188">
        <v>44560</v>
      </c>
      <c r="D45" s="54">
        <v>44594</v>
      </c>
      <c r="F45" s="91">
        <v>799</v>
      </c>
      <c r="G45" s="91" t="s">
        <v>636</v>
      </c>
      <c r="H45" s="96" t="s">
        <v>637</v>
      </c>
      <c r="I45" s="97">
        <v>41007555</v>
      </c>
      <c r="J45" s="91" t="s">
        <v>93</v>
      </c>
      <c r="K45" s="94">
        <v>998.25</v>
      </c>
      <c r="L45" s="189">
        <f t="shared" si="6"/>
        <v>2</v>
      </c>
      <c r="M45" s="190" t="str">
        <f t="shared" si="0"/>
        <v>T1</v>
      </c>
      <c r="N45" s="187">
        <f t="shared" si="7"/>
        <v>34</v>
      </c>
      <c r="O45" s="191">
        <f t="shared" si="8"/>
        <v>33940.5</v>
      </c>
      <c r="P45" s="187" t="str">
        <f t="shared" si="9"/>
        <v>Fora Periode Legal</v>
      </c>
      <c r="Q45" s="187" t="str">
        <f t="shared" si="10"/>
        <v>T1 - Fora Periode Legal</v>
      </c>
      <c r="R45" s="187" t="str">
        <f t="shared" si="3"/>
        <v>T1 - Import Total</v>
      </c>
      <c r="S45" s="193">
        <f t="shared" si="4"/>
        <v>0.33933092405927795</v>
      </c>
      <c r="T45" s="192">
        <f t="shared" si="11"/>
        <v>1</v>
      </c>
    </row>
    <row r="46" spans="2:20" s="91" customFormat="1" x14ac:dyDescent="0.25">
      <c r="B46" s="90"/>
      <c r="C46" s="188">
        <v>44560</v>
      </c>
      <c r="D46" s="54">
        <v>44594</v>
      </c>
      <c r="F46" s="91">
        <v>800</v>
      </c>
      <c r="G46" s="91" t="s">
        <v>636</v>
      </c>
      <c r="H46" s="96" t="s">
        <v>638</v>
      </c>
      <c r="I46" s="97">
        <v>41007555</v>
      </c>
      <c r="J46" s="91" t="s">
        <v>93</v>
      </c>
      <c r="K46" s="94">
        <v>1899.52</v>
      </c>
      <c r="L46" s="189">
        <f t="shared" si="6"/>
        <v>2</v>
      </c>
      <c r="M46" s="190" t="str">
        <f t="shared" si="0"/>
        <v>T1</v>
      </c>
      <c r="N46" s="187">
        <f t="shared" si="7"/>
        <v>34</v>
      </c>
      <c r="O46" s="191">
        <f t="shared" si="8"/>
        <v>64583.68</v>
      </c>
      <c r="P46" s="187" t="str">
        <f t="shared" si="9"/>
        <v>Fora Periode Legal</v>
      </c>
      <c r="Q46" s="187" t="str">
        <f t="shared" si="10"/>
        <v>T1 - Fora Periode Legal</v>
      </c>
      <c r="R46" s="187" t="str">
        <f t="shared" si="3"/>
        <v>T1 - Import Total</v>
      </c>
      <c r="S46" s="193">
        <f t="shared" si="4"/>
        <v>0.64569584459712459</v>
      </c>
      <c r="T46" s="192">
        <f t="shared" si="11"/>
        <v>1</v>
      </c>
    </row>
    <row r="47" spans="2:20" s="91" customFormat="1" x14ac:dyDescent="0.25">
      <c r="B47" s="90"/>
      <c r="C47" s="188">
        <v>44560</v>
      </c>
      <c r="D47" s="54">
        <v>44594</v>
      </c>
      <c r="F47" s="91">
        <v>801</v>
      </c>
      <c r="G47" s="91" t="s">
        <v>639</v>
      </c>
      <c r="H47" s="96" t="s">
        <v>640</v>
      </c>
      <c r="I47" s="97">
        <v>41005150</v>
      </c>
      <c r="J47" s="91" t="s">
        <v>28</v>
      </c>
      <c r="K47" s="94">
        <v>963.01</v>
      </c>
      <c r="L47" s="189">
        <f t="shared" si="6"/>
        <v>2</v>
      </c>
      <c r="M47" s="190" t="str">
        <f t="shared" si="0"/>
        <v>T1</v>
      </c>
      <c r="N47" s="187">
        <f t="shared" si="7"/>
        <v>34</v>
      </c>
      <c r="O47" s="191">
        <f t="shared" si="8"/>
        <v>32742.34</v>
      </c>
      <c r="P47" s="187" t="str">
        <f t="shared" si="9"/>
        <v>Fora Periode Legal</v>
      </c>
      <c r="Q47" s="187" t="str">
        <f t="shared" si="10"/>
        <v>T1 - Fora Periode Legal</v>
      </c>
      <c r="R47" s="187" t="str">
        <f t="shared" si="3"/>
        <v>T1 - Import Total</v>
      </c>
      <c r="S47" s="193">
        <f t="shared" si="4"/>
        <v>0.32735193907170068</v>
      </c>
      <c r="T47" s="192">
        <f t="shared" si="11"/>
        <v>1</v>
      </c>
    </row>
    <row r="48" spans="2:20" s="91" customFormat="1" x14ac:dyDescent="0.25">
      <c r="B48" s="90"/>
      <c r="C48" s="188">
        <v>44558</v>
      </c>
      <c r="D48" s="54">
        <v>44594</v>
      </c>
      <c r="F48" s="91">
        <v>802</v>
      </c>
      <c r="G48" s="91" t="s">
        <v>641</v>
      </c>
      <c r="H48" s="96" t="s">
        <v>642</v>
      </c>
      <c r="I48" s="97">
        <v>40037097</v>
      </c>
      <c r="J48" s="91" t="s">
        <v>643</v>
      </c>
      <c r="K48" s="94">
        <v>147.16</v>
      </c>
      <c r="L48" s="189">
        <f t="shared" si="6"/>
        <v>2</v>
      </c>
      <c r="M48" s="190" t="str">
        <f t="shared" si="0"/>
        <v>T1</v>
      </c>
      <c r="N48" s="187">
        <f t="shared" si="7"/>
        <v>36</v>
      </c>
      <c r="O48" s="191">
        <f t="shared" si="8"/>
        <v>5297.76</v>
      </c>
      <c r="P48" s="187" t="str">
        <f t="shared" si="9"/>
        <v>Fora Periode Legal</v>
      </c>
      <c r="Q48" s="187" t="str">
        <f t="shared" si="10"/>
        <v>T1 - Fora Periode Legal</v>
      </c>
      <c r="R48" s="187" t="str">
        <f t="shared" si="3"/>
        <v>T1 - Import Total</v>
      </c>
      <c r="S48" s="193">
        <f t="shared" si="4"/>
        <v>5.2966037514010703E-2</v>
      </c>
      <c r="T48" s="192">
        <f t="shared" si="11"/>
        <v>1</v>
      </c>
    </row>
    <row r="49" spans="2:20" s="91" customFormat="1" x14ac:dyDescent="0.25">
      <c r="B49" s="90"/>
      <c r="C49" s="188">
        <v>44560</v>
      </c>
      <c r="D49" s="54">
        <v>44594</v>
      </c>
      <c r="F49" s="91">
        <v>803</v>
      </c>
      <c r="G49" s="91" t="s">
        <v>644</v>
      </c>
      <c r="H49" s="96" t="s">
        <v>645</v>
      </c>
      <c r="I49" s="97">
        <v>41001048</v>
      </c>
      <c r="J49" s="91" t="s">
        <v>155</v>
      </c>
      <c r="K49" s="94">
        <v>698.17</v>
      </c>
      <c r="L49" s="189">
        <f t="shared" si="6"/>
        <v>2</v>
      </c>
      <c r="M49" s="190" t="str">
        <f t="shared" si="0"/>
        <v>T1</v>
      </c>
      <c r="N49" s="187">
        <f t="shared" si="7"/>
        <v>34</v>
      </c>
      <c r="O49" s="191">
        <f t="shared" si="8"/>
        <v>23737.78</v>
      </c>
      <c r="P49" s="187" t="str">
        <f t="shared" si="9"/>
        <v>Fora Periode Legal</v>
      </c>
      <c r="Q49" s="187" t="str">
        <f t="shared" si="10"/>
        <v>T1 - Fora Periode Legal</v>
      </c>
      <c r="R49" s="187" t="str">
        <f t="shared" si="3"/>
        <v>T1 - Import Total</v>
      </c>
      <c r="S49" s="193">
        <f t="shared" si="4"/>
        <v>0.23732599173600405</v>
      </c>
      <c r="T49" s="192">
        <f t="shared" si="11"/>
        <v>1</v>
      </c>
    </row>
    <row r="50" spans="2:20" s="91" customFormat="1" x14ac:dyDescent="0.25">
      <c r="B50" s="90"/>
      <c r="C50" s="188">
        <v>44561</v>
      </c>
      <c r="D50" s="54">
        <v>44594</v>
      </c>
      <c r="F50" s="91">
        <v>804</v>
      </c>
      <c r="G50" s="91" t="s">
        <v>646</v>
      </c>
      <c r="H50" s="96" t="s">
        <v>647</v>
      </c>
      <c r="I50" s="97">
        <v>41006072</v>
      </c>
      <c r="J50" s="91" t="s">
        <v>648</v>
      </c>
      <c r="K50" s="94">
        <v>314.60000000000002</v>
      </c>
      <c r="L50" s="189">
        <f t="shared" si="6"/>
        <v>2</v>
      </c>
      <c r="M50" s="190" t="str">
        <f t="shared" si="0"/>
        <v>T1</v>
      </c>
      <c r="N50" s="187">
        <f t="shared" si="7"/>
        <v>33</v>
      </c>
      <c r="O50" s="191">
        <f t="shared" si="8"/>
        <v>10381.800000000001</v>
      </c>
      <c r="P50" s="187" t="str">
        <f t="shared" si="9"/>
        <v>Fora Periode Legal</v>
      </c>
      <c r="Q50" s="187" t="str">
        <f t="shared" si="10"/>
        <v>T1 - Fora Periode Legal</v>
      </c>
      <c r="R50" s="187" t="str">
        <f t="shared" si="3"/>
        <v>T1 - Import Total</v>
      </c>
      <c r="S50" s="193">
        <f t="shared" si="4"/>
        <v>0.10379534147695561</v>
      </c>
      <c r="T50" s="192">
        <f t="shared" si="11"/>
        <v>1</v>
      </c>
    </row>
    <row r="51" spans="2:20" s="91" customFormat="1" x14ac:dyDescent="0.25">
      <c r="B51" s="90"/>
      <c r="C51" s="95">
        <v>44531</v>
      </c>
      <c r="D51" s="54">
        <v>44594</v>
      </c>
      <c r="F51" s="91">
        <v>805</v>
      </c>
      <c r="G51" s="91" t="s">
        <v>649</v>
      </c>
      <c r="H51" s="96" t="s">
        <v>650</v>
      </c>
      <c r="I51" s="97">
        <v>41000865</v>
      </c>
      <c r="J51" s="91" t="s">
        <v>118</v>
      </c>
      <c r="K51" s="94">
        <v>68.569999999999993</v>
      </c>
      <c r="L51" s="189">
        <f t="shared" si="6"/>
        <v>2</v>
      </c>
      <c r="M51" s="190" t="str">
        <f t="shared" si="0"/>
        <v>T1</v>
      </c>
      <c r="N51" s="187">
        <f t="shared" si="7"/>
        <v>63</v>
      </c>
      <c r="O51" s="191">
        <f t="shared" si="8"/>
        <v>4319.91</v>
      </c>
      <c r="P51" s="187" t="str">
        <f t="shared" si="9"/>
        <v>Fora Periode Legal</v>
      </c>
      <c r="Q51" s="187" t="str">
        <f t="shared" si="10"/>
        <v>T1 - Fora Periode Legal</v>
      </c>
      <c r="R51" s="187" t="str">
        <f t="shared" si="3"/>
        <v>T1 - Import Total</v>
      </c>
      <c r="S51" s="193">
        <f t="shared" si="4"/>
        <v>4.3189671694669057E-2</v>
      </c>
      <c r="T51" s="192">
        <f t="shared" si="11"/>
        <v>1</v>
      </c>
    </row>
    <row r="52" spans="2:20" s="91" customFormat="1" x14ac:dyDescent="0.25">
      <c r="B52" s="90"/>
      <c r="C52" s="95">
        <v>44553</v>
      </c>
      <c r="D52" s="54">
        <v>44594</v>
      </c>
      <c r="F52" s="91">
        <v>806</v>
      </c>
      <c r="G52" s="91" t="s">
        <v>585</v>
      </c>
      <c r="H52" s="96" t="s">
        <v>651</v>
      </c>
      <c r="I52" s="97">
        <v>41007450</v>
      </c>
      <c r="J52" s="91" t="s">
        <v>24</v>
      </c>
      <c r="K52" s="94">
        <v>352.7</v>
      </c>
      <c r="L52" s="189">
        <f t="shared" si="6"/>
        <v>2</v>
      </c>
      <c r="M52" s="190" t="str">
        <f t="shared" si="0"/>
        <v>T1</v>
      </c>
      <c r="N52" s="187">
        <f t="shared" si="7"/>
        <v>41</v>
      </c>
      <c r="O52" s="191">
        <f t="shared" si="8"/>
        <v>14460.699999999999</v>
      </c>
      <c r="P52" s="187" t="str">
        <f t="shared" si="9"/>
        <v>Fora Periode Legal</v>
      </c>
      <c r="Q52" s="187" t="str">
        <f t="shared" si="10"/>
        <v>T1 - Fora Periode Legal</v>
      </c>
      <c r="R52" s="187" t="str">
        <f t="shared" si="3"/>
        <v>T1 - Import Total</v>
      </c>
      <c r="S52" s="193">
        <f t="shared" si="4"/>
        <v>0.14457543918162669</v>
      </c>
      <c r="T52" s="192">
        <f t="shared" si="11"/>
        <v>1</v>
      </c>
    </row>
    <row r="53" spans="2:20" s="91" customFormat="1" x14ac:dyDescent="0.25">
      <c r="B53" s="90"/>
      <c r="C53" s="188">
        <v>44560</v>
      </c>
      <c r="D53" s="54">
        <v>44594</v>
      </c>
      <c r="F53" s="91">
        <v>807</v>
      </c>
      <c r="G53" s="91" t="s">
        <v>616</v>
      </c>
      <c r="H53" s="96" t="s">
        <v>652</v>
      </c>
      <c r="I53" s="97">
        <v>40000100</v>
      </c>
      <c r="J53" s="91" t="s">
        <v>14</v>
      </c>
      <c r="K53" s="94">
        <v>53.86</v>
      </c>
      <c r="L53" s="189">
        <f t="shared" si="6"/>
        <v>2</v>
      </c>
      <c r="M53" s="190" t="str">
        <f t="shared" si="0"/>
        <v>T1</v>
      </c>
      <c r="N53" s="187">
        <f t="shared" si="7"/>
        <v>34</v>
      </c>
      <c r="O53" s="191">
        <f t="shared" si="8"/>
        <v>1831.24</v>
      </c>
      <c r="P53" s="187" t="str">
        <f t="shared" si="9"/>
        <v>Fora Periode Legal</v>
      </c>
      <c r="Q53" s="187" t="str">
        <f t="shared" si="10"/>
        <v>T1 - Fora Periode Legal</v>
      </c>
      <c r="R53" s="187" t="str">
        <f t="shared" si="3"/>
        <v>T1 - Import Total</v>
      </c>
      <c r="S53" s="193">
        <f t="shared" si="4"/>
        <v>1.8308403275564947E-2</v>
      </c>
      <c r="T53" s="192">
        <f t="shared" si="11"/>
        <v>1</v>
      </c>
    </row>
    <row r="54" spans="2:20" s="91" customFormat="1" x14ac:dyDescent="0.25">
      <c r="B54" s="90"/>
      <c r="C54" s="188">
        <v>44560</v>
      </c>
      <c r="D54" s="54">
        <v>44594</v>
      </c>
      <c r="F54" s="91">
        <v>808</v>
      </c>
      <c r="G54" s="91" t="s">
        <v>585</v>
      </c>
      <c r="H54" s="96" t="s">
        <v>653</v>
      </c>
      <c r="I54" s="97">
        <v>41007450</v>
      </c>
      <c r="J54" s="91" t="s">
        <v>24</v>
      </c>
      <c r="K54" s="94">
        <v>298.37</v>
      </c>
      <c r="L54" s="189">
        <f t="shared" si="6"/>
        <v>2</v>
      </c>
      <c r="M54" s="190" t="str">
        <f t="shared" si="0"/>
        <v>T1</v>
      </c>
      <c r="N54" s="187">
        <f t="shared" si="7"/>
        <v>34</v>
      </c>
      <c r="O54" s="191">
        <f t="shared" si="8"/>
        <v>10144.58</v>
      </c>
      <c r="P54" s="187" t="str">
        <f t="shared" si="9"/>
        <v>Fora Periode Legal</v>
      </c>
      <c r="Q54" s="187" t="str">
        <f t="shared" si="10"/>
        <v>T1 - Fora Periode Legal</v>
      </c>
      <c r="R54" s="187" t="str">
        <f t="shared" si="3"/>
        <v>T1 - Import Total</v>
      </c>
      <c r="S54" s="193">
        <f t="shared" si="4"/>
        <v>0.10142365921519333</v>
      </c>
      <c r="T54" s="192">
        <f t="shared" si="11"/>
        <v>1</v>
      </c>
    </row>
    <row r="55" spans="2:20" s="91" customFormat="1" x14ac:dyDescent="0.25">
      <c r="B55" s="90"/>
      <c r="C55" s="188">
        <v>44561</v>
      </c>
      <c r="D55" s="54">
        <v>44594</v>
      </c>
      <c r="F55" s="91">
        <v>809</v>
      </c>
      <c r="G55" s="91" t="s">
        <v>654</v>
      </c>
      <c r="H55" s="96" t="s">
        <v>655</v>
      </c>
      <c r="I55" s="97">
        <v>41037324</v>
      </c>
      <c r="J55" s="91" t="s">
        <v>656</v>
      </c>
      <c r="K55" s="94">
        <v>95.67</v>
      </c>
      <c r="L55" s="189">
        <f t="shared" si="6"/>
        <v>2</v>
      </c>
      <c r="M55" s="190" t="str">
        <f t="shared" si="0"/>
        <v>T1</v>
      </c>
      <c r="N55" s="187">
        <f t="shared" si="7"/>
        <v>33</v>
      </c>
      <c r="O55" s="191">
        <f t="shared" si="8"/>
        <v>3157.11</v>
      </c>
      <c r="P55" s="187" t="str">
        <f t="shared" si="9"/>
        <v>Fora Periode Legal</v>
      </c>
      <c r="Q55" s="187" t="str">
        <f t="shared" si="10"/>
        <v>T1 - Fora Periode Legal</v>
      </c>
      <c r="R55" s="187" t="str">
        <f t="shared" si="3"/>
        <v>T1 - Import Total</v>
      </c>
      <c r="S55" s="193">
        <f t="shared" si="4"/>
        <v>3.1564209533058933E-2</v>
      </c>
      <c r="T55" s="192">
        <f t="shared" si="11"/>
        <v>1</v>
      </c>
    </row>
    <row r="56" spans="2:20" s="91" customFormat="1" x14ac:dyDescent="0.25">
      <c r="B56" s="90"/>
      <c r="C56" s="188">
        <v>44561</v>
      </c>
      <c r="D56" s="54">
        <v>44594</v>
      </c>
      <c r="F56" s="91">
        <v>810</v>
      </c>
      <c r="G56" s="91" t="s">
        <v>657</v>
      </c>
      <c r="H56" s="96" t="s">
        <v>658</v>
      </c>
      <c r="I56" s="97">
        <v>40002950</v>
      </c>
      <c r="J56" s="91" t="s">
        <v>20</v>
      </c>
      <c r="K56" s="94">
        <v>364.21</v>
      </c>
      <c r="L56" s="189">
        <f t="shared" si="6"/>
        <v>2</v>
      </c>
      <c r="M56" s="190" t="str">
        <f t="shared" si="0"/>
        <v>T1</v>
      </c>
      <c r="N56" s="187">
        <f t="shared" si="7"/>
        <v>33</v>
      </c>
      <c r="O56" s="191">
        <f t="shared" si="8"/>
        <v>12018.929999999998</v>
      </c>
      <c r="P56" s="187" t="str">
        <f t="shared" si="9"/>
        <v>Fora Periode Legal</v>
      </c>
      <c r="Q56" s="187" t="str">
        <f t="shared" si="10"/>
        <v>T1 - Fora Periode Legal</v>
      </c>
      <c r="R56" s="187" t="str">
        <f t="shared" si="3"/>
        <v>T1 - Import Total</v>
      </c>
      <c r="S56" s="193">
        <f t="shared" si="4"/>
        <v>0.12016306840216781</v>
      </c>
      <c r="T56" s="192">
        <f t="shared" si="11"/>
        <v>1</v>
      </c>
    </row>
    <row r="57" spans="2:20" s="91" customFormat="1" x14ac:dyDescent="0.25">
      <c r="B57" s="90"/>
      <c r="C57" s="95">
        <v>44545</v>
      </c>
      <c r="D57" s="54">
        <v>44594</v>
      </c>
      <c r="F57" s="91">
        <v>811</v>
      </c>
      <c r="G57" s="91" t="s">
        <v>659</v>
      </c>
      <c r="H57" s="96" t="s">
        <v>660</v>
      </c>
      <c r="I57" s="97">
        <v>41001242</v>
      </c>
      <c r="J57" s="91" t="s">
        <v>180</v>
      </c>
      <c r="K57" s="94">
        <v>618.01</v>
      </c>
      <c r="L57" s="189">
        <f t="shared" si="6"/>
        <v>2</v>
      </c>
      <c r="M57" s="190" t="str">
        <f t="shared" si="0"/>
        <v>T1</v>
      </c>
      <c r="N57" s="187">
        <f t="shared" si="7"/>
        <v>49</v>
      </c>
      <c r="O57" s="191">
        <f t="shared" si="8"/>
        <v>30282.489999999998</v>
      </c>
      <c r="P57" s="187" t="str">
        <f t="shared" si="9"/>
        <v>Fora Periode Legal</v>
      </c>
      <c r="Q57" s="187" t="str">
        <f t="shared" si="10"/>
        <v>T1 - Fora Periode Legal</v>
      </c>
      <c r="R57" s="187" t="str">
        <f t="shared" si="3"/>
        <v>T1 - Import Total</v>
      </c>
      <c r="S57" s="193">
        <f t="shared" si="4"/>
        <v>0.30275880775226771</v>
      </c>
      <c r="T57" s="192">
        <f t="shared" si="11"/>
        <v>1</v>
      </c>
    </row>
    <row r="58" spans="2:20" s="91" customFormat="1" x14ac:dyDescent="0.25">
      <c r="B58" s="90"/>
      <c r="C58" s="188">
        <v>44545</v>
      </c>
      <c r="D58" s="54">
        <v>44594</v>
      </c>
      <c r="F58" s="91">
        <v>812</v>
      </c>
      <c r="G58" s="91" t="s">
        <v>659</v>
      </c>
      <c r="H58" s="96" t="s">
        <v>661</v>
      </c>
      <c r="I58" s="97">
        <v>41001242</v>
      </c>
      <c r="J58" s="91" t="s">
        <v>180</v>
      </c>
      <c r="K58" s="94">
        <v>3302.43</v>
      </c>
      <c r="L58" s="189">
        <f t="shared" si="6"/>
        <v>2</v>
      </c>
      <c r="M58" s="190" t="str">
        <f t="shared" si="0"/>
        <v>T1</v>
      </c>
      <c r="N58" s="187">
        <f t="shared" si="7"/>
        <v>49</v>
      </c>
      <c r="O58" s="191">
        <f t="shared" si="8"/>
        <v>161819.06999999998</v>
      </c>
      <c r="P58" s="187" t="str">
        <f t="shared" si="9"/>
        <v>Fora Periode Legal</v>
      </c>
      <c r="Q58" s="187" t="str">
        <f t="shared" si="10"/>
        <v>T1 - Fora Periode Legal</v>
      </c>
      <c r="R58" s="187" t="str">
        <f t="shared" si="3"/>
        <v>T1 - Import Total</v>
      </c>
      <c r="S58" s="193">
        <f t="shared" si="4"/>
        <v>1.6178375260680595</v>
      </c>
      <c r="T58" s="192">
        <f t="shared" si="11"/>
        <v>1</v>
      </c>
    </row>
    <row r="59" spans="2:20" s="91" customFormat="1" x14ac:dyDescent="0.25">
      <c r="B59" s="90"/>
      <c r="C59" s="188">
        <v>44545</v>
      </c>
      <c r="D59" s="54">
        <v>44594</v>
      </c>
      <c r="F59" s="91">
        <v>813</v>
      </c>
      <c r="G59" s="91" t="s">
        <v>659</v>
      </c>
      <c r="H59" s="96" t="s">
        <v>662</v>
      </c>
      <c r="I59" s="97">
        <v>41001242</v>
      </c>
      <c r="J59" s="91" t="s">
        <v>180</v>
      </c>
      <c r="K59" s="94">
        <v>266.2</v>
      </c>
      <c r="L59" s="189">
        <f t="shared" si="6"/>
        <v>2</v>
      </c>
      <c r="M59" s="190" t="str">
        <f t="shared" si="0"/>
        <v>T1</v>
      </c>
      <c r="N59" s="187">
        <f t="shared" si="7"/>
        <v>49</v>
      </c>
      <c r="O59" s="191">
        <f t="shared" si="8"/>
        <v>13043.8</v>
      </c>
      <c r="P59" s="187" t="str">
        <f t="shared" si="9"/>
        <v>Fora Periode Legal</v>
      </c>
      <c r="Q59" s="187" t="str">
        <f t="shared" si="10"/>
        <v>T1 - Fora Periode Legal</v>
      </c>
      <c r="R59" s="187" t="str">
        <f t="shared" si="3"/>
        <v>T1 - Import Total</v>
      </c>
      <c r="S59" s="193">
        <f t="shared" si="4"/>
        <v>0.13040953159925189</v>
      </c>
      <c r="T59" s="192">
        <f t="shared" si="11"/>
        <v>1</v>
      </c>
    </row>
    <row r="60" spans="2:20" s="91" customFormat="1" x14ac:dyDescent="0.25">
      <c r="B60" s="90"/>
      <c r="C60" s="95">
        <v>44561</v>
      </c>
      <c r="D60" s="54">
        <v>44594</v>
      </c>
      <c r="F60" s="91">
        <v>814</v>
      </c>
      <c r="G60" s="91" t="s">
        <v>663</v>
      </c>
      <c r="H60" s="96" t="s">
        <v>664</v>
      </c>
      <c r="I60" s="97">
        <v>40001750</v>
      </c>
      <c r="J60" s="91" t="s">
        <v>665</v>
      </c>
      <c r="K60" s="94">
        <v>69.89</v>
      </c>
      <c r="L60" s="189">
        <f t="shared" si="6"/>
        <v>2</v>
      </c>
      <c r="M60" s="190" t="str">
        <f t="shared" si="0"/>
        <v>T1</v>
      </c>
      <c r="N60" s="187">
        <f t="shared" si="7"/>
        <v>33</v>
      </c>
      <c r="O60" s="191">
        <f t="shared" si="8"/>
        <v>2306.37</v>
      </c>
      <c r="P60" s="187" t="str">
        <f t="shared" si="9"/>
        <v>Fora Periode Legal</v>
      </c>
      <c r="Q60" s="187" t="str">
        <f t="shared" si="10"/>
        <v>T1 - Fora Periode Legal</v>
      </c>
      <c r="R60" s="187" t="str">
        <f t="shared" si="3"/>
        <v>T1 - Import Total</v>
      </c>
      <c r="S60" s="193">
        <f t="shared" si="4"/>
        <v>2.3058666293148209E-2</v>
      </c>
      <c r="T60" s="192">
        <f t="shared" si="11"/>
        <v>1</v>
      </c>
    </row>
    <row r="61" spans="2:20" s="91" customFormat="1" x14ac:dyDescent="0.25">
      <c r="B61" s="90"/>
      <c r="C61" s="95">
        <v>44593</v>
      </c>
      <c r="D61" s="54">
        <v>44594</v>
      </c>
      <c r="F61" s="91">
        <v>815</v>
      </c>
      <c r="G61" s="91" t="s">
        <v>666</v>
      </c>
      <c r="H61" s="96" t="s">
        <v>667</v>
      </c>
      <c r="I61" s="97">
        <v>41037347</v>
      </c>
      <c r="J61" s="91" t="s">
        <v>566</v>
      </c>
      <c r="K61" s="94">
        <v>180.09</v>
      </c>
      <c r="L61" s="189">
        <f t="shared" si="6"/>
        <v>2</v>
      </c>
      <c r="M61" s="190" t="str">
        <f t="shared" si="0"/>
        <v>T1</v>
      </c>
      <c r="N61" s="187">
        <f t="shared" si="7"/>
        <v>1</v>
      </c>
      <c r="O61" s="191">
        <f t="shared" si="8"/>
        <v>180.09</v>
      </c>
      <c r="P61" s="187" t="str">
        <f t="shared" si="9"/>
        <v>Dins Periode Legal</v>
      </c>
      <c r="Q61" s="187" t="str">
        <f t="shared" si="10"/>
        <v>T1 - Dins Periode Legal</v>
      </c>
      <c r="R61" s="187" t="str">
        <f t="shared" si="3"/>
        <v>T1 - Import Total</v>
      </c>
      <c r="S61" s="193">
        <f t="shared" si="4"/>
        <v>1.8005069493329609E-3</v>
      </c>
      <c r="T61" s="192">
        <f t="shared" si="11"/>
        <v>1</v>
      </c>
    </row>
    <row r="62" spans="2:20" s="91" customFormat="1" x14ac:dyDescent="0.25">
      <c r="B62" s="90"/>
      <c r="C62" s="95">
        <v>44594</v>
      </c>
      <c r="D62" s="54">
        <v>44594</v>
      </c>
      <c r="E62" s="91">
        <v>274</v>
      </c>
      <c r="F62" s="91">
        <v>826</v>
      </c>
      <c r="G62" s="91" t="s">
        <v>578</v>
      </c>
      <c r="H62" s="96" t="s">
        <v>668</v>
      </c>
      <c r="I62" s="97">
        <v>41006450</v>
      </c>
      <c r="J62" s="91" t="s">
        <v>558</v>
      </c>
      <c r="K62" s="94">
        <v>67.599999999999994</v>
      </c>
      <c r="L62" s="189">
        <f t="shared" si="6"/>
        <v>2</v>
      </c>
      <c r="M62" s="190" t="str">
        <f t="shared" si="0"/>
        <v>T1</v>
      </c>
      <c r="N62" s="187">
        <f t="shared" si="7"/>
        <v>0</v>
      </c>
      <c r="O62" s="191">
        <f t="shared" si="8"/>
        <v>0</v>
      </c>
      <c r="P62" s="187" t="str">
        <f t="shared" si="9"/>
        <v>Dins Periode Legal</v>
      </c>
      <c r="Q62" s="187" t="str">
        <f t="shared" si="10"/>
        <v>T1 - Dins Periode Legal</v>
      </c>
      <c r="R62" s="187" t="str">
        <f t="shared" si="3"/>
        <v>T1 - Import Total</v>
      </c>
      <c r="S62" s="193">
        <f t="shared" si="4"/>
        <v>0</v>
      </c>
      <c r="T62" s="192">
        <f t="shared" si="11"/>
        <v>1</v>
      </c>
    </row>
    <row r="63" spans="2:20" s="91" customFormat="1" x14ac:dyDescent="0.25">
      <c r="B63" s="90"/>
      <c r="C63" s="95">
        <v>44595</v>
      </c>
      <c r="D63" s="54">
        <v>44595</v>
      </c>
      <c r="E63" s="91">
        <v>278</v>
      </c>
      <c r="F63" s="91">
        <v>837</v>
      </c>
      <c r="G63" s="91" t="s">
        <v>578</v>
      </c>
      <c r="H63" s="96" t="s">
        <v>669</v>
      </c>
      <c r="I63" s="97">
        <v>41006450</v>
      </c>
      <c r="J63" s="91" t="s">
        <v>558</v>
      </c>
      <c r="K63" s="94">
        <v>67.599999999999994</v>
      </c>
      <c r="L63" s="189">
        <f t="shared" si="6"/>
        <v>2</v>
      </c>
      <c r="M63" s="190" t="str">
        <f t="shared" si="0"/>
        <v>T1</v>
      </c>
      <c r="N63" s="187">
        <f t="shared" si="7"/>
        <v>0</v>
      </c>
      <c r="O63" s="191">
        <f t="shared" si="8"/>
        <v>0</v>
      </c>
      <c r="P63" s="187" t="str">
        <f t="shared" si="9"/>
        <v>Dins Periode Legal</v>
      </c>
      <c r="Q63" s="187" t="str">
        <f t="shared" si="10"/>
        <v>T1 - Dins Periode Legal</v>
      </c>
      <c r="R63" s="187" t="str">
        <f t="shared" si="3"/>
        <v>T1 - Import Total</v>
      </c>
      <c r="S63" s="193">
        <f t="shared" si="4"/>
        <v>0</v>
      </c>
      <c r="T63" s="192">
        <f t="shared" si="11"/>
        <v>1</v>
      </c>
    </row>
    <row r="64" spans="2:20" s="91" customFormat="1" x14ac:dyDescent="0.25">
      <c r="B64" s="90"/>
      <c r="C64" s="95">
        <v>44596</v>
      </c>
      <c r="D64" s="54">
        <v>44596</v>
      </c>
      <c r="E64" s="91">
        <v>285</v>
      </c>
      <c r="F64" s="91">
        <v>856</v>
      </c>
      <c r="G64" s="91" t="s">
        <v>578</v>
      </c>
      <c r="H64" s="96" t="s">
        <v>670</v>
      </c>
      <c r="I64" s="97">
        <v>41006450</v>
      </c>
      <c r="J64" s="91" t="s">
        <v>558</v>
      </c>
      <c r="K64" s="94">
        <v>67.599999999999994</v>
      </c>
      <c r="L64" s="189">
        <f t="shared" si="6"/>
        <v>2</v>
      </c>
      <c r="M64" s="190" t="str">
        <f t="shared" si="0"/>
        <v>T1</v>
      </c>
      <c r="N64" s="187">
        <f t="shared" si="7"/>
        <v>0</v>
      </c>
      <c r="O64" s="191">
        <f t="shared" si="8"/>
        <v>0</v>
      </c>
      <c r="P64" s="187" t="str">
        <f t="shared" si="9"/>
        <v>Dins Periode Legal</v>
      </c>
      <c r="Q64" s="187" t="str">
        <f t="shared" si="10"/>
        <v>T1 - Dins Periode Legal</v>
      </c>
      <c r="R64" s="187" t="str">
        <f t="shared" si="3"/>
        <v>T1 - Import Total</v>
      </c>
      <c r="S64" s="193">
        <f t="shared" si="4"/>
        <v>0</v>
      </c>
      <c r="T64" s="192">
        <f t="shared" si="11"/>
        <v>1</v>
      </c>
    </row>
    <row r="65" spans="2:20" s="91" customFormat="1" x14ac:dyDescent="0.25">
      <c r="B65" s="90"/>
      <c r="C65" s="95">
        <v>44561</v>
      </c>
      <c r="D65" s="54">
        <v>44599</v>
      </c>
      <c r="E65" s="91">
        <v>286</v>
      </c>
      <c r="F65" s="91">
        <v>858</v>
      </c>
      <c r="G65" s="91" t="s">
        <v>573</v>
      </c>
      <c r="H65" s="96" t="s">
        <v>685</v>
      </c>
      <c r="I65" s="97">
        <v>41002593</v>
      </c>
      <c r="J65" s="91" t="s">
        <v>554</v>
      </c>
      <c r="K65" s="94">
        <v>1010.21</v>
      </c>
      <c r="L65" s="189">
        <f t="shared" si="6"/>
        <v>2</v>
      </c>
      <c r="M65" s="190" t="str">
        <f t="shared" si="0"/>
        <v>T1</v>
      </c>
      <c r="N65" s="187">
        <f t="shared" si="7"/>
        <v>38</v>
      </c>
      <c r="O65" s="191">
        <f t="shared" si="8"/>
        <v>38387.980000000003</v>
      </c>
      <c r="P65" s="187" t="str">
        <f t="shared" si="9"/>
        <v>Fora Periode Legal</v>
      </c>
      <c r="Q65" s="187" t="str">
        <f t="shared" si="10"/>
        <v>T1 - Fora Periode Legal</v>
      </c>
      <c r="R65" s="187" t="str">
        <f t="shared" si="3"/>
        <v>T1 - Import Total</v>
      </c>
      <c r="S65" s="193">
        <f t="shared" si="4"/>
        <v>0.38379601732941704</v>
      </c>
      <c r="T65" s="192">
        <f t="shared" si="11"/>
        <v>1</v>
      </c>
    </row>
    <row r="66" spans="2:20" s="91" customFormat="1" x14ac:dyDescent="0.25">
      <c r="B66" s="90"/>
      <c r="C66" s="188">
        <v>44601</v>
      </c>
      <c r="D66" s="54">
        <v>44601</v>
      </c>
      <c r="E66" s="91">
        <v>290</v>
      </c>
      <c r="F66" s="91">
        <v>867</v>
      </c>
      <c r="G66" s="91" t="s">
        <v>671</v>
      </c>
      <c r="H66" s="96" t="s">
        <v>672</v>
      </c>
      <c r="I66" s="97">
        <v>41005253</v>
      </c>
      <c r="J66" s="91" t="s">
        <v>673</v>
      </c>
      <c r="K66" s="94">
        <v>42.35</v>
      </c>
      <c r="L66" s="189">
        <f t="shared" si="6"/>
        <v>2</v>
      </c>
      <c r="M66" s="190" t="str">
        <f t="shared" si="0"/>
        <v>T1</v>
      </c>
      <c r="N66" s="187">
        <f t="shared" si="7"/>
        <v>0</v>
      </c>
      <c r="O66" s="191">
        <f t="shared" si="8"/>
        <v>0</v>
      </c>
      <c r="P66" s="187" t="str">
        <f t="shared" si="9"/>
        <v>Dins Periode Legal</v>
      </c>
      <c r="Q66" s="187" t="str">
        <f t="shared" si="10"/>
        <v>T1 - Dins Periode Legal</v>
      </c>
      <c r="R66" s="187" t="str">
        <f t="shared" si="3"/>
        <v>T1 - Import Total</v>
      </c>
      <c r="S66" s="193">
        <f t="shared" si="4"/>
        <v>0</v>
      </c>
      <c r="T66" s="192">
        <f t="shared" si="11"/>
        <v>1</v>
      </c>
    </row>
    <row r="67" spans="2:20" s="91" customFormat="1" x14ac:dyDescent="0.25">
      <c r="B67" s="90"/>
      <c r="C67" s="188">
        <v>44608</v>
      </c>
      <c r="D67" s="54">
        <v>44608</v>
      </c>
      <c r="E67" s="91">
        <v>308</v>
      </c>
      <c r="F67" s="91">
        <v>915</v>
      </c>
      <c r="G67" s="91" t="s">
        <v>575</v>
      </c>
      <c r="H67" s="96" t="s">
        <v>686</v>
      </c>
      <c r="I67" s="97">
        <v>41000001</v>
      </c>
      <c r="J67" s="91" t="s">
        <v>79</v>
      </c>
      <c r="K67" s="94">
        <v>16.940000000000001</v>
      </c>
      <c r="L67" s="189">
        <f t="shared" si="6"/>
        <v>2</v>
      </c>
      <c r="M67" s="190" t="str">
        <f t="shared" si="0"/>
        <v>T1</v>
      </c>
      <c r="N67" s="187">
        <f t="shared" si="7"/>
        <v>0</v>
      </c>
      <c r="O67" s="191">
        <f t="shared" si="8"/>
        <v>0</v>
      </c>
      <c r="P67" s="187" t="str">
        <f t="shared" si="9"/>
        <v>Dins Periode Legal</v>
      </c>
      <c r="Q67" s="187" t="str">
        <f t="shared" si="10"/>
        <v>T1 - Dins Periode Legal</v>
      </c>
      <c r="R67" s="187" t="str">
        <f t="shared" si="3"/>
        <v>T1 - Import Total</v>
      </c>
      <c r="S67" s="193">
        <f t="shared" si="4"/>
        <v>0</v>
      </c>
      <c r="T67" s="192">
        <f t="shared" si="11"/>
        <v>1</v>
      </c>
    </row>
    <row r="68" spans="2:20" s="91" customFormat="1" x14ac:dyDescent="0.25">
      <c r="B68" s="90"/>
      <c r="C68" s="188">
        <v>44609</v>
      </c>
      <c r="D68" s="54">
        <v>44609</v>
      </c>
      <c r="E68" s="91">
        <v>322</v>
      </c>
      <c r="F68" s="91">
        <v>956</v>
      </c>
      <c r="G68" s="91" t="s">
        <v>674</v>
      </c>
      <c r="H68" s="96" t="s">
        <v>675</v>
      </c>
      <c r="I68" s="97">
        <v>41037104</v>
      </c>
      <c r="J68" s="91" t="s">
        <v>676</v>
      </c>
      <c r="K68" s="94">
        <v>193.6</v>
      </c>
      <c r="L68" s="189">
        <f t="shared" si="6"/>
        <v>2</v>
      </c>
      <c r="M68" s="190" t="str">
        <f t="shared" si="0"/>
        <v>T1</v>
      </c>
      <c r="N68" s="187">
        <f t="shared" si="7"/>
        <v>0</v>
      </c>
      <c r="O68" s="191">
        <f t="shared" si="8"/>
        <v>0</v>
      </c>
      <c r="P68" s="187" t="str">
        <f t="shared" si="9"/>
        <v>Dins Periode Legal</v>
      </c>
      <c r="Q68" s="187" t="str">
        <f t="shared" si="10"/>
        <v>T1 - Dins Periode Legal</v>
      </c>
      <c r="R68" s="187" t="str">
        <f t="shared" si="3"/>
        <v>T1 - Import Total</v>
      </c>
      <c r="S68" s="193">
        <f t="shared" si="4"/>
        <v>0</v>
      </c>
      <c r="T68" s="192">
        <f t="shared" si="11"/>
        <v>1</v>
      </c>
    </row>
    <row r="69" spans="2:20" s="91" customFormat="1" x14ac:dyDescent="0.25">
      <c r="B69" s="90"/>
      <c r="C69" s="188">
        <v>44609</v>
      </c>
      <c r="D69" s="54">
        <v>44609</v>
      </c>
      <c r="E69" s="91">
        <v>324</v>
      </c>
      <c r="F69" s="91">
        <v>961</v>
      </c>
      <c r="G69" s="91" t="s">
        <v>677</v>
      </c>
      <c r="H69" s="96" t="s">
        <v>678</v>
      </c>
      <c r="I69" s="97">
        <v>41037367</v>
      </c>
      <c r="J69" s="91" t="s">
        <v>679</v>
      </c>
      <c r="K69" s="94">
        <v>378.33</v>
      </c>
      <c r="L69" s="189">
        <f t="shared" si="6"/>
        <v>2</v>
      </c>
      <c r="M69" s="190" t="str">
        <f t="shared" si="0"/>
        <v>T1</v>
      </c>
      <c r="N69" s="187">
        <f t="shared" si="7"/>
        <v>0</v>
      </c>
      <c r="O69" s="191">
        <f t="shared" si="8"/>
        <v>0</v>
      </c>
      <c r="P69" s="187" t="str">
        <f t="shared" si="9"/>
        <v>Dins Periode Legal</v>
      </c>
      <c r="Q69" s="187" t="str">
        <f t="shared" si="10"/>
        <v>T1 - Dins Periode Legal</v>
      </c>
      <c r="R69" s="187" t="str">
        <f t="shared" si="3"/>
        <v>T1 - Import Total</v>
      </c>
      <c r="S69" s="193">
        <f t="shared" si="4"/>
        <v>0</v>
      </c>
      <c r="T69" s="192">
        <f t="shared" si="11"/>
        <v>1</v>
      </c>
    </row>
    <row r="70" spans="2:20" s="91" customFormat="1" x14ac:dyDescent="0.25">
      <c r="B70" s="90"/>
      <c r="C70" s="188">
        <v>44610</v>
      </c>
      <c r="D70" s="54">
        <v>44610</v>
      </c>
      <c r="E70" s="91">
        <v>326</v>
      </c>
      <c r="F70" s="91">
        <v>966</v>
      </c>
      <c r="G70" s="91" t="s">
        <v>680</v>
      </c>
      <c r="H70" s="96" t="s">
        <v>681</v>
      </c>
      <c r="I70" s="97">
        <v>41037323</v>
      </c>
      <c r="J70" s="91" t="s">
        <v>682</v>
      </c>
      <c r="K70" s="94">
        <v>263.64</v>
      </c>
      <c r="L70" s="189">
        <f t="shared" si="6"/>
        <v>2</v>
      </c>
      <c r="M70" s="190" t="str">
        <f t="shared" si="0"/>
        <v>T1</v>
      </c>
      <c r="N70" s="187">
        <f t="shared" si="7"/>
        <v>0</v>
      </c>
      <c r="O70" s="191">
        <f t="shared" si="8"/>
        <v>0</v>
      </c>
      <c r="P70" s="187" t="str">
        <f t="shared" si="9"/>
        <v>Dins Periode Legal</v>
      </c>
      <c r="Q70" s="187" t="str">
        <f t="shared" si="10"/>
        <v>T1 - Dins Periode Legal</v>
      </c>
      <c r="R70" s="187" t="str">
        <f t="shared" si="3"/>
        <v>T1 - Import Total</v>
      </c>
      <c r="S70" s="193">
        <f t="shared" si="4"/>
        <v>0</v>
      </c>
      <c r="T70" s="192">
        <f t="shared" si="11"/>
        <v>1</v>
      </c>
    </row>
    <row r="71" spans="2:20" s="91" customFormat="1" x14ac:dyDescent="0.25">
      <c r="B71" s="90"/>
      <c r="C71" s="188">
        <v>44615</v>
      </c>
      <c r="D71" s="54">
        <v>44615</v>
      </c>
      <c r="E71" s="8">
        <v>339</v>
      </c>
      <c r="F71" s="8">
        <v>1002</v>
      </c>
      <c r="G71" s="8" t="s">
        <v>671</v>
      </c>
      <c r="H71" s="48" t="s">
        <v>683</v>
      </c>
      <c r="I71" s="49">
        <v>41005253</v>
      </c>
      <c r="J71" s="8" t="s">
        <v>673</v>
      </c>
      <c r="K71" s="9">
        <v>3.48</v>
      </c>
      <c r="L71" s="189">
        <f t="shared" si="6"/>
        <v>2</v>
      </c>
      <c r="M71" s="190" t="str">
        <f t="shared" ref="M71:M134" si="12">IF(L71="","",VLOOKUP(L71,$AJ$8:$AK$19,2,FALSE))</f>
        <v>T1</v>
      </c>
      <c r="N71" s="187">
        <f t="shared" si="7"/>
        <v>0</v>
      </c>
      <c r="O71" s="191">
        <f t="shared" si="8"/>
        <v>0</v>
      </c>
      <c r="P71" s="187" t="str">
        <f t="shared" si="9"/>
        <v>Dins Periode Legal</v>
      </c>
      <c r="Q71" s="187" t="str">
        <f t="shared" si="10"/>
        <v>T1 - Dins Periode Legal</v>
      </c>
      <c r="R71" s="187" t="str">
        <f t="shared" ref="R71:R134" si="13">CONCATENATE($M71," - Import Total")</f>
        <v>T1 - Import Total</v>
      </c>
      <c r="S71" s="193">
        <f t="shared" ref="S71:S134" si="14">IF(M71="",0,K71/(VLOOKUP(R71,$X$9:$Y$27,2,FALSE))*N71)</f>
        <v>0</v>
      </c>
      <c r="T71" s="192">
        <f t="shared" si="11"/>
        <v>1</v>
      </c>
    </row>
    <row r="72" spans="2:20" s="91" customFormat="1" x14ac:dyDescent="0.25">
      <c r="B72" s="90"/>
      <c r="C72" s="188">
        <v>44615</v>
      </c>
      <c r="D72" s="54">
        <v>44615</v>
      </c>
      <c r="E72" s="8">
        <v>341</v>
      </c>
      <c r="F72" s="8">
        <v>1006</v>
      </c>
      <c r="G72" s="8" t="s">
        <v>684</v>
      </c>
      <c r="H72" s="48" t="s">
        <v>687</v>
      </c>
      <c r="I72" s="49">
        <v>41000166</v>
      </c>
      <c r="J72" s="8" t="s">
        <v>31</v>
      </c>
      <c r="K72" s="9">
        <v>211.16</v>
      </c>
      <c r="L72" s="189">
        <f t="shared" ref="L72:L135" si="15">IF(D72="","",MONTH(D72))</f>
        <v>2</v>
      </c>
      <c r="M72" s="190" t="str">
        <f t="shared" si="12"/>
        <v>T1</v>
      </c>
      <c r="N72" s="187">
        <f t="shared" ref="N72:N135" si="16">IF(D72="",0,D72-C72)</f>
        <v>0</v>
      </c>
      <c r="O72" s="191">
        <f t="shared" ref="O72:O135" si="17">K72*N72</f>
        <v>0</v>
      </c>
      <c r="P72" s="187" t="str">
        <f t="shared" ref="P72:P135" si="18">IF(N72&lt;=30,"Dins Periode Legal","Fora Periode Legal")</f>
        <v>Dins Periode Legal</v>
      </c>
      <c r="Q72" s="187" t="str">
        <f t="shared" ref="Q72:Q135" si="19">CONCATENATE($M72," - ",P72)</f>
        <v>T1 - Dins Periode Legal</v>
      </c>
      <c r="R72" s="187" t="str">
        <f t="shared" si="13"/>
        <v>T1 - Import Total</v>
      </c>
      <c r="S72" s="193">
        <f t="shared" si="14"/>
        <v>0</v>
      </c>
      <c r="T72" s="192">
        <f t="shared" ref="T72:T135" si="20">IF(L72="",0,1)</f>
        <v>1</v>
      </c>
    </row>
    <row r="73" spans="2:20" s="91" customFormat="1" x14ac:dyDescent="0.25">
      <c r="B73" s="90"/>
      <c r="C73" s="95">
        <v>44621</v>
      </c>
      <c r="D73" s="54">
        <v>44621</v>
      </c>
      <c r="E73" s="8">
        <v>524</v>
      </c>
      <c r="F73" s="8">
        <v>1466</v>
      </c>
      <c r="G73" s="8" t="s">
        <v>568</v>
      </c>
      <c r="H73" s="48" t="s">
        <v>786</v>
      </c>
      <c r="I73" s="49">
        <v>40005225</v>
      </c>
      <c r="J73" s="8" t="s">
        <v>555</v>
      </c>
      <c r="K73" s="9">
        <v>48.27</v>
      </c>
      <c r="L73" s="189">
        <f t="shared" si="15"/>
        <v>3</v>
      </c>
      <c r="M73" s="190" t="str">
        <f t="shared" si="12"/>
        <v>T1</v>
      </c>
      <c r="N73" s="187">
        <f t="shared" si="16"/>
        <v>0</v>
      </c>
      <c r="O73" s="191">
        <f t="shared" si="17"/>
        <v>0</v>
      </c>
      <c r="P73" s="187" t="str">
        <f t="shared" si="18"/>
        <v>Dins Periode Legal</v>
      </c>
      <c r="Q73" s="187" t="str">
        <f t="shared" si="19"/>
        <v>T1 - Dins Periode Legal</v>
      </c>
      <c r="R73" s="187" t="str">
        <f t="shared" si="13"/>
        <v>T1 - Import Total</v>
      </c>
      <c r="S73" s="193">
        <f t="shared" si="14"/>
        <v>0</v>
      </c>
      <c r="T73" s="192">
        <f t="shared" si="20"/>
        <v>1</v>
      </c>
    </row>
    <row r="74" spans="2:20" s="91" customFormat="1" x14ac:dyDescent="0.25">
      <c r="B74" s="90"/>
      <c r="C74" s="95">
        <v>44621</v>
      </c>
      <c r="D74" s="54">
        <v>44621</v>
      </c>
      <c r="E74" s="8">
        <v>532</v>
      </c>
      <c r="F74" s="8">
        <v>1488</v>
      </c>
      <c r="G74" s="8" t="s">
        <v>688</v>
      </c>
      <c r="H74" s="48" t="s">
        <v>689</v>
      </c>
      <c r="I74" s="49">
        <v>41005250</v>
      </c>
      <c r="J74" s="8" t="s">
        <v>690</v>
      </c>
      <c r="K74" s="9">
        <v>60.5</v>
      </c>
      <c r="L74" s="189">
        <f t="shared" si="15"/>
        <v>3</v>
      </c>
      <c r="M74" s="190" t="str">
        <f t="shared" si="12"/>
        <v>T1</v>
      </c>
      <c r="N74" s="187">
        <f t="shared" si="16"/>
        <v>0</v>
      </c>
      <c r="O74" s="191">
        <f t="shared" si="17"/>
        <v>0</v>
      </c>
      <c r="P74" s="187" t="str">
        <f t="shared" si="18"/>
        <v>Dins Periode Legal</v>
      </c>
      <c r="Q74" s="187" t="str">
        <f t="shared" si="19"/>
        <v>T1 - Dins Periode Legal</v>
      </c>
      <c r="R74" s="187" t="str">
        <f t="shared" si="13"/>
        <v>T1 - Import Total</v>
      </c>
      <c r="S74" s="193">
        <f t="shared" si="14"/>
        <v>0</v>
      </c>
      <c r="T74" s="192">
        <f t="shared" si="20"/>
        <v>1</v>
      </c>
    </row>
    <row r="75" spans="2:20" s="91" customFormat="1" x14ac:dyDescent="0.25">
      <c r="B75" s="90"/>
      <c r="C75" s="95">
        <v>44439</v>
      </c>
      <c r="D75" s="54">
        <v>44624</v>
      </c>
      <c r="E75" s="8">
        <v>552</v>
      </c>
      <c r="F75" s="8">
        <v>1534</v>
      </c>
      <c r="G75" s="8" t="s">
        <v>691</v>
      </c>
      <c r="H75" s="48" t="s">
        <v>692</v>
      </c>
      <c r="I75" s="49">
        <v>41008600</v>
      </c>
      <c r="J75" s="8" t="s">
        <v>27</v>
      </c>
      <c r="K75" s="9">
        <v>259.01</v>
      </c>
      <c r="L75" s="189">
        <f t="shared" si="15"/>
        <v>3</v>
      </c>
      <c r="M75" s="190" t="str">
        <f t="shared" si="12"/>
        <v>T1</v>
      </c>
      <c r="N75" s="187">
        <f t="shared" si="16"/>
        <v>185</v>
      </c>
      <c r="O75" s="191">
        <f t="shared" si="17"/>
        <v>47916.85</v>
      </c>
      <c r="P75" s="187" t="str">
        <f t="shared" si="18"/>
        <v>Fora Periode Legal</v>
      </c>
      <c r="Q75" s="187" t="str">
        <f t="shared" si="19"/>
        <v>T1 - Fora Periode Legal</v>
      </c>
      <c r="R75" s="187" t="str">
        <f t="shared" si="13"/>
        <v>T1 - Import Total</v>
      </c>
      <c r="S75" s="193">
        <f t="shared" si="14"/>
        <v>0.47906392034618844</v>
      </c>
      <c r="T75" s="192">
        <f t="shared" si="20"/>
        <v>1</v>
      </c>
    </row>
    <row r="76" spans="2:20" s="91" customFormat="1" x14ac:dyDescent="0.25">
      <c r="B76" s="90"/>
      <c r="C76" s="95">
        <v>44469</v>
      </c>
      <c r="D76" s="54">
        <v>44624</v>
      </c>
      <c r="E76" s="8"/>
      <c r="F76" s="8">
        <v>1535</v>
      </c>
      <c r="G76" s="8" t="s">
        <v>691</v>
      </c>
      <c r="H76" s="48" t="s">
        <v>693</v>
      </c>
      <c r="I76" s="49">
        <v>41008600</v>
      </c>
      <c r="J76" s="8" t="s">
        <v>27</v>
      </c>
      <c r="K76" s="9">
        <v>236.37</v>
      </c>
      <c r="L76" s="189">
        <f t="shared" si="15"/>
        <v>3</v>
      </c>
      <c r="M76" s="190" t="str">
        <f t="shared" si="12"/>
        <v>T1</v>
      </c>
      <c r="N76" s="187">
        <f t="shared" si="16"/>
        <v>155</v>
      </c>
      <c r="O76" s="191">
        <f t="shared" si="17"/>
        <v>36637.35</v>
      </c>
      <c r="P76" s="187" t="str">
        <f t="shared" si="18"/>
        <v>Fora Periode Legal</v>
      </c>
      <c r="Q76" s="187" t="str">
        <f t="shared" si="19"/>
        <v>T1 - Fora Periode Legal</v>
      </c>
      <c r="R76" s="187" t="str">
        <f t="shared" si="13"/>
        <v>T1 - Import Total</v>
      </c>
      <c r="S76" s="193">
        <f t="shared" si="14"/>
        <v>0.36629353812062831</v>
      </c>
      <c r="T76" s="192">
        <f t="shared" si="20"/>
        <v>1</v>
      </c>
    </row>
    <row r="77" spans="2:20" s="91" customFormat="1" x14ac:dyDescent="0.25">
      <c r="B77" s="90"/>
      <c r="C77" s="95">
        <v>44561</v>
      </c>
      <c r="D77" s="54">
        <v>44624</v>
      </c>
      <c r="E77" s="8"/>
      <c r="F77" s="8">
        <v>1536</v>
      </c>
      <c r="G77" s="8" t="s">
        <v>636</v>
      </c>
      <c r="H77" s="48" t="s">
        <v>694</v>
      </c>
      <c r="I77" s="49">
        <v>41007555</v>
      </c>
      <c r="J77" s="8" t="s">
        <v>93</v>
      </c>
      <c r="K77" s="9">
        <v>5635.77</v>
      </c>
      <c r="L77" s="189">
        <f t="shared" si="15"/>
        <v>3</v>
      </c>
      <c r="M77" s="190" t="str">
        <f t="shared" si="12"/>
        <v>T1</v>
      </c>
      <c r="N77" s="187">
        <f t="shared" si="16"/>
        <v>63</v>
      </c>
      <c r="O77" s="191">
        <f t="shared" si="17"/>
        <v>355053.51</v>
      </c>
      <c r="P77" s="187" t="str">
        <f t="shared" si="18"/>
        <v>Fora Periode Legal</v>
      </c>
      <c r="Q77" s="187" t="str">
        <f t="shared" si="19"/>
        <v>T1 - Fora Periode Legal</v>
      </c>
      <c r="R77" s="187" t="str">
        <f t="shared" si="13"/>
        <v>T1 - Import Total</v>
      </c>
      <c r="S77" s="193">
        <f t="shared" si="14"/>
        <v>3.5497601873511022</v>
      </c>
      <c r="T77" s="192">
        <f t="shared" si="20"/>
        <v>1</v>
      </c>
    </row>
    <row r="78" spans="2:20" s="91" customFormat="1" x14ac:dyDescent="0.25">
      <c r="B78" s="90"/>
      <c r="C78" s="188">
        <v>44561</v>
      </c>
      <c r="D78" s="54">
        <v>44624</v>
      </c>
      <c r="E78" s="8"/>
      <c r="F78" s="8">
        <v>1537</v>
      </c>
      <c r="G78" s="8" t="s">
        <v>636</v>
      </c>
      <c r="H78" s="48" t="s">
        <v>695</v>
      </c>
      <c r="I78" s="49">
        <v>41007555</v>
      </c>
      <c r="J78" s="8" t="s">
        <v>93</v>
      </c>
      <c r="K78" s="9">
        <v>4104.04</v>
      </c>
      <c r="L78" s="189">
        <f t="shared" si="15"/>
        <v>3</v>
      </c>
      <c r="M78" s="190" t="str">
        <f t="shared" si="12"/>
        <v>T1</v>
      </c>
      <c r="N78" s="187">
        <f t="shared" si="16"/>
        <v>63</v>
      </c>
      <c r="O78" s="191">
        <f t="shared" si="17"/>
        <v>258554.52</v>
      </c>
      <c r="P78" s="187" t="str">
        <f t="shared" si="18"/>
        <v>Fora Periode Legal</v>
      </c>
      <c r="Q78" s="187" t="str">
        <f t="shared" si="19"/>
        <v>T1 - Fora Periode Legal</v>
      </c>
      <c r="R78" s="187" t="str">
        <f t="shared" si="13"/>
        <v>T1 - Import Total</v>
      </c>
      <c r="S78" s="193">
        <f t="shared" si="14"/>
        <v>2.5849808986698206</v>
      </c>
      <c r="T78" s="192">
        <f t="shared" si="20"/>
        <v>1</v>
      </c>
    </row>
    <row r="79" spans="2:20" s="91" customFormat="1" x14ac:dyDescent="0.25">
      <c r="B79" s="90"/>
      <c r="C79" s="188">
        <v>44561</v>
      </c>
      <c r="D79" s="54">
        <v>44624</v>
      </c>
      <c r="E79" s="8"/>
      <c r="F79" s="8">
        <v>1538</v>
      </c>
      <c r="G79" s="8" t="s">
        <v>636</v>
      </c>
      <c r="H79" s="48" t="s">
        <v>696</v>
      </c>
      <c r="I79" s="49">
        <v>41007555</v>
      </c>
      <c r="J79" s="8" t="s">
        <v>93</v>
      </c>
      <c r="K79" s="9">
        <v>5538.88</v>
      </c>
      <c r="L79" s="189">
        <f t="shared" si="15"/>
        <v>3</v>
      </c>
      <c r="M79" s="190" t="str">
        <f t="shared" si="12"/>
        <v>T1</v>
      </c>
      <c r="N79" s="187">
        <f t="shared" si="16"/>
        <v>63</v>
      </c>
      <c r="O79" s="191">
        <f t="shared" si="17"/>
        <v>348949.44</v>
      </c>
      <c r="P79" s="187" t="str">
        <f t="shared" si="18"/>
        <v>Fora Periode Legal</v>
      </c>
      <c r="Q79" s="187" t="str">
        <f t="shared" si="19"/>
        <v>T1 - Fora Periode Legal</v>
      </c>
      <c r="R79" s="187" t="str">
        <f t="shared" si="13"/>
        <v>T1 - Import Total</v>
      </c>
      <c r="S79" s="193">
        <f t="shared" si="14"/>
        <v>3.4887328096276589</v>
      </c>
      <c r="T79" s="192">
        <f t="shared" si="20"/>
        <v>1</v>
      </c>
    </row>
    <row r="80" spans="2:20" s="91" customFormat="1" x14ac:dyDescent="0.25">
      <c r="B80" s="90"/>
      <c r="C80" s="188">
        <v>44561</v>
      </c>
      <c r="D80" s="54">
        <v>44624</v>
      </c>
      <c r="E80" s="8"/>
      <c r="F80" s="8">
        <v>1539</v>
      </c>
      <c r="G80" s="8" t="s">
        <v>636</v>
      </c>
      <c r="H80" s="48" t="s">
        <v>697</v>
      </c>
      <c r="I80" s="49">
        <v>41007555</v>
      </c>
      <c r="J80" s="8" t="s">
        <v>93</v>
      </c>
      <c r="K80" s="9">
        <v>2547.64</v>
      </c>
      <c r="L80" s="189">
        <f t="shared" si="15"/>
        <v>3</v>
      </c>
      <c r="M80" s="190" t="str">
        <f t="shared" si="12"/>
        <v>T1</v>
      </c>
      <c r="N80" s="187">
        <f t="shared" si="16"/>
        <v>63</v>
      </c>
      <c r="O80" s="191">
        <f t="shared" si="17"/>
        <v>160501.31999999998</v>
      </c>
      <c r="P80" s="187" t="str">
        <f t="shared" si="18"/>
        <v>Fora Periode Legal</v>
      </c>
      <c r="Q80" s="187" t="str">
        <f t="shared" si="19"/>
        <v>T1 - Fora Periode Legal</v>
      </c>
      <c r="R80" s="187" t="str">
        <f t="shared" si="13"/>
        <v>T1 - Import Total</v>
      </c>
      <c r="S80" s="193">
        <f t="shared" si="14"/>
        <v>1.6046629020884744</v>
      </c>
      <c r="T80" s="192">
        <f t="shared" si="20"/>
        <v>1</v>
      </c>
    </row>
    <row r="81" spans="2:20" s="91" customFormat="1" x14ac:dyDescent="0.25">
      <c r="B81" s="90"/>
      <c r="C81" s="95">
        <v>44582</v>
      </c>
      <c r="D81" s="54">
        <v>44624</v>
      </c>
      <c r="E81" s="8"/>
      <c r="F81" s="8">
        <v>1540</v>
      </c>
      <c r="G81" s="8" t="s">
        <v>698</v>
      </c>
      <c r="H81" s="48" t="s">
        <v>699</v>
      </c>
      <c r="I81" s="49">
        <v>40000950</v>
      </c>
      <c r="J81" s="8" t="s">
        <v>130</v>
      </c>
      <c r="K81" s="9">
        <v>155.16999999999999</v>
      </c>
      <c r="L81" s="189">
        <f t="shared" si="15"/>
        <v>3</v>
      </c>
      <c r="M81" s="190" t="str">
        <f t="shared" si="12"/>
        <v>T1</v>
      </c>
      <c r="N81" s="187">
        <f t="shared" si="16"/>
        <v>42</v>
      </c>
      <c r="O81" s="191">
        <f t="shared" si="17"/>
        <v>6517.1399999999994</v>
      </c>
      <c r="P81" s="187" t="str">
        <f t="shared" si="18"/>
        <v>Fora Periode Legal</v>
      </c>
      <c r="Q81" s="187" t="str">
        <f t="shared" si="19"/>
        <v>T1 - Fora Periode Legal</v>
      </c>
      <c r="R81" s="187" t="str">
        <f t="shared" si="13"/>
        <v>T1 - Import Total</v>
      </c>
      <c r="S81" s="193">
        <f t="shared" si="14"/>
        <v>6.5157176188438068E-2</v>
      </c>
      <c r="T81" s="192">
        <f t="shared" si="20"/>
        <v>1</v>
      </c>
    </row>
    <row r="82" spans="2:20" s="91" customFormat="1" x14ac:dyDescent="0.25">
      <c r="B82" s="90"/>
      <c r="C82" s="95">
        <v>44565</v>
      </c>
      <c r="D82" s="54">
        <v>44624</v>
      </c>
      <c r="E82" s="8"/>
      <c r="F82" s="8">
        <v>1541</v>
      </c>
      <c r="G82" s="8" t="s">
        <v>700</v>
      </c>
      <c r="H82" s="48" t="s">
        <v>701</v>
      </c>
      <c r="I82" s="49">
        <v>40001070</v>
      </c>
      <c r="J82" s="8" t="s">
        <v>132</v>
      </c>
      <c r="K82" s="9">
        <v>460.65</v>
      </c>
      <c r="L82" s="189">
        <f t="shared" si="15"/>
        <v>3</v>
      </c>
      <c r="M82" s="190" t="str">
        <f t="shared" si="12"/>
        <v>T1</v>
      </c>
      <c r="N82" s="187">
        <f t="shared" si="16"/>
        <v>59</v>
      </c>
      <c r="O82" s="191">
        <f t="shared" si="17"/>
        <v>27178.35</v>
      </c>
      <c r="P82" s="187" t="str">
        <f t="shared" si="18"/>
        <v>Fora Periode Legal</v>
      </c>
      <c r="Q82" s="187" t="str">
        <f t="shared" si="19"/>
        <v>T1 - Fora Periode Legal</v>
      </c>
      <c r="R82" s="187" t="str">
        <f t="shared" si="13"/>
        <v>T1 - Import Total</v>
      </c>
      <c r="S82" s="193">
        <f t="shared" si="14"/>
        <v>0.27172418261093606</v>
      </c>
      <c r="T82" s="192">
        <f t="shared" si="20"/>
        <v>1</v>
      </c>
    </row>
    <row r="83" spans="2:20" s="91" customFormat="1" x14ac:dyDescent="0.25">
      <c r="B83" s="90"/>
      <c r="C83" s="95">
        <v>44585</v>
      </c>
      <c r="D83" s="54">
        <v>44624</v>
      </c>
      <c r="E83" s="8"/>
      <c r="F83" s="8">
        <v>1542</v>
      </c>
      <c r="G83" s="8" t="s">
        <v>702</v>
      </c>
      <c r="H83" s="48" t="s">
        <v>703</v>
      </c>
      <c r="I83" s="49">
        <v>41037322</v>
      </c>
      <c r="J83" s="8" t="s">
        <v>704</v>
      </c>
      <c r="K83" s="9">
        <v>156.09</v>
      </c>
      <c r="L83" s="189">
        <f t="shared" si="15"/>
        <v>3</v>
      </c>
      <c r="M83" s="190" t="str">
        <f t="shared" si="12"/>
        <v>T1</v>
      </c>
      <c r="N83" s="187">
        <f t="shared" si="16"/>
        <v>39</v>
      </c>
      <c r="O83" s="191">
        <f t="shared" si="17"/>
        <v>6087.51</v>
      </c>
      <c r="P83" s="187" t="str">
        <f t="shared" si="18"/>
        <v>Fora Periode Legal</v>
      </c>
      <c r="Q83" s="187" t="str">
        <f t="shared" si="19"/>
        <v>T1 - Fora Periode Legal</v>
      </c>
      <c r="R83" s="187" t="str">
        <f t="shared" si="13"/>
        <v>T1 - Import Total</v>
      </c>
      <c r="S83" s="193">
        <f t="shared" si="14"/>
        <v>6.0861813866033052E-2</v>
      </c>
      <c r="T83" s="192">
        <f t="shared" si="20"/>
        <v>1</v>
      </c>
    </row>
    <row r="84" spans="2:20" s="91" customFormat="1" x14ac:dyDescent="0.25">
      <c r="B84" s="90"/>
      <c r="C84" s="188">
        <v>44585</v>
      </c>
      <c r="D84" s="54">
        <v>44624</v>
      </c>
      <c r="E84" s="8"/>
      <c r="F84" s="8">
        <v>1543</v>
      </c>
      <c r="G84" s="8" t="s">
        <v>585</v>
      </c>
      <c r="H84" s="48" t="s">
        <v>705</v>
      </c>
      <c r="I84" s="49">
        <v>41007450</v>
      </c>
      <c r="J84" s="8" t="s">
        <v>24</v>
      </c>
      <c r="K84" s="9">
        <v>77.260000000000005</v>
      </c>
      <c r="L84" s="189">
        <f t="shared" si="15"/>
        <v>3</v>
      </c>
      <c r="M84" s="190" t="str">
        <f t="shared" si="12"/>
        <v>T1</v>
      </c>
      <c r="N84" s="187">
        <f t="shared" si="16"/>
        <v>39</v>
      </c>
      <c r="O84" s="191">
        <f t="shared" si="17"/>
        <v>3013.1400000000003</v>
      </c>
      <c r="P84" s="187" t="str">
        <f t="shared" si="18"/>
        <v>Fora Periode Legal</v>
      </c>
      <c r="Q84" s="187" t="str">
        <f t="shared" si="19"/>
        <v>T1 - Fora Periode Legal</v>
      </c>
      <c r="R84" s="187" t="str">
        <f t="shared" si="13"/>
        <v>T1 - Import Total</v>
      </c>
      <c r="S84" s="193">
        <f t="shared" si="14"/>
        <v>3.0124823750975169E-2</v>
      </c>
      <c r="T84" s="192">
        <f t="shared" si="20"/>
        <v>1</v>
      </c>
    </row>
    <row r="85" spans="2:20" s="91" customFormat="1" x14ac:dyDescent="0.25">
      <c r="B85" s="90"/>
      <c r="C85" s="95">
        <v>44576</v>
      </c>
      <c r="D85" s="54">
        <v>44624</v>
      </c>
      <c r="E85" s="8"/>
      <c r="F85" s="8">
        <v>1544</v>
      </c>
      <c r="G85" s="50" t="s">
        <v>706</v>
      </c>
      <c r="H85" s="48" t="s">
        <v>707</v>
      </c>
      <c r="I85" s="49">
        <v>41001148</v>
      </c>
      <c r="J85" s="8" t="s">
        <v>708</v>
      </c>
      <c r="K85" s="9">
        <v>16.600000000000001</v>
      </c>
      <c r="L85" s="189">
        <f t="shared" si="15"/>
        <v>3</v>
      </c>
      <c r="M85" s="190" t="str">
        <f t="shared" si="12"/>
        <v>T1</v>
      </c>
      <c r="N85" s="187">
        <f t="shared" si="16"/>
        <v>48</v>
      </c>
      <c r="O85" s="191">
        <f t="shared" si="17"/>
        <v>796.80000000000007</v>
      </c>
      <c r="P85" s="187" t="str">
        <f t="shared" si="18"/>
        <v>Fora Periode Legal</v>
      </c>
      <c r="Q85" s="187" t="str">
        <f t="shared" si="19"/>
        <v>T1 - Fora Periode Legal</v>
      </c>
      <c r="R85" s="187" t="str">
        <f t="shared" si="13"/>
        <v>T1 - Import Total</v>
      </c>
      <c r="S85" s="193">
        <f t="shared" si="14"/>
        <v>7.9662609652312918E-3</v>
      </c>
      <c r="T85" s="192">
        <f t="shared" si="20"/>
        <v>1</v>
      </c>
    </row>
    <row r="86" spans="2:20" s="91" customFormat="1" x14ac:dyDescent="0.25">
      <c r="B86" s="90"/>
      <c r="C86" s="95">
        <v>44582</v>
      </c>
      <c r="D86" s="54">
        <v>44624</v>
      </c>
      <c r="E86" s="8"/>
      <c r="F86" s="8">
        <v>1545</v>
      </c>
      <c r="G86" s="50" t="s">
        <v>709</v>
      </c>
      <c r="H86" s="48" t="s">
        <v>710</v>
      </c>
      <c r="I86" s="49">
        <v>41000460</v>
      </c>
      <c r="J86" s="8" t="s">
        <v>152</v>
      </c>
      <c r="K86" s="9">
        <v>840.95</v>
      </c>
      <c r="L86" s="189">
        <f t="shared" si="15"/>
        <v>3</v>
      </c>
      <c r="M86" s="190" t="str">
        <f t="shared" si="12"/>
        <v>T1</v>
      </c>
      <c r="N86" s="187">
        <f t="shared" si="16"/>
        <v>42</v>
      </c>
      <c r="O86" s="191">
        <f t="shared" si="17"/>
        <v>35319.9</v>
      </c>
      <c r="P86" s="187" t="str">
        <f t="shared" si="18"/>
        <v>Fora Periode Legal</v>
      </c>
      <c r="Q86" s="187" t="str">
        <f t="shared" si="19"/>
        <v>T1 - Fora Periode Legal</v>
      </c>
      <c r="R86" s="187" t="str">
        <f t="shared" si="13"/>
        <v>T1 - Import Total</v>
      </c>
      <c r="S86" s="193">
        <f t="shared" si="14"/>
        <v>0.35312191348628602</v>
      </c>
      <c r="T86" s="192">
        <f t="shared" si="20"/>
        <v>1</v>
      </c>
    </row>
    <row r="87" spans="2:20" s="91" customFormat="1" x14ac:dyDescent="0.25">
      <c r="B87" s="90"/>
      <c r="C87" s="95">
        <v>44564</v>
      </c>
      <c r="D87" s="54">
        <v>44624</v>
      </c>
      <c r="F87" s="91">
        <v>1546</v>
      </c>
      <c r="G87" s="50" t="s">
        <v>588</v>
      </c>
      <c r="H87" s="96" t="s">
        <v>711</v>
      </c>
      <c r="I87" s="97">
        <v>41008099</v>
      </c>
      <c r="J87" s="91" t="s">
        <v>25</v>
      </c>
      <c r="K87" s="94">
        <v>18.05</v>
      </c>
      <c r="L87" s="189">
        <f t="shared" si="15"/>
        <v>3</v>
      </c>
      <c r="M87" s="190" t="str">
        <f t="shared" si="12"/>
        <v>T1</v>
      </c>
      <c r="N87" s="187">
        <f t="shared" si="16"/>
        <v>60</v>
      </c>
      <c r="O87" s="191">
        <f t="shared" si="17"/>
        <v>1083</v>
      </c>
      <c r="P87" s="187" t="str">
        <f t="shared" si="18"/>
        <v>Fora Periode Legal</v>
      </c>
      <c r="Q87" s="187" t="str">
        <f t="shared" si="19"/>
        <v>T1 - Fora Periode Legal</v>
      </c>
      <c r="R87" s="187" t="str">
        <f t="shared" si="13"/>
        <v>T1 - Import Total</v>
      </c>
      <c r="S87" s="193">
        <f t="shared" si="14"/>
        <v>1.082763632698982E-2</v>
      </c>
      <c r="T87" s="192">
        <f t="shared" si="20"/>
        <v>1</v>
      </c>
    </row>
    <row r="88" spans="2:20" s="91" customFormat="1" x14ac:dyDescent="0.25">
      <c r="B88" s="90"/>
      <c r="C88" s="188">
        <v>44564</v>
      </c>
      <c r="D88" s="54">
        <v>44624</v>
      </c>
      <c r="F88" s="91">
        <v>1547</v>
      </c>
      <c r="G88" s="50" t="s">
        <v>588</v>
      </c>
      <c r="H88" s="96" t="s">
        <v>712</v>
      </c>
      <c r="I88" s="97">
        <v>41008099</v>
      </c>
      <c r="J88" s="91" t="s">
        <v>25</v>
      </c>
      <c r="K88" s="94">
        <v>122.25</v>
      </c>
      <c r="L88" s="189">
        <f t="shared" si="15"/>
        <v>3</v>
      </c>
      <c r="M88" s="190" t="str">
        <f t="shared" si="12"/>
        <v>T1</v>
      </c>
      <c r="N88" s="187">
        <f t="shared" si="16"/>
        <v>60</v>
      </c>
      <c r="O88" s="191">
        <f t="shared" si="17"/>
        <v>7335</v>
      </c>
      <c r="P88" s="187" t="str">
        <f t="shared" si="18"/>
        <v>Fora Periode Legal</v>
      </c>
      <c r="Q88" s="187" t="str">
        <f t="shared" si="19"/>
        <v>T1 - Fora Periode Legal</v>
      </c>
      <c r="R88" s="187" t="str">
        <f t="shared" si="13"/>
        <v>T1 - Import Total</v>
      </c>
      <c r="S88" s="193">
        <f t="shared" si="14"/>
        <v>7.3333991189723294E-2</v>
      </c>
      <c r="T88" s="192">
        <f t="shared" si="20"/>
        <v>1</v>
      </c>
    </row>
    <row r="89" spans="2:20" s="91" customFormat="1" x14ac:dyDescent="0.25">
      <c r="B89" s="90"/>
      <c r="C89" s="95">
        <v>44592</v>
      </c>
      <c r="D89" s="54">
        <v>44624</v>
      </c>
      <c r="F89" s="91">
        <v>1548</v>
      </c>
      <c r="G89" s="50" t="s">
        <v>588</v>
      </c>
      <c r="H89" s="96" t="s">
        <v>713</v>
      </c>
      <c r="I89" s="97">
        <v>41008099</v>
      </c>
      <c r="J89" s="91" t="s">
        <v>25</v>
      </c>
      <c r="K89" s="94">
        <v>70.23</v>
      </c>
      <c r="L89" s="189">
        <f t="shared" si="15"/>
        <v>3</v>
      </c>
      <c r="M89" s="190" t="str">
        <f t="shared" si="12"/>
        <v>T1</v>
      </c>
      <c r="N89" s="187">
        <f t="shared" si="16"/>
        <v>32</v>
      </c>
      <c r="O89" s="191">
        <f t="shared" si="17"/>
        <v>2247.36</v>
      </c>
      <c r="P89" s="187" t="str">
        <f t="shared" si="18"/>
        <v>Fora Periode Legal</v>
      </c>
      <c r="Q89" s="187" t="str">
        <f t="shared" si="19"/>
        <v>T1 - Fora Periode Legal</v>
      </c>
      <c r="R89" s="187" t="str">
        <f t="shared" si="13"/>
        <v>T1 - Import Total</v>
      </c>
      <c r="S89" s="193">
        <f t="shared" si="14"/>
        <v>2.2468695083863198E-2</v>
      </c>
      <c r="T89" s="192">
        <f t="shared" si="20"/>
        <v>1</v>
      </c>
    </row>
    <row r="90" spans="2:20" s="91" customFormat="1" x14ac:dyDescent="0.25">
      <c r="B90" s="90"/>
      <c r="C90" s="188">
        <v>44592</v>
      </c>
      <c r="D90" s="54">
        <v>44624</v>
      </c>
      <c r="F90" s="91">
        <v>1549</v>
      </c>
      <c r="G90" s="50" t="s">
        <v>588</v>
      </c>
      <c r="H90" s="96" t="s">
        <v>714</v>
      </c>
      <c r="I90" s="97">
        <v>41008099</v>
      </c>
      <c r="J90" s="91" t="s">
        <v>25</v>
      </c>
      <c r="K90" s="94">
        <v>102.29</v>
      </c>
      <c r="L90" s="189">
        <f t="shared" si="15"/>
        <v>3</v>
      </c>
      <c r="M90" s="190" t="str">
        <f t="shared" si="12"/>
        <v>T1</v>
      </c>
      <c r="N90" s="187">
        <f t="shared" si="16"/>
        <v>32</v>
      </c>
      <c r="O90" s="191">
        <f t="shared" si="17"/>
        <v>3273.28</v>
      </c>
      <c r="P90" s="187" t="str">
        <f t="shared" si="18"/>
        <v>Fora Periode Legal</v>
      </c>
      <c r="Q90" s="187" t="str">
        <f t="shared" si="19"/>
        <v>T1 - Fora Periode Legal</v>
      </c>
      <c r="R90" s="187" t="str">
        <f t="shared" si="13"/>
        <v>T1 - Import Total</v>
      </c>
      <c r="S90" s="193">
        <f t="shared" si="14"/>
        <v>3.2725655989297546E-2</v>
      </c>
      <c r="T90" s="192">
        <f t="shared" si="20"/>
        <v>1</v>
      </c>
    </row>
    <row r="91" spans="2:20" s="91" customFormat="1" x14ac:dyDescent="0.25">
      <c r="B91" s="90"/>
      <c r="C91" s="188">
        <v>44592</v>
      </c>
      <c r="D91" s="54">
        <v>44624</v>
      </c>
      <c r="F91" s="91">
        <v>1550</v>
      </c>
      <c r="G91" s="50" t="s">
        <v>588</v>
      </c>
      <c r="H91" s="96" t="s">
        <v>715</v>
      </c>
      <c r="I91" s="97">
        <v>41008099</v>
      </c>
      <c r="J91" s="91" t="s">
        <v>25</v>
      </c>
      <c r="K91" s="94">
        <v>15.22</v>
      </c>
      <c r="L91" s="189">
        <f t="shared" si="15"/>
        <v>3</v>
      </c>
      <c r="M91" s="190" t="str">
        <f t="shared" si="12"/>
        <v>T1</v>
      </c>
      <c r="N91" s="187">
        <f t="shared" si="16"/>
        <v>32</v>
      </c>
      <c r="O91" s="191">
        <f t="shared" si="17"/>
        <v>487.04</v>
      </c>
      <c r="P91" s="187" t="str">
        <f t="shared" si="18"/>
        <v>Fora Periode Legal</v>
      </c>
      <c r="Q91" s="187" t="str">
        <f t="shared" si="19"/>
        <v>T1 - Fora Periode Legal</v>
      </c>
      <c r="R91" s="187" t="str">
        <f t="shared" si="13"/>
        <v>T1 - Import Total</v>
      </c>
      <c r="S91" s="193">
        <f t="shared" si="14"/>
        <v>4.8693370237277208E-3</v>
      </c>
      <c r="T91" s="192">
        <f t="shared" si="20"/>
        <v>1</v>
      </c>
    </row>
    <row r="92" spans="2:20" s="91" customFormat="1" x14ac:dyDescent="0.25">
      <c r="B92" s="90"/>
      <c r="C92" s="188">
        <v>44592</v>
      </c>
      <c r="D92" s="54">
        <v>44624</v>
      </c>
      <c r="F92" s="91">
        <v>1551</v>
      </c>
      <c r="G92" s="50" t="s">
        <v>588</v>
      </c>
      <c r="H92" s="96" t="s">
        <v>716</v>
      </c>
      <c r="I92" s="97">
        <v>41008099</v>
      </c>
      <c r="J92" s="91" t="s">
        <v>25</v>
      </c>
      <c r="K92" s="94">
        <v>139.53</v>
      </c>
      <c r="L92" s="189">
        <f t="shared" si="15"/>
        <v>3</v>
      </c>
      <c r="M92" s="190" t="str">
        <f t="shared" si="12"/>
        <v>T1</v>
      </c>
      <c r="N92" s="187">
        <f t="shared" si="16"/>
        <v>32</v>
      </c>
      <c r="O92" s="191">
        <f t="shared" si="17"/>
        <v>4464.96</v>
      </c>
      <c r="P92" s="187" t="str">
        <f t="shared" si="18"/>
        <v>Fora Periode Legal</v>
      </c>
      <c r="Q92" s="187" t="str">
        <f t="shared" si="19"/>
        <v>T1 - Fora Periode Legal</v>
      </c>
      <c r="R92" s="187" t="str">
        <f t="shared" si="13"/>
        <v>T1 - Import Total</v>
      </c>
      <c r="S92" s="193">
        <f t="shared" si="14"/>
        <v>4.463985511962739E-2</v>
      </c>
      <c r="T92" s="192">
        <f t="shared" si="20"/>
        <v>1</v>
      </c>
    </row>
    <row r="93" spans="2:20" s="91" customFormat="1" x14ac:dyDescent="0.25">
      <c r="B93" s="90"/>
      <c r="C93" s="188">
        <v>44592</v>
      </c>
      <c r="D93" s="54">
        <v>44624</v>
      </c>
      <c r="F93" s="91">
        <v>1552</v>
      </c>
      <c r="G93" s="50" t="s">
        <v>588</v>
      </c>
      <c r="H93" s="96" t="s">
        <v>717</v>
      </c>
      <c r="I93" s="97">
        <v>41008099</v>
      </c>
      <c r="J93" s="91" t="s">
        <v>25</v>
      </c>
      <c r="K93" s="94">
        <v>79.739999999999995</v>
      </c>
      <c r="L93" s="189">
        <f t="shared" si="15"/>
        <v>3</v>
      </c>
      <c r="M93" s="190" t="str">
        <f t="shared" si="12"/>
        <v>T1</v>
      </c>
      <c r="N93" s="187">
        <f t="shared" si="16"/>
        <v>32</v>
      </c>
      <c r="O93" s="191">
        <f t="shared" si="17"/>
        <v>2551.6799999999998</v>
      </c>
      <c r="P93" s="187" t="str">
        <f t="shared" si="18"/>
        <v>Fora Periode Legal</v>
      </c>
      <c r="Q93" s="187" t="str">
        <f t="shared" si="19"/>
        <v>T1 - Fora Periode Legal</v>
      </c>
      <c r="R93" s="187" t="str">
        <f t="shared" si="13"/>
        <v>T1 - Import Total</v>
      </c>
      <c r="S93" s="193">
        <f t="shared" si="14"/>
        <v>2.5511230898294903E-2</v>
      </c>
      <c r="T93" s="192">
        <f t="shared" si="20"/>
        <v>1</v>
      </c>
    </row>
    <row r="94" spans="2:20" s="91" customFormat="1" x14ac:dyDescent="0.25">
      <c r="B94" s="90"/>
      <c r="C94" s="199">
        <v>44592</v>
      </c>
      <c r="D94" s="54">
        <v>44624</v>
      </c>
      <c r="F94" s="91">
        <v>1553</v>
      </c>
      <c r="G94" s="50" t="s">
        <v>588</v>
      </c>
      <c r="H94" s="96" t="s">
        <v>718</v>
      </c>
      <c r="I94" s="97">
        <v>41008099</v>
      </c>
      <c r="J94" s="91" t="s">
        <v>25</v>
      </c>
      <c r="K94" s="94">
        <v>28.5</v>
      </c>
      <c r="L94" s="189">
        <f t="shared" si="15"/>
        <v>3</v>
      </c>
      <c r="M94" s="190" t="str">
        <f t="shared" si="12"/>
        <v>T1</v>
      </c>
      <c r="N94" s="187">
        <f t="shared" si="16"/>
        <v>32</v>
      </c>
      <c r="O94" s="191">
        <f t="shared" si="17"/>
        <v>912</v>
      </c>
      <c r="P94" s="187" t="str">
        <f t="shared" si="18"/>
        <v>Fora Periode Legal</v>
      </c>
      <c r="Q94" s="187" t="str">
        <f t="shared" si="19"/>
        <v>T1 - Fora Periode Legal</v>
      </c>
      <c r="R94" s="187" t="str">
        <f t="shared" si="13"/>
        <v>T1 - Import Total</v>
      </c>
      <c r="S94" s="193">
        <f t="shared" si="14"/>
        <v>9.1180095385177424E-3</v>
      </c>
      <c r="T94" s="192">
        <f t="shared" si="20"/>
        <v>1</v>
      </c>
    </row>
    <row r="95" spans="2:20" s="91" customFormat="1" x14ac:dyDescent="0.25">
      <c r="B95" s="90"/>
      <c r="C95" s="199">
        <v>44592</v>
      </c>
      <c r="D95" s="54">
        <v>44624</v>
      </c>
      <c r="F95" s="91">
        <v>1554</v>
      </c>
      <c r="G95" s="50" t="s">
        <v>588</v>
      </c>
      <c r="H95" s="96" t="s">
        <v>719</v>
      </c>
      <c r="I95" s="97">
        <v>41008099</v>
      </c>
      <c r="J95" s="91" t="s">
        <v>25</v>
      </c>
      <c r="K95" s="94">
        <v>5.75</v>
      </c>
      <c r="L95" s="189">
        <f t="shared" si="15"/>
        <v>3</v>
      </c>
      <c r="M95" s="190" t="str">
        <f t="shared" si="12"/>
        <v>T1</v>
      </c>
      <c r="N95" s="187">
        <f t="shared" si="16"/>
        <v>32</v>
      </c>
      <c r="O95" s="191">
        <f t="shared" si="17"/>
        <v>184</v>
      </c>
      <c r="P95" s="187" t="str">
        <f t="shared" si="18"/>
        <v>Fora Periode Legal</v>
      </c>
      <c r="Q95" s="187" t="str">
        <f t="shared" si="19"/>
        <v>T1 - Fora Periode Legal</v>
      </c>
      <c r="R95" s="187" t="str">
        <f t="shared" si="13"/>
        <v>T1 - Import Total</v>
      </c>
      <c r="S95" s="193">
        <f t="shared" si="14"/>
        <v>1.8395984156658605E-3</v>
      </c>
      <c r="T95" s="192">
        <f t="shared" si="20"/>
        <v>1</v>
      </c>
    </row>
    <row r="96" spans="2:20" s="91" customFormat="1" x14ac:dyDescent="0.25">
      <c r="B96" s="90"/>
      <c r="C96" s="199">
        <v>44592</v>
      </c>
      <c r="D96" s="54">
        <v>44624</v>
      </c>
      <c r="F96" s="91">
        <v>1555</v>
      </c>
      <c r="G96" s="50" t="s">
        <v>720</v>
      </c>
      <c r="H96" s="96" t="s">
        <v>721</v>
      </c>
      <c r="I96" s="97">
        <v>41002895</v>
      </c>
      <c r="J96" s="91" t="s">
        <v>163</v>
      </c>
      <c r="K96" s="94">
        <v>2170.7399999999998</v>
      </c>
      <c r="L96" s="189">
        <f t="shared" si="15"/>
        <v>3</v>
      </c>
      <c r="M96" s="190" t="str">
        <f t="shared" si="12"/>
        <v>T1</v>
      </c>
      <c r="N96" s="187">
        <f t="shared" si="16"/>
        <v>32</v>
      </c>
      <c r="O96" s="191">
        <f t="shared" si="17"/>
        <v>69463.679999999993</v>
      </c>
      <c r="P96" s="187" t="str">
        <f t="shared" si="18"/>
        <v>Fora Periode Legal</v>
      </c>
      <c r="Q96" s="187" t="str">
        <f t="shared" si="19"/>
        <v>T1 - Fora Periode Legal</v>
      </c>
      <c r="R96" s="187" t="str">
        <f t="shared" si="13"/>
        <v>T1 - Import Total</v>
      </c>
      <c r="S96" s="193">
        <f t="shared" si="14"/>
        <v>0.69448519388217556</v>
      </c>
      <c r="T96" s="192">
        <f t="shared" si="20"/>
        <v>1</v>
      </c>
    </row>
    <row r="97" spans="2:20" s="91" customFormat="1" x14ac:dyDescent="0.25">
      <c r="B97" s="90"/>
      <c r="C97" s="95">
        <v>44594</v>
      </c>
      <c r="D97" s="54">
        <v>44624</v>
      </c>
      <c r="F97" s="91">
        <v>1556</v>
      </c>
      <c r="G97" s="50" t="s">
        <v>722</v>
      </c>
      <c r="H97" s="96" t="s">
        <v>723</v>
      </c>
      <c r="I97" s="97">
        <v>40000187</v>
      </c>
      <c r="J97" s="91" t="s">
        <v>367</v>
      </c>
      <c r="K97" s="94">
        <v>2343.17</v>
      </c>
      <c r="L97" s="189">
        <f t="shared" si="15"/>
        <v>3</v>
      </c>
      <c r="M97" s="190" t="str">
        <f t="shared" si="12"/>
        <v>T1</v>
      </c>
      <c r="N97" s="187">
        <f t="shared" si="16"/>
        <v>30</v>
      </c>
      <c r="O97" s="191">
        <f t="shared" si="17"/>
        <v>70295.100000000006</v>
      </c>
      <c r="P97" s="187" t="str">
        <f t="shared" si="18"/>
        <v>Dins Periode Legal</v>
      </c>
      <c r="Q97" s="187" t="str">
        <f t="shared" si="19"/>
        <v>T1 - Dins Periode Legal</v>
      </c>
      <c r="R97" s="187" t="str">
        <f t="shared" si="13"/>
        <v>T1 - Import Total</v>
      </c>
      <c r="S97" s="193">
        <f t="shared" si="14"/>
        <v>0.70279757928844144</v>
      </c>
      <c r="T97" s="192">
        <f t="shared" si="20"/>
        <v>1</v>
      </c>
    </row>
    <row r="98" spans="2:20" s="91" customFormat="1" x14ac:dyDescent="0.25">
      <c r="B98" s="90"/>
      <c r="C98" s="199">
        <v>44592</v>
      </c>
      <c r="D98" s="54">
        <v>44624</v>
      </c>
      <c r="F98" s="91">
        <v>1557</v>
      </c>
      <c r="G98" s="91" t="s">
        <v>618</v>
      </c>
      <c r="H98" s="96" t="s">
        <v>724</v>
      </c>
      <c r="I98" s="97">
        <v>40001066</v>
      </c>
      <c r="J98" s="91" t="s">
        <v>620</v>
      </c>
      <c r="K98" s="94">
        <v>3756.97</v>
      </c>
      <c r="L98" s="189">
        <f t="shared" si="15"/>
        <v>3</v>
      </c>
      <c r="M98" s="190" t="str">
        <f t="shared" si="12"/>
        <v>T1</v>
      </c>
      <c r="N98" s="187">
        <f t="shared" si="16"/>
        <v>32</v>
      </c>
      <c r="O98" s="191">
        <f t="shared" si="17"/>
        <v>120223.03999999999</v>
      </c>
      <c r="P98" s="187" t="str">
        <f t="shared" si="18"/>
        <v>Fora Periode Legal</v>
      </c>
      <c r="Q98" s="187" t="str">
        <f t="shared" si="19"/>
        <v>T1 - Fora Periode Legal</v>
      </c>
      <c r="R98" s="187" t="str">
        <f t="shared" si="13"/>
        <v>T1 - Import Total</v>
      </c>
      <c r="S98" s="193">
        <f t="shared" si="14"/>
        <v>1.2019680103833335</v>
      </c>
      <c r="T98" s="192">
        <f t="shared" si="20"/>
        <v>1</v>
      </c>
    </row>
    <row r="99" spans="2:20" s="91" customFormat="1" x14ac:dyDescent="0.25">
      <c r="B99" s="90"/>
      <c r="C99" s="95">
        <v>44565</v>
      </c>
      <c r="D99" s="54">
        <v>44624</v>
      </c>
      <c r="F99" s="91">
        <v>1558</v>
      </c>
      <c r="G99" s="91" t="s">
        <v>725</v>
      </c>
      <c r="H99" s="96" t="s">
        <v>429</v>
      </c>
      <c r="I99" s="97">
        <v>41037122</v>
      </c>
      <c r="J99" s="91" t="s">
        <v>726</v>
      </c>
      <c r="K99" s="94">
        <v>580.79999999999995</v>
      </c>
      <c r="L99" s="189">
        <f t="shared" si="15"/>
        <v>3</v>
      </c>
      <c r="M99" s="190" t="str">
        <f t="shared" si="12"/>
        <v>T1</v>
      </c>
      <c r="N99" s="187">
        <f t="shared" si="16"/>
        <v>59</v>
      </c>
      <c r="O99" s="191">
        <f t="shared" si="17"/>
        <v>34267.199999999997</v>
      </c>
      <c r="P99" s="187" t="str">
        <f t="shared" si="18"/>
        <v>Fora Periode Legal</v>
      </c>
      <c r="Q99" s="187" t="str">
        <f t="shared" si="19"/>
        <v>T1 - Fora Periode Legal</v>
      </c>
      <c r="R99" s="187" t="str">
        <f t="shared" si="13"/>
        <v>T1 - Import Total</v>
      </c>
      <c r="S99" s="193">
        <f t="shared" si="14"/>
        <v>0.34259721102883245</v>
      </c>
      <c r="T99" s="192">
        <f t="shared" si="20"/>
        <v>1</v>
      </c>
    </row>
    <row r="100" spans="2:20" s="91" customFormat="1" x14ac:dyDescent="0.25">
      <c r="B100" s="90"/>
      <c r="C100" s="95">
        <v>44580</v>
      </c>
      <c r="D100" s="54">
        <v>44624</v>
      </c>
      <c r="F100" s="91">
        <v>1559</v>
      </c>
      <c r="G100" s="91" t="s">
        <v>727</v>
      </c>
      <c r="H100" s="96" t="s">
        <v>728</v>
      </c>
      <c r="I100" s="97">
        <v>40037365</v>
      </c>
      <c r="J100" s="91" t="s">
        <v>729</v>
      </c>
      <c r="K100" s="94">
        <v>4056.53</v>
      </c>
      <c r="L100" s="189">
        <f t="shared" si="15"/>
        <v>3</v>
      </c>
      <c r="M100" s="190" t="str">
        <f t="shared" si="12"/>
        <v>T1</v>
      </c>
      <c r="N100" s="187">
        <f t="shared" si="16"/>
        <v>44</v>
      </c>
      <c r="O100" s="191">
        <f t="shared" si="17"/>
        <v>178487.32</v>
      </c>
      <c r="P100" s="187" t="str">
        <f t="shared" si="18"/>
        <v>Fora Periode Legal</v>
      </c>
      <c r="Q100" s="187" t="str">
        <f t="shared" si="19"/>
        <v>T1 - Fora Periode Legal</v>
      </c>
      <c r="R100" s="187" t="str">
        <f t="shared" si="13"/>
        <v>T1 - Import Total</v>
      </c>
      <c r="S100" s="193">
        <f t="shared" si="14"/>
        <v>1.7844836472198122</v>
      </c>
      <c r="T100" s="192">
        <f t="shared" si="20"/>
        <v>1</v>
      </c>
    </row>
    <row r="101" spans="2:20" s="91" customFormat="1" x14ac:dyDescent="0.25">
      <c r="B101" s="90"/>
      <c r="C101" s="95">
        <v>44581</v>
      </c>
      <c r="D101" s="54">
        <v>44624</v>
      </c>
      <c r="F101" s="91">
        <v>1560</v>
      </c>
      <c r="G101" s="91" t="s">
        <v>730</v>
      </c>
      <c r="H101" s="96" t="s">
        <v>731</v>
      </c>
      <c r="I101" s="97">
        <v>41037326</v>
      </c>
      <c r="J101" s="91" t="s">
        <v>732</v>
      </c>
      <c r="K101" s="94">
        <v>290.39999999999998</v>
      </c>
      <c r="L101" s="189">
        <f t="shared" si="15"/>
        <v>3</v>
      </c>
      <c r="M101" s="190" t="str">
        <f t="shared" si="12"/>
        <v>T1</v>
      </c>
      <c r="N101" s="187">
        <f t="shared" si="16"/>
        <v>43</v>
      </c>
      <c r="O101" s="191">
        <f t="shared" si="17"/>
        <v>12487.199999999999</v>
      </c>
      <c r="P101" s="187" t="str">
        <f t="shared" si="18"/>
        <v>Fora Periode Legal</v>
      </c>
      <c r="Q101" s="187" t="str">
        <f t="shared" si="19"/>
        <v>T1 - Fora Periode Legal</v>
      </c>
      <c r="R101" s="187" t="str">
        <f t="shared" si="13"/>
        <v>T1 - Import Total</v>
      </c>
      <c r="S101" s="193">
        <f t="shared" si="14"/>
        <v>0.12484474639186267</v>
      </c>
      <c r="T101" s="192">
        <f t="shared" si="20"/>
        <v>1</v>
      </c>
    </row>
    <row r="102" spans="2:20" s="91" customFormat="1" x14ac:dyDescent="0.25">
      <c r="B102" s="90"/>
      <c r="C102" s="188">
        <v>44578</v>
      </c>
      <c r="D102" s="54">
        <v>44624</v>
      </c>
      <c r="F102" s="91">
        <v>1561</v>
      </c>
      <c r="G102" s="91" t="s">
        <v>733</v>
      </c>
      <c r="H102" s="96" t="s">
        <v>734</v>
      </c>
      <c r="I102" s="97">
        <v>41005300</v>
      </c>
      <c r="J102" s="91" t="s">
        <v>22</v>
      </c>
      <c r="K102" s="94">
        <v>93.81</v>
      </c>
      <c r="L102" s="189">
        <f t="shared" si="15"/>
        <v>3</v>
      </c>
      <c r="M102" s="190" t="str">
        <f t="shared" si="12"/>
        <v>T1</v>
      </c>
      <c r="N102" s="187">
        <f t="shared" si="16"/>
        <v>46</v>
      </c>
      <c r="O102" s="191">
        <f t="shared" si="17"/>
        <v>4315.26</v>
      </c>
      <c r="P102" s="187" t="str">
        <f t="shared" si="18"/>
        <v>Fora Periode Legal</v>
      </c>
      <c r="Q102" s="187" t="str">
        <f t="shared" si="19"/>
        <v>T1 - Fora Periode Legal</v>
      </c>
      <c r="R102" s="187" t="str">
        <f t="shared" si="13"/>
        <v>T1 - Import Total</v>
      </c>
      <c r="S102" s="193">
        <f t="shared" si="14"/>
        <v>4.3143181843403593E-2</v>
      </c>
      <c r="T102" s="192">
        <f t="shared" si="20"/>
        <v>1</v>
      </c>
    </row>
    <row r="103" spans="2:20" s="91" customFormat="1" x14ac:dyDescent="0.25">
      <c r="B103" s="90"/>
      <c r="C103" s="188">
        <v>44576</v>
      </c>
      <c r="D103" s="54">
        <v>44624</v>
      </c>
      <c r="F103" s="91">
        <v>1562</v>
      </c>
      <c r="G103" s="91" t="s">
        <v>735</v>
      </c>
      <c r="H103" s="96" t="s">
        <v>736</v>
      </c>
      <c r="I103" s="97">
        <v>40000650</v>
      </c>
      <c r="J103" s="91" t="s">
        <v>127</v>
      </c>
      <c r="K103" s="94">
        <v>259.97000000000003</v>
      </c>
      <c r="L103" s="189">
        <f t="shared" si="15"/>
        <v>3</v>
      </c>
      <c r="M103" s="190" t="str">
        <f t="shared" si="12"/>
        <v>T1</v>
      </c>
      <c r="N103" s="187">
        <f t="shared" si="16"/>
        <v>48</v>
      </c>
      <c r="O103" s="191">
        <f t="shared" si="17"/>
        <v>12478.560000000001</v>
      </c>
      <c r="P103" s="187" t="str">
        <f t="shared" si="18"/>
        <v>Fora Periode Legal</v>
      </c>
      <c r="Q103" s="187" t="str">
        <f t="shared" si="19"/>
        <v>T1 - Fora Periode Legal</v>
      </c>
      <c r="R103" s="187" t="str">
        <f t="shared" si="13"/>
        <v>T1 - Import Total</v>
      </c>
      <c r="S103" s="193">
        <f t="shared" si="14"/>
        <v>0.12475836524886622</v>
      </c>
      <c r="T103" s="192">
        <f t="shared" si="20"/>
        <v>1</v>
      </c>
    </row>
    <row r="104" spans="2:20" s="91" customFormat="1" x14ac:dyDescent="0.25">
      <c r="B104" s="90"/>
      <c r="C104" s="95">
        <v>44592</v>
      </c>
      <c r="D104" s="54">
        <v>44624</v>
      </c>
      <c r="F104" s="91">
        <v>1563</v>
      </c>
      <c r="G104" s="91" t="s">
        <v>621</v>
      </c>
      <c r="H104" s="96" t="s">
        <v>737</v>
      </c>
      <c r="I104" s="97">
        <v>41003309</v>
      </c>
      <c r="J104" s="91" t="s">
        <v>559</v>
      </c>
      <c r="K104" s="94">
        <v>39.950000000000003</v>
      </c>
      <c r="L104" s="189">
        <f t="shared" si="15"/>
        <v>3</v>
      </c>
      <c r="M104" s="190" t="str">
        <f t="shared" si="12"/>
        <v>T1</v>
      </c>
      <c r="N104" s="187">
        <f t="shared" si="16"/>
        <v>32</v>
      </c>
      <c r="O104" s="191">
        <f t="shared" si="17"/>
        <v>1278.4000000000001</v>
      </c>
      <c r="P104" s="187" t="str">
        <f t="shared" si="18"/>
        <v>Fora Periode Legal</v>
      </c>
      <c r="Q104" s="187" t="str">
        <f t="shared" si="19"/>
        <v>T1 - Fora Periode Legal</v>
      </c>
      <c r="R104" s="187" t="str">
        <f t="shared" si="13"/>
        <v>T1 - Import Total</v>
      </c>
      <c r="S104" s="193">
        <f t="shared" si="14"/>
        <v>1.2781209861887152E-2</v>
      </c>
      <c r="T104" s="192">
        <f t="shared" si="20"/>
        <v>1</v>
      </c>
    </row>
    <row r="105" spans="2:20" s="91" customFormat="1" x14ac:dyDescent="0.25">
      <c r="B105" s="90"/>
      <c r="C105" s="95">
        <v>44563</v>
      </c>
      <c r="D105" s="54">
        <v>44624</v>
      </c>
      <c r="F105" s="91">
        <v>1564</v>
      </c>
      <c r="G105" s="91" t="s">
        <v>625</v>
      </c>
      <c r="H105" s="96" t="s">
        <v>738</v>
      </c>
      <c r="I105" s="97">
        <v>40001400</v>
      </c>
      <c r="J105" s="91" t="s">
        <v>34</v>
      </c>
      <c r="K105" s="94">
        <v>2371.21</v>
      </c>
      <c r="L105" s="189">
        <f t="shared" si="15"/>
        <v>3</v>
      </c>
      <c r="M105" s="190" t="str">
        <f t="shared" si="12"/>
        <v>T1</v>
      </c>
      <c r="N105" s="187">
        <f t="shared" si="16"/>
        <v>61</v>
      </c>
      <c r="O105" s="191">
        <f t="shared" si="17"/>
        <v>144643.81</v>
      </c>
      <c r="P105" s="187" t="str">
        <f t="shared" si="18"/>
        <v>Fora Periode Legal</v>
      </c>
      <c r="Q105" s="187" t="str">
        <f t="shared" si="19"/>
        <v>T1 - Fora Periode Legal</v>
      </c>
      <c r="R105" s="187" t="str">
        <f t="shared" si="13"/>
        <v>T1 - Import Total</v>
      </c>
      <c r="S105" s="193">
        <f t="shared" si="14"/>
        <v>1.4461224114775746</v>
      </c>
      <c r="T105" s="192">
        <f t="shared" si="20"/>
        <v>1</v>
      </c>
    </row>
    <row r="106" spans="2:20" s="91" customFormat="1" x14ac:dyDescent="0.25">
      <c r="B106" s="90"/>
      <c r="C106" s="95">
        <v>44596</v>
      </c>
      <c r="D106" s="54">
        <v>44624</v>
      </c>
      <c r="F106" s="91">
        <v>1565</v>
      </c>
      <c r="G106" s="91" t="s">
        <v>605</v>
      </c>
      <c r="H106" s="173" t="s">
        <v>739</v>
      </c>
      <c r="I106" s="97">
        <v>40001050</v>
      </c>
      <c r="J106" s="91" t="s">
        <v>94</v>
      </c>
      <c r="K106" s="94">
        <v>2190.29</v>
      </c>
      <c r="L106" s="189">
        <f t="shared" si="15"/>
        <v>3</v>
      </c>
      <c r="M106" s="190" t="str">
        <f t="shared" si="12"/>
        <v>T1</v>
      </c>
      <c r="N106" s="187">
        <f t="shared" si="16"/>
        <v>28</v>
      </c>
      <c r="O106" s="191">
        <f t="shared" si="17"/>
        <v>61328.119999999995</v>
      </c>
      <c r="P106" s="187" t="str">
        <f t="shared" si="18"/>
        <v>Dins Periode Legal</v>
      </c>
      <c r="Q106" s="187" t="str">
        <f t="shared" si="19"/>
        <v>T1 - Dins Periode Legal</v>
      </c>
      <c r="R106" s="187" t="str">
        <f t="shared" si="13"/>
        <v>T1 - Import Total</v>
      </c>
      <c r="S106" s="193">
        <f t="shared" si="14"/>
        <v>0.6131473499335095</v>
      </c>
      <c r="T106" s="192">
        <f t="shared" si="20"/>
        <v>1</v>
      </c>
    </row>
    <row r="107" spans="2:20" s="91" customFormat="1" x14ac:dyDescent="0.25">
      <c r="B107" s="90"/>
      <c r="C107" s="95">
        <v>44592</v>
      </c>
      <c r="D107" s="54">
        <v>44624</v>
      </c>
      <c r="F107" s="91">
        <v>1566</v>
      </c>
      <c r="G107" s="91" t="s">
        <v>627</v>
      </c>
      <c r="H107" s="96" t="s">
        <v>740</v>
      </c>
      <c r="I107" s="97">
        <v>40002919</v>
      </c>
      <c r="J107" s="91" t="s">
        <v>138</v>
      </c>
      <c r="K107" s="94">
        <v>324.35000000000002</v>
      </c>
      <c r="L107" s="189">
        <f t="shared" si="15"/>
        <v>3</v>
      </c>
      <c r="M107" s="190" t="str">
        <f t="shared" si="12"/>
        <v>T1</v>
      </c>
      <c r="N107" s="187">
        <f t="shared" si="16"/>
        <v>32</v>
      </c>
      <c r="O107" s="191">
        <f t="shared" si="17"/>
        <v>10379.200000000001</v>
      </c>
      <c r="P107" s="187" t="str">
        <f t="shared" si="18"/>
        <v>Fora Periode Legal</v>
      </c>
      <c r="Q107" s="187" t="str">
        <f t="shared" si="19"/>
        <v>T1 - Fora Periode Legal</v>
      </c>
      <c r="R107" s="187" t="str">
        <f t="shared" si="13"/>
        <v>T1 - Import Total</v>
      </c>
      <c r="S107" s="193">
        <f t="shared" si="14"/>
        <v>0.10376934715151684</v>
      </c>
      <c r="T107" s="192">
        <f t="shared" si="20"/>
        <v>1</v>
      </c>
    </row>
    <row r="108" spans="2:20" s="91" customFormat="1" x14ac:dyDescent="0.25">
      <c r="B108" s="90"/>
      <c r="C108" s="95">
        <v>44591</v>
      </c>
      <c r="D108" s="54">
        <v>44624</v>
      </c>
      <c r="F108" s="91">
        <v>1567</v>
      </c>
      <c r="G108" s="91" t="s">
        <v>616</v>
      </c>
      <c r="H108" s="96" t="s">
        <v>741</v>
      </c>
      <c r="I108" s="97">
        <v>40000100</v>
      </c>
      <c r="J108" s="91" t="s">
        <v>14</v>
      </c>
      <c r="K108" s="94">
        <v>10.36</v>
      </c>
      <c r="L108" s="189">
        <f t="shared" si="15"/>
        <v>3</v>
      </c>
      <c r="M108" s="190" t="str">
        <f t="shared" si="12"/>
        <v>T1</v>
      </c>
      <c r="N108" s="187">
        <f t="shared" si="16"/>
        <v>33</v>
      </c>
      <c r="O108" s="191">
        <f t="shared" si="17"/>
        <v>341.88</v>
      </c>
      <c r="P108" s="187" t="str">
        <f t="shared" si="18"/>
        <v>Fora Periode Legal</v>
      </c>
      <c r="Q108" s="187" t="str">
        <f t="shared" si="19"/>
        <v>T1 - Fora Periode Legal</v>
      </c>
      <c r="R108" s="187" t="str">
        <f t="shared" si="13"/>
        <v>T1 - Import Total</v>
      </c>
      <c r="S108" s="193">
        <f t="shared" si="14"/>
        <v>3.4180538388469796E-3</v>
      </c>
      <c r="T108" s="192">
        <f t="shared" si="20"/>
        <v>1</v>
      </c>
    </row>
    <row r="109" spans="2:20" s="91" customFormat="1" x14ac:dyDescent="0.25">
      <c r="B109" s="90"/>
      <c r="C109" s="188">
        <v>44591</v>
      </c>
      <c r="D109" s="54">
        <v>44624</v>
      </c>
      <c r="F109" s="91">
        <v>1568</v>
      </c>
      <c r="G109" s="91" t="s">
        <v>616</v>
      </c>
      <c r="H109" s="96" t="s">
        <v>742</v>
      </c>
      <c r="I109" s="97">
        <v>40000100</v>
      </c>
      <c r="J109" s="91" t="s">
        <v>14</v>
      </c>
      <c r="K109" s="94">
        <v>29.95</v>
      </c>
      <c r="L109" s="189">
        <f t="shared" si="15"/>
        <v>3</v>
      </c>
      <c r="M109" s="190" t="str">
        <f t="shared" si="12"/>
        <v>T1</v>
      </c>
      <c r="N109" s="187">
        <f t="shared" si="16"/>
        <v>33</v>
      </c>
      <c r="O109" s="191">
        <f t="shared" si="17"/>
        <v>988.35</v>
      </c>
      <c r="P109" s="187" t="str">
        <f t="shared" si="18"/>
        <v>Fora Periode Legal</v>
      </c>
      <c r="Q109" s="187" t="str">
        <f t="shared" si="19"/>
        <v>T1 - Fora Periode Legal</v>
      </c>
      <c r="R109" s="187" t="str">
        <f t="shared" si="13"/>
        <v>T1 - Import Total</v>
      </c>
      <c r="S109" s="193">
        <f t="shared" si="14"/>
        <v>9.881342902844311E-3</v>
      </c>
      <c r="T109" s="192">
        <f t="shared" si="20"/>
        <v>1</v>
      </c>
    </row>
    <row r="110" spans="2:20" s="91" customFormat="1" x14ac:dyDescent="0.25">
      <c r="B110" s="90"/>
      <c r="C110" s="95">
        <v>44592</v>
      </c>
      <c r="D110" s="54">
        <v>44624</v>
      </c>
      <c r="F110" s="91">
        <v>1569</v>
      </c>
      <c r="G110" s="91" t="s">
        <v>657</v>
      </c>
      <c r="H110" s="96" t="s">
        <v>743</v>
      </c>
      <c r="I110" s="97">
        <v>40002950</v>
      </c>
      <c r="J110" s="91" t="s">
        <v>20</v>
      </c>
      <c r="K110" s="94">
        <v>968</v>
      </c>
      <c r="L110" s="189">
        <f t="shared" si="15"/>
        <v>3</v>
      </c>
      <c r="M110" s="190" t="str">
        <f t="shared" si="12"/>
        <v>T1</v>
      </c>
      <c r="N110" s="187">
        <f t="shared" si="16"/>
        <v>32</v>
      </c>
      <c r="O110" s="191">
        <f t="shared" si="17"/>
        <v>30976</v>
      </c>
      <c r="P110" s="187" t="str">
        <f t="shared" si="18"/>
        <v>Fora Periode Legal</v>
      </c>
      <c r="Q110" s="187" t="str">
        <f t="shared" si="19"/>
        <v>T1 - Fora Periode Legal</v>
      </c>
      <c r="R110" s="187" t="str">
        <f t="shared" si="13"/>
        <v>T1 - Import Total</v>
      </c>
      <c r="S110" s="193">
        <f t="shared" si="14"/>
        <v>0.30969239415035704</v>
      </c>
      <c r="T110" s="192">
        <f t="shared" si="20"/>
        <v>1</v>
      </c>
    </row>
    <row r="111" spans="2:20" s="91" customFormat="1" x14ac:dyDescent="0.25">
      <c r="B111" s="90"/>
      <c r="C111" s="95">
        <v>44585</v>
      </c>
      <c r="D111" s="54">
        <v>44624</v>
      </c>
      <c r="F111" s="91">
        <v>1570</v>
      </c>
      <c r="G111" s="91" t="s">
        <v>585</v>
      </c>
      <c r="H111" s="96" t="s">
        <v>744</v>
      </c>
      <c r="I111" s="97">
        <v>41007450</v>
      </c>
      <c r="J111" s="91" t="s">
        <v>24</v>
      </c>
      <c r="K111" s="94">
        <v>95.89</v>
      </c>
      <c r="L111" s="189">
        <f t="shared" si="15"/>
        <v>3</v>
      </c>
      <c r="M111" s="190" t="str">
        <f t="shared" si="12"/>
        <v>T1</v>
      </c>
      <c r="N111" s="187">
        <f t="shared" si="16"/>
        <v>39</v>
      </c>
      <c r="O111" s="191">
        <f t="shared" si="17"/>
        <v>3739.71</v>
      </c>
      <c r="P111" s="187" t="str">
        <f t="shared" si="18"/>
        <v>Fora Periode Legal</v>
      </c>
      <c r="Q111" s="187" t="str">
        <f t="shared" si="19"/>
        <v>T1 - Fora Periode Legal</v>
      </c>
      <c r="R111" s="187" t="str">
        <f t="shared" si="13"/>
        <v>T1 - Import Total</v>
      </c>
      <c r="S111" s="193">
        <f t="shared" si="14"/>
        <v>3.7388937994835732E-2</v>
      </c>
      <c r="T111" s="192">
        <f t="shared" si="20"/>
        <v>1</v>
      </c>
    </row>
    <row r="112" spans="2:20" s="91" customFormat="1" x14ac:dyDescent="0.25">
      <c r="B112" s="90"/>
      <c r="C112" s="95">
        <v>44581</v>
      </c>
      <c r="D112" s="54">
        <v>44624</v>
      </c>
      <c r="F112" s="91">
        <v>1571</v>
      </c>
      <c r="G112" s="91" t="s">
        <v>659</v>
      </c>
      <c r="H112" s="96" t="s">
        <v>745</v>
      </c>
      <c r="I112" s="97">
        <v>41001242</v>
      </c>
      <c r="J112" s="91" t="s">
        <v>180</v>
      </c>
      <c r="K112" s="94">
        <v>266.2</v>
      </c>
      <c r="L112" s="189">
        <f t="shared" si="15"/>
        <v>3</v>
      </c>
      <c r="M112" s="190" t="str">
        <f t="shared" si="12"/>
        <v>T1</v>
      </c>
      <c r="N112" s="187">
        <f t="shared" si="16"/>
        <v>43</v>
      </c>
      <c r="O112" s="191">
        <f t="shared" si="17"/>
        <v>11446.6</v>
      </c>
      <c r="P112" s="187" t="str">
        <f t="shared" si="18"/>
        <v>Fora Periode Legal</v>
      </c>
      <c r="Q112" s="187" t="str">
        <f t="shared" si="19"/>
        <v>T1 - Fora Periode Legal</v>
      </c>
      <c r="R112" s="187" t="str">
        <f t="shared" si="13"/>
        <v>T1 - Import Total</v>
      </c>
      <c r="S112" s="193">
        <f t="shared" si="14"/>
        <v>0.11444101752587411</v>
      </c>
      <c r="T112" s="192">
        <f t="shared" si="20"/>
        <v>1</v>
      </c>
    </row>
    <row r="113" spans="1:38" s="91" customFormat="1" x14ac:dyDescent="0.25">
      <c r="B113" s="90"/>
      <c r="C113" s="95">
        <v>44563</v>
      </c>
      <c r="D113" s="95">
        <v>44624</v>
      </c>
      <c r="F113" s="91">
        <v>1572</v>
      </c>
      <c r="G113" s="91" t="s">
        <v>706</v>
      </c>
      <c r="H113" s="173" t="s">
        <v>746</v>
      </c>
      <c r="I113" s="97">
        <v>41001148</v>
      </c>
      <c r="J113" s="91" t="s">
        <v>708</v>
      </c>
      <c r="K113" s="94">
        <v>5.88</v>
      </c>
      <c r="L113" s="189">
        <f t="shared" si="15"/>
        <v>3</v>
      </c>
      <c r="M113" s="190" t="str">
        <f t="shared" si="12"/>
        <v>T1</v>
      </c>
      <c r="N113" s="187">
        <f t="shared" si="16"/>
        <v>61</v>
      </c>
      <c r="O113" s="191">
        <f t="shared" si="17"/>
        <v>358.68</v>
      </c>
      <c r="P113" s="187" t="str">
        <f t="shared" si="18"/>
        <v>Fora Periode Legal</v>
      </c>
      <c r="Q113" s="187" t="str">
        <f t="shared" si="19"/>
        <v>T1 - Fora Periode Legal</v>
      </c>
      <c r="R113" s="187" t="str">
        <f t="shared" si="13"/>
        <v>T1 - Import Total</v>
      </c>
      <c r="S113" s="193">
        <f t="shared" si="14"/>
        <v>3.5860171724512546E-3</v>
      </c>
      <c r="T113" s="192">
        <f t="shared" si="20"/>
        <v>1</v>
      </c>
    </row>
    <row r="114" spans="1:38" s="91" customFormat="1" x14ac:dyDescent="0.25">
      <c r="B114" s="90"/>
      <c r="C114" s="95">
        <v>44580</v>
      </c>
      <c r="D114" s="95">
        <v>44624</v>
      </c>
      <c r="F114" s="91">
        <v>1573</v>
      </c>
      <c r="G114" s="91" t="s">
        <v>706</v>
      </c>
      <c r="H114" s="173" t="s">
        <v>747</v>
      </c>
      <c r="I114" s="97">
        <v>41001148</v>
      </c>
      <c r="J114" s="91" t="s">
        <v>708</v>
      </c>
      <c r="K114" s="94">
        <v>462.11</v>
      </c>
      <c r="L114" s="189">
        <f t="shared" si="15"/>
        <v>3</v>
      </c>
      <c r="M114" s="190" t="str">
        <f t="shared" si="12"/>
        <v>T1</v>
      </c>
      <c r="N114" s="187">
        <f t="shared" si="16"/>
        <v>44</v>
      </c>
      <c r="O114" s="191">
        <f t="shared" si="17"/>
        <v>20332.84</v>
      </c>
      <c r="P114" s="187" t="str">
        <f t="shared" si="18"/>
        <v>Fora Periode Legal</v>
      </c>
      <c r="Q114" s="187" t="str">
        <f t="shared" si="19"/>
        <v>T1 - Fora Periode Legal</v>
      </c>
      <c r="R114" s="187" t="str">
        <f t="shared" si="13"/>
        <v>T1 - Import Total</v>
      </c>
      <c r="S114" s="193">
        <f t="shared" si="14"/>
        <v>0.20328402309775778</v>
      </c>
      <c r="T114" s="192">
        <f t="shared" si="20"/>
        <v>1</v>
      </c>
    </row>
    <row r="115" spans="1:38" s="91" customFormat="1" x14ac:dyDescent="0.25">
      <c r="B115" s="90"/>
      <c r="C115" s="95">
        <v>44592</v>
      </c>
      <c r="D115" s="95">
        <v>44624</v>
      </c>
      <c r="F115" s="91">
        <v>1574</v>
      </c>
      <c r="G115" s="91" t="s">
        <v>588</v>
      </c>
      <c r="H115" s="173" t="s">
        <v>748</v>
      </c>
      <c r="I115" s="97">
        <v>41008099</v>
      </c>
      <c r="J115" s="91" t="s">
        <v>25</v>
      </c>
      <c r="K115" s="94">
        <v>95.7</v>
      </c>
      <c r="L115" s="189">
        <f t="shared" si="15"/>
        <v>3</v>
      </c>
      <c r="M115" s="190" t="str">
        <f t="shared" si="12"/>
        <v>T1</v>
      </c>
      <c r="N115" s="187">
        <f t="shared" si="16"/>
        <v>32</v>
      </c>
      <c r="O115" s="191">
        <f t="shared" si="17"/>
        <v>3062.4</v>
      </c>
      <c r="P115" s="187" t="str">
        <f t="shared" si="18"/>
        <v>Fora Periode Legal</v>
      </c>
      <c r="Q115" s="187" t="str">
        <f t="shared" si="19"/>
        <v>T1 - Fora Periode Legal</v>
      </c>
      <c r="R115" s="187" t="str">
        <f t="shared" si="13"/>
        <v>T1 - Import Total</v>
      </c>
      <c r="S115" s="193">
        <f t="shared" si="14"/>
        <v>3.0617316239864842E-2</v>
      </c>
      <c r="T115" s="192">
        <f t="shared" si="20"/>
        <v>1</v>
      </c>
    </row>
    <row r="116" spans="1:38" s="91" customFormat="1" x14ac:dyDescent="0.25">
      <c r="B116" s="90"/>
      <c r="C116" s="95">
        <v>44566</v>
      </c>
      <c r="D116" s="95">
        <v>44624</v>
      </c>
      <c r="F116" s="91">
        <v>1575</v>
      </c>
      <c r="G116" s="91" t="s">
        <v>749</v>
      </c>
      <c r="H116" s="96" t="s">
        <v>750</v>
      </c>
      <c r="I116" s="97">
        <v>41001608</v>
      </c>
      <c r="J116" s="91" t="s">
        <v>77</v>
      </c>
      <c r="K116" s="94">
        <v>177.52</v>
      </c>
      <c r="L116" s="189">
        <f t="shared" si="15"/>
        <v>3</v>
      </c>
      <c r="M116" s="190" t="str">
        <f t="shared" si="12"/>
        <v>T1</v>
      </c>
      <c r="N116" s="187">
        <f t="shared" si="16"/>
        <v>58</v>
      </c>
      <c r="O116" s="191">
        <f t="shared" si="17"/>
        <v>10296.16</v>
      </c>
      <c r="P116" s="187" t="str">
        <f t="shared" si="18"/>
        <v>Fora Periode Legal</v>
      </c>
      <c r="Q116" s="187" t="str">
        <f t="shared" si="19"/>
        <v>T1 - Fora Periode Legal</v>
      </c>
      <c r="R116" s="187" t="str">
        <f t="shared" si="13"/>
        <v>T1 - Import Total</v>
      </c>
      <c r="S116" s="193">
        <f t="shared" si="14"/>
        <v>0.10293912838827286</v>
      </c>
      <c r="T116" s="192">
        <f t="shared" si="20"/>
        <v>1</v>
      </c>
    </row>
    <row r="117" spans="1:38" s="91" customFormat="1" x14ac:dyDescent="0.25">
      <c r="A117" s="90"/>
      <c r="B117" s="90"/>
      <c r="C117" s="95">
        <v>44592</v>
      </c>
      <c r="D117" s="95">
        <v>44624</v>
      </c>
      <c r="F117" s="91">
        <v>1576</v>
      </c>
      <c r="G117" s="91" t="s">
        <v>751</v>
      </c>
      <c r="H117" s="96" t="s">
        <v>752</v>
      </c>
      <c r="I117" s="97">
        <v>41000315</v>
      </c>
      <c r="J117" s="91" t="s">
        <v>178</v>
      </c>
      <c r="K117" s="94">
        <v>1125.3</v>
      </c>
      <c r="L117" s="189">
        <f t="shared" si="15"/>
        <v>3</v>
      </c>
      <c r="M117" s="190" t="str">
        <f t="shared" si="12"/>
        <v>T1</v>
      </c>
      <c r="N117" s="187">
        <f t="shared" si="16"/>
        <v>32</v>
      </c>
      <c r="O117" s="191">
        <f t="shared" si="17"/>
        <v>36009.599999999999</v>
      </c>
      <c r="P117" s="187" t="str">
        <f t="shared" si="18"/>
        <v>Fora Periode Legal</v>
      </c>
      <c r="Q117" s="187" t="str">
        <f t="shared" si="19"/>
        <v>T1 - Fora Periode Legal</v>
      </c>
      <c r="R117" s="187" t="str">
        <f t="shared" si="13"/>
        <v>T1 - Import Total</v>
      </c>
      <c r="S117" s="193">
        <f t="shared" si="14"/>
        <v>0.36001740819979</v>
      </c>
      <c r="T117" s="192">
        <f t="shared" si="20"/>
        <v>1</v>
      </c>
    </row>
    <row r="118" spans="1:38" x14ac:dyDescent="0.25">
      <c r="C118" s="188">
        <v>44592</v>
      </c>
      <c r="D118" s="95">
        <v>44624</v>
      </c>
      <c r="E118" s="91"/>
      <c r="F118" s="91">
        <v>1577</v>
      </c>
      <c r="G118" s="91" t="s">
        <v>639</v>
      </c>
      <c r="H118" s="96" t="s">
        <v>753</v>
      </c>
      <c r="I118" s="97">
        <v>41005150</v>
      </c>
      <c r="J118" s="91" t="s">
        <v>28</v>
      </c>
      <c r="K118" s="94">
        <v>1025.6099999999999</v>
      </c>
      <c r="L118" s="189">
        <f t="shared" si="15"/>
        <v>3</v>
      </c>
      <c r="M118" s="190" t="str">
        <f t="shared" si="12"/>
        <v>T1</v>
      </c>
      <c r="N118" s="187">
        <f t="shared" si="16"/>
        <v>32</v>
      </c>
      <c r="O118" s="191">
        <f t="shared" si="17"/>
        <v>32819.519999999997</v>
      </c>
      <c r="P118" s="187" t="str">
        <f t="shared" si="18"/>
        <v>Fora Periode Legal</v>
      </c>
      <c r="Q118" s="187" t="str">
        <f t="shared" si="19"/>
        <v>T1 - Fora Periode Legal</v>
      </c>
      <c r="R118" s="187" t="str">
        <f t="shared" si="13"/>
        <v>T1 - Import Total</v>
      </c>
      <c r="S118" s="193">
        <f t="shared" si="14"/>
        <v>0.32812357062453268</v>
      </c>
      <c r="T118" s="192">
        <f t="shared" si="20"/>
        <v>1</v>
      </c>
      <c r="V118" s="91"/>
      <c r="W118" s="91"/>
      <c r="X118" s="91"/>
      <c r="Y118" s="91"/>
      <c r="Z118" s="91"/>
      <c r="AA118" s="91"/>
      <c r="AJ118" s="91"/>
      <c r="AK118" s="91"/>
      <c r="AL118" s="91"/>
    </row>
    <row r="119" spans="1:38" x14ac:dyDescent="0.25">
      <c r="C119" s="188">
        <v>44592</v>
      </c>
      <c r="D119" s="95">
        <v>44624</v>
      </c>
      <c r="E119" s="91"/>
      <c r="F119" s="91">
        <v>1578</v>
      </c>
      <c r="G119" s="91" t="s">
        <v>607</v>
      </c>
      <c r="H119" s="96" t="s">
        <v>754</v>
      </c>
      <c r="I119" s="97">
        <v>41002557</v>
      </c>
      <c r="J119" s="91" t="s">
        <v>32</v>
      </c>
      <c r="K119" s="94">
        <v>67.7</v>
      </c>
      <c r="L119" s="189">
        <f t="shared" si="15"/>
        <v>3</v>
      </c>
      <c r="M119" s="190" t="str">
        <f t="shared" si="12"/>
        <v>T1</v>
      </c>
      <c r="N119" s="187">
        <f t="shared" si="16"/>
        <v>32</v>
      </c>
      <c r="O119" s="191">
        <f t="shared" si="17"/>
        <v>2166.4</v>
      </c>
      <c r="P119" s="187" t="str">
        <f t="shared" si="18"/>
        <v>Fora Periode Legal</v>
      </c>
      <c r="Q119" s="187" t="str">
        <f t="shared" si="19"/>
        <v>T1 - Fora Periode Legal</v>
      </c>
      <c r="R119" s="187" t="str">
        <f t="shared" si="13"/>
        <v>T1 - Import Total</v>
      </c>
      <c r="S119" s="193">
        <f t="shared" si="14"/>
        <v>2.1659271780970216E-2</v>
      </c>
      <c r="T119" s="192">
        <f t="shared" si="20"/>
        <v>1</v>
      </c>
      <c r="V119" s="91"/>
      <c r="W119" s="91"/>
      <c r="X119" s="91"/>
      <c r="Y119" s="91"/>
      <c r="Z119" s="91"/>
      <c r="AA119" s="91"/>
      <c r="AJ119" s="91"/>
      <c r="AK119" s="91"/>
      <c r="AL119" s="91"/>
    </row>
    <row r="120" spans="1:38" x14ac:dyDescent="0.25">
      <c r="C120" s="188">
        <v>44575</v>
      </c>
      <c r="D120" s="95">
        <v>44624</v>
      </c>
      <c r="E120" s="91"/>
      <c r="F120" s="91">
        <v>1579</v>
      </c>
      <c r="G120" s="91" t="s">
        <v>755</v>
      </c>
      <c r="H120" s="96" t="s">
        <v>756</v>
      </c>
      <c r="I120" s="97">
        <v>41002565</v>
      </c>
      <c r="J120" s="91" t="s">
        <v>757</v>
      </c>
      <c r="K120" s="94">
        <v>432.78</v>
      </c>
      <c r="L120" s="189">
        <f t="shared" si="15"/>
        <v>3</v>
      </c>
      <c r="M120" s="190" t="str">
        <f t="shared" si="12"/>
        <v>T1</v>
      </c>
      <c r="N120" s="187">
        <f t="shared" si="16"/>
        <v>49</v>
      </c>
      <c r="O120" s="191">
        <f t="shared" si="17"/>
        <v>21206.219999999998</v>
      </c>
      <c r="P120" s="187" t="str">
        <f t="shared" si="18"/>
        <v>Fora Periode Legal</v>
      </c>
      <c r="Q120" s="187" t="str">
        <f t="shared" si="19"/>
        <v>T1 - Fora Periode Legal</v>
      </c>
      <c r="R120" s="187" t="str">
        <f t="shared" si="13"/>
        <v>T1 - Import Total</v>
      </c>
      <c r="S120" s="193">
        <f t="shared" si="14"/>
        <v>0.21201591692533522</v>
      </c>
      <c r="T120" s="192">
        <f t="shared" si="20"/>
        <v>1</v>
      </c>
      <c r="V120" s="91"/>
      <c r="W120" s="91"/>
      <c r="X120" s="91"/>
      <c r="Y120" s="91"/>
      <c r="Z120" s="91"/>
      <c r="AA120" s="91"/>
    </row>
    <row r="121" spans="1:38" x14ac:dyDescent="0.25">
      <c r="C121" s="95">
        <v>44592</v>
      </c>
      <c r="D121" s="95">
        <v>44624</v>
      </c>
      <c r="E121" s="91"/>
      <c r="F121" s="91">
        <v>1580</v>
      </c>
      <c r="G121" s="91" t="s">
        <v>636</v>
      </c>
      <c r="H121" s="96" t="s">
        <v>758</v>
      </c>
      <c r="I121" s="97">
        <v>41007555</v>
      </c>
      <c r="J121" s="91" t="s">
        <v>93</v>
      </c>
      <c r="K121" s="94">
        <v>998.25</v>
      </c>
      <c r="L121" s="189">
        <f t="shared" si="15"/>
        <v>3</v>
      </c>
      <c r="M121" s="190" t="str">
        <f t="shared" si="12"/>
        <v>T1</v>
      </c>
      <c r="N121" s="187">
        <f t="shared" si="16"/>
        <v>32</v>
      </c>
      <c r="O121" s="191">
        <f t="shared" si="17"/>
        <v>31944</v>
      </c>
      <c r="P121" s="187" t="str">
        <f t="shared" si="18"/>
        <v>Fora Periode Legal</v>
      </c>
      <c r="Q121" s="187" t="str">
        <f t="shared" si="19"/>
        <v>T1 - Fora Periode Legal</v>
      </c>
      <c r="R121" s="187" t="str">
        <f t="shared" si="13"/>
        <v>T1 - Import Total</v>
      </c>
      <c r="S121" s="193">
        <f t="shared" si="14"/>
        <v>0.31937028146755569</v>
      </c>
      <c r="T121" s="192">
        <f t="shared" si="20"/>
        <v>1</v>
      </c>
      <c r="V121" s="91"/>
      <c r="W121" s="91"/>
      <c r="X121" s="91"/>
      <c r="Y121" s="91"/>
      <c r="Z121" s="91"/>
      <c r="AA121" s="91"/>
    </row>
    <row r="122" spans="1:38" x14ac:dyDescent="0.25">
      <c r="C122" s="95">
        <v>44592</v>
      </c>
      <c r="D122" s="95">
        <v>44624</v>
      </c>
      <c r="E122" s="91"/>
      <c r="F122" s="91">
        <v>1581</v>
      </c>
      <c r="G122" s="91" t="s">
        <v>636</v>
      </c>
      <c r="H122" s="96" t="s">
        <v>759</v>
      </c>
      <c r="I122" s="97">
        <v>41007555</v>
      </c>
      <c r="J122" s="91" t="s">
        <v>93</v>
      </c>
      <c r="K122" s="94">
        <v>1429.31</v>
      </c>
      <c r="L122" s="189">
        <f t="shared" si="15"/>
        <v>3</v>
      </c>
      <c r="M122" s="190" t="str">
        <f t="shared" si="12"/>
        <v>T1</v>
      </c>
      <c r="N122" s="187">
        <f t="shared" si="16"/>
        <v>32</v>
      </c>
      <c r="O122" s="191">
        <f t="shared" si="17"/>
        <v>45737.919999999998</v>
      </c>
      <c r="P122" s="187" t="str">
        <f t="shared" si="18"/>
        <v>Fora Periode Legal</v>
      </c>
      <c r="Q122" s="187" t="str">
        <f t="shared" si="19"/>
        <v>T1 - Fora Periode Legal</v>
      </c>
      <c r="R122" s="187" t="str">
        <f t="shared" si="13"/>
        <v>T1 - Import Total</v>
      </c>
      <c r="S122" s="193">
        <f t="shared" si="14"/>
        <v>0.45727937591223838</v>
      </c>
      <c r="T122" s="192">
        <f t="shared" si="20"/>
        <v>1</v>
      </c>
      <c r="V122" s="91"/>
      <c r="W122" s="91"/>
      <c r="X122" s="91"/>
      <c r="Y122" s="91"/>
      <c r="Z122" s="91"/>
      <c r="AA122" s="91"/>
    </row>
    <row r="123" spans="1:38" x14ac:dyDescent="0.25">
      <c r="C123" s="188">
        <v>44592</v>
      </c>
      <c r="D123" s="95">
        <v>44624</v>
      </c>
      <c r="E123" s="91"/>
      <c r="F123" s="91">
        <v>1582</v>
      </c>
      <c r="G123" s="91" t="s">
        <v>588</v>
      </c>
      <c r="H123" s="96" t="s">
        <v>760</v>
      </c>
      <c r="I123" s="97">
        <v>41008099</v>
      </c>
      <c r="J123" s="91" t="s">
        <v>25</v>
      </c>
      <c r="K123" s="94">
        <v>111.67</v>
      </c>
      <c r="L123" s="189">
        <f t="shared" si="15"/>
        <v>3</v>
      </c>
      <c r="M123" s="190" t="str">
        <f t="shared" si="12"/>
        <v>T1</v>
      </c>
      <c r="N123" s="187">
        <f t="shared" si="16"/>
        <v>32</v>
      </c>
      <c r="O123" s="191">
        <f t="shared" si="17"/>
        <v>3573.44</v>
      </c>
      <c r="P123" s="187" t="str">
        <f t="shared" si="18"/>
        <v>Fora Periode Legal</v>
      </c>
      <c r="Q123" s="187" t="str">
        <f t="shared" si="19"/>
        <v>T1 - Fora Periode Legal</v>
      </c>
      <c r="R123" s="187" t="str">
        <f t="shared" si="13"/>
        <v>T1 - Import Total</v>
      </c>
      <c r="S123" s="193">
        <f t="shared" si="14"/>
        <v>3.5726600883027239E-2</v>
      </c>
      <c r="T123" s="192">
        <f t="shared" si="20"/>
        <v>1</v>
      </c>
      <c r="V123" s="91"/>
      <c r="W123" s="91"/>
      <c r="X123" s="91"/>
      <c r="Y123" s="91"/>
      <c r="Z123" s="91"/>
      <c r="AA123" s="91"/>
    </row>
    <row r="124" spans="1:38" x14ac:dyDescent="0.25">
      <c r="C124" s="95">
        <v>44580</v>
      </c>
      <c r="D124" s="95">
        <v>44624</v>
      </c>
      <c r="E124" s="91"/>
      <c r="F124" s="91">
        <v>1583</v>
      </c>
      <c r="G124" s="91" t="s">
        <v>761</v>
      </c>
      <c r="H124" s="96" t="s">
        <v>762</v>
      </c>
      <c r="I124" s="97">
        <v>41037366</v>
      </c>
      <c r="J124" s="91" t="s">
        <v>763</v>
      </c>
      <c r="K124" s="94">
        <v>979.93</v>
      </c>
      <c r="L124" s="189">
        <f t="shared" si="15"/>
        <v>3</v>
      </c>
      <c r="M124" s="190" t="str">
        <f t="shared" si="12"/>
        <v>T1</v>
      </c>
      <c r="N124" s="187">
        <f t="shared" si="16"/>
        <v>44</v>
      </c>
      <c r="O124" s="191">
        <f t="shared" si="17"/>
        <v>43116.92</v>
      </c>
      <c r="P124" s="187" t="str">
        <f t="shared" si="18"/>
        <v>Fora Periode Legal</v>
      </c>
      <c r="Q124" s="187" t="str">
        <f t="shared" si="19"/>
        <v>T1 - Fora Periode Legal</v>
      </c>
      <c r="R124" s="187" t="str">
        <f t="shared" si="13"/>
        <v>T1 - Import Total</v>
      </c>
      <c r="S124" s="193">
        <f t="shared" si="14"/>
        <v>0.43107509630647634</v>
      </c>
      <c r="T124" s="192">
        <f t="shared" si="20"/>
        <v>1</v>
      </c>
      <c r="V124" s="91"/>
      <c r="W124" s="91"/>
      <c r="X124" s="91"/>
      <c r="Y124" s="91"/>
      <c r="Z124" s="91"/>
      <c r="AA124" s="91"/>
    </row>
    <row r="125" spans="1:38" x14ac:dyDescent="0.25">
      <c r="C125" s="95">
        <v>44594</v>
      </c>
      <c r="D125" s="95">
        <v>44624</v>
      </c>
      <c r="E125" s="91"/>
      <c r="F125" s="91">
        <v>1584</v>
      </c>
      <c r="G125" s="91" t="s">
        <v>585</v>
      </c>
      <c r="H125" s="96" t="s">
        <v>764</v>
      </c>
      <c r="I125" s="97">
        <v>41007450</v>
      </c>
      <c r="J125" s="91" t="s">
        <v>24</v>
      </c>
      <c r="K125" s="94">
        <v>5.8</v>
      </c>
      <c r="L125" s="189">
        <f t="shared" si="15"/>
        <v>3</v>
      </c>
      <c r="M125" s="190" t="str">
        <f t="shared" si="12"/>
        <v>T1</v>
      </c>
      <c r="N125" s="187">
        <f t="shared" si="16"/>
        <v>30</v>
      </c>
      <c r="O125" s="191">
        <f t="shared" si="17"/>
        <v>174</v>
      </c>
      <c r="P125" s="187" t="str">
        <f t="shared" si="18"/>
        <v>Dins Periode Legal</v>
      </c>
      <c r="Q125" s="187" t="str">
        <f t="shared" si="19"/>
        <v>T1 - Dins Periode Legal</v>
      </c>
      <c r="R125" s="187" t="str">
        <f t="shared" si="13"/>
        <v>T1 - Import Total</v>
      </c>
      <c r="S125" s="193">
        <f t="shared" si="14"/>
        <v>1.7396202409014113E-3</v>
      </c>
      <c r="T125" s="192">
        <f t="shared" si="20"/>
        <v>1</v>
      </c>
      <c r="V125" s="91"/>
      <c r="W125" s="91"/>
      <c r="X125" s="91"/>
      <c r="Y125" s="91"/>
      <c r="Z125" s="91"/>
      <c r="AA125" s="91"/>
    </row>
    <row r="126" spans="1:38" x14ac:dyDescent="0.25">
      <c r="C126" s="188">
        <v>44596</v>
      </c>
      <c r="D126" s="95">
        <v>44624</v>
      </c>
      <c r="E126" s="91"/>
      <c r="F126" s="91">
        <v>1585</v>
      </c>
      <c r="G126" s="91" t="s">
        <v>585</v>
      </c>
      <c r="H126" s="96" t="s">
        <v>765</v>
      </c>
      <c r="I126" s="97">
        <v>41007450</v>
      </c>
      <c r="J126" s="91" t="s">
        <v>24</v>
      </c>
      <c r="K126" s="94">
        <v>18.559999999999999</v>
      </c>
      <c r="L126" s="189">
        <f t="shared" si="15"/>
        <v>3</v>
      </c>
      <c r="M126" s="190" t="str">
        <f t="shared" si="12"/>
        <v>T1</v>
      </c>
      <c r="N126" s="187">
        <f t="shared" si="16"/>
        <v>28</v>
      </c>
      <c r="O126" s="191">
        <f t="shared" si="17"/>
        <v>519.67999999999995</v>
      </c>
      <c r="P126" s="187" t="str">
        <f t="shared" si="18"/>
        <v>Dins Periode Legal</v>
      </c>
      <c r="Q126" s="187" t="str">
        <f t="shared" si="19"/>
        <v>T1 - Dins Periode Legal</v>
      </c>
      <c r="R126" s="187" t="str">
        <f t="shared" si="13"/>
        <v>T1 - Import Total</v>
      </c>
      <c r="S126" s="193">
        <f t="shared" si="14"/>
        <v>5.1956657861588814E-3</v>
      </c>
      <c r="T126" s="192">
        <f t="shared" si="20"/>
        <v>1</v>
      </c>
      <c r="V126" s="91"/>
      <c r="W126" s="91"/>
      <c r="X126" s="91"/>
      <c r="Y126" s="91"/>
      <c r="Z126" s="91"/>
      <c r="AA126" s="91"/>
    </row>
    <row r="127" spans="1:38" x14ac:dyDescent="0.25">
      <c r="C127" s="95">
        <v>44592</v>
      </c>
      <c r="D127" s="95">
        <v>44624</v>
      </c>
      <c r="E127" s="91"/>
      <c r="F127" s="91">
        <v>1586</v>
      </c>
      <c r="G127" s="91" t="s">
        <v>636</v>
      </c>
      <c r="H127" s="96" t="s">
        <v>766</v>
      </c>
      <c r="I127" s="97">
        <v>41007555</v>
      </c>
      <c r="J127" s="91" t="s">
        <v>93</v>
      </c>
      <c r="K127" s="94">
        <v>2051.9699999999998</v>
      </c>
      <c r="L127" s="189">
        <f t="shared" si="15"/>
        <v>3</v>
      </c>
      <c r="M127" s="190" t="str">
        <f t="shared" si="12"/>
        <v>T1</v>
      </c>
      <c r="N127" s="187">
        <f t="shared" si="16"/>
        <v>32</v>
      </c>
      <c r="O127" s="191">
        <f t="shared" si="17"/>
        <v>65663.039999999994</v>
      </c>
      <c r="P127" s="187" t="str">
        <f t="shared" si="18"/>
        <v>Fora Periode Legal</v>
      </c>
      <c r="Q127" s="187" t="str">
        <f t="shared" si="19"/>
        <v>T1 - Fora Periode Legal</v>
      </c>
      <c r="R127" s="187" t="str">
        <f t="shared" si="13"/>
        <v>T1 - Import Total</v>
      </c>
      <c r="S127" s="193">
        <f t="shared" si="14"/>
        <v>0.65648708886850005</v>
      </c>
      <c r="T127" s="192">
        <f t="shared" si="20"/>
        <v>1</v>
      </c>
      <c r="V127" s="91"/>
      <c r="W127" s="91"/>
      <c r="X127" s="91"/>
      <c r="Y127" s="91"/>
      <c r="Z127" s="91"/>
      <c r="AA127" s="91"/>
    </row>
    <row r="128" spans="1:38" x14ac:dyDescent="0.25">
      <c r="C128" s="188">
        <v>44602</v>
      </c>
      <c r="D128" s="95">
        <v>44624</v>
      </c>
      <c r="E128" s="91"/>
      <c r="F128" s="91">
        <v>1587</v>
      </c>
      <c r="G128" s="91" t="s">
        <v>600</v>
      </c>
      <c r="H128" s="96" t="s">
        <v>767</v>
      </c>
      <c r="I128" s="97">
        <v>41007530</v>
      </c>
      <c r="J128" s="91" t="s">
        <v>46</v>
      </c>
      <c r="K128" s="94">
        <v>242.28</v>
      </c>
      <c r="L128" s="189">
        <f t="shared" si="15"/>
        <v>3</v>
      </c>
      <c r="M128" s="190" t="str">
        <f t="shared" si="12"/>
        <v>T1</v>
      </c>
      <c r="N128" s="187">
        <f t="shared" si="16"/>
        <v>22</v>
      </c>
      <c r="O128" s="191">
        <f t="shared" si="17"/>
        <v>5330.16</v>
      </c>
      <c r="P128" s="187" t="str">
        <f t="shared" si="18"/>
        <v>Dins Periode Legal</v>
      </c>
      <c r="Q128" s="187" t="str">
        <f t="shared" si="19"/>
        <v>T1 - Dins Periode Legal</v>
      </c>
      <c r="R128" s="187" t="str">
        <f t="shared" si="13"/>
        <v>T1 - Import Total</v>
      </c>
      <c r="S128" s="193">
        <f t="shared" si="14"/>
        <v>5.3289966800247515E-2</v>
      </c>
      <c r="T128" s="192">
        <f t="shared" si="20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188">
        <v>44606</v>
      </c>
      <c r="D129" s="95">
        <v>44624</v>
      </c>
      <c r="E129" s="91"/>
      <c r="F129" s="91">
        <v>1588</v>
      </c>
      <c r="G129" s="91" t="s">
        <v>768</v>
      </c>
      <c r="H129" s="96" t="s">
        <v>769</v>
      </c>
      <c r="I129" s="97">
        <v>41037111</v>
      </c>
      <c r="J129" s="91" t="s">
        <v>770</v>
      </c>
      <c r="K129" s="94">
        <v>904.29</v>
      </c>
      <c r="L129" s="189">
        <f t="shared" si="15"/>
        <v>3</v>
      </c>
      <c r="M129" s="190" t="str">
        <f t="shared" si="12"/>
        <v>T1</v>
      </c>
      <c r="N129" s="187">
        <f t="shared" si="16"/>
        <v>18</v>
      </c>
      <c r="O129" s="191">
        <f t="shared" si="17"/>
        <v>16277.22</v>
      </c>
      <c r="P129" s="187" t="str">
        <f t="shared" si="18"/>
        <v>Dins Periode Legal</v>
      </c>
      <c r="Q129" s="187" t="str">
        <f t="shared" si="19"/>
        <v>T1 - Dins Periode Legal</v>
      </c>
      <c r="R129" s="187" t="str">
        <f t="shared" si="13"/>
        <v>T1 - Import Total</v>
      </c>
      <c r="S129" s="193">
        <f t="shared" si="14"/>
        <v>0.16273667458393837</v>
      </c>
      <c r="T129" s="192">
        <f t="shared" si="20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188">
        <v>44610</v>
      </c>
      <c r="D130" s="95">
        <v>44624</v>
      </c>
      <c r="E130" s="91"/>
      <c r="F130" s="91">
        <v>1589</v>
      </c>
      <c r="G130" s="91" t="s">
        <v>605</v>
      </c>
      <c r="H130" s="96" t="s">
        <v>771</v>
      </c>
      <c r="I130" s="97">
        <v>40001050</v>
      </c>
      <c r="J130" s="91" t="s">
        <v>94</v>
      </c>
      <c r="K130" s="94">
        <v>179.44</v>
      </c>
      <c r="L130" s="189">
        <f t="shared" si="15"/>
        <v>3</v>
      </c>
      <c r="M130" s="190" t="str">
        <f t="shared" si="12"/>
        <v>T1</v>
      </c>
      <c r="N130" s="187">
        <f t="shared" si="16"/>
        <v>14</v>
      </c>
      <c r="O130" s="191">
        <f t="shared" si="17"/>
        <v>2512.16</v>
      </c>
      <c r="P130" s="187" t="str">
        <f t="shared" si="18"/>
        <v>Dins Periode Legal</v>
      </c>
      <c r="Q130" s="187" t="str">
        <f t="shared" si="19"/>
        <v>T1 - Dins Periode Legal</v>
      </c>
      <c r="R130" s="187" t="str">
        <f t="shared" si="13"/>
        <v>T1 - Import Total</v>
      </c>
      <c r="S130" s="193">
        <f t="shared" si="14"/>
        <v>2.5116117151625802E-2</v>
      </c>
      <c r="T130" s="192">
        <f t="shared" si="20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184">
        <v>44624</v>
      </c>
      <c r="D131" s="54">
        <v>44624</v>
      </c>
      <c r="E131" s="8"/>
      <c r="F131" s="8">
        <v>1590</v>
      </c>
      <c r="G131" s="8" t="s">
        <v>772</v>
      </c>
      <c r="H131" s="48" t="s">
        <v>773</v>
      </c>
      <c r="I131" s="49">
        <v>40000184</v>
      </c>
      <c r="J131" s="8" t="s">
        <v>774</v>
      </c>
      <c r="K131" s="9">
        <v>2904</v>
      </c>
      <c r="L131" s="189">
        <f t="shared" si="15"/>
        <v>3</v>
      </c>
      <c r="M131" s="190" t="str">
        <f t="shared" si="12"/>
        <v>T1</v>
      </c>
      <c r="N131" s="187">
        <f t="shared" si="16"/>
        <v>0</v>
      </c>
      <c r="O131" s="191">
        <f t="shared" si="17"/>
        <v>0</v>
      </c>
      <c r="P131" s="187" t="str">
        <f t="shared" si="18"/>
        <v>Dins Periode Legal</v>
      </c>
      <c r="Q131" s="187" t="str">
        <f t="shared" si="19"/>
        <v>T1 - Dins Periode Legal</v>
      </c>
      <c r="R131" s="187" t="str">
        <f t="shared" si="13"/>
        <v>T1 - Import Total</v>
      </c>
      <c r="S131" s="193">
        <f t="shared" si="14"/>
        <v>0</v>
      </c>
      <c r="T131" s="192">
        <f t="shared" si="20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44593</v>
      </c>
      <c r="D132" s="54">
        <v>44624</v>
      </c>
      <c r="E132" s="8"/>
      <c r="F132" s="8">
        <v>1591</v>
      </c>
      <c r="G132" s="8" t="s">
        <v>666</v>
      </c>
      <c r="H132" s="48" t="s">
        <v>775</v>
      </c>
      <c r="I132" s="49">
        <v>41037347</v>
      </c>
      <c r="J132" s="8" t="s">
        <v>566</v>
      </c>
      <c r="K132" s="9">
        <v>180.09</v>
      </c>
      <c r="L132" s="189">
        <f t="shared" si="15"/>
        <v>3</v>
      </c>
      <c r="M132" s="190" t="str">
        <f t="shared" si="12"/>
        <v>T1</v>
      </c>
      <c r="N132" s="187">
        <f t="shared" si="16"/>
        <v>31</v>
      </c>
      <c r="O132" s="191">
        <f t="shared" si="17"/>
        <v>5582.79</v>
      </c>
      <c r="P132" s="187" t="str">
        <f t="shared" si="18"/>
        <v>Fora Periode Legal</v>
      </c>
      <c r="Q132" s="187" t="str">
        <f t="shared" si="19"/>
        <v>T1 - Fora Periode Legal</v>
      </c>
      <c r="R132" s="187" t="str">
        <f t="shared" si="13"/>
        <v>T1 - Import Total</v>
      </c>
      <c r="S132" s="193">
        <f t="shared" si="14"/>
        <v>5.5815715429321788E-2</v>
      </c>
      <c r="T132" s="192">
        <f t="shared" si="20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44593</v>
      </c>
      <c r="D133" s="54">
        <v>44624</v>
      </c>
      <c r="E133" s="8"/>
      <c r="F133" s="8">
        <v>1592</v>
      </c>
      <c r="G133" s="8" t="s">
        <v>776</v>
      </c>
      <c r="H133" s="48" t="s">
        <v>777</v>
      </c>
      <c r="I133" s="49">
        <v>40002850</v>
      </c>
      <c r="J133" s="8" t="s">
        <v>778</v>
      </c>
      <c r="K133" s="9">
        <v>47.3</v>
      </c>
      <c r="L133" s="189">
        <f t="shared" si="15"/>
        <v>3</v>
      </c>
      <c r="M133" s="190" t="str">
        <f t="shared" si="12"/>
        <v>T1</v>
      </c>
      <c r="N133" s="187">
        <f t="shared" si="16"/>
        <v>31</v>
      </c>
      <c r="O133" s="191">
        <f t="shared" si="17"/>
        <v>1466.3</v>
      </c>
      <c r="P133" s="187" t="str">
        <f t="shared" si="18"/>
        <v>Fora Periode Legal</v>
      </c>
      <c r="Q133" s="187" t="str">
        <f t="shared" si="19"/>
        <v>T1 - Fora Periode Legal</v>
      </c>
      <c r="R133" s="187" t="str">
        <f t="shared" si="13"/>
        <v>T1 - Import Total</v>
      </c>
      <c r="S133" s="193">
        <f t="shared" si="14"/>
        <v>1.4659799765711147E-2</v>
      </c>
      <c r="T133" s="192">
        <f t="shared" si="20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95">
        <v>44610</v>
      </c>
      <c r="D134" s="54">
        <v>44624</v>
      </c>
      <c r="E134" s="8"/>
      <c r="F134" s="8">
        <v>1593</v>
      </c>
      <c r="G134" s="8" t="s">
        <v>779</v>
      </c>
      <c r="H134" s="48" t="s">
        <v>780</v>
      </c>
      <c r="I134" s="49">
        <v>41002530</v>
      </c>
      <c r="J134" s="8" t="s">
        <v>781</v>
      </c>
      <c r="K134" s="9">
        <v>272.98</v>
      </c>
      <c r="L134" s="189">
        <f t="shared" si="15"/>
        <v>3</v>
      </c>
      <c r="M134" s="190" t="str">
        <f t="shared" si="12"/>
        <v>T1</v>
      </c>
      <c r="N134" s="187">
        <f t="shared" si="16"/>
        <v>14</v>
      </c>
      <c r="O134" s="191">
        <f t="shared" si="17"/>
        <v>3821.7200000000003</v>
      </c>
      <c r="P134" s="187" t="str">
        <f t="shared" si="18"/>
        <v>Dins Periode Legal</v>
      </c>
      <c r="Q134" s="187" t="str">
        <f t="shared" si="19"/>
        <v>T1 - Dins Periode Legal</v>
      </c>
      <c r="R134" s="187" t="str">
        <f t="shared" si="13"/>
        <v>T1 - Import Total</v>
      </c>
      <c r="S134" s="193">
        <f t="shared" si="14"/>
        <v>3.8208859006078975E-2</v>
      </c>
      <c r="T134" s="192">
        <f t="shared" si="20"/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44593</v>
      </c>
      <c r="D135" s="54">
        <v>44624</v>
      </c>
      <c r="E135" s="8"/>
      <c r="F135" s="8">
        <v>1594</v>
      </c>
      <c r="G135" s="8" t="s">
        <v>725</v>
      </c>
      <c r="H135" s="48" t="s">
        <v>782</v>
      </c>
      <c r="I135" s="49">
        <v>41037122</v>
      </c>
      <c r="J135" s="8" t="s">
        <v>726</v>
      </c>
      <c r="K135" s="9">
        <v>1916.64</v>
      </c>
      <c r="L135" s="189">
        <f t="shared" si="15"/>
        <v>3</v>
      </c>
      <c r="M135" s="190" t="str">
        <f t="shared" ref="M135:M198" si="21">IF(L135="","",VLOOKUP(L135,$AJ$8:$AK$19,2,FALSE))</f>
        <v>T1</v>
      </c>
      <c r="N135" s="187">
        <f t="shared" si="16"/>
        <v>31</v>
      </c>
      <c r="O135" s="191">
        <f t="shared" si="17"/>
        <v>59415.840000000004</v>
      </c>
      <c r="P135" s="187" t="str">
        <f t="shared" si="18"/>
        <v>Fora Periode Legal</v>
      </c>
      <c r="Q135" s="187" t="str">
        <f t="shared" si="19"/>
        <v>T1 - Fora Periode Legal</v>
      </c>
      <c r="R135" s="187" t="str">
        <f t="shared" ref="R135:R198" si="22">CONCATENATE($M135," - Import Total")</f>
        <v>T1 - Import Total</v>
      </c>
      <c r="S135" s="193">
        <f t="shared" ref="S135:S198" si="23">IF(M135="",0,K135/(VLOOKUP(R135,$X$9:$Y$27,2,FALSE))*N135)</f>
        <v>0.59402872352965364</v>
      </c>
      <c r="T135" s="192">
        <f t="shared" si="20"/>
        <v>1</v>
      </c>
      <c r="V135" s="91"/>
      <c r="W135" s="91"/>
      <c r="X135" s="91"/>
      <c r="Y135" s="91"/>
      <c r="Z135" s="91"/>
      <c r="AA135" s="91"/>
    </row>
    <row r="136" spans="3:27" x14ac:dyDescent="0.25">
      <c r="C136" s="188">
        <v>44593</v>
      </c>
      <c r="D136" s="54">
        <v>44624</v>
      </c>
      <c r="E136" s="8"/>
      <c r="F136" s="8">
        <v>1595</v>
      </c>
      <c r="G136" s="8" t="s">
        <v>725</v>
      </c>
      <c r="H136" s="48" t="s">
        <v>783</v>
      </c>
      <c r="I136" s="49">
        <v>41037122</v>
      </c>
      <c r="J136" s="8" t="s">
        <v>726</v>
      </c>
      <c r="K136" s="9">
        <v>190.61</v>
      </c>
      <c r="L136" s="189">
        <f t="shared" ref="L136:L199" si="24">IF(D136="","",MONTH(D136))</f>
        <v>3</v>
      </c>
      <c r="M136" s="190" t="str">
        <f t="shared" si="21"/>
        <v>T1</v>
      </c>
      <c r="N136" s="187">
        <f t="shared" ref="N136:N199" si="25">IF(D136="",0,D136-C136)</f>
        <v>31</v>
      </c>
      <c r="O136" s="191">
        <f t="shared" ref="O136:O199" si="26">K136*N136</f>
        <v>5908.9100000000008</v>
      </c>
      <c r="P136" s="187" t="str">
        <f t="shared" ref="P136:P199" si="27">IF(N136&lt;=30,"Dins Periode Legal","Fora Periode Legal")</f>
        <v>Fora Periode Legal</v>
      </c>
      <c r="Q136" s="187" t="str">
        <f t="shared" ref="Q136:Q199" si="28">CONCATENATE($M136," - ",P136)</f>
        <v>T1 - Fora Periode Legal</v>
      </c>
      <c r="R136" s="187" t="str">
        <f t="shared" si="22"/>
        <v>T1 - Import Total</v>
      </c>
      <c r="S136" s="193">
        <f t="shared" si="23"/>
        <v>5.907620366474E-2</v>
      </c>
      <c r="T136" s="192">
        <f t="shared" ref="T136:T199" si="29">IF(L136="",0,1)</f>
        <v>1</v>
      </c>
      <c r="V136" s="91"/>
      <c r="W136" s="91"/>
      <c r="X136" s="91"/>
      <c r="Y136" s="91"/>
      <c r="Z136" s="91"/>
      <c r="AA136" s="91"/>
    </row>
    <row r="137" spans="3:27" x14ac:dyDescent="0.25">
      <c r="C137" s="95">
        <v>44624</v>
      </c>
      <c r="D137" s="54">
        <v>44624</v>
      </c>
      <c r="E137" s="8"/>
      <c r="F137" s="8">
        <v>1596</v>
      </c>
      <c r="G137" s="8" t="s">
        <v>621</v>
      </c>
      <c r="H137" s="48" t="s">
        <v>622</v>
      </c>
      <c r="I137" s="49">
        <v>41003309</v>
      </c>
      <c r="J137" s="8" t="s">
        <v>559</v>
      </c>
      <c r="K137" s="9">
        <v>29.61</v>
      </c>
      <c r="L137" s="189">
        <f t="shared" si="24"/>
        <v>3</v>
      </c>
      <c r="M137" s="190" t="str">
        <f t="shared" si="21"/>
        <v>T1</v>
      </c>
      <c r="N137" s="187">
        <f t="shared" si="25"/>
        <v>0</v>
      </c>
      <c r="O137" s="191">
        <f t="shared" si="26"/>
        <v>0</v>
      </c>
      <c r="P137" s="187" t="str">
        <f t="shared" si="27"/>
        <v>Dins Periode Legal</v>
      </c>
      <c r="Q137" s="187" t="str">
        <f t="shared" si="28"/>
        <v>T1 - Dins Periode Legal</v>
      </c>
      <c r="R137" s="187" t="str">
        <f t="shared" si="22"/>
        <v>T1 - Import Total</v>
      </c>
      <c r="S137" s="193">
        <f t="shared" si="23"/>
        <v>0</v>
      </c>
      <c r="T137" s="192">
        <f t="shared" si="29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44620</v>
      </c>
      <c r="D138" s="54">
        <v>44627</v>
      </c>
      <c r="E138" s="8">
        <v>556</v>
      </c>
      <c r="F138" s="8">
        <v>1606</v>
      </c>
      <c r="G138" s="8" t="s">
        <v>573</v>
      </c>
      <c r="H138" s="196" t="s">
        <v>787</v>
      </c>
      <c r="I138" s="49">
        <v>41002593</v>
      </c>
      <c r="J138" s="8" t="s">
        <v>554</v>
      </c>
      <c r="K138" s="9">
        <v>1088.8499999999999</v>
      </c>
      <c r="L138" s="189">
        <f t="shared" si="24"/>
        <v>3</v>
      </c>
      <c r="M138" s="190" t="str">
        <f t="shared" si="21"/>
        <v>T1</v>
      </c>
      <c r="N138" s="187">
        <f t="shared" si="25"/>
        <v>7</v>
      </c>
      <c r="O138" s="191">
        <f t="shared" si="26"/>
        <v>7621.9499999999989</v>
      </c>
      <c r="P138" s="187" t="str">
        <f t="shared" si="27"/>
        <v>Dins Periode Legal</v>
      </c>
      <c r="Q138" s="187" t="str">
        <f t="shared" si="28"/>
        <v>T1 - Dins Periode Legal</v>
      </c>
      <c r="R138" s="187" t="str">
        <f t="shared" si="22"/>
        <v>T1 - Import Total</v>
      </c>
      <c r="S138" s="193">
        <f t="shared" si="23"/>
        <v>7.620286491458915E-2</v>
      </c>
      <c r="T138" s="192">
        <f t="shared" si="29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95">
        <v>44630</v>
      </c>
      <c r="D139" s="54">
        <v>44630</v>
      </c>
      <c r="E139" s="8">
        <v>567</v>
      </c>
      <c r="F139" s="8">
        <v>1636</v>
      </c>
      <c r="G139" s="8" t="s">
        <v>578</v>
      </c>
      <c r="H139" s="48" t="s">
        <v>784</v>
      </c>
      <c r="I139" s="49">
        <v>41006450</v>
      </c>
      <c r="J139" s="8" t="s">
        <v>558</v>
      </c>
      <c r="K139" s="9">
        <v>21.29</v>
      </c>
      <c r="L139" s="189">
        <f t="shared" si="24"/>
        <v>3</v>
      </c>
      <c r="M139" s="190" t="str">
        <f t="shared" si="21"/>
        <v>T1</v>
      </c>
      <c r="N139" s="187">
        <f t="shared" si="25"/>
        <v>0</v>
      </c>
      <c r="O139" s="191">
        <f t="shared" si="26"/>
        <v>0</v>
      </c>
      <c r="P139" s="187" t="str">
        <f t="shared" si="27"/>
        <v>Dins Periode Legal</v>
      </c>
      <c r="Q139" s="187" t="str">
        <f t="shared" si="28"/>
        <v>T1 - Dins Periode Legal</v>
      </c>
      <c r="R139" s="187" t="str">
        <f t="shared" si="22"/>
        <v>T1 - Import Total</v>
      </c>
      <c r="S139" s="193">
        <f t="shared" si="23"/>
        <v>0</v>
      </c>
      <c r="T139" s="192">
        <f t="shared" si="29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95">
        <v>44635</v>
      </c>
      <c r="D140" s="54">
        <v>44635</v>
      </c>
      <c r="E140" s="8">
        <v>573</v>
      </c>
      <c r="F140" s="8">
        <v>1663</v>
      </c>
      <c r="G140" s="8" t="s">
        <v>636</v>
      </c>
      <c r="H140" s="48" t="s">
        <v>788</v>
      </c>
      <c r="I140" s="49">
        <v>41007555</v>
      </c>
      <c r="J140" s="8" t="s">
        <v>93</v>
      </c>
      <c r="K140" s="9">
        <v>777.02</v>
      </c>
      <c r="L140" s="189">
        <f t="shared" si="24"/>
        <v>3</v>
      </c>
      <c r="M140" s="190" t="str">
        <f t="shared" si="21"/>
        <v>T1</v>
      </c>
      <c r="N140" s="187">
        <f t="shared" si="25"/>
        <v>0</v>
      </c>
      <c r="O140" s="191">
        <f t="shared" si="26"/>
        <v>0</v>
      </c>
      <c r="P140" s="187" t="str">
        <f t="shared" si="27"/>
        <v>Dins Periode Legal</v>
      </c>
      <c r="Q140" s="187" t="str">
        <f t="shared" si="28"/>
        <v>T1 - Dins Periode Legal</v>
      </c>
      <c r="R140" s="187" t="str">
        <f t="shared" si="22"/>
        <v>T1 - Import Total</v>
      </c>
      <c r="S140" s="193">
        <f t="shared" si="23"/>
        <v>0</v>
      </c>
      <c r="T140" s="192">
        <f t="shared" si="29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44629</v>
      </c>
      <c r="D141" s="54">
        <v>44636</v>
      </c>
      <c r="E141" s="8">
        <v>577</v>
      </c>
      <c r="F141" s="8">
        <v>1674</v>
      </c>
      <c r="G141" s="8" t="s">
        <v>575</v>
      </c>
      <c r="H141" s="48" t="s">
        <v>785</v>
      </c>
      <c r="I141" s="49">
        <v>41000001</v>
      </c>
      <c r="J141" s="8" t="s">
        <v>79</v>
      </c>
      <c r="K141" s="9">
        <v>29.04</v>
      </c>
      <c r="L141" s="189">
        <f t="shared" si="24"/>
        <v>3</v>
      </c>
      <c r="M141" s="190" t="str">
        <f t="shared" si="21"/>
        <v>T1</v>
      </c>
      <c r="N141" s="187">
        <f t="shared" si="25"/>
        <v>7</v>
      </c>
      <c r="O141" s="191">
        <f t="shared" si="26"/>
        <v>203.28</v>
      </c>
      <c r="P141" s="187" t="str">
        <f t="shared" si="27"/>
        <v>Dins Periode Legal</v>
      </c>
      <c r="Q141" s="187" t="str">
        <f t="shared" si="28"/>
        <v>T1 - Dins Periode Legal</v>
      </c>
      <c r="R141" s="187" t="str">
        <f t="shared" si="22"/>
        <v>T1 - Import Total</v>
      </c>
      <c r="S141" s="193">
        <f t="shared" si="23"/>
        <v>2.0323563366117176E-3</v>
      </c>
      <c r="T141" s="192">
        <f t="shared" si="29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44641</v>
      </c>
      <c r="D142" s="54">
        <v>44641</v>
      </c>
      <c r="E142" s="8">
        <v>582</v>
      </c>
      <c r="F142" s="8">
        <v>1685</v>
      </c>
      <c r="G142" s="8" t="s">
        <v>761</v>
      </c>
      <c r="H142" s="196" t="s">
        <v>790</v>
      </c>
      <c r="I142" s="49">
        <v>41037366</v>
      </c>
      <c r="J142" s="8" t="s">
        <v>763</v>
      </c>
      <c r="K142" s="9">
        <v>1222.96</v>
      </c>
      <c r="L142" s="189">
        <f t="shared" si="24"/>
        <v>3</v>
      </c>
      <c r="M142" s="190" t="str">
        <f t="shared" si="21"/>
        <v>T1</v>
      </c>
      <c r="N142" s="187">
        <f t="shared" si="25"/>
        <v>0</v>
      </c>
      <c r="O142" s="191">
        <f t="shared" si="26"/>
        <v>0</v>
      </c>
      <c r="P142" s="187" t="str">
        <f t="shared" si="27"/>
        <v>Dins Periode Legal</v>
      </c>
      <c r="Q142" s="187" t="str">
        <f t="shared" si="28"/>
        <v>T1 - Dins Periode Legal</v>
      </c>
      <c r="R142" s="187" t="str">
        <f t="shared" si="22"/>
        <v>T1 - Import Total</v>
      </c>
      <c r="S142" s="193">
        <f t="shared" si="23"/>
        <v>0</v>
      </c>
      <c r="T142" s="192">
        <f t="shared" si="29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44649</v>
      </c>
      <c r="D143" s="54">
        <v>44649</v>
      </c>
      <c r="E143" s="8">
        <v>604</v>
      </c>
      <c r="F143" s="8">
        <v>1765</v>
      </c>
      <c r="G143" s="8" t="s">
        <v>636</v>
      </c>
      <c r="H143" s="48" t="s">
        <v>789</v>
      </c>
      <c r="I143" s="49">
        <v>41007555</v>
      </c>
      <c r="J143" s="8" t="s">
        <v>93</v>
      </c>
      <c r="K143" s="9">
        <v>21.24</v>
      </c>
      <c r="L143" s="189">
        <f t="shared" si="24"/>
        <v>3</v>
      </c>
      <c r="M143" s="190" t="str">
        <f t="shared" si="21"/>
        <v>T1</v>
      </c>
      <c r="N143" s="187">
        <f t="shared" si="25"/>
        <v>0</v>
      </c>
      <c r="O143" s="191">
        <f t="shared" si="26"/>
        <v>0</v>
      </c>
      <c r="P143" s="187" t="str">
        <f t="shared" si="27"/>
        <v>Dins Periode Legal</v>
      </c>
      <c r="Q143" s="187" t="str">
        <f t="shared" si="28"/>
        <v>T1 - Dins Periode Legal</v>
      </c>
      <c r="R143" s="187" t="str">
        <f t="shared" si="22"/>
        <v>T1 - Import Total</v>
      </c>
      <c r="S143" s="193">
        <f t="shared" si="23"/>
        <v>0</v>
      </c>
      <c r="T143" s="192">
        <f t="shared" si="29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44652</v>
      </c>
      <c r="D144" s="200">
        <v>44652</v>
      </c>
      <c r="E144" s="195">
        <v>785</v>
      </c>
      <c r="F144" s="195">
        <v>2210</v>
      </c>
      <c r="G144" s="195" t="s">
        <v>568</v>
      </c>
      <c r="H144" s="182" t="s">
        <v>976</v>
      </c>
      <c r="I144" s="197">
        <v>40005225</v>
      </c>
      <c r="J144" s="195" t="s">
        <v>555</v>
      </c>
      <c r="K144" s="198">
        <v>48.27</v>
      </c>
      <c r="L144" s="189">
        <f t="shared" si="24"/>
        <v>4</v>
      </c>
      <c r="M144" s="190" t="str">
        <f t="shared" si="21"/>
        <v>T2</v>
      </c>
      <c r="N144" s="187">
        <f t="shared" si="25"/>
        <v>0</v>
      </c>
      <c r="O144" s="191">
        <f t="shared" si="26"/>
        <v>0</v>
      </c>
      <c r="P144" s="187" t="str">
        <f t="shared" si="27"/>
        <v>Dins Periode Legal</v>
      </c>
      <c r="Q144" s="187" t="str">
        <f t="shared" si="28"/>
        <v>T2 - Dins Periode Legal</v>
      </c>
      <c r="R144" s="187" t="str">
        <f t="shared" si="22"/>
        <v>T2 - Import Total</v>
      </c>
      <c r="S144" s="193">
        <f t="shared" si="23"/>
        <v>0</v>
      </c>
      <c r="T144" s="192">
        <f t="shared" si="29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44564</v>
      </c>
      <c r="D145" s="200">
        <v>44652</v>
      </c>
      <c r="E145" s="195">
        <v>786</v>
      </c>
      <c r="F145" s="195">
        <v>2212</v>
      </c>
      <c r="G145" s="195" t="s">
        <v>709</v>
      </c>
      <c r="H145" s="196" t="s">
        <v>803</v>
      </c>
      <c r="I145" s="197">
        <v>41000460</v>
      </c>
      <c r="J145" s="195" t="s">
        <v>152</v>
      </c>
      <c r="K145" s="198">
        <v>191.67</v>
      </c>
      <c r="L145" s="189">
        <f t="shared" si="24"/>
        <v>4</v>
      </c>
      <c r="M145" s="190" t="str">
        <f t="shared" si="21"/>
        <v>T2</v>
      </c>
      <c r="N145" s="187">
        <f t="shared" si="25"/>
        <v>88</v>
      </c>
      <c r="O145" s="191">
        <f t="shared" si="26"/>
        <v>16866.96</v>
      </c>
      <c r="P145" s="187" t="str">
        <f t="shared" si="27"/>
        <v>Fora Periode Legal</v>
      </c>
      <c r="Q145" s="187" t="str">
        <f t="shared" si="28"/>
        <v>T2 - Fora Periode Legal</v>
      </c>
      <c r="R145" s="187" t="str">
        <f t="shared" si="22"/>
        <v>T2 - Import Total</v>
      </c>
      <c r="S145" s="193">
        <f t="shared" si="23"/>
        <v>5.5407894988403622E-2</v>
      </c>
      <c r="T145" s="192">
        <f t="shared" si="29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44620</v>
      </c>
      <c r="D146" s="200">
        <v>44652</v>
      </c>
      <c r="E146" s="195"/>
      <c r="F146" s="195">
        <v>2213</v>
      </c>
      <c r="G146" s="195" t="s">
        <v>804</v>
      </c>
      <c r="H146" s="196" t="s">
        <v>805</v>
      </c>
      <c r="I146" s="197">
        <v>41002915</v>
      </c>
      <c r="J146" s="195" t="s">
        <v>109</v>
      </c>
      <c r="K146" s="198">
        <v>217.5</v>
      </c>
      <c r="L146" s="189">
        <f t="shared" si="24"/>
        <v>4</v>
      </c>
      <c r="M146" s="190" t="str">
        <f t="shared" si="21"/>
        <v>T2</v>
      </c>
      <c r="N146" s="187">
        <f t="shared" si="25"/>
        <v>32</v>
      </c>
      <c r="O146" s="191">
        <f t="shared" si="26"/>
        <v>6960</v>
      </c>
      <c r="P146" s="187" t="str">
        <f t="shared" si="27"/>
        <v>Fora Periode Legal</v>
      </c>
      <c r="Q146" s="187" t="str">
        <f t="shared" si="28"/>
        <v>T2 - Fora Periode Legal</v>
      </c>
      <c r="R146" s="187" t="str">
        <f t="shared" si="22"/>
        <v>T2 - Import Total</v>
      </c>
      <c r="S146" s="193">
        <f t="shared" si="23"/>
        <v>2.2863571688039173E-2</v>
      </c>
      <c r="T146" s="192">
        <f t="shared" si="29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188">
        <v>44620</v>
      </c>
      <c r="D147" s="200">
        <v>44652</v>
      </c>
      <c r="E147" s="195"/>
      <c r="F147" s="195">
        <v>2214</v>
      </c>
      <c r="G147" s="195" t="s">
        <v>592</v>
      </c>
      <c r="H147" s="196" t="s">
        <v>806</v>
      </c>
      <c r="I147" s="197">
        <v>41002865</v>
      </c>
      <c r="J147" s="195" t="s">
        <v>161</v>
      </c>
      <c r="K147" s="198">
        <v>235.72</v>
      </c>
      <c r="L147" s="189">
        <f t="shared" si="24"/>
        <v>4</v>
      </c>
      <c r="M147" s="190" t="str">
        <f t="shared" si="21"/>
        <v>T2</v>
      </c>
      <c r="N147" s="187">
        <f t="shared" si="25"/>
        <v>32</v>
      </c>
      <c r="O147" s="191">
        <f t="shared" si="26"/>
        <v>7543.04</v>
      </c>
      <c r="P147" s="187" t="str">
        <f t="shared" si="27"/>
        <v>Fora Periode Legal</v>
      </c>
      <c r="Q147" s="187" t="str">
        <f t="shared" si="28"/>
        <v>T2 - Fora Periode Legal</v>
      </c>
      <c r="R147" s="187" t="str">
        <f t="shared" si="22"/>
        <v>T2 - Import Total</v>
      </c>
      <c r="S147" s="193">
        <f t="shared" si="23"/>
        <v>2.477885571634296E-2</v>
      </c>
      <c r="T147" s="192">
        <f t="shared" si="29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44652</v>
      </c>
      <c r="D148" s="200">
        <v>44652</v>
      </c>
      <c r="E148" s="195"/>
      <c r="F148" s="195">
        <v>2215</v>
      </c>
      <c r="G148" s="195" t="s">
        <v>807</v>
      </c>
      <c r="H148" s="196" t="s">
        <v>808</v>
      </c>
      <c r="I148" s="197">
        <v>41010026</v>
      </c>
      <c r="J148" s="195" t="s">
        <v>560</v>
      </c>
      <c r="K148" s="198">
        <v>31.77</v>
      </c>
      <c r="L148" s="189">
        <f t="shared" si="24"/>
        <v>4</v>
      </c>
      <c r="M148" s="190" t="str">
        <f t="shared" si="21"/>
        <v>T2</v>
      </c>
      <c r="N148" s="187">
        <f t="shared" si="25"/>
        <v>0</v>
      </c>
      <c r="O148" s="191">
        <f t="shared" si="26"/>
        <v>0</v>
      </c>
      <c r="P148" s="187" t="str">
        <f t="shared" si="27"/>
        <v>Dins Periode Legal</v>
      </c>
      <c r="Q148" s="187" t="str">
        <f t="shared" si="28"/>
        <v>T2 - Dins Periode Legal</v>
      </c>
      <c r="R148" s="187" t="str">
        <f t="shared" si="22"/>
        <v>T2 - Import Total</v>
      </c>
      <c r="S148" s="193">
        <f t="shared" si="23"/>
        <v>0</v>
      </c>
      <c r="T148" s="192">
        <f t="shared" si="29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44607</v>
      </c>
      <c r="D149" s="200">
        <v>44652</v>
      </c>
      <c r="E149" s="195"/>
      <c r="F149" s="195">
        <v>2216</v>
      </c>
      <c r="G149" s="195" t="s">
        <v>706</v>
      </c>
      <c r="H149" s="196" t="s">
        <v>809</v>
      </c>
      <c r="I149" s="197">
        <v>41001148</v>
      </c>
      <c r="J149" s="195" t="s">
        <v>708</v>
      </c>
      <c r="K149" s="198">
        <v>86.67</v>
      </c>
      <c r="L149" s="189">
        <f t="shared" si="24"/>
        <v>4</v>
      </c>
      <c r="M149" s="190" t="str">
        <f t="shared" si="21"/>
        <v>T2</v>
      </c>
      <c r="N149" s="187">
        <f t="shared" si="25"/>
        <v>45</v>
      </c>
      <c r="O149" s="191">
        <f t="shared" si="26"/>
        <v>3900.15</v>
      </c>
      <c r="P149" s="187" t="str">
        <f t="shared" si="27"/>
        <v>Fora Periode Legal</v>
      </c>
      <c r="Q149" s="187" t="str">
        <f t="shared" si="28"/>
        <v>T2 - Fora Periode Legal</v>
      </c>
      <c r="R149" s="187" t="str">
        <f t="shared" si="22"/>
        <v>T2 - Import Total</v>
      </c>
      <c r="S149" s="193">
        <f t="shared" si="23"/>
        <v>1.281197688492902E-2</v>
      </c>
      <c r="T149" s="192">
        <f t="shared" si="29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44608</v>
      </c>
      <c r="D150" s="200">
        <v>44652</v>
      </c>
      <c r="E150" s="195"/>
      <c r="F150" s="195">
        <v>2217</v>
      </c>
      <c r="G150" s="195" t="s">
        <v>588</v>
      </c>
      <c r="H150" s="196" t="s">
        <v>810</v>
      </c>
      <c r="I150" s="197">
        <v>41008099</v>
      </c>
      <c r="J150" s="195" t="s">
        <v>25</v>
      </c>
      <c r="K150" s="198">
        <v>273.77</v>
      </c>
      <c r="L150" s="189">
        <f t="shared" si="24"/>
        <v>4</v>
      </c>
      <c r="M150" s="190" t="str">
        <f t="shared" si="21"/>
        <v>T2</v>
      </c>
      <c r="N150" s="187">
        <f t="shared" si="25"/>
        <v>44</v>
      </c>
      <c r="O150" s="191">
        <f t="shared" si="26"/>
        <v>12045.88</v>
      </c>
      <c r="P150" s="187" t="str">
        <f t="shared" si="27"/>
        <v>Fora Periode Legal</v>
      </c>
      <c r="Q150" s="187" t="str">
        <f t="shared" si="28"/>
        <v>T2 - Fora Periode Legal</v>
      </c>
      <c r="R150" s="187" t="str">
        <f t="shared" si="22"/>
        <v>T2 - Import Total</v>
      </c>
      <c r="S150" s="193">
        <f t="shared" si="23"/>
        <v>3.9570666799643293E-2</v>
      </c>
      <c r="T150" s="192">
        <f t="shared" si="29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188">
        <v>44608</v>
      </c>
      <c r="D151" s="200">
        <v>44652</v>
      </c>
      <c r="E151" s="195"/>
      <c r="F151" s="195">
        <v>2218</v>
      </c>
      <c r="G151" s="195" t="s">
        <v>588</v>
      </c>
      <c r="H151" s="196" t="s">
        <v>811</v>
      </c>
      <c r="I151" s="197">
        <v>41008099</v>
      </c>
      <c r="J151" s="195" t="s">
        <v>25</v>
      </c>
      <c r="K151" s="198">
        <v>231.85</v>
      </c>
      <c r="L151" s="189">
        <f t="shared" si="24"/>
        <v>4</v>
      </c>
      <c r="M151" s="190" t="str">
        <f t="shared" si="21"/>
        <v>T2</v>
      </c>
      <c r="N151" s="187">
        <f t="shared" si="25"/>
        <v>44</v>
      </c>
      <c r="O151" s="191">
        <f t="shared" si="26"/>
        <v>10201.4</v>
      </c>
      <c r="P151" s="187" t="str">
        <f t="shared" si="27"/>
        <v>Fora Periode Legal</v>
      </c>
      <c r="Q151" s="187" t="str">
        <f t="shared" si="28"/>
        <v>T2 - Fora Periode Legal</v>
      </c>
      <c r="R151" s="187" t="str">
        <f t="shared" si="22"/>
        <v>T2 - Import Total</v>
      </c>
      <c r="S151" s="193">
        <f t="shared" si="23"/>
        <v>3.3511557502638338E-2</v>
      </c>
      <c r="T151" s="192">
        <f t="shared" si="29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188">
        <v>44608</v>
      </c>
      <c r="D152" s="200">
        <v>44652</v>
      </c>
      <c r="E152" s="195"/>
      <c r="F152" s="195">
        <v>2219</v>
      </c>
      <c r="G152" s="195" t="s">
        <v>588</v>
      </c>
      <c r="H152" s="196" t="s">
        <v>812</v>
      </c>
      <c r="I152" s="197">
        <v>41008099</v>
      </c>
      <c r="J152" s="195" t="s">
        <v>25</v>
      </c>
      <c r="K152" s="198">
        <v>56.87</v>
      </c>
      <c r="L152" s="189">
        <f t="shared" si="24"/>
        <v>4</v>
      </c>
      <c r="M152" s="190" t="str">
        <f t="shared" si="21"/>
        <v>T2</v>
      </c>
      <c r="N152" s="187">
        <f t="shared" si="25"/>
        <v>44</v>
      </c>
      <c r="O152" s="191">
        <f t="shared" si="26"/>
        <v>2502.2799999999997</v>
      </c>
      <c r="P152" s="187" t="str">
        <f t="shared" si="27"/>
        <v>Fora Periode Legal</v>
      </c>
      <c r="Q152" s="187" t="str">
        <f t="shared" si="28"/>
        <v>T2 - Fora Periode Legal</v>
      </c>
      <c r="R152" s="187" t="str">
        <f t="shared" si="22"/>
        <v>T2 - Import Total</v>
      </c>
      <c r="S152" s="193">
        <f t="shared" si="23"/>
        <v>8.2199796211992332E-3</v>
      </c>
      <c r="T152" s="192">
        <f t="shared" si="29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188">
        <v>44608</v>
      </c>
      <c r="D153" s="200">
        <v>44652</v>
      </c>
      <c r="E153" s="195"/>
      <c r="F153" s="195">
        <v>2220</v>
      </c>
      <c r="G153" s="195" t="s">
        <v>588</v>
      </c>
      <c r="H153" s="196" t="s">
        <v>813</v>
      </c>
      <c r="I153" s="197">
        <v>41008099</v>
      </c>
      <c r="J153" s="195" t="s">
        <v>25</v>
      </c>
      <c r="K153" s="198">
        <v>56.14</v>
      </c>
      <c r="L153" s="189">
        <f t="shared" si="24"/>
        <v>4</v>
      </c>
      <c r="M153" s="190" t="str">
        <f t="shared" si="21"/>
        <v>T2</v>
      </c>
      <c r="N153" s="187">
        <f t="shared" si="25"/>
        <v>44</v>
      </c>
      <c r="O153" s="191">
        <f t="shared" si="26"/>
        <v>2470.16</v>
      </c>
      <c r="P153" s="187" t="str">
        <f t="shared" si="27"/>
        <v>Fora Periode Legal</v>
      </c>
      <c r="Q153" s="187" t="str">
        <f t="shared" si="28"/>
        <v>T2 - Fora Periode Legal</v>
      </c>
      <c r="R153" s="187" t="str">
        <f t="shared" si="22"/>
        <v>T2 - Import Total</v>
      </c>
      <c r="S153" s="193">
        <f t="shared" si="23"/>
        <v>8.1144655518573059E-3</v>
      </c>
      <c r="T153" s="192">
        <f t="shared" si="29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188">
        <v>44608</v>
      </c>
      <c r="D154" s="200">
        <v>44652</v>
      </c>
      <c r="E154" s="195"/>
      <c r="F154" s="195">
        <v>2221</v>
      </c>
      <c r="G154" s="195" t="s">
        <v>588</v>
      </c>
      <c r="H154" s="196" t="s">
        <v>814</v>
      </c>
      <c r="I154" s="197">
        <v>41008099</v>
      </c>
      <c r="J154" s="195" t="s">
        <v>25</v>
      </c>
      <c r="K154" s="198">
        <v>223.34</v>
      </c>
      <c r="L154" s="189">
        <f t="shared" si="24"/>
        <v>4</v>
      </c>
      <c r="M154" s="190" t="str">
        <f t="shared" si="21"/>
        <v>T2</v>
      </c>
      <c r="N154" s="187">
        <f t="shared" si="25"/>
        <v>44</v>
      </c>
      <c r="O154" s="191">
        <f t="shared" si="26"/>
        <v>9826.9600000000009</v>
      </c>
      <c r="P154" s="187" t="str">
        <f t="shared" si="27"/>
        <v>Fora Periode Legal</v>
      </c>
      <c r="Q154" s="187" t="str">
        <f t="shared" si="28"/>
        <v>T2 - Fora Periode Legal</v>
      </c>
      <c r="R154" s="187" t="str">
        <f t="shared" si="22"/>
        <v>T2 - Import Total</v>
      </c>
      <c r="S154" s="193">
        <f t="shared" si="23"/>
        <v>3.2281523625789288E-2</v>
      </c>
      <c r="T154" s="192">
        <f t="shared" si="29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188">
        <v>44608</v>
      </c>
      <c r="D155" s="200">
        <v>44652</v>
      </c>
      <c r="E155" s="195"/>
      <c r="F155" s="195">
        <v>2222</v>
      </c>
      <c r="G155" s="195" t="s">
        <v>588</v>
      </c>
      <c r="H155" s="196" t="s">
        <v>815</v>
      </c>
      <c r="I155" s="197">
        <v>41008099</v>
      </c>
      <c r="J155" s="195" t="s">
        <v>25</v>
      </c>
      <c r="K155" s="198">
        <v>51.24</v>
      </c>
      <c r="L155" s="189">
        <f t="shared" si="24"/>
        <v>4</v>
      </c>
      <c r="M155" s="190" t="str">
        <f t="shared" si="21"/>
        <v>T2</v>
      </c>
      <c r="N155" s="187">
        <f t="shared" si="25"/>
        <v>44</v>
      </c>
      <c r="O155" s="191">
        <f t="shared" si="26"/>
        <v>2254.56</v>
      </c>
      <c r="P155" s="187" t="str">
        <f t="shared" si="27"/>
        <v>Fora Periode Legal</v>
      </c>
      <c r="Q155" s="187" t="str">
        <f t="shared" si="28"/>
        <v>T2 - Fora Periode Legal</v>
      </c>
      <c r="R155" s="187" t="str">
        <f t="shared" si="22"/>
        <v>T2 - Import Total</v>
      </c>
      <c r="S155" s="193">
        <f t="shared" si="23"/>
        <v>7.4062204288772426E-3</v>
      </c>
      <c r="T155" s="192">
        <f t="shared" si="29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188">
        <v>44608</v>
      </c>
      <c r="D156" s="200">
        <v>44652</v>
      </c>
      <c r="E156" s="195"/>
      <c r="F156" s="195">
        <v>2223</v>
      </c>
      <c r="G156" s="195" t="s">
        <v>588</v>
      </c>
      <c r="H156" s="196" t="s">
        <v>816</v>
      </c>
      <c r="I156" s="197">
        <v>41008099</v>
      </c>
      <c r="J156" s="195" t="s">
        <v>25</v>
      </c>
      <c r="K156" s="198">
        <v>16.64</v>
      </c>
      <c r="L156" s="189">
        <f t="shared" si="24"/>
        <v>4</v>
      </c>
      <c r="M156" s="190" t="str">
        <f t="shared" si="21"/>
        <v>T2</v>
      </c>
      <c r="N156" s="187">
        <f t="shared" si="25"/>
        <v>44</v>
      </c>
      <c r="O156" s="191">
        <f t="shared" si="26"/>
        <v>732.16000000000008</v>
      </c>
      <c r="P156" s="187" t="str">
        <f t="shared" si="27"/>
        <v>Fora Periode Legal</v>
      </c>
      <c r="Q156" s="187" t="str">
        <f t="shared" si="28"/>
        <v>T2 - Fora Periode Legal</v>
      </c>
      <c r="R156" s="187" t="str">
        <f t="shared" si="22"/>
        <v>T2 - Import Total</v>
      </c>
      <c r="S156" s="193">
        <f t="shared" si="23"/>
        <v>2.405142621711891E-3</v>
      </c>
      <c r="T156" s="192">
        <f t="shared" si="29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188">
        <v>44608</v>
      </c>
      <c r="D157" s="200">
        <v>44652</v>
      </c>
      <c r="E157" s="195"/>
      <c r="F157" s="195">
        <v>2224</v>
      </c>
      <c r="G157" s="195" t="s">
        <v>588</v>
      </c>
      <c r="H157" s="196" t="s">
        <v>817</v>
      </c>
      <c r="I157" s="197">
        <v>41008099</v>
      </c>
      <c r="J157" s="195" t="s">
        <v>25</v>
      </c>
      <c r="K157" s="198">
        <v>3.48</v>
      </c>
      <c r="L157" s="189">
        <f t="shared" si="24"/>
        <v>4</v>
      </c>
      <c r="M157" s="190" t="str">
        <f t="shared" si="21"/>
        <v>T2</v>
      </c>
      <c r="N157" s="187">
        <f t="shared" si="25"/>
        <v>44</v>
      </c>
      <c r="O157" s="191">
        <f t="shared" si="26"/>
        <v>153.12</v>
      </c>
      <c r="P157" s="187" t="str">
        <f t="shared" si="27"/>
        <v>Fora Periode Legal</v>
      </c>
      <c r="Q157" s="187" t="str">
        <f t="shared" si="28"/>
        <v>T2 - Fora Periode Legal</v>
      </c>
      <c r="R157" s="187" t="str">
        <f t="shared" si="22"/>
        <v>T2 - Import Total</v>
      </c>
      <c r="S157" s="193">
        <f t="shared" si="23"/>
        <v>5.0299857713686179E-4</v>
      </c>
      <c r="T157" s="192">
        <f t="shared" si="29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188">
        <v>44608</v>
      </c>
      <c r="D158" s="200">
        <v>44652</v>
      </c>
      <c r="E158" s="195"/>
      <c r="F158" s="195">
        <v>2225</v>
      </c>
      <c r="G158" s="195" t="s">
        <v>588</v>
      </c>
      <c r="H158" s="196" t="s">
        <v>818</v>
      </c>
      <c r="I158" s="197">
        <v>41008099</v>
      </c>
      <c r="J158" s="195" t="s">
        <v>25</v>
      </c>
      <c r="K158" s="198">
        <v>10.79</v>
      </c>
      <c r="L158" s="189">
        <f t="shared" si="24"/>
        <v>4</v>
      </c>
      <c r="M158" s="190" t="str">
        <f t="shared" si="21"/>
        <v>T2</v>
      </c>
      <c r="N158" s="187">
        <f t="shared" si="25"/>
        <v>44</v>
      </c>
      <c r="O158" s="191">
        <f t="shared" si="26"/>
        <v>474.76</v>
      </c>
      <c r="P158" s="187" t="str">
        <f t="shared" si="27"/>
        <v>Fora Periode Legal</v>
      </c>
      <c r="Q158" s="187" t="str">
        <f t="shared" si="28"/>
        <v>T2 - Fora Periode Legal</v>
      </c>
      <c r="R158" s="187" t="str">
        <f t="shared" si="22"/>
        <v>T2 - Import Total</v>
      </c>
      <c r="S158" s="193">
        <f t="shared" si="23"/>
        <v>1.5595846687663044E-3</v>
      </c>
      <c r="T158" s="192">
        <f t="shared" si="29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188">
        <v>44608</v>
      </c>
      <c r="D159" s="200">
        <v>44652</v>
      </c>
      <c r="E159" s="195"/>
      <c r="F159" s="195">
        <v>2226</v>
      </c>
      <c r="G159" s="195" t="s">
        <v>588</v>
      </c>
      <c r="H159" s="196" t="s">
        <v>819</v>
      </c>
      <c r="I159" s="197">
        <v>41008099</v>
      </c>
      <c r="J159" s="195" t="s">
        <v>25</v>
      </c>
      <c r="K159" s="198">
        <v>102.62</v>
      </c>
      <c r="L159" s="189">
        <f t="shared" si="24"/>
        <v>4</v>
      </c>
      <c r="M159" s="190" t="str">
        <f t="shared" si="21"/>
        <v>T2</v>
      </c>
      <c r="N159" s="187">
        <f t="shared" si="25"/>
        <v>44</v>
      </c>
      <c r="O159" s="191">
        <f t="shared" si="26"/>
        <v>4515.2800000000007</v>
      </c>
      <c r="P159" s="187" t="str">
        <f t="shared" si="27"/>
        <v>Fora Periode Legal</v>
      </c>
      <c r="Q159" s="187" t="str">
        <f t="shared" si="28"/>
        <v>T2 - Fora Periode Legal</v>
      </c>
      <c r="R159" s="187" t="str">
        <f t="shared" si="22"/>
        <v>T2 - Import Total</v>
      </c>
      <c r="S159" s="193">
        <f t="shared" si="23"/>
        <v>1.483267643269677E-2</v>
      </c>
      <c r="T159" s="192">
        <f t="shared" si="29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44620</v>
      </c>
      <c r="D160" s="200">
        <v>44652</v>
      </c>
      <c r="E160" s="195"/>
      <c r="F160" s="195">
        <v>2227</v>
      </c>
      <c r="G160" s="195" t="s">
        <v>616</v>
      </c>
      <c r="H160" s="196" t="s">
        <v>820</v>
      </c>
      <c r="I160" s="197">
        <v>40000100</v>
      </c>
      <c r="J160" s="195" t="s">
        <v>14</v>
      </c>
      <c r="K160" s="198">
        <v>117.87</v>
      </c>
      <c r="L160" s="189">
        <f t="shared" si="24"/>
        <v>4</v>
      </c>
      <c r="M160" s="190" t="str">
        <f t="shared" si="21"/>
        <v>T2</v>
      </c>
      <c r="N160" s="187">
        <f t="shared" si="25"/>
        <v>32</v>
      </c>
      <c r="O160" s="191">
        <f t="shared" si="26"/>
        <v>3771.84</v>
      </c>
      <c r="P160" s="187" t="str">
        <f t="shared" si="27"/>
        <v>Fora Periode Legal</v>
      </c>
      <c r="Q160" s="187" t="str">
        <f t="shared" si="28"/>
        <v>T2 - Fora Periode Legal</v>
      </c>
      <c r="R160" s="187" t="str">
        <f t="shared" si="22"/>
        <v>T2 - Import Total</v>
      </c>
      <c r="S160" s="193">
        <f t="shared" si="23"/>
        <v>1.2390479056869783E-2</v>
      </c>
      <c r="T160" s="192">
        <f t="shared" si="29"/>
        <v>1</v>
      </c>
      <c r="V160" s="91"/>
      <c r="W160" s="91"/>
      <c r="X160" s="91"/>
      <c r="Y160" s="91"/>
      <c r="Z160" s="91"/>
      <c r="AA160" s="91"/>
    </row>
    <row r="161" spans="1:38" x14ac:dyDescent="0.25">
      <c r="C161" s="95">
        <v>44612</v>
      </c>
      <c r="D161" s="200">
        <v>44652</v>
      </c>
      <c r="E161" s="195"/>
      <c r="F161" s="195">
        <v>2228</v>
      </c>
      <c r="G161" s="195" t="s">
        <v>821</v>
      </c>
      <c r="H161" s="196" t="s">
        <v>822</v>
      </c>
      <c r="I161" s="197">
        <v>40001350</v>
      </c>
      <c r="J161" s="195" t="s">
        <v>42</v>
      </c>
      <c r="K161" s="198">
        <v>35.57</v>
      </c>
      <c r="L161" s="189">
        <f t="shared" si="24"/>
        <v>4</v>
      </c>
      <c r="M161" s="190" t="str">
        <f t="shared" si="21"/>
        <v>T2</v>
      </c>
      <c r="N161" s="187">
        <f t="shared" si="25"/>
        <v>40</v>
      </c>
      <c r="O161" s="191">
        <f t="shared" si="26"/>
        <v>1422.8</v>
      </c>
      <c r="P161" s="187" t="str">
        <f t="shared" si="27"/>
        <v>Fora Periode Legal</v>
      </c>
      <c r="Q161" s="187" t="str">
        <f t="shared" si="28"/>
        <v>T2 - Fora Periode Legal</v>
      </c>
      <c r="R161" s="187" t="str">
        <f t="shared" si="22"/>
        <v>T2 - Import Total</v>
      </c>
      <c r="S161" s="193">
        <f t="shared" si="23"/>
        <v>4.6738922123192731E-3</v>
      </c>
      <c r="T161" s="192">
        <f t="shared" si="29"/>
        <v>1</v>
      </c>
      <c r="V161" s="91"/>
      <c r="W161" s="91"/>
      <c r="X161" s="91"/>
      <c r="Y161" s="91"/>
      <c r="Z161" s="91"/>
      <c r="AA161" s="91"/>
    </row>
    <row r="162" spans="1:38" x14ac:dyDescent="0.25">
      <c r="A162" s="91"/>
      <c r="B162" s="91"/>
      <c r="C162" s="95">
        <v>44615</v>
      </c>
      <c r="D162" s="200">
        <v>44652</v>
      </c>
      <c r="E162" s="195"/>
      <c r="F162" s="195">
        <v>2229</v>
      </c>
      <c r="G162" s="195" t="s">
        <v>623</v>
      </c>
      <c r="H162" s="196" t="s">
        <v>823</v>
      </c>
      <c r="I162" s="197">
        <v>40010011</v>
      </c>
      <c r="J162" s="195" t="s">
        <v>561</v>
      </c>
      <c r="K162" s="198">
        <v>1125.02</v>
      </c>
      <c r="L162" s="189">
        <f t="shared" si="24"/>
        <v>4</v>
      </c>
      <c r="M162" s="190" t="str">
        <f t="shared" si="21"/>
        <v>T2</v>
      </c>
      <c r="N162" s="187">
        <f t="shared" si="25"/>
        <v>37</v>
      </c>
      <c r="O162" s="191">
        <f t="shared" si="26"/>
        <v>41625.74</v>
      </c>
      <c r="P162" s="187" t="str">
        <f t="shared" si="27"/>
        <v>Fora Periode Legal</v>
      </c>
      <c r="Q162" s="187" t="str">
        <f t="shared" si="28"/>
        <v>T2 - Fora Periode Legal</v>
      </c>
      <c r="R162" s="187" t="str">
        <f t="shared" si="22"/>
        <v>T2 - Import Total</v>
      </c>
      <c r="S162" s="193">
        <f t="shared" si="23"/>
        <v>0.13674038657437926</v>
      </c>
      <c r="T162" s="192">
        <f t="shared" si="29"/>
        <v>1</v>
      </c>
      <c r="V162" s="91"/>
      <c r="W162" s="91"/>
      <c r="X162" s="91"/>
      <c r="Y162" s="91"/>
      <c r="Z162" s="91"/>
      <c r="AA162" s="91"/>
    </row>
    <row r="163" spans="1:38" s="91" customFormat="1" x14ac:dyDescent="0.25">
      <c r="A163" s="90"/>
      <c r="B163" s="90"/>
      <c r="C163" s="95">
        <v>44620</v>
      </c>
      <c r="D163" s="200">
        <v>44652</v>
      </c>
      <c r="E163" s="195"/>
      <c r="F163" s="195">
        <v>2230</v>
      </c>
      <c r="G163" s="195" t="s">
        <v>733</v>
      </c>
      <c r="H163" s="196" t="s">
        <v>824</v>
      </c>
      <c r="I163" s="197">
        <v>41005300</v>
      </c>
      <c r="J163" s="195" t="s">
        <v>22</v>
      </c>
      <c r="K163" s="198">
        <v>223.54</v>
      </c>
      <c r="L163" s="189">
        <f t="shared" si="24"/>
        <v>4</v>
      </c>
      <c r="M163" s="190" t="str">
        <f t="shared" si="21"/>
        <v>T2</v>
      </c>
      <c r="N163" s="187">
        <f t="shared" si="25"/>
        <v>32</v>
      </c>
      <c r="O163" s="191">
        <f t="shared" si="26"/>
        <v>7153.28</v>
      </c>
      <c r="P163" s="187" t="str">
        <f t="shared" si="27"/>
        <v>Fora Periode Legal</v>
      </c>
      <c r="Q163" s="187" t="str">
        <f t="shared" si="28"/>
        <v>T2 - Fora Periode Legal</v>
      </c>
      <c r="R163" s="187" t="str">
        <f t="shared" si="22"/>
        <v>T2 - Import Total</v>
      </c>
      <c r="S163" s="193">
        <f t="shared" si="23"/>
        <v>2.3498495701812765E-2</v>
      </c>
      <c r="T163" s="192">
        <f t="shared" si="29"/>
        <v>1</v>
      </c>
      <c r="AJ163" s="90"/>
      <c r="AK163" s="90"/>
      <c r="AL163" s="90"/>
    </row>
    <row r="164" spans="1:38" x14ac:dyDescent="0.25">
      <c r="C164" s="188">
        <v>44620</v>
      </c>
      <c r="D164" s="200">
        <v>44652</v>
      </c>
      <c r="E164" s="195"/>
      <c r="F164" s="195">
        <v>2231</v>
      </c>
      <c r="G164" s="195" t="s">
        <v>607</v>
      </c>
      <c r="H164" s="196" t="s">
        <v>825</v>
      </c>
      <c r="I164" s="197">
        <v>41002557</v>
      </c>
      <c r="J164" s="195" t="s">
        <v>32</v>
      </c>
      <c r="K164" s="198">
        <v>63.77</v>
      </c>
      <c r="L164" s="189">
        <f t="shared" si="24"/>
        <v>4</v>
      </c>
      <c r="M164" s="190" t="str">
        <f t="shared" si="21"/>
        <v>T2</v>
      </c>
      <c r="N164" s="187">
        <f t="shared" si="25"/>
        <v>32</v>
      </c>
      <c r="O164" s="191">
        <f t="shared" si="26"/>
        <v>2040.64</v>
      </c>
      <c r="P164" s="187" t="str">
        <f t="shared" si="27"/>
        <v>Fora Periode Legal</v>
      </c>
      <c r="Q164" s="187" t="str">
        <f t="shared" si="28"/>
        <v>T2 - Fora Periode Legal</v>
      </c>
      <c r="R164" s="187" t="str">
        <f t="shared" si="22"/>
        <v>T2 - Import Total</v>
      </c>
      <c r="S164" s="193">
        <f t="shared" si="23"/>
        <v>6.7034940990632558E-3</v>
      </c>
      <c r="T164" s="192">
        <f t="shared" si="29"/>
        <v>1</v>
      </c>
      <c r="V164" s="91"/>
      <c r="W164" s="91"/>
      <c r="X164" s="91"/>
      <c r="Y164" s="91"/>
      <c r="Z164" s="91"/>
      <c r="AA164" s="91"/>
    </row>
    <row r="165" spans="1:38" x14ac:dyDescent="0.25">
      <c r="C165" s="95">
        <v>44652</v>
      </c>
      <c r="D165" s="200">
        <v>44652</v>
      </c>
      <c r="E165" s="195"/>
      <c r="F165" s="195">
        <v>2232</v>
      </c>
      <c r="G165" s="195" t="s">
        <v>826</v>
      </c>
      <c r="H165" s="196" t="s">
        <v>827</v>
      </c>
      <c r="I165" s="197">
        <v>40037316</v>
      </c>
      <c r="J165" s="195" t="s">
        <v>794</v>
      </c>
      <c r="K165" s="198">
        <v>2715.65</v>
      </c>
      <c r="L165" s="189">
        <f t="shared" si="24"/>
        <v>4</v>
      </c>
      <c r="M165" s="190" t="str">
        <f t="shared" si="21"/>
        <v>T2</v>
      </c>
      <c r="N165" s="187">
        <f t="shared" si="25"/>
        <v>0</v>
      </c>
      <c r="O165" s="191">
        <f t="shared" si="26"/>
        <v>0</v>
      </c>
      <c r="P165" s="187" t="str">
        <f t="shared" si="27"/>
        <v>Dins Periode Legal</v>
      </c>
      <c r="Q165" s="187" t="str">
        <f t="shared" si="28"/>
        <v>T2 - Dins Periode Legal</v>
      </c>
      <c r="R165" s="187" t="str">
        <f t="shared" si="22"/>
        <v>T2 - Import Total</v>
      </c>
      <c r="S165" s="193">
        <f t="shared" si="23"/>
        <v>0</v>
      </c>
      <c r="T165" s="192">
        <f t="shared" si="29"/>
        <v>1</v>
      </c>
      <c r="V165" s="91"/>
      <c r="W165" s="91"/>
      <c r="X165" s="91"/>
      <c r="Y165" s="91"/>
      <c r="Z165" s="91"/>
      <c r="AA165" s="91"/>
      <c r="AJ165" s="91"/>
      <c r="AK165" s="91"/>
      <c r="AL165" s="91"/>
    </row>
    <row r="166" spans="1:38" x14ac:dyDescent="0.25">
      <c r="C166" s="188">
        <v>44620</v>
      </c>
      <c r="D166" s="200">
        <v>44652</v>
      </c>
      <c r="E166" s="195"/>
      <c r="F166" s="195">
        <v>2233</v>
      </c>
      <c r="G166" s="195" t="s">
        <v>627</v>
      </c>
      <c r="H166" s="196" t="s">
        <v>828</v>
      </c>
      <c r="I166" s="197">
        <v>40002919</v>
      </c>
      <c r="J166" s="195" t="s">
        <v>138</v>
      </c>
      <c r="K166" s="198">
        <v>452.39</v>
      </c>
      <c r="L166" s="189">
        <f t="shared" si="24"/>
        <v>4</v>
      </c>
      <c r="M166" s="190" t="str">
        <f t="shared" si="21"/>
        <v>T2</v>
      </c>
      <c r="N166" s="187">
        <f t="shared" si="25"/>
        <v>32</v>
      </c>
      <c r="O166" s="191">
        <f t="shared" si="26"/>
        <v>14476.48</v>
      </c>
      <c r="P166" s="187" t="str">
        <f t="shared" si="27"/>
        <v>Fora Periode Legal</v>
      </c>
      <c r="Q166" s="187" t="str">
        <f t="shared" si="28"/>
        <v>T2 - Fora Periode Legal</v>
      </c>
      <c r="R166" s="187" t="str">
        <f t="shared" si="22"/>
        <v>T2 - Import Total</v>
      </c>
      <c r="S166" s="193">
        <f t="shared" si="23"/>
        <v>4.7555177912423183E-2</v>
      </c>
      <c r="T166" s="192">
        <f t="shared" si="29"/>
        <v>1</v>
      </c>
      <c r="V166" s="91"/>
      <c r="W166" s="91"/>
      <c r="X166" s="91"/>
      <c r="Y166" s="91"/>
      <c r="Z166" s="91"/>
      <c r="AA166" s="91"/>
    </row>
    <row r="167" spans="1:38" x14ac:dyDescent="0.25">
      <c r="C167" s="188">
        <v>44620</v>
      </c>
      <c r="D167" s="200">
        <v>44652</v>
      </c>
      <c r="E167" s="195"/>
      <c r="F167" s="195">
        <v>2234</v>
      </c>
      <c r="G167" s="195" t="s">
        <v>629</v>
      </c>
      <c r="H167" s="196" t="s">
        <v>829</v>
      </c>
      <c r="I167" s="197">
        <v>40000200</v>
      </c>
      <c r="J167" s="195" t="s">
        <v>15</v>
      </c>
      <c r="K167" s="198">
        <v>554.52</v>
      </c>
      <c r="L167" s="189">
        <f t="shared" si="24"/>
        <v>4</v>
      </c>
      <c r="M167" s="190" t="str">
        <f t="shared" si="21"/>
        <v>T2</v>
      </c>
      <c r="N167" s="187">
        <f t="shared" si="25"/>
        <v>32</v>
      </c>
      <c r="O167" s="191">
        <f t="shared" si="26"/>
        <v>17744.64</v>
      </c>
      <c r="P167" s="187" t="str">
        <f t="shared" si="27"/>
        <v>Fora Periode Legal</v>
      </c>
      <c r="Q167" s="187" t="str">
        <f t="shared" si="28"/>
        <v>T2 - Fora Periode Legal</v>
      </c>
      <c r="R167" s="187" t="str">
        <f t="shared" si="22"/>
        <v>T2 - Import Total</v>
      </c>
      <c r="S167" s="193">
        <f t="shared" si="23"/>
        <v>5.8291070218167734E-2</v>
      </c>
      <c r="T167" s="192">
        <f t="shared" si="29"/>
        <v>1</v>
      </c>
      <c r="V167" s="91"/>
      <c r="W167" s="91"/>
      <c r="X167" s="91"/>
      <c r="Y167" s="91"/>
      <c r="Z167" s="91"/>
      <c r="AA167" s="91"/>
    </row>
    <row r="168" spans="1:38" x14ac:dyDescent="0.25">
      <c r="C168" s="188">
        <v>44620</v>
      </c>
      <c r="D168" s="200">
        <v>44652</v>
      </c>
      <c r="E168" s="195"/>
      <c r="F168" s="195">
        <v>2235</v>
      </c>
      <c r="G168" s="195" t="s">
        <v>657</v>
      </c>
      <c r="H168" s="196" t="s">
        <v>830</v>
      </c>
      <c r="I168" s="197">
        <v>40002950</v>
      </c>
      <c r="J168" s="195" t="s">
        <v>20</v>
      </c>
      <c r="K168" s="198">
        <v>1609.3</v>
      </c>
      <c r="L168" s="189">
        <f t="shared" si="24"/>
        <v>4</v>
      </c>
      <c r="M168" s="190" t="str">
        <f t="shared" si="21"/>
        <v>T2</v>
      </c>
      <c r="N168" s="187">
        <f t="shared" si="25"/>
        <v>32</v>
      </c>
      <c r="O168" s="191">
        <f t="shared" si="26"/>
        <v>51497.599999999999</v>
      </c>
      <c r="P168" s="187" t="str">
        <f t="shared" si="27"/>
        <v>Fora Periode Legal</v>
      </c>
      <c r="Q168" s="187" t="str">
        <f t="shared" si="28"/>
        <v>T2 - Fora Periode Legal</v>
      </c>
      <c r="R168" s="187" t="str">
        <f t="shared" si="22"/>
        <v>T2 - Import Total</v>
      </c>
      <c r="S168" s="193">
        <f t="shared" si="23"/>
        <v>0.16916940651752388</v>
      </c>
      <c r="T168" s="192">
        <f t="shared" si="29"/>
        <v>1</v>
      </c>
      <c r="V168" s="91"/>
      <c r="W168" s="91"/>
      <c r="X168" s="91"/>
      <c r="Y168" s="91"/>
      <c r="Z168" s="91"/>
      <c r="AA168" s="91"/>
    </row>
    <row r="169" spans="1:38" x14ac:dyDescent="0.25">
      <c r="C169" s="188">
        <v>44620</v>
      </c>
      <c r="D169" s="200">
        <v>44652</v>
      </c>
      <c r="E169" s="195"/>
      <c r="F169" s="195">
        <v>2236</v>
      </c>
      <c r="G169" s="195" t="s">
        <v>831</v>
      </c>
      <c r="H169" s="196" t="s">
        <v>832</v>
      </c>
      <c r="I169" s="197">
        <v>41037318</v>
      </c>
      <c r="J169" s="195" t="s">
        <v>565</v>
      </c>
      <c r="K169" s="198">
        <v>820.73</v>
      </c>
      <c r="L169" s="189">
        <f t="shared" si="24"/>
        <v>4</v>
      </c>
      <c r="M169" s="190" t="str">
        <f t="shared" si="21"/>
        <v>T2</v>
      </c>
      <c r="N169" s="187">
        <f t="shared" si="25"/>
        <v>32</v>
      </c>
      <c r="O169" s="191">
        <f t="shared" si="26"/>
        <v>26263.360000000001</v>
      </c>
      <c r="P169" s="187" t="str">
        <f t="shared" si="27"/>
        <v>Fora Periode Legal</v>
      </c>
      <c r="Q169" s="187" t="str">
        <f t="shared" si="28"/>
        <v>T2 - Fora Periode Legal</v>
      </c>
      <c r="R169" s="187" t="str">
        <f t="shared" si="22"/>
        <v>T2 - Import Total</v>
      </c>
      <c r="S169" s="193">
        <f t="shared" si="23"/>
        <v>8.6275030765629382E-2</v>
      </c>
      <c r="T169" s="192">
        <f t="shared" si="29"/>
        <v>1</v>
      </c>
      <c r="V169" s="91"/>
      <c r="W169" s="91"/>
      <c r="X169" s="91"/>
      <c r="Y169" s="91"/>
      <c r="Z169" s="91"/>
      <c r="AA169" s="91"/>
    </row>
    <row r="170" spans="1:38" x14ac:dyDescent="0.25">
      <c r="C170" s="188">
        <v>44620</v>
      </c>
      <c r="D170" s="200">
        <v>44652</v>
      </c>
      <c r="E170" s="195"/>
      <c r="F170" s="195">
        <v>2237</v>
      </c>
      <c r="G170" s="195" t="s">
        <v>634</v>
      </c>
      <c r="H170" s="196" t="s">
        <v>833</v>
      </c>
      <c r="I170" s="197">
        <v>40001550</v>
      </c>
      <c r="J170" s="195" t="s">
        <v>19</v>
      </c>
      <c r="K170" s="198">
        <v>218.88</v>
      </c>
      <c r="L170" s="189">
        <f t="shared" si="24"/>
        <v>4</v>
      </c>
      <c r="M170" s="190" t="str">
        <f t="shared" si="21"/>
        <v>T2</v>
      </c>
      <c r="N170" s="187">
        <f t="shared" si="25"/>
        <v>32</v>
      </c>
      <c r="O170" s="191">
        <f t="shared" si="26"/>
        <v>7004.16</v>
      </c>
      <c r="P170" s="187" t="str">
        <f t="shared" si="27"/>
        <v>Fora Periode Legal</v>
      </c>
      <c r="Q170" s="187" t="str">
        <f t="shared" si="28"/>
        <v>T2 - Fora Periode Legal</v>
      </c>
      <c r="R170" s="187" t="str">
        <f t="shared" si="22"/>
        <v>T2 - Import Total</v>
      </c>
      <c r="S170" s="193">
        <f t="shared" si="23"/>
        <v>2.3008637108404662E-2</v>
      </c>
      <c r="T170" s="192">
        <f t="shared" si="29"/>
        <v>1</v>
      </c>
      <c r="V170" s="91"/>
      <c r="W170" s="91"/>
      <c r="X170" s="91"/>
      <c r="Y170" s="91"/>
      <c r="Z170" s="91"/>
      <c r="AA170" s="91"/>
    </row>
    <row r="171" spans="1:38" x14ac:dyDescent="0.25">
      <c r="C171" s="188">
        <v>44620</v>
      </c>
      <c r="D171" s="200">
        <v>44652</v>
      </c>
      <c r="E171" s="195"/>
      <c r="F171" s="195">
        <v>2238</v>
      </c>
      <c r="G171" s="195" t="s">
        <v>634</v>
      </c>
      <c r="H171" s="196" t="s">
        <v>834</v>
      </c>
      <c r="I171" s="197">
        <v>40001550</v>
      </c>
      <c r="J171" s="195" t="s">
        <v>19</v>
      </c>
      <c r="K171" s="198">
        <v>104.01</v>
      </c>
      <c r="L171" s="189">
        <f t="shared" si="24"/>
        <v>4</v>
      </c>
      <c r="M171" s="190" t="str">
        <f t="shared" si="21"/>
        <v>T2</v>
      </c>
      <c r="N171" s="187">
        <f t="shared" si="25"/>
        <v>32</v>
      </c>
      <c r="O171" s="191">
        <f t="shared" si="26"/>
        <v>3328.32</v>
      </c>
      <c r="P171" s="187" t="str">
        <f t="shared" si="27"/>
        <v>Fora Periode Legal</v>
      </c>
      <c r="Q171" s="187" t="str">
        <f t="shared" si="28"/>
        <v>T2 - Fora Periode Legal</v>
      </c>
      <c r="R171" s="187" t="str">
        <f t="shared" si="22"/>
        <v>T2 - Import Total</v>
      </c>
      <c r="S171" s="193">
        <f t="shared" si="23"/>
        <v>1.0933517661025079E-2</v>
      </c>
      <c r="T171" s="192">
        <f t="shared" si="29"/>
        <v>1</v>
      </c>
      <c r="V171" s="91"/>
      <c r="W171" s="91"/>
      <c r="X171" s="91"/>
      <c r="Y171" s="91"/>
      <c r="Z171" s="91"/>
      <c r="AA171" s="91"/>
    </row>
    <row r="172" spans="1:38" x14ac:dyDescent="0.25">
      <c r="C172" s="188">
        <v>44620</v>
      </c>
      <c r="D172" s="200">
        <v>44652</v>
      </c>
      <c r="E172" s="195"/>
      <c r="F172" s="195">
        <v>2239</v>
      </c>
      <c r="G172" s="195" t="s">
        <v>634</v>
      </c>
      <c r="H172" s="196" t="s">
        <v>835</v>
      </c>
      <c r="I172" s="197">
        <v>40001550</v>
      </c>
      <c r="J172" s="195" t="s">
        <v>19</v>
      </c>
      <c r="K172" s="198">
        <v>270.02</v>
      </c>
      <c r="L172" s="189">
        <f t="shared" si="24"/>
        <v>4</v>
      </c>
      <c r="M172" s="190" t="str">
        <f t="shared" si="21"/>
        <v>T2</v>
      </c>
      <c r="N172" s="187">
        <f t="shared" si="25"/>
        <v>32</v>
      </c>
      <c r="O172" s="191">
        <f t="shared" si="26"/>
        <v>8640.64</v>
      </c>
      <c r="P172" s="187" t="str">
        <f t="shared" si="27"/>
        <v>Fora Periode Legal</v>
      </c>
      <c r="Q172" s="187" t="str">
        <f t="shared" si="28"/>
        <v>T2 - Fora Periode Legal</v>
      </c>
      <c r="R172" s="187" t="str">
        <f t="shared" si="22"/>
        <v>T2 - Import Total</v>
      </c>
      <c r="S172" s="193">
        <f t="shared" si="23"/>
        <v>2.8384467251514195E-2</v>
      </c>
      <c r="T172" s="192">
        <f t="shared" si="29"/>
        <v>1</v>
      </c>
      <c r="V172" s="91"/>
      <c r="W172" s="91"/>
      <c r="X172" s="91"/>
      <c r="Y172" s="91"/>
      <c r="Z172" s="91"/>
      <c r="AA172" s="91"/>
    </row>
    <row r="173" spans="1:38" x14ac:dyDescent="0.25">
      <c r="C173" s="188">
        <v>44620</v>
      </c>
      <c r="D173" s="200">
        <v>44652</v>
      </c>
      <c r="E173" s="195"/>
      <c r="F173" s="195">
        <v>2240</v>
      </c>
      <c r="G173" s="195" t="s">
        <v>634</v>
      </c>
      <c r="H173" s="196" t="s">
        <v>836</v>
      </c>
      <c r="I173" s="197">
        <v>40001550</v>
      </c>
      <c r="J173" s="195" t="s">
        <v>19</v>
      </c>
      <c r="K173" s="198">
        <v>119.41</v>
      </c>
      <c r="L173" s="189">
        <f t="shared" si="24"/>
        <v>4</v>
      </c>
      <c r="M173" s="190" t="str">
        <f t="shared" si="21"/>
        <v>T2</v>
      </c>
      <c r="N173" s="187">
        <f t="shared" si="25"/>
        <v>32</v>
      </c>
      <c r="O173" s="191">
        <f t="shared" si="26"/>
        <v>3821.12</v>
      </c>
      <c r="P173" s="187" t="str">
        <f t="shared" si="27"/>
        <v>Fora Periode Legal</v>
      </c>
      <c r="Q173" s="187" t="str">
        <f t="shared" si="28"/>
        <v>T2 - Fora Periode Legal</v>
      </c>
      <c r="R173" s="187" t="str">
        <f t="shared" si="22"/>
        <v>T2 - Import Total</v>
      </c>
      <c r="S173" s="193">
        <f t="shared" si="23"/>
        <v>1.2552363656408081E-2</v>
      </c>
      <c r="T173" s="192">
        <f t="shared" si="29"/>
        <v>1</v>
      </c>
      <c r="V173" s="91"/>
      <c r="W173" s="91"/>
      <c r="X173" s="91"/>
      <c r="Y173" s="91"/>
      <c r="Z173" s="91"/>
      <c r="AA173" s="91"/>
    </row>
    <row r="174" spans="1:38" x14ac:dyDescent="0.25">
      <c r="C174" s="188">
        <v>44620</v>
      </c>
      <c r="D174" s="200">
        <v>44652</v>
      </c>
      <c r="E174" s="195"/>
      <c r="F174" s="195">
        <v>2241</v>
      </c>
      <c r="G174" s="195" t="s">
        <v>837</v>
      </c>
      <c r="H174" s="196" t="s">
        <v>838</v>
      </c>
      <c r="I174" s="197">
        <v>41037348</v>
      </c>
      <c r="J174" s="195" t="s">
        <v>839</v>
      </c>
      <c r="K174" s="198">
        <v>725.85</v>
      </c>
      <c r="L174" s="189">
        <f t="shared" si="24"/>
        <v>4</v>
      </c>
      <c r="M174" s="190" t="str">
        <f t="shared" si="21"/>
        <v>T2</v>
      </c>
      <c r="N174" s="187">
        <f t="shared" si="25"/>
        <v>32</v>
      </c>
      <c r="O174" s="191">
        <f t="shared" si="26"/>
        <v>23227.200000000001</v>
      </c>
      <c r="P174" s="187" t="str">
        <f t="shared" si="27"/>
        <v>Fora Periode Legal</v>
      </c>
      <c r="Q174" s="187" t="str">
        <f t="shared" si="28"/>
        <v>T2 - Fora Periode Legal</v>
      </c>
      <c r="R174" s="187" t="str">
        <f t="shared" si="22"/>
        <v>T2 - Import Total</v>
      </c>
      <c r="S174" s="193">
        <f t="shared" si="23"/>
        <v>7.6301257516152798E-2</v>
      </c>
      <c r="T174" s="192">
        <f t="shared" si="29"/>
        <v>1</v>
      </c>
      <c r="V174" s="91"/>
      <c r="W174" s="91"/>
      <c r="X174" s="91"/>
      <c r="Y174" s="91"/>
      <c r="Z174" s="91"/>
      <c r="AA174" s="91"/>
    </row>
    <row r="175" spans="1:38" x14ac:dyDescent="0.25">
      <c r="C175" s="95">
        <v>44600</v>
      </c>
      <c r="D175" s="200">
        <v>44652</v>
      </c>
      <c r="E175" s="195"/>
      <c r="F175" s="195">
        <v>2242</v>
      </c>
      <c r="G175" s="195" t="s">
        <v>840</v>
      </c>
      <c r="H175" s="196" t="s">
        <v>327</v>
      </c>
      <c r="I175" s="197">
        <v>41005450</v>
      </c>
      <c r="J175" s="195" t="s">
        <v>110</v>
      </c>
      <c r="K175" s="198">
        <v>102.68</v>
      </c>
      <c r="L175" s="189">
        <f t="shared" si="24"/>
        <v>4</v>
      </c>
      <c r="M175" s="190" t="str">
        <f t="shared" si="21"/>
        <v>T2</v>
      </c>
      <c r="N175" s="187">
        <f t="shared" si="25"/>
        <v>52</v>
      </c>
      <c r="O175" s="191">
        <f t="shared" si="26"/>
        <v>5339.3600000000006</v>
      </c>
      <c r="P175" s="187" t="str">
        <f t="shared" si="27"/>
        <v>Fora Periode Legal</v>
      </c>
      <c r="Q175" s="187" t="str">
        <f t="shared" si="28"/>
        <v>T2 - Fora Periode Legal</v>
      </c>
      <c r="R175" s="187" t="str">
        <f t="shared" si="22"/>
        <v>T2 - Import Total</v>
      </c>
      <c r="S175" s="193">
        <f t="shared" si="23"/>
        <v>1.7539775880495524E-2</v>
      </c>
      <c r="T175" s="192">
        <f t="shared" si="29"/>
        <v>1</v>
      </c>
      <c r="V175" s="91"/>
      <c r="W175" s="91"/>
      <c r="X175" s="91"/>
      <c r="Y175" s="91"/>
      <c r="Z175" s="91"/>
      <c r="AA175" s="91"/>
    </row>
    <row r="176" spans="1:38" x14ac:dyDescent="0.25">
      <c r="C176" s="188">
        <v>44620</v>
      </c>
      <c r="D176" s="200">
        <v>44652</v>
      </c>
      <c r="E176" s="195"/>
      <c r="F176" s="195">
        <v>2243</v>
      </c>
      <c r="G176" s="195" t="s">
        <v>644</v>
      </c>
      <c r="H176" s="196" t="s">
        <v>841</v>
      </c>
      <c r="I176" s="197">
        <v>41001048</v>
      </c>
      <c r="J176" s="195" t="s">
        <v>155</v>
      </c>
      <c r="K176" s="198">
        <v>532.4</v>
      </c>
      <c r="L176" s="189">
        <f t="shared" si="24"/>
        <v>4</v>
      </c>
      <c r="M176" s="190" t="str">
        <f t="shared" si="21"/>
        <v>T2</v>
      </c>
      <c r="N176" s="187">
        <f t="shared" si="25"/>
        <v>32</v>
      </c>
      <c r="O176" s="191">
        <f t="shared" si="26"/>
        <v>17036.8</v>
      </c>
      <c r="P176" s="187" t="str">
        <f t="shared" si="27"/>
        <v>Fora Periode Legal</v>
      </c>
      <c r="Q176" s="187" t="str">
        <f t="shared" si="28"/>
        <v>T2 - Fora Periode Legal</v>
      </c>
      <c r="R176" s="187" t="str">
        <f t="shared" si="22"/>
        <v>T2 - Import Total</v>
      </c>
      <c r="S176" s="193">
        <f t="shared" si="23"/>
        <v>5.596581869752669E-2</v>
      </c>
      <c r="T176" s="192">
        <f t="shared" si="29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188">
        <v>44620</v>
      </c>
      <c r="D177" s="200">
        <v>44652</v>
      </c>
      <c r="E177" s="195"/>
      <c r="F177" s="195">
        <v>2244</v>
      </c>
      <c r="G177" s="195" t="s">
        <v>725</v>
      </c>
      <c r="H177" s="196" t="s">
        <v>842</v>
      </c>
      <c r="I177" s="197">
        <v>41037122</v>
      </c>
      <c r="J177" s="195" t="s">
        <v>726</v>
      </c>
      <c r="K177" s="198">
        <v>1752.08</v>
      </c>
      <c r="L177" s="189">
        <f t="shared" si="24"/>
        <v>4</v>
      </c>
      <c r="M177" s="190" t="str">
        <f t="shared" si="21"/>
        <v>T2</v>
      </c>
      <c r="N177" s="187">
        <f t="shared" si="25"/>
        <v>32</v>
      </c>
      <c r="O177" s="191">
        <f t="shared" si="26"/>
        <v>56066.559999999998</v>
      </c>
      <c r="P177" s="187" t="str">
        <f t="shared" si="27"/>
        <v>Fora Periode Legal</v>
      </c>
      <c r="Q177" s="187" t="str">
        <f t="shared" si="28"/>
        <v>T2 - Fora Periode Legal</v>
      </c>
      <c r="R177" s="187" t="str">
        <f t="shared" si="22"/>
        <v>T2 - Import Total</v>
      </c>
      <c r="S177" s="193">
        <f t="shared" si="23"/>
        <v>0.18417842153186056</v>
      </c>
      <c r="T177" s="192">
        <f t="shared" si="29"/>
        <v>1</v>
      </c>
      <c r="V177" s="91"/>
      <c r="W177" s="91"/>
      <c r="X177" s="91"/>
      <c r="Y177" s="91"/>
      <c r="Z177" s="91"/>
      <c r="AA177" s="91"/>
    </row>
    <row r="178" spans="3:27" x14ac:dyDescent="0.25">
      <c r="C178" s="188">
        <v>44620</v>
      </c>
      <c r="D178" s="200">
        <v>44652</v>
      </c>
      <c r="E178" s="195"/>
      <c r="F178" s="195">
        <v>2245</v>
      </c>
      <c r="G178" s="195" t="s">
        <v>725</v>
      </c>
      <c r="H178" s="196" t="s">
        <v>843</v>
      </c>
      <c r="I178" s="197">
        <v>41037122</v>
      </c>
      <c r="J178" s="195" t="s">
        <v>726</v>
      </c>
      <c r="K178" s="198">
        <v>381.21</v>
      </c>
      <c r="L178" s="189">
        <f t="shared" si="24"/>
        <v>4</v>
      </c>
      <c r="M178" s="190" t="str">
        <f t="shared" si="21"/>
        <v>T2</v>
      </c>
      <c r="N178" s="187">
        <f t="shared" si="25"/>
        <v>32</v>
      </c>
      <c r="O178" s="191">
        <f t="shared" si="26"/>
        <v>12198.72</v>
      </c>
      <c r="P178" s="187" t="str">
        <f t="shared" si="27"/>
        <v>Fora Periode Legal</v>
      </c>
      <c r="Q178" s="187" t="str">
        <f t="shared" si="28"/>
        <v>T2 - Fora Periode Legal</v>
      </c>
      <c r="R178" s="187" t="str">
        <f t="shared" si="22"/>
        <v>T2 - Import Total</v>
      </c>
      <c r="S178" s="193">
        <f t="shared" si="23"/>
        <v>4.0072745577919143E-2</v>
      </c>
      <c r="T178" s="192">
        <f t="shared" si="29"/>
        <v>1</v>
      </c>
      <c r="V178" s="91"/>
      <c r="W178" s="91"/>
      <c r="X178" s="91"/>
      <c r="Y178" s="91"/>
      <c r="Z178" s="91"/>
      <c r="AA178" s="91"/>
    </row>
    <row r="179" spans="3:27" x14ac:dyDescent="0.25">
      <c r="C179" s="95">
        <v>44608</v>
      </c>
      <c r="D179" s="200">
        <v>44652</v>
      </c>
      <c r="E179" s="195"/>
      <c r="F179" s="195">
        <v>2246</v>
      </c>
      <c r="G179" s="195" t="s">
        <v>588</v>
      </c>
      <c r="H179" s="196" t="s">
        <v>844</v>
      </c>
      <c r="I179" s="197">
        <v>41008099</v>
      </c>
      <c r="J179" s="195" t="s">
        <v>25</v>
      </c>
      <c r="K179" s="198">
        <v>901.69</v>
      </c>
      <c r="L179" s="189">
        <f t="shared" si="24"/>
        <v>4</v>
      </c>
      <c r="M179" s="190" t="str">
        <f t="shared" si="21"/>
        <v>T2</v>
      </c>
      <c r="N179" s="187">
        <f t="shared" si="25"/>
        <v>44</v>
      </c>
      <c r="O179" s="191">
        <f t="shared" si="26"/>
        <v>39674.36</v>
      </c>
      <c r="P179" s="187" t="str">
        <f t="shared" si="27"/>
        <v>Fora Periode Legal</v>
      </c>
      <c r="Q179" s="187" t="str">
        <f t="shared" si="28"/>
        <v>T2 - Fora Periode Legal</v>
      </c>
      <c r="R179" s="187" t="str">
        <f t="shared" si="22"/>
        <v>T2 - Import Total</v>
      </c>
      <c r="S179" s="193">
        <f t="shared" si="23"/>
        <v>0.13033011121222327</v>
      </c>
      <c r="T179" s="192">
        <f t="shared" si="29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188">
        <v>44607</v>
      </c>
      <c r="D180" s="200">
        <v>44652</v>
      </c>
      <c r="E180" s="195"/>
      <c r="F180" s="195">
        <v>2247</v>
      </c>
      <c r="G180" s="195" t="s">
        <v>845</v>
      </c>
      <c r="H180" s="196" t="s">
        <v>846</v>
      </c>
      <c r="I180" s="197">
        <v>40002250</v>
      </c>
      <c r="J180" s="195" t="s">
        <v>137</v>
      </c>
      <c r="K180" s="198">
        <v>2228.59</v>
      </c>
      <c r="L180" s="189">
        <f t="shared" si="24"/>
        <v>4</v>
      </c>
      <c r="M180" s="190" t="str">
        <f t="shared" si="21"/>
        <v>T2</v>
      </c>
      <c r="N180" s="187">
        <f t="shared" si="25"/>
        <v>45</v>
      </c>
      <c r="O180" s="191">
        <f t="shared" si="26"/>
        <v>100286.55</v>
      </c>
      <c r="P180" s="187" t="str">
        <f t="shared" si="27"/>
        <v>Fora Periode Legal</v>
      </c>
      <c r="Q180" s="187" t="str">
        <f t="shared" si="28"/>
        <v>T2 - Fora Periode Legal</v>
      </c>
      <c r="R180" s="187" t="str">
        <f t="shared" si="22"/>
        <v>T2 - Import Total</v>
      </c>
      <c r="S180" s="193">
        <f t="shared" si="23"/>
        <v>0.32944090880332261</v>
      </c>
      <c r="T180" s="192">
        <f t="shared" si="29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44614</v>
      </c>
      <c r="D181" s="200">
        <v>44652</v>
      </c>
      <c r="E181" s="195"/>
      <c r="F181" s="195">
        <v>2248</v>
      </c>
      <c r="G181" s="195" t="s">
        <v>847</v>
      </c>
      <c r="H181" s="196" t="s">
        <v>848</v>
      </c>
      <c r="I181" s="197">
        <v>41037342</v>
      </c>
      <c r="J181" s="195" t="s">
        <v>849</v>
      </c>
      <c r="K181" s="198">
        <v>129.71</v>
      </c>
      <c r="L181" s="189">
        <f t="shared" si="24"/>
        <v>4</v>
      </c>
      <c r="M181" s="190" t="str">
        <f t="shared" si="21"/>
        <v>T2</v>
      </c>
      <c r="N181" s="187">
        <f t="shared" si="25"/>
        <v>38</v>
      </c>
      <c r="O181" s="191">
        <f t="shared" si="26"/>
        <v>4928.9800000000005</v>
      </c>
      <c r="P181" s="187" t="str">
        <f t="shared" si="27"/>
        <v>Fora Periode Legal</v>
      </c>
      <c r="Q181" s="187" t="str">
        <f t="shared" si="28"/>
        <v>T2 - Fora Periode Legal</v>
      </c>
      <c r="R181" s="187" t="str">
        <f t="shared" si="22"/>
        <v>T2 - Import Total</v>
      </c>
      <c r="S181" s="193">
        <f t="shared" si="23"/>
        <v>1.6191679249843584E-2</v>
      </c>
      <c r="T181" s="192">
        <f t="shared" si="29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44595</v>
      </c>
      <c r="D182" s="200">
        <v>44652</v>
      </c>
      <c r="E182" s="195"/>
      <c r="F182" s="195">
        <v>2249</v>
      </c>
      <c r="G182" s="195" t="s">
        <v>709</v>
      </c>
      <c r="H182" s="196" t="s">
        <v>850</v>
      </c>
      <c r="I182" s="197">
        <v>41000460</v>
      </c>
      <c r="J182" s="195" t="s">
        <v>152</v>
      </c>
      <c r="K182" s="198">
        <v>191.67</v>
      </c>
      <c r="L182" s="189">
        <f t="shared" si="24"/>
        <v>4</v>
      </c>
      <c r="M182" s="190" t="str">
        <f t="shared" si="21"/>
        <v>T2</v>
      </c>
      <c r="N182" s="187">
        <f t="shared" si="25"/>
        <v>57</v>
      </c>
      <c r="O182" s="191">
        <f t="shared" si="26"/>
        <v>10925.189999999999</v>
      </c>
      <c r="P182" s="187" t="str">
        <f t="shared" si="27"/>
        <v>Fora Periode Legal</v>
      </c>
      <c r="Q182" s="187" t="str">
        <f t="shared" si="28"/>
        <v>T2 - Fora Periode Legal</v>
      </c>
      <c r="R182" s="187" t="str">
        <f t="shared" si="22"/>
        <v>T2 - Import Total</v>
      </c>
      <c r="S182" s="193">
        <f t="shared" si="23"/>
        <v>3.58892047083978E-2</v>
      </c>
      <c r="T182" s="192">
        <f t="shared" si="29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44615</v>
      </c>
      <c r="D183" s="200">
        <v>44652</v>
      </c>
      <c r="E183" s="195"/>
      <c r="F183" s="195">
        <v>2250</v>
      </c>
      <c r="G183" s="195" t="s">
        <v>636</v>
      </c>
      <c r="H183" s="196" t="s">
        <v>851</v>
      </c>
      <c r="I183" s="197">
        <v>41007555</v>
      </c>
      <c r="J183" s="195" t="s">
        <v>93</v>
      </c>
      <c r="K183" s="198">
        <v>12403.18</v>
      </c>
      <c r="L183" s="189">
        <f t="shared" si="24"/>
        <v>4</v>
      </c>
      <c r="M183" s="190" t="str">
        <f t="shared" si="21"/>
        <v>T2</v>
      </c>
      <c r="N183" s="187">
        <f t="shared" si="25"/>
        <v>37</v>
      </c>
      <c r="O183" s="191">
        <f t="shared" si="26"/>
        <v>458917.66000000003</v>
      </c>
      <c r="P183" s="187" t="str">
        <f t="shared" si="27"/>
        <v>Fora Periode Legal</v>
      </c>
      <c r="Q183" s="187" t="str">
        <f t="shared" si="28"/>
        <v>T2 - Fora Periode Legal</v>
      </c>
      <c r="R183" s="187" t="str">
        <f t="shared" si="22"/>
        <v>T2 - Import Total</v>
      </c>
      <c r="S183" s="193">
        <f t="shared" si="23"/>
        <v>1.5075426463099408</v>
      </c>
      <c r="T183" s="192">
        <f t="shared" si="29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188">
        <v>44615</v>
      </c>
      <c r="D184" s="200">
        <v>44652</v>
      </c>
      <c r="E184" s="195"/>
      <c r="F184" s="195">
        <v>2251</v>
      </c>
      <c r="G184" s="195" t="s">
        <v>636</v>
      </c>
      <c r="H184" s="196" t="s">
        <v>852</v>
      </c>
      <c r="I184" s="197">
        <v>41007555</v>
      </c>
      <c r="J184" s="195" t="s">
        <v>93</v>
      </c>
      <c r="K184" s="198">
        <v>12403.18</v>
      </c>
      <c r="L184" s="189">
        <f t="shared" si="24"/>
        <v>4</v>
      </c>
      <c r="M184" s="190" t="str">
        <f t="shared" si="21"/>
        <v>T2</v>
      </c>
      <c r="N184" s="187">
        <f t="shared" si="25"/>
        <v>37</v>
      </c>
      <c r="O184" s="191">
        <f t="shared" si="26"/>
        <v>458917.66000000003</v>
      </c>
      <c r="P184" s="187" t="str">
        <f t="shared" si="27"/>
        <v>Fora Periode Legal</v>
      </c>
      <c r="Q184" s="187" t="str">
        <f t="shared" si="28"/>
        <v>T2 - Fora Periode Legal</v>
      </c>
      <c r="R184" s="187" t="str">
        <f t="shared" si="22"/>
        <v>T2 - Import Total</v>
      </c>
      <c r="S184" s="193">
        <f t="shared" si="23"/>
        <v>1.5075426463099408</v>
      </c>
      <c r="T184" s="192">
        <f t="shared" si="29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44620</v>
      </c>
      <c r="D185" s="200">
        <v>44652</v>
      </c>
      <c r="E185" s="195"/>
      <c r="F185" s="195">
        <v>2252</v>
      </c>
      <c r="G185" s="195" t="s">
        <v>636</v>
      </c>
      <c r="H185" s="196" t="s">
        <v>853</v>
      </c>
      <c r="I185" s="197">
        <v>41007555</v>
      </c>
      <c r="J185" s="195" t="s">
        <v>93</v>
      </c>
      <c r="K185" s="198">
        <v>998.25</v>
      </c>
      <c r="L185" s="189">
        <f t="shared" si="24"/>
        <v>4</v>
      </c>
      <c r="M185" s="190" t="str">
        <f t="shared" si="21"/>
        <v>T2</v>
      </c>
      <c r="N185" s="187">
        <f t="shared" si="25"/>
        <v>32</v>
      </c>
      <c r="O185" s="191">
        <f t="shared" si="26"/>
        <v>31944</v>
      </c>
      <c r="P185" s="187" t="str">
        <f t="shared" si="27"/>
        <v>Fora Periode Legal</v>
      </c>
      <c r="Q185" s="187" t="str">
        <f t="shared" si="28"/>
        <v>T2 - Fora Periode Legal</v>
      </c>
      <c r="R185" s="187" t="str">
        <f t="shared" si="22"/>
        <v>T2 - Import Total</v>
      </c>
      <c r="S185" s="193">
        <f t="shared" si="23"/>
        <v>0.10493591005786256</v>
      </c>
      <c r="T185" s="192">
        <f t="shared" si="29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188">
        <v>44620</v>
      </c>
      <c r="D186" s="200">
        <v>44652</v>
      </c>
      <c r="E186" s="195"/>
      <c r="F186" s="195">
        <v>2253</v>
      </c>
      <c r="G186" s="195" t="s">
        <v>636</v>
      </c>
      <c r="H186" s="196" t="s">
        <v>854</v>
      </c>
      <c r="I186" s="197">
        <v>41007555</v>
      </c>
      <c r="J186" s="195" t="s">
        <v>93</v>
      </c>
      <c r="K186" s="198">
        <v>1025.4000000000001</v>
      </c>
      <c r="L186" s="189">
        <f t="shared" si="24"/>
        <v>4</v>
      </c>
      <c r="M186" s="190" t="str">
        <f t="shared" si="21"/>
        <v>T2</v>
      </c>
      <c r="N186" s="187">
        <f t="shared" si="25"/>
        <v>32</v>
      </c>
      <c r="O186" s="191">
        <f t="shared" si="26"/>
        <v>32812.800000000003</v>
      </c>
      <c r="P186" s="187" t="str">
        <f t="shared" si="27"/>
        <v>Fora Periode Legal</v>
      </c>
      <c r="Q186" s="187" t="str">
        <f t="shared" si="28"/>
        <v>T2 - Fora Periode Legal</v>
      </c>
      <c r="R186" s="187" t="str">
        <f t="shared" si="22"/>
        <v>T2 - Import Total</v>
      </c>
      <c r="S186" s="193">
        <f t="shared" si="23"/>
        <v>0.10778991452374884</v>
      </c>
      <c r="T186" s="192">
        <f t="shared" si="29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188">
        <v>44620</v>
      </c>
      <c r="D187" s="200">
        <v>44652</v>
      </c>
      <c r="E187" s="195"/>
      <c r="F187" s="195">
        <v>2254</v>
      </c>
      <c r="G187" s="195" t="s">
        <v>636</v>
      </c>
      <c r="H187" s="196" t="s">
        <v>855</v>
      </c>
      <c r="I187" s="197">
        <v>41007555</v>
      </c>
      <c r="J187" s="195" t="s">
        <v>93</v>
      </c>
      <c r="K187" s="198">
        <v>1944.12</v>
      </c>
      <c r="L187" s="189">
        <f t="shared" si="24"/>
        <v>4</v>
      </c>
      <c r="M187" s="190" t="str">
        <f t="shared" si="21"/>
        <v>T2</v>
      </c>
      <c r="N187" s="187">
        <f t="shared" si="25"/>
        <v>32</v>
      </c>
      <c r="O187" s="191">
        <f t="shared" si="26"/>
        <v>62211.839999999997</v>
      </c>
      <c r="P187" s="187" t="str">
        <f t="shared" si="27"/>
        <v>Fora Periode Legal</v>
      </c>
      <c r="Q187" s="187" t="str">
        <f t="shared" si="28"/>
        <v>T2 - Fora Periode Legal</v>
      </c>
      <c r="R187" s="187" t="str">
        <f t="shared" si="22"/>
        <v>T2 - Import Total</v>
      </c>
      <c r="S187" s="193">
        <f t="shared" si="23"/>
        <v>0.20436564133402629</v>
      </c>
      <c r="T187" s="192">
        <f t="shared" si="29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188">
        <v>44620</v>
      </c>
      <c r="D188" s="200">
        <v>44652</v>
      </c>
      <c r="E188" s="195"/>
      <c r="F188" s="195">
        <v>2255</v>
      </c>
      <c r="G188" s="195" t="s">
        <v>856</v>
      </c>
      <c r="H188" s="196" t="s">
        <v>857</v>
      </c>
      <c r="I188" s="197">
        <v>41037345</v>
      </c>
      <c r="J188" s="195" t="s">
        <v>797</v>
      </c>
      <c r="K188" s="198">
        <v>491.57</v>
      </c>
      <c r="L188" s="189">
        <f t="shared" si="24"/>
        <v>4</v>
      </c>
      <c r="M188" s="190" t="str">
        <f t="shared" si="21"/>
        <v>T2</v>
      </c>
      <c r="N188" s="187">
        <f t="shared" si="25"/>
        <v>32</v>
      </c>
      <c r="O188" s="191">
        <f t="shared" si="26"/>
        <v>15730.24</v>
      </c>
      <c r="P188" s="187" t="str">
        <f t="shared" si="27"/>
        <v>Fora Periode Legal</v>
      </c>
      <c r="Q188" s="187" t="str">
        <f t="shared" si="28"/>
        <v>T2 - Fora Periode Legal</v>
      </c>
      <c r="R188" s="187" t="str">
        <f t="shared" si="22"/>
        <v>T2 - Import Total</v>
      </c>
      <c r="S188" s="193">
        <f t="shared" si="23"/>
        <v>5.1673774412365134E-2</v>
      </c>
      <c r="T188" s="192">
        <f t="shared" si="29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44607</v>
      </c>
      <c r="D189" s="200">
        <v>44652</v>
      </c>
      <c r="E189" s="195"/>
      <c r="F189" s="195">
        <v>2256</v>
      </c>
      <c r="G189" s="195" t="s">
        <v>632</v>
      </c>
      <c r="H189" s="196" t="s">
        <v>858</v>
      </c>
      <c r="I189" s="197">
        <v>40000308</v>
      </c>
      <c r="J189" s="195" t="s">
        <v>83</v>
      </c>
      <c r="K189" s="198">
        <v>5692.5</v>
      </c>
      <c r="L189" s="189">
        <f t="shared" si="24"/>
        <v>4</v>
      </c>
      <c r="M189" s="190" t="str">
        <f t="shared" si="21"/>
        <v>T2</v>
      </c>
      <c r="N189" s="187">
        <f t="shared" si="25"/>
        <v>45</v>
      </c>
      <c r="O189" s="191">
        <f t="shared" si="26"/>
        <v>256162.5</v>
      </c>
      <c r="P189" s="187" t="str">
        <f t="shared" si="27"/>
        <v>Fora Periode Legal</v>
      </c>
      <c r="Q189" s="187" t="str">
        <f t="shared" si="28"/>
        <v>T2 - Fora Periode Legal</v>
      </c>
      <c r="R189" s="187" t="str">
        <f t="shared" si="22"/>
        <v>T2 - Import Total</v>
      </c>
      <c r="S189" s="193">
        <f t="shared" si="23"/>
        <v>0.84149277047950222</v>
      </c>
      <c r="T189" s="192">
        <f t="shared" si="29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188">
        <v>44620</v>
      </c>
      <c r="D190" s="200">
        <v>44652</v>
      </c>
      <c r="E190" s="195"/>
      <c r="F190" s="195">
        <v>2257</v>
      </c>
      <c r="G190" s="195" t="s">
        <v>706</v>
      </c>
      <c r="H190" s="196" t="s">
        <v>859</v>
      </c>
      <c r="I190" s="197">
        <v>41001148</v>
      </c>
      <c r="J190" s="195" t="s">
        <v>708</v>
      </c>
      <c r="K190" s="198">
        <v>859.55</v>
      </c>
      <c r="L190" s="189">
        <f t="shared" si="24"/>
        <v>4</v>
      </c>
      <c r="M190" s="190" t="str">
        <f t="shared" si="21"/>
        <v>T2</v>
      </c>
      <c r="N190" s="187">
        <f t="shared" si="25"/>
        <v>32</v>
      </c>
      <c r="O190" s="191">
        <f t="shared" si="26"/>
        <v>27505.599999999999</v>
      </c>
      <c r="P190" s="187" t="str">
        <f t="shared" si="27"/>
        <v>Fora Periode Legal</v>
      </c>
      <c r="Q190" s="187" t="str">
        <f t="shared" si="28"/>
        <v>T2 - Fora Periode Legal</v>
      </c>
      <c r="R190" s="187" t="str">
        <f t="shared" si="22"/>
        <v>T2 - Import Total</v>
      </c>
      <c r="S190" s="193">
        <f t="shared" si="23"/>
        <v>9.0355784112432516E-2</v>
      </c>
      <c r="T190" s="192">
        <f t="shared" si="29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95">
        <v>44593</v>
      </c>
      <c r="D191" s="200">
        <v>44652</v>
      </c>
      <c r="E191" s="195"/>
      <c r="F191" s="195">
        <v>2258</v>
      </c>
      <c r="G191" s="195" t="s">
        <v>755</v>
      </c>
      <c r="H191" s="196" t="s">
        <v>860</v>
      </c>
      <c r="I191" s="197">
        <v>41002565</v>
      </c>
      <c r="J191" s="195" t="s">
        <v>757</v>
      </c>
      <c r="K191" s="198">
        <v>438.78</v>
      </c>
      <c r="L191" s="189">
        <f t="shared" si="24"/>
        <v>4</v>
      </c>
      <c r="M191" s="190" t="str">
        <f t="shared" si="21"/>
        <v>T2</v>
      </c>
      <c r="N191" s="187">
        <f t="shared" si="25"/>
        <v>59</v>
      </c>
      <c r="O191" s="191">
        <f t="shared" si="26"/>
        <v>25888.019999999997</v>
      </c>
      <c r="P191" s="187" t="str">
        <f t="shared" si="27"/>
        <v>Fora Periode Legal</v>
      </c>
      <c r="Q191" s="187" t="str">
        <f t="shared" si="28"/>
        <v>T2 - Fora Periode Legal</v>
      </c>
      <c r="R191" s="187" t="str">
        <f t="shared" si="22"/>
        <v>T2 - Import Total</v>
      </c>
      <c r="S191" s="193">
        <f t="shared" si="23"/>
        <v>8.5042040392441356E-2</v>
      </c>
      <c r="T191" s="192">
        <f t="shared" si="29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188">
        <v>44593</v>
      </c>
      <c r="D192" s="200">
        <v>44652</v>
      </c>
      <c r="E192" s="195"/>
      <c r="F192" s="195">
        <v>2259</v>
      </c>
      <c r="G192" s="195" t="s">
        <v>755</v>
      </c>
      <c r="H192" s="196" t="s">
        <v>861</v>
      </c>
      <c r="I192" s="197">
        <v>41002565</v>
      </c>
      <c r="J192" s="195" t="s">
        <v>757</v>
      </c>
      <c r="K192" s="198">
        <v>1375</v>
      </c>
      <c r="L192" s="189">
        <f t="shared" si="24"/>
        <v>4</v>
      </c>
      <c r="M192" s="190" t="str">
        <f t="shared" si="21"/>
        <v>T2</v>
      </c>
      <c r="N192" s="187">
        <f t="shared" si="25"/>
        <v>59</v>
      </c>
      <c r="O192" s="191">
        <f t="shared" si="26"/>
        <v>81125</v>
      </c>
      <c r="P192" s="187" t="str">
        <f t="shared" si="27"/>
        <v>Fora Periode Legal</v>
      </c>
      <c r="Q192" s="187" t="str">
        <f t="shared" si="28"/>
        <v>T2 - Fora Periode Legal</v>
      </c>
      <c r="R192" s="187" t="str">
        <f t="shared" si="22"/>
        <v>T2 - Import Total</v>
      </c>
      <c r="S192" s="193">
        <f t="shared" si="23"/>
        <v>0.26649529499887614</v>
      </c>
      <c r="T192" s="192">
        <f t="shared" si="29"/>
        <v>1</v>
      </c>
      <c r="V192" s="91"/>
      <c r="W192" s="91"/>
      <c r="X192" s="91"/>
      <c r="Y192" s="91"/>
      <c r="Z192" s="91"/>
      <c r="AA192" s="91"/>
    </row>
    <row r="193" spans="3:27" x14ac:dyDescent="0.25">
      <c r="C193" s="188">
        <v>44593</v>
      </c>
      <c r="D193" s="200">
        <v>44652</v>
      </c>
      <c r="E193" s="195"/>
      <c r="F193" s="195">
        <v>2260</v>
      </c>
      <c r="G193" s="195" t="s">
        <v>755</v>
      </c>
      <c r="H193" s="196" t="s">
        <v>862</v>
      </c>
      <c r="I193" s="197">
        <v>41002565</v>
      </c>
      <c r="J193" s="195" t="s">
        <v>757</v>
      </c>
      <c r="K193" s="198">
        <v>1155</v>
      </c>
      <c r="L193" s="189">
        <f t="shared" si="24"/>
        <v>4</v>
      </c>
      <c r="M193" s="190" t="str">
        <f t="shared" si="21"/>
        <v>T2</v>
      </c>
      <c r="N193" s="187">
        <f t="shared" si="25"/>
        <v>59</v>
      </c>
      <c r="O193" s="191">
        <f t="shared" si="26"/>
        <v>68145</v>
      </c>
      <c r="P193" s="187" t="str">
        <f t="shared" si="27"/>
        <v>Fora Periode Legal</v>
      </c>
      <c r="Q193" s="187" t="str">
        <f t="shared" si="28"/>
        <v>T2 - Fora Periode Legal</v>
      </c>
      <c r="R193" s="187" t="str">
        <f t="shared" si="22"/>
        <v>T2 - Import Total</v>
      </c>
      <c r="S193" s="193">
        <f t="shared" si="23"/>
        <v>0.22385604779905596</v>
      </c>
      <c r="T193" s="192">
        <f t="shared" si="29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95">
        <v>44614</v>
      </c>
      <c r="D194" s="200">
        <v>44652</v>
      </c>
      <c r="E194" s="195"/>
      <c r="F194" s="195">
        <v>2261</v>
      </c>
      <c r="G194" s="195" t="s">
        <v>863</v>
      </c>
      <c r="H194" s="196" t="s">
        <v>864</v>
      </c>
      <c r="I194" s="197">
        <v>41037369</v>
      </c>
      <c r="J194" s="195" t="s">
        <v>799</v>
      </c>
      <c r="K194" s="198">
        <v>857.49</v>
      </c>
      <c r="L194" s="189">
        <f t="shared" si="24"/>
        <v>4</v>
      </c>
      <c r="M194" s="190" t="str">
        <f t="shared" si="21"/>
        <v>T2</v>
      </c>
      <c r="N194" s="187">
        <f t="shared" si="25"/>
        <v>38</v>
      </c>
      <c r="O194" s="191">
        <f t="shared" si="26"/>
        <v>32584.62</v>
      </c>
      <c r="P194" s="187" t="str">
        <f t="shared" si="27"/>
        <v>Fora Periode Legal</v>
      </c>
      <c r="Q194" s="187" t="str">
        <f t="shared" si="28"/>
        <v>T2 - Fora Periode Legal</v>
      </c>
      <c r="R194" s="187" t="str">
        <f t="shared" si="22"/>
        <v>T2 - Import Total</v>
      </c>
      <c r="S194" s="193">
        <f t="shared" si="23"/>
        <v>0.10704034415194183</v>
      </c>
      <c r="T194" s="192">
        <f t="shared" si="29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44607</v>
      </c>
      <c r="D195" s="200">
        <v>44652</v>
      </c>
      <c r="E195" s="195"/>
      <c r="F195" s="195">
        <v>2262</v>
      </c>
      <c r="G195" s="195" t="s">
        <v>592</v>
      </c>
      <c r="H195" s="196" t="s">
        <v>865</v>
      </c>
      <c r="I195" s="197">
        <v>41002865</v>
      </c>
      <c r="J195" s="195" t="s">
        <v>161</v>
      </c>
      <c r="K195" s="198">
        <v>1444.99</v>
      </c>
      <c r="L195" s="189">
        <f t="shared" si="24"/>
        <v>4</v>
      </c>
      <c r="M195" s="190" t="str">
        <f t="shared" si="21"/>
        <v>T2</v>
      </c>
      <c r="N195" s="187">
        <f t="shared" si="25"/>
        <v>45</v>
      </c>
      <c r="O195" s="191">
        <f t="shared" si="26"/>
        <v>65024.55</v>
      </c>
      <c r="P195" s="187" t="str">
        <f t="shared" si="27"/>
        <v>Fora Periode Legal</v>
      </c>
      <c r="Q195" s="187" t="str">
        <f t="shared" si="28"/>
        <v>T2 - Fora Periode Legal</v>
      </c>
      <c r="R195" s="187" t="str">
        <f t="shared" si="22"/>
        <v>T2 - Import Total</v>
      </c>
      <c r="S195" s="193">
        <f t="shared" si="23"/>
        <v>0.21360538224245509</v>
      </c>
      <c r="T195" s="192">
        <f t="shared" si="29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95">
        <v>44624</v>
      </c>
      <c r="D196" s="200">
        <v>44652</v>
      </c>
      <c r="E196" s="195"/>
      <c r="F196" s="195">
        <v>2263</v>
      </c>
      <c r="G196" s="195" t="s">
        <v>709</v>
      </c>
      <c r="H196" s="196" t="s">
        <v>866</v>
      </c>
      <c r="I196" s="197">
        <v>41000460</v>
      </c>
      <c r="J196" s="195" t="s">
        <v>152</v>
      </c>
      <c r="K196" s="198">
        <v>191.67</v>
      </c>
      <c r="L196" s="189">
        <f t="shared" si="24"/>
        <v>4</v>
      </c>
      <c r="M196" s="190" t="str">
        <f t="shared" si="21"/>
        <v>T2</v>
      </c>
      <c r="N196" s="187">
        <f t="shared" si="25"/>
        <v>28</v>
      </c>
      <c r="O196" s="191">
        <f t="shared" si="26"/>
        <v>5366.7599999999993</v>
      </c>
      <c r="P196" s="187" t="str">
        <f t="shared" si="27"/>
        <v>Dins Periode Legal</v>
      </c>
      <c r="Q196" s="187" t="str">
        <f t="shared" si="28"/>
        <v>T2 - Dins Periode Legal</v>
      </c>
      <c r="R196" s="187" t="str">
        <f t="shared" si="22"/>
        <v>T2 - Import Total</v>
      </c>
      <c r="S196" s="193">
        <f t="shared" si="23"/>
        <v>1.7629784769037517E-2</v>
      </c>
      <c r="T196" s="192">
        <f t="shared" si="29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95">
        <v>44621</v>
      </c>
      <c r="D197" s="200">
        <v>44652</v>
      </c>
      <c r="E197" s="195"/>
      <c r="F197" s="195">
        <v>2264</v>
      </c>
      <c r="G197" s="195" t="s">
        <v>867</v>
      </c>
      <c r="H197" s="196" t="s">
        <v>868</v>
      </c>
      <c r="I197" s="197">
        <v>41037116</v>
      </c>
      <c r="J197" s="195" t="s">
        <v>556</v>
      </c>
      <c r="K197" s="198">
        <v>658.85</v>
      </c>
      <c r="L197" s="189">
        <f t="shared" si="24"/>
        <v>4</v>
      </c>
      <c r="M197" s="190" t="str">
        <f t="shared" si="21"/>
        <v>T2</v>
      </c>
      <c r="N197" s="187">
        <f t="shared" si="25"/>
        <v>31</v>
      </c>
      <c r="O197" s="191">
        <f t="shared" si="26"/>
        <v>20424.350000000002</v>
      </c>
      <c r="P197" s="187" t="str">
        <f t="shared" si="27"/>
        <v>Fora Periode Legal</v>
      </c>
      <c r="Q197" s="187" t="str">
        <f t="shared" si="28"/>
        <v>T2 - Fora Periode Legal</v>
      </c>
      <c r="R197" s="187" t="str">
        <f t="shared" si="22"/>
        <v>T2 - Import Total</v>
      </c>
      <c r="S197" s="193">
        <f t="shared" si="23"/>
        <v>6.7093906667615361E-2</v>
      </c>
      <c r="T197" s="192">
        <f t="shared" si="29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95">
        <v>44627</v>
      </c>
      <c r="D198" s="200">
        <v>44652</v>
      </c>
      <c r="E198" s="195"/>
      <c r="F198" s="195">
        <v>2265</v>
      </c>
      <c r="G198" s="195" t="s">
        <v>768</v>
      </c>
      <c r="H198" s="196" t="s">
        <v>869</v>
      </c>
      <c r="I198" s="197">
        <v>41037111</v>
      </c>
      <c r="J198" s="195" t="s">
        <v>770</v>
      </c>
      <c r="K198" s="198">
        <v>887.47</v>
      </c>
      <c r="L198" s="189">
        <f t="shared" si="24"/>
        <v>4</v>
      </c>
      <c r="M198" s="190" t="str">
        <f t="shared" si="21"/>
        <v>T2</v>
      </c>
      <c r="N198" s="187">
        <f t="shared" si="25"/>
        <v>25</v>
      </c>
      <c r="O198" s="191">
        <f t="shared" si="26"/>
        <v>22186.75</v>
      </c>
      <c r="P198" s="187" t="str">
        <f t="shared" si="27"/>
        <v>Dins Periode Legal</v>
      </c>
      <c r="Q198" s="187" t="str">
        <f t="shared" si="28"/>
        <v>T2 - Dins Periode Legal</v>
      </c>
      <c r="R198" s="187" t="str">
        <f t="shared" si="22"/>
        <v>T2 - Import Total</v>
      </c>
      <c r="S198" s="193">
        <f t="shared" si="23"/>
        <v>7.2883383498506205E-2</v>
      </c>
      <c r="T198" s="192">
        <f t="shared" si="29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95">
        <v>44621</v>
      </c>
      <c r="D199" s="200">
        <v>44652</v>
      </c>
      <c r="E199" s="195"/>
      <c r="F199" s="195">
        <v>2266</v>
      </c>
      <c r="G199" s="195" t="s">
        <v>666</v>
      </c>
      <c r="H199" s="196" t="s">
        <v>870</v>
      </c>
      <c r="I199" s="197">
        <v>41037347</v>
      </c>
      <c r="J199" s="195" t="s">
        <v>566</v>
      </c>
      <c r="K199" s="198">
        <v>180.09</v>
      </c>
      <c r="L199" s="189">
        <f t="shared" si="24"/>
        <v>4</v>
      </c>
      <c r="M199" s="190" t="str">
        <f t="shared" ref="M199:M262" si="30">IF(L199="","",VLOOKUP(L199,$AJ$8:$AK$19,2,FALSE))</f>
        <v>T2</v>
      </c>
      <c r="N199" s="187">
        <f t="shared" si="25"/>
        <v>31</v>
      </c>
      <c r="O199" s="191">
        <f t="shared" si="26"/>
        <v>5582.79</v>
      </c>
      <c r="P199" s="187" t="str">
        <f t="shared" si="27"/>
        <v>Fora Periode Legal</v>
      </c>
      <c r="Q199" s="187" t="str">
        <f t="shared" si="28"/>
        <v>T2 - Fora Periode Legal</v>
      </c>
      <c r="R199" s="187" t="str">
        <f t="shared" ref="R199:R258" si="31">CONCATENATE($M199," - Import Total")</f>
        <v>T2 - Import Total</v>
      </c>
      <c r="S199" s="193">
        <f t="shared" ref="S199:S262" si="32">IF(M199="",0,K199/(VLOOKUP(R199,$X$9:$Y$27,2,FALSE))*N199)</f>
        <v>1.8339442440268423E-2</v>
      </c>
      <c r="T199" s="192">
        <f t="shared" si="29"/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44623</v>
      </c>
      <c r="D200" s="200">
        <v>44652</v>
      </c>
      <c r="E200" s="195"/>
      <c r="F200" s="195">
        <v>2267</v>
      </c>
      <c r="G200" s="195" t="s">
        <v>871</v>
      </c>
      <c r="H200" s="196" t="s">
        <v>872</v>
      </c>
      <c r="I200" s="197">
        <v>40002090</v>
      </c>
      <c r="J200" s="195" t="s">
        <v>873</v>
      </c>
      <c r="K200" s="198">
        <v>110.11</v>
      </c>
      <c r="L200" s="189">
        <f t="shared" ref="L200:L259" si="33">IF(D200="","",MONTH(D200))</f>
        <v>4</v>
      </c>
      <c r="M200" s="190" t="str">
        <f t="shared" si="30"/>
        <v>T2</v>
      </c>
      <c r="N200" s="187">
        <f t="shared" ref="N200:N259" si="34">IF(D200="",0,D200-C200)</f>
        <v>29</v>
      </c>
      <c r="O200" s="191">
        <f t="shared" ref="O200:O259" si="35">K200*N200</f>
        <v>3193.19</v>
      </c>
      <c r="P200" s="187" t="str">
        <f t="shared" ref="P200:P259" si="36">IF(N200&lt;=30,"Dins Periode Legal","Fora Periode Legal")</f>
        <v>Dins Periode Legal</v>
      </c>
      <c r="Q200" s="187" t="str">
        <f t="shared" ref="Q200:Q259" si="37">CONCATENATE($M200," - ",P200)</f>
        <v>T2 - Dins Periode Legal</v>
      </c>
      <c r="R200" s="187" t="str">
        <f t="shared" si="31"/>
        <v>T2 - Import Total</v>
      </c>
      <c r="S200" s="193">
        <f t="shared" si="32"/>
        <v>1.0489616160708306E-2</v>
      </c>
      <c r="T200" s="192">
        <f t="shared" ref="T200:T259" si="38">IF(L200="",0,1)</f>
        <v>1</v>
      </c>
      <c r="V200" s="91"/>
      <c r="W200" s="91"/>
      <c r="X200" s="91"/>
      <c r="Y200" s="91"/>
      <c r="Z200" s="91"/>
      <c r="AA200" s="91"/>
    </row>
    <row r="201" spans="3:27" x14ac:dyDescent="0.25">
      <c r="C201" s="95">
        <v>44607</v>
      </c>
      <c r="D201" s="200">
        <v>44652</v>
      </c>
      <c r="E201" s="195"/>
      <c r="F201" s="195">
        <v>2268</v>
      </c>
      <c r="G201" s="195" t="s">
        <v>632</v>
      </c>
      <c r="H201" s="196" t="s">
        <v>874</v>
      </c>
      <c r="I201" s="197">
        <v>40000308</v>
      </c>
      <c r="J201" s="195" t="s">
        <v>83</v>
      </c>
      <c r="K201" s="198">
        <v>141.46</v>
      </c>
      <c r="L201" s="189">
        <f t="shared" si="33"/>
        <v>4</v>
      </c>
      <c r="M201" s="190" t="str">
        <f t="shared" si="30"/>
        <v>T2</v>
      </c>
      <c r="N201" s="187">
        <f t="shared" si="34"/>
        <v>45</v>
      </c>
      <c r="O201" s="191">
        <f t="shared" si="35"/>
        <v>6365.7000000000007</v>
      </c>
      <c r="P201" s="187" t="str">
        <f t="shared" si="36"/>
        <v>Fora Periode Legal</v>
      </c>
      <c r="Q201" s="187" t="str">
        <f t="shared" si="37"/>
        <v>T2 - Fora Periode Legal</v>
      </c>
      <c r="R201" s="187" t="str">
        <f t="shared" si="31"/>
        <v>T2 - Import Total</v>
      </c>
      <c r="S201" s="193">
        <f t="shared" si="32"/>
        <v>2.0911298605538933E-2</v>
      </c>
      <c r="T201" s="192">
        <f t="shared" si="38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44620</v>
      </c>
      <c r="D202" s="200">
        <v>44652</v>
      </c>
      <c r="E202" s="195"/>
      <c r="F202" s="195">
        <v>2269</v>
      </c>
      <c r="G202" s="195" t="s">
        <v>632</v>
      </c>
      <c r="H202" s="196" t="s">
        <v>875</v>
      </c>
      <c r="I202" s="197">
        <v>40000308</v>
      </c>
      <c r="J202" s="195" t="s">
        <v>83</v>
      </c>
      <c r="K202" s="198">
        <v>2541</v>
      </c>
      <c r="L202" s="189">
        <f t="shared" si="33"/>
        <v>4</v>
      </c>
      <c r="M202" s="190" t="str">
        <f t="shared" si="30"/>
        <v>T2</v>
      </c>
      <c r="N202" s="187">
        <f t="shared" si="34"/>
        <v>32</v>
      </c>
      <c r="O202" s="191">
        <f t="shared" si="35"/>
        <v>81312</v>
      </c>
      <c r="P202" s="187" t="str">
        <f t="shared" si="36"/>
        <v>Fora Periode Legal</v>
      </c>
      <c r="Q202" s="187" t="str">
        <f t="shared" si="37"/>
        <v>T2 - Fora Periode Legal</v>
      </c>
      <c r="R202" s="187" t="str">
        <f t="shared" si="31"/>
        <v>T2 - Import Total</v>
      </c>
      <c r="S202" s="193">
        <f t="shared" si="32"/>
        <v>0.26710958923819561</v>
      </c>
      <c r="T202" s="192">
        <f t="shared" si="38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44628</v>
      </c>
      <c r="D203" s="200">
        <v>44652</v>
      </c>
      <c r="E203" s="195"/>
      <c r="F203" s="195">
        <v>2270</v>
      </c>
      <c r="G203" s="195" t="s">
        <v>636</v>
      </c>
      <c r="H203" s="196" t="s">
        <v>876</v>
      </c>
      <c r="I203" s="197">
        <v>41007555</v>
      </c>
      <c r="J203" s="195" t="s">
        <v>93</v>
      </c>
      <c r="K203" s="198">
        <v>501.97</v>
      </c>
      <c r="L203" s="189">
        <f t="shared" si="33"/>
        <v>4</v>
      </c>
      <c r="M203" s="190" t="str">
        <f t="shared" si="30"/>
        <v>T2</v>
      </c>
      <c r="N203" s="187">
        <f t="shared" si="34"/>
        <v>24</v>
      </c>
      <c r="O203" s="191">
        <f t="shared" si="35"/>
        <v>12047.28</v>
      </c>
      <c r="P203" s="187" t="str">
        <f t="shared" si="36"/>
        <v>Dins Periode Legal</v>
      </c>
      <c r="Q203" s="187" t="str">
        <f t="shared" si="37"/>
        <v>T2 - Dins Periode Legal</v>
      </c>
      <c r="R203" s="187" t="str">
        <f t="shared" si="31"/>
        <v>T2 - Import Total</v>
      </c>
      <c r="S203" s="193">
        <f t="shared" si="32"/>
        <v>3.9575265793948364E-2</v>
      </c>
      <c r="T203" s="192">
        <f t="shared" si="38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188">
        <v>44628</v>
      </c>
      <c r="D204" s="200">
        <v>44652</v>
      </c>
      <c r="E204" s="195"/>
      <c r="F204" s="195">
        <v>2271</v>
      </c>
      <c r="G204" s="195" t="s">
        <v>636</v>
      </c>
      <c r="H204" s="196" t="s">
        <v>877</v>
      </c>
      <c r="I204" s="197">
        <v>41007555</v>
      </c>
      <c r="J204" s="195" t="s">
        <v>93</v>
      </c>
      <c r="K204" s="198">
        <v>512.92999999999995</v>
      </c>
      <c r="L204" s="189">
        <f t="shared" si="33"/>
        <v>4</v>
      </c>
      <c r="M204" s="190" t="str">
        <f t="shared" si="30"/>
        <v>T2</v>
      </c>
      <c r="N204" s="187">
        <f t="shared" si="34"/>
        <v>24</v>
      </c>
      <c r="O204" s="191">
        <f t="shared" si="35"/>
        <v>12310.32</v>
      </c>
      <c r="P204" s="187" t="str">
        <f t="shared" si="36"/>
        <v>Dins Periode Legal</v>
      </c>
      <c r="Q204" s="187" t="str">
        <f t="shared" si="37"/>
        <v>T2 - Dins Periode Legal</v>
      </c>
      <c r="R204" s="187" t="str">
        <f t="shared" si="31"/>
        <v>T2 - Import Total</v>
      </c>
      <c r="S204" s="193">
        <f t="shared" si="32"/>
        <v>4.0439351123951486E-2</v>
      </c>
      <c r="T204" s="192">
        <f t="shared" si="38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95">
        <v>44624</v>
      </c>
      <c r="D205" s="200">
        <v>44652</v>
      </c>
      <c r="E205" s="195"/>
      <c r="F205" s="195">
        <v>2272</v>
      </c>
      <c r="G205" s="195" t="s">
        <v>582</v>
      </c>
      <c r="H205" s="196" t="s">
        <v>878</v>
      </c>
      <c r="I205" s="197">
        <v>41005511</v>
      </c>
      <c r="J205" s="195" t="s">
        <v>584</v>
      </c>
      <c r="K205" s="198">
        <v>84.01</v>
      </c>
      <c r="L205" s="189">
        <f t="shared" si="33"/>
        <v>4</v>
      </c>
      <c r="M205" s="190" t="str">
        <f t="shared" si="30"/>
        <v>T2</v>
      </c>
      <c r="N205" s="187">
        <f t="shared" si="34"/>
        <v>28</v>
      </c>
      <c r="O205" s="191">
        <f t="shared" si="35"/>
        <v>2352.2800000000002</v>
      </c>
      <c r="P205" s="187" t="str">
        <f t="shared" si="36"/>
        <v>Dins Periode Legal</v>
      </c>
      <c r="Q205" s="187" t="str">
        <f t="shared" si="37"/>
        <v>T2 - Dins Periode Legal</v>
      </c>
      <c r="R205" s="187" t="str">
        <f t="shared" si="31"/>
        <v>T2 - Import Total</v>
      </c>
      <c r="S205" s="193">
        <f t="shared" si="32"/>
        <v>7.7272302313708043E-3</v>
      </c>
      <c r="T205" s="192">
        <f t="shared" si="38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44634</v>
      </c>
      <c r="D206" s="200">
        <v>44652</v>
      </c>
      <c r="E206" s="195"/>
      <c r="F206" s="195">
        <v>2273</v>
      </c>
      <c r="G206" s="195" t="s">
        <v>879</v>
      </c>
      <c r="H206" s="196" t="s">
        <v>880</v>
      </c>
      <c r="I206" s="197">
        <v>41037349</v>
      </c>
      <c r="J206" s="195" t="s">
        <v>881</v>
      </c>
      <c r="K206" s="198">
        <v>1694</v>
      </c>
      <c r="L206" s="189">
        <f t="shared" si="33"/>
        <v>4</v>
      </c>
      <c r="M206" s="190" t="str">
        <f t="shared" si="30"/>
        <v>T2</v>
      </c>
      <c r="N206" s="187">
        <f t="shared" si="34"/>
        <v>18</v>
      </c>
      <c r="O206" s="191">
        <f t="shared" si="35"/>
        <v>30492</v>
      </c>
      <c r="P206" s="187" t="str">
        <f t="shared" si="36"/>
        <v>Dins Periode Legal</v>
      </c>
      <c r="Q206" s="187" t="str">
        <f t="shared" si="37"/>
        <v>T2 - Dins Periode Legal</v>
      </c>
      <c r="R206" s="187" t="str">
        <f t="shared" si="31"/>
        <v>T2 - Import Total</v>
      </c>
      <c r="S206" s="193">
        <f t="shared" si="32"/>
        <v>0.10016609596432335</v>
      </c>
      <c r="T206" s="192">
        <f t="shared" si="38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95">
        <v>44621</v>
      </c>
      <c r="D207" s="200">
        <v>44652</v>
      </c>
      <c r="E207" s="195"/>
      <c r="F207" s="195">
        <v>2274</v>
      </c>
      <c r="G207" s="195" t="s">
        <v>882</v>
      </c>
      <c r="H207" s="196" t="s">
        <v>883</v>
      </c>
      <c r="I207" s="197">
        <v>41037370</v>
      </c>
      <c r="J207" s="195" t="s">
        <v>884</v>
      </c>
      <c r="K207" s="198">
        <v>67.52</v>
      </c>
      <c r="L207" s="189">
        <f t="shared" si="33"/>
        <v>4</v>
      </c>
      <c r="M207" s="190" t="str">
        <f t="shared" si="30"/>
        <v>T2</v>
      </c>
      <c r="N207" s="187">
        <f t="shared" si="34"/>
        <v>31</v>
      </c>
      <c r="O207" s="191">
        <f t="shared" si="35"/>
        <v>2093.12</v>
      </c>
      <c r="P207" s="187" t="str">
        <f t="shared" si="36"/>
        <v>Fora Periode Legal</v>
      </c>
      <c r="Q207" s="187" t="str">
        <f t="shared" si="37"/>
        <v>T2 - Fora Periode Legal</v>
      </c>
      <c r="R207" s="187" t="str">
        <f t="shared" si="31"/>
        <v>T2 - Import Total</v>
      </c>
      <c r="S207" s="193">
        <f t="shared" si="32"/>
        <v>6.8758906855845622E-3</v>
      </c>
      <c r="T207" s="192">
        <f t="shared" si="38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188">
        <v>44621</v>
      </c>
      <c r="D208" s="200">
        <v>44652</v>
      </c>
      <c r="E208" s="195"/>
      <c r="F208" s="195">
        <v>2275</v>
      </c>
      <c r="G208" s="195" t="s">
        <v>755</v>
      </c>
      <c r="H208" s="196" t="s">
        <v>885</v>
      </c>
      <c r="I208" s="197">
        <v>41002565</v>
      </c>
      <c r="J208" s="195" t="s">
        <v>757</v>
      </c>
      <c r="K208" s="198">
        <v>1327.37</v>
      </c>
      <c r="L208" s="189">
        <f t="shared" si="33"/>
        <v>4</v>
      </c>
      <c r="M208" s="190" t="str">
        <f t="shared" si="30"/>
        <v>T2</v>
      </c>
      <c r="N208" s="187">
        <f t="shared" si="34"/>
        <v>31</v>
      </c>
      <c r="O208" s="191">
        <f t="shared" si="35"/>
        <v>41148.469999999994</v>
      </c>
      <c r="P208" s="187" t="str">
        <f t="shared" si="36"/>
        <v>Fora Periode Legal</v>
      </c>
      <c r="Q208" s="187" t="str">
        <f t="shared" si="37"/>
        <v>T2 - Fora Periode Legal</v>
      </c>
      <c r="R208" s="187" t="str">
        <f t="shared" si="31"/>
        <v>T2 - Import Total</v>
      </c>
      <c r="S208" s="193">
        <f t="shared" si="32"/>
        <v>0.13517255656582317</v>
      </c>
      <c r="T208" s="192">
        <f t="shared" si="38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188">
        <v>44627</v>
      </c>
      <c r="D209" s="200">
        <v>44652</v>
      </c>
      <c r="E209" s="195"/>
      <c r="F209" s="195">
        <v>2276</v>
      </c>
      <c r="G209" s="195" t="s">
        <v>639</v>
      </c>
      <c r="H209" s="196" t="s">
        <v>886</v>
      </c>
      <c r="I209" s="197">
        <v>41005150</v>
      </c>
      <c r="J209" s="195" t="s">
        <v>28</v>
      </c>
      <c r="K209" s="198">
        <v>1025.6099999999999</v>
      </c>
      <c r="L209" s="189">
        <f t="shared" si="33"/>
        <v>4</v>
      </c>
      <c r="M209" s="190" t="str">
        <f t="shared" si="30"/>
        <v>T2</v>
      </c>
      <c r="N209" s="187">
        <f t="shared" si="34"/>
        <v>25</v>
      </c>
      <c r="O209" s="191">
        <f t="shared" si="35"/>
        <v>25640.249999999996</v>
      </c>
      <c r="P209" s="187" t="str">
        <f t="shared" si="36"/>
        <v>Dins Periode Legal</v>
      </c>
      <c r="Q209" s="187" t="str">
        <f t="shared" si="37"/>
        <v>T2 - Dins Periode Legal</v>
      </c>
      <c r="R209" s="187" t="str">
        <f t="shared" si="31"/>
        <v>T2 - Import Total</v>
      </c>
      <c r="S209" s="193">
        <f t="shared" si="32"/>
        <v>8.4228116950322757E-2</v>
      </c>
      <c r="T209" s="192">
        <f t="shared" si="38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44635</v>
      </c>
      <c r="D210" s="200">
        <v>44652</v>
      </c>
      <c r="E210" s="195"/>
      <c r="F210" s="195">
        <v>2277</v>
      </c>
      <c r="G210" s="195" t="s">
        <v>616</v>
      </c>
      <c r="H210" s="196" t="s">
        <v>887</v>
      </c>
      <c r="I210" s="197">
        <v>40000100</v>
      </c>
      <c r="J210" s="195" t="s">
        <v>14</v>
      </c>
      <c r="K210" s="198">
        <v>43.41</v>
      </c>
      <c r="L210" s="189">
        <f t="shared" si="33"/>
        <v>4</v>
      </c>
      <c r="M210" s="190" t="str">
        <f t="shared" si="30"/>
        <v>T2</v>
      </c>
      <c r="N210" s="187">
        <f t="shared" si="34"/>
        <v>17</v>
      </c>
      <c r="O210" s="191">
        <f t="shared" si="35"/>
        <v>737.96999999999991</v>
      </c>
      <c r="P210" s="187" t="str">
        <f t="shared" si="36"/>
        <v>Dins Periode Legal</v>
      </c>
      <c r="Q210" s="187" t="str">
        <f t="shared" si="37"/>
        <v>T2 - Dins Periode Legal</v>
      </c>
      <c r="R210" s="187" t="str">
        <f t="shared" si="31"/>
        <v>T2 - Import Total</v>
      </c>
      <c r="S210" s="193">
        <f t="shared" si="32"/>
        <v>2.4242284480779121E-3</v>
      </c>
      <c r="T210" s="192">
        <f t="shared" si="38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44623</v>
      </c>
      <c r="D211" s="200">
        <v>44652</v>
      </c>
      <c r="E211" s="195"/>
      <c r="F211" s="195">
        <v>2278</v>
      </c>
      <c r="G211" s="195" t="s">
        <v>588</v>
      </c>
      <c r="H211" s="196" t="s">
        <v>888</v>
      </c>
      <c r="I211" s="197">
        <v>41008099</v>
      </c>
      <c r="J211" s="195" t="s">
        <v>25</v>
      </c>
      <c r="K211" s="198">
        <v>216.36</v>
      </c>
      <c r="L211" s="189">
        <f t="shared" si="33"/>
        <v>4</v>
      </c>
      <c r="M211" s="190" t="str">
        <f t="shared" si="30"/>
        <v>T2</v>
      </c>
      <c r="N211" s="187">
        <f t="shared" si="34"/>
        <v>29</v>
      </c>
      <c r="O211" s="191">
        <f t="shared" si="35"/>
        <v>6274.4400000000005</v>
      </c>
      <c r="P211" s="187" t="str">
        <f t="shared" si="36"/>
        <v>Dins Periode Legal</v>
      </c>
      <c r="Q211" s="187" t="str">
        <f t="shared" si="37"/>
        <v>T2 - Dins Periode Legal</v>
      </c>
      <c r="R211" s="187" t="str">
        <f t="shared" si="31"/>
        <v>T2 - Import Total</v>
      </c>
      <c r="S211" s="193">
        <f t="shared" si="32"/>
        <v>2.0611509876767315E-2</v>
      </c>
      <c r="T211" s="192">
        <f t="shared" si="38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44642</v>
      </c>
      <c r="D212" s="200">
        <v>44652</v>
      </c>
      <c r="E212" s="195"/>
      <c r="F212" s="195">
        <v>2279</v>
      </c>
      <c r="G212" s="195" t="s">
        <v>623</v>
      </c>
      <c r="H212" s="196" t="s">
        <v>889</v>
      </c>
      <c r="I212" s="197">
        <v>40010011</v>
      </c>
      <c r="J212" s="195" t="s">
        <v>561</v>
      </c>
      <c r="K212" s="198">
        <v>183.89</v>
      </c>
      <c r="L212" s="189">
        <f t="shared" si="33"/>
        <v>4</v>
      </c>
      <c r="M212" s="190" t="str">
        <f t="shared" si="30"/>
        <v>T2</v>
      </c>
      <c r="N212" s="187">
        <f t="shared" si="34"/>
        <v>10</v>
      </c>
      <c r="O212" s="191">
        <f t="shared" si="35"/>
        <v>1838.8999999999999</v>
      </c>
      <c r="P212" s="187" t="str">
        <f t="shared" si="36"/>
        <v>Dins Periode Legal</v>
      </c>
      <c r="Q212" s="187" t="str">
        <f t="shared" si="37"/>
        <v>T2 - Dins Periode Legal</v>
      </c>
      <c r="R212" s="187" t="str">
        <f t="shared" si="31"/>
        <v>T2 - Import Total</v>
      </c>
      <c r="S212" s="193">
        <f t="shared" si="32"/>
        <v>6.0407790197033375E-3</v>
      </c>
      <c r="T212" s="192">
        <f t="shared" si="38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95">
        <v>44596</v>
      </c>
      <c r="D213" s="200">
        <v>44652</v>
      </c>
      <c r="E213" s="195"/>
      <c r="F213" s="195">
        <v>2280</v>
      </c>
      <c r="G213" s="195" t="s">
        <v>605</v>
      </c>
      <c r="H213" s="196" t="s">
        <v>739</v>
      </c>
      <c r="I213" s="197">
        <v>40001050</v>
      </c>
      <c r="J213" s="195" t="s">
        <v>94</v>
      </c>
      <c r="K213" s="198">
        <v>2190.29</v>
      </c>
      <c r="L213" s="189">
        <f t="shared" si="33"/>
        <v>4</v>
      </c>
      <c r="M213" s="190" t="str">
        <f t="shared" si="30"/>
        <v>T2</v>
      </c>
      <c r="N213" s="187">
        <f t="shared" si="34"/>
        <v>56</v>
      </c>
      <c r="O213" s="191">
        <f t="shared" si="35"/>
        <v>122656.23999999999</v>
      </c>
      <c r="P213" s="187" t="str">
        <f t="shared" si="36"/>
        <v>Fora Periode Legal</v>
      </c>
      <c r="Q213" s="187" t="str">
        <f t="shared" si="37"/>
        <v>T2 - Fora Periode Legal</v>
      </c>
      <c r="R213" s="187" t="str">
        <f t="shared" si="31"/>
        <v>T2 - Import Total</v>
      </c>
      <c r="S213" s="193">
        <f t="shared" si="32"/>
        <v>0.4029252494576635</v>
      </c>
      <c r="T213" s="192">
        <f t="shared" si="38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44655</v>
      </c>
      <c r="D214" s="200">
        <v>44655</v>
      </c>
      <c r="E214" s="195">
        <v>808</v>
      </c>
      <c r="F214" s="195">
        <v>2337</v>
      </c>
      <c r="G214" s="195" t="s">
        <v>890</v>
      </c>
      <c r="H214" s="196" t="s">
        <v>977</v>
      </c>
      <c r="I214" s="197">
        <v>41040700</v>
      </c>
      <c r="J214" s="195" t="s">
        <v>174</v>
      </c>
      <c r="K214" s="198">
        <v>771.98</v>
      </c>
      <c r="L214" s="189">
        <f t="shared" si="33"/>
        <v>4</v>
      </c>
      <c r="M214" s="190" t="str">
        <f t="shared" si="30"/>
        <v>T2</v>
      </c>
      <c r="N214" s="187">
        <f t="shared" si="34"/>
        <v>0</v>
      </c>
      <c r="O214" s="191">
        <f t="shared" si="35"/>
        <v>0</v>
      </c>
      <c r="P214" s="187" t="str">
        <f t="shared" si="36"/>
        <v>Dins Periode Legal</v>
      </c>
      <c r="Q214" s="187" t="str">
        <f t="shared" si="37"/>
        <v>T2 - Dins Periode Legal</v>
      </c>
      <c r="R214" s="187" t="str">
        <f t="shared" si="31"/>
        <v>T2 - Import Total</v>
      </c>
      <c r="S214" s="193">
        <f t="shared" si="32"/>
        <v>0</v>
      </c>
      <c r="T214" s="192">
        <f t="shared" si="38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44651</v>
      </c>
      <c r="D215" s="200">
        <v>44656</v>
      </c>
      <c r="E215" s="195">
        <v>814</v>
      </c>
      <c r="F215" s="195">
        <v>2352</v>
      </c>
      <c r="G215" s="195" t="s">
        <v>573</v>
      </c>
      <c r="H215" s="196" t="s">
        <v>978</v>
      </c>
      <c r="I215" s="197">
        <v>41002593</v>
      </c>
      <c r="J215" s="195" t="s">
        <v>554</v>
      </c>
      <c r="K215" s="198">
        <v>1718.63</v>
      </c>
      <c r="L215" s="189">
        <f t="shared" si="33"/>
        <v>4</v>
      </c>
      <c r="M215" s="190" t="str">
        <f t="shared" si="30"/>
        <v>T2</v>
      </c>
      <c r="N215" s="187">
        <f t="shared" si="34"/>
        <v>5</v>
      </c>
      <c r="O215" s="191">
        <f t="shared" si="35"/>
        <v>8593.1500000000015</v>
      </c>
      <c r="P215" s="187" t="str">
        <f t="shared" si="36"/>
        <v>Dins Periode Legal</v>
      </c>
      <c r="Q215" s="187" t="str">
        <f t="shared" si="37"/>
        <v>T2 - Dins Periode Legal</v>
      </c>
      <c r="R215" s="187" t="str">
        <f t="shared" si="31"/>
        <v>T2 - Import Total</v>
      </c>
      <c r="S215" s="193">
        <f t="shared" si="32"/>
        <v>2.8228462794694518E-2</v>
      </c>
      <c r="T215" s="192">
        <f t="shared" si="38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44658</v>
      </c>
      <c r="D216" s="200">
        <v>44663</v>
      </c>
      <c r="E216" s="195">
        <v>831</v>
      </c>
      <c r="F216" s="195">
        <v>2405</v>
      </c>
      <c r="G216" s="195" t="s">
        <v>684</v>
      </c>
      <c r="H216" s="196" t="s">
        <v>687</v>
      </c>
      <c r="I216" s="197">
        <v>41000166</v>
      </c>
      <c r="J216" s="195" t="s">
        <v>31</v>
      </c>
      <c r="K216" s="198">
        <v>205.3</v>
      </c>
      <c r="L216" s="189">
        <f t="shared" si="33"/>
        <v>4</v>
      </c>
      <c r="M216" s="190" t="str">
        <f t="shared" si="30"/>
        <v>T2</v>
      </c>
      <c r="N216" s="187">
        <f t="shared" si="34"/>
        <v>5</v>
      </c>
      <c r="O216" s="191">
        <f t="shared" si="35"/>
        <v>1026.5</v>
      </c>
      <c r="P216" s="187" t="str">
        <f t="shared" si="36"/>
        <v>Dins Periode Legal</v>
      </c>
      <c r="Q216" s="187" t="str">
        <f t="shared" si="37"/>
        <v>T2 - Dins Periode Legal</v>
      </c>
      <c r="R216" s="187" t="str">
        <f t="shared" si="31"/>
        <v>T2 - Import Total</v>
      </c>
      <c r="S216" s="193">
        <f t="shared" si="32"/>
        <v>3.3720483243925596E-3</v>
      </c>
      <c r="T216" s="192">
        <f t="shared" si="38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188">
        <v>44659</v>
      </c>
      <c r="D217" s="200">
        <v>44665</v>
      </c>
      <c r="E217" s="195">
        <v>835</v>
      </c>
      <c r="F217" s="195">
        <v>2415</v>
      </c>
      <c r="G217" s="195" t="s">
        <v>891</v>
      </c>
      <c r="H217" s="196" t="s">
        <v>979</v>
      </c>
      <c r="I217" s="197">
        <v>41000001</v>
      </c>
      <c r="J217" s="195" t="s">
        <v>892</v>
      </c>
      <c r="K217" s="198">
        <v>192.39</v>
      </c>
      <c r="L217" s="189">
        <f t="shared" si="33"/>
        <v>4</v>
      </c>
      <c r="M217" s="190" t="str">
        <f t="shared" si="30"/>
        <v>T2</v>
      </c>
      <c r="N217" s="187">
        <f t="shared" si="34"/>
        <v>6</v>
      </c>
      <c r="O217" s="191">
        <f t="shared" si="35"/>
        <v>1154.3399999999999</v>
      </c>
      <c r="P217" s="187" t="str">
        <f t="shared" si="36"/>
        <v>Dins Periode Legal</v>
      </c>
      <c r="Q217" s="187" t="str">
        <f t="shared" si="37"/>
        <v>T2 - Dins Periode Legal</v>
      </c>
      <c r="R217" s="187" t="str">
        <f t="shared" si="31"/>
        <v>T2 - Import Total</v>
      </c>
      <c r="S217" s="193">
        <f t="shared" si="32"/>
        <v>3.7920022043636693E-3</v>
      </c>
      <c r="T217" s="192">
        <f t="shared" si="38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44608</v>
      </c>
      <c r="D218" s="200">
        <v>44665</v>
      </c>
      <c r="E218" s="195">
        <v>837</v>
      </c>
      <c r="F218" s="195">
        <v>2423</v>
      </c>
      <c r="G218" s="195" t="s">
        <v>893</v>
      </c>
      <c r="H218" s="196" t="s">
        <v>894</v>
      </c>
      <c r="I218" s="197">
        <v>40005725</v>
      </c>
      <c r="J218" s="195" t="s">
        <v>377</v>
      </c>
      <c r="K218" s="198">
        <v>6265.86</v>
      </c>
      <c r="L218" s="189">
        <f t="shared" si="33"/>
        <v>4</v>
      </c>
      <c r="M218" s="190" t="str">
        <f t="shared" si="30"/>
        <v>T2</v>
      </c>
      <c r="N218" s="187">
        <f t="shared" si="34"/>
        <v>57</v>
      </c>
      <c r="O218" s="191">
        <f t="shared" si="35"/>
        <v>357154.01999999996</v>
      </c>
      <c r="P218" s="187" t="str">
        <f t="shared" si="36"/>
        <v>Fora Periode Legal</v>
      </c>
      <c r="Q218" s="187" t="str">
        <f t="shared" si="37"/>
        <v>T2 - Fora Periode Legal</v>
      </c>
      <c r="R218" s="187" t="str">
        <f t="shared" si="31"/>
        <v>T2 - Import Total</v>
      </c>
      <c r="S218" s="193">
        <f t="shared" si="32"/>
        <v>1.1732495028651404</v>
      </c>
      <c r="T218" s="192">
        <f t="shared" si="38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44635</v>
      </c>
      <c r="D219" s="200">
        <v>44680</v>
      </c>
      <c r="E219" s="195">
        <v>874</v>
      </c>
      <c r="F219" s="195">
        <v>2536</v>
      </c>
      <c r="G219" s="195" t="s">
        <v>706</v>
      </c>
      <c r="H219" s="196" t="s">
        <v>895</v>
      </c>
      <c r="I219" s="197">
        <v>41001148</v>
      </c>
      <c r="J219" s="195" t="s">
        <v>708</v>
      </c>
      <c r="K219" s="198">
        <v>1094.54</v>
      </c>
      <c r="L219" s="189">
        <f t="shared" si="33"/>
        <v>4</v>
      </c>
      <c r="M219" s="190" t="str">
        <f t="shared" si="30"/>
        <v>T2</v>
      </c>
      <c r="N219" s="187">
        <f t="shared" si="34"/>
        <v>45</v>
      </c>
      <c r="O219" s="191">
        <f t="shared" si="35"/>
        <v>49254.299999999996</v>
      </c>
      <c r="P219" s="187" t="str">
        <f t="shared" si="36"/>
        <v>Fora Periode Legal</v>
      </c>
      <c r="Q219" s="187" t="str">
        <f t="shared" si="37"/>
        <v>T2 - Fora Periode Legal</v>
      </c>
      <c r="R219" s="187" t="str">
        <f t="shared" si="31"/>
        <v>T2 - Import Total</v>
      </c>
      <c r="S219" s="193">
        <f t="shared" si="32"/>
        <v>0.16180017514284306</v>
      </c>
      <c r="T219" s="192">
        <f t="shared" si="38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44651</v>
      </c>
      <c r="D220" s="200">
        <v>44680</v>
      </c>
      <c r="E220" s="195"/>
      <c r="F220" s="195">
        <v>2537</v>
      </c>
      <c r="G220" s="195" t="s">
        <v>896</v>
      </c>
      <c r="H220" s="196" t="s">
        <v>897</v>
      </c>
      <c r="I220" s="197">
        <v>40037090</v>
      </c>
      <c r="J220" s="195" t="s">
        <v>793</v>
      </c>
      <c r="K220" s="198">
        <v>942.4</v>
      </c>
      <c r="L220" s="189">
        <f t="shared" si="33"/>
        <v>4</v>
      </c>
      <c r="M220" s="190" t="str">
        <f t="shared" si="30"/>
        <v>T2</v>
      </c>
      <c r="N220" s="187">
        <f t="shared" si="34"/>
        <v>29</v>
      </c>
      <c r="O220" s="191">
        <f t="shared" si="35"/>
        <v>27329.599999999999</v>
      </c>
      <c r="P220" s="187" t="str">
        <f t="shared" si="36"/>
        <v>Dins Periode Legal</v>
      </c>
      <c r="Q220" s="187" t="str">
        <f t="shared" si="37"/>
        <v>T2 - Dins Periode Legal</v>
      </c>
      <c r="R220" s="187" t="str">
        <f t="shared" si="31"/>
        <v>T2 - Import Total</v>
      </c>
      <c r="S220" s="193">
        <f t="shared" si="32"/>
        <v>8.9777624828367153E-2</v>
      </c>
      <c r="T220" s="192">
        <f t="shared" si="38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188">
        <v>44651</v>
      </c>
      <c r="D221" s="200">
        <v>44680</v>
      </c>
      <c r="E221" s="195"/>
      <c r="F221" s="195">
        <v>2538</v>
      </c>
      <c r="G221" s="195" t="s">
        <v>691</v>
      </c>
      <c r="H221" s="196" t="s">
        <v>898</v>
      </c>
      <c r="I221" s="197">
        <v>41008600</v>
      </c>
      <c r="J221" s="195" t="s">
        <v>27</v>
      </c>
      <c r="K221" s="198">
        <v>67.03</v>
      </c>
      <c r="L221" s="189">
        <f t="shared" si="33"/>
        <v>4</v>
      </c>
      <c r="M221" s="190" t="str">
        <f t="shared" si="30"/>
        <v>T2</v>
      </c>
      <c r="N221" s="187">
        <f t="shared" si="34"/>
        <v>29</v>
      </c>
      <c r="O221" s="191">
        <f t="shared" si="35"/>
        <v>1943.8700000000001</v>
      </c>
      <c r="P221" s="187" t="str">
        <f t="shared" si="36"/>
        <v>Dins Periode Legal</v>
      </c>
      <c r="Q221" s="187" t="str">
        <f t="shared" si="37"/>
        <v>T2 - Dins Periode Legal</v>
      </c>
      <c r="R221" s="187" t="str">
        <f t="shared" si="31"/>
        <v>T2 - Import Total</v>
      </c>
      <c r="S221" s="193">
        <f t="shared" si="32"/>
        <v>6.3856050427052741E-3</v>
      </c>
      <c r="T221" s="192">
        <f t="shared" si="38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44650</v>
      </c>
      <c r="D222" s="200">
        <v>44680</v>
      </c>
      <c r="E222" s="195"/>
      <c r="F222" s="195">
        <v>2539</v>
      </c>
      <c r="G222" s="195" t="s">
        <v>644</v>
      </c>
      <c r="H222" s="196" t="s">
        <v>899</v>
      </c>
      <c r="I222" s="197">
        <v>41001048</v>
      </c>
      <c r="J222" s="195" t="s">
        <v>155</v>
      </c>
      <c r="K222" s="198">
        <v>596.53</v>
      </c>
      <c r="L222" s="189">
        <f t="shared" si="33"/>
        <v>4</v>
      </c>
      <c r="M222" s="190" t="str">
        <f t="shared" si="30"/>
        <v>T2</v>
      </c>
      <c r="N222" s="187">
        <f t="shared" si="34"/>
        <v>30</v>
      </c>
      <c r="O222" s="191">
        <f t="shared" si="35"/>
        <v>17895.899999999998</v>
      </c>
      <c r="P222" s="187" t="str">
        <f t="shared" si="36"/>
        <v>Dins Periode Legal</v>
      </c>
      <c r="Q222" s="187" t="str">
        <f t="shared" si="37"/>
        <v>T2 - Dins Periode Legal</v>
      </c>
      <c r="R222" s="187" t="str">
        <f t="shared" si="31"/>
        <v>T2 - Import Total</v>
      </c>
      <c r="S222" s="193">
        <f t="shared" si="32"/>
        <v>5.8787958702870721E-2</v>
      </c>
      <c r="T222" s="192">
        <f t="shared" si="38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44652</v>
      </c>
      <c r="D223" s="200">
        <v>44680</v>
      </c>
      <c r="E223" s="195"/>
      <c r="F223" s="195">
        <v>2540</v>
      </c>
      <c r="G223" s="195" t="s">
        <v>588</v>
      </c>
      <c r="H223" s="196" t="s">
        <v>900</v>
      </c>
      <c r="I223" s="197">
        <v>41008099</v>
      </c>
      <c r="J223" s="195" t="s">
        <v>25</v>
      </c>
      <c r="K223" s="198">
        <v>1022.46</v>
      </c>
      <c r="L223" s="189">
        <f t="shared" si="33"/>
        <v>4</v>
      </c>
      <c r="M223" s="190" t="str">
        <f t="shared" si="30"/>
        <v>T2</v>
      </c>
      <c r="N223" s="187">
        <f t="shared" si="34"/>
        <v>28</v>
      </c>
      <c r="O223" s="191">
        <f t="shared" si="35"/>
        <v>28628.880000000001</v>
      </c>
      <c r="P223" s="187" t="str">
        <f t="shared" si="36"/>
        <v>Dins Periode Legal</v>
      </c>
      <c r="Q223" s="187" t="str">
        <f t="shared" si="37"/>
        <v>T2 - Dins Periode Legal</v>
      </c>
      <c r="R223" s="187" t="str">
        <f t="shared" si="31"/>
        <v>T2 - Import Total</v>
      </c>
      <c r="S223" s="193">
        <f t="shared" si="32"/>
        <v>9.4045754343142371E-2</v>
      </c>
      <c r="T223" s="192">
        <f t="shared" si="38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44655</v>
      </c>
      <c r="D224" s="200">
        <v>44680</v>
      </c>
      <c r="E224" s="195"/>
      <c r="F224" s="195">
        <v>2541</v>
      </c>
      <c r="G224" s="195" t="s">
        <v>749</v>
      </c>
      <c r="H224" s="196" t="s">
        <v>901</v>
      </c>
      <c r="I224" s="197">
        <v>41001608</v>
      </c>
      <c r="J224" s="195" t="s">
        <v>77</v>
      </c>
      <c r="K224" s="198">
        <v>177.52</v>
      </c>
      <c r="L224" s="189">
        <f t="shared" si="33"/>
        <v>4</v>
      </c>
      <c r="M224" s="190" t="str">
        <f t="shared" si="30"/>
        <v>T2</v>
      </c>
      <c r="N224" s="187">
        <f t="shared" si="34"/>
        <v>25</v>
      </c>
      <c r="O224" s="191">
        <f t="shared" si="35"/>
        <v>4438</v>
      </c>
      <c r="P224" s="187" t="str">
        <f t="shared" si="36"/>
        <v>Dins Periode Legal</v>
      </c>
      <c r="Q224" s="187" t="str">
        <f t="shared" si="37"/>
        <v>T2 - Dins Periode Legal</v>
      </c>
      <c r="R224" s="187" t="str">
        <f t="shared" si="31"/>
        <v>T2 - Import Total</v>
      </c>
      <c r="S224" s="193">
        <f t="shared" si="32"/>
        <v>1.4578811947057164E-2</v>
      </c>
      <c r="T224" s="192">
        <f t="shared" si="38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44645</v>
      </c>
      <c r="D225" s="200">
        <v>44680</v>
      </c>
      <c r="E225" s="195"/>
      <c r="F225" s="195">
        <v>2542</v>
      </c>
      <c r="G225" s="195" t="s">
        <v>902</v>
      </c>
      <c r="H225" s="196" t="s">
        <v>903</v>
      </c>
      <c r="I225" s="197">
        <v>40002800</v>
      </c>
      <c r="J225" s="195" t="s">
        <v>35</v>
      </c>
      <c r="K225" s="198">
        <v>46</v>
      </c>
      <c r="L225" s="189">
        <f t="shared" si="33"/>
        <v>4</v>
      </c>
      <c r="M225" s="190" t="str">
        <f t="shared" si="30"/>
        <v>T2</v>
      </c>
      <c r="N225" s="187">
        <f t="shared" si="34"/>
        <v>35</v>
      </c>
      <c r="O225" s="191">
        <f t="shared" si="35"/>
        <v>1610</v>
      </c>
      <c r="P225" s="187" t="str">
        <f t="shared" si="36"/>
        <v>Fora Periode Legal</v>
      </c>
      <c r="Q225" s="187" t="str">
        <f t="shared" si="37"/>
        <v>T2 - Fora Periode Legal</v>
      </c>
      <c r="R225" s="187" t="str">
        <f t="shared" si="31"/>
        <v>T2 - Import Total</v>
      </c>
      <c r="S225" s="193">
        <f t="shared" si="32"/>
        <v>5.2888434508251538E-3</v>
      </c>
      <c r="T225" s="192">
        <f t="shared" si="38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44651</v>
      </c>
      <c r="D226" s="200">
        <v>44680</v>
      </c>
      <c r="E226" s="195"/>
      <c r="F226" s="195">
        <v>2543</v>
      </c>
      <c r="G226" s="195" t="s">
        <v>904</v>
      </c>
      <c r="H226" s="196" t="s">
        <v>905</v>
      </c>
      <c r="I226" s="197">
        <v>41037371</v>
      </c>
      <c r="J226" s="195" t="s">
        <v>800</v>
      </c>
      <c r="K226" s="198">
        <v>496.1</v>
      </c>
      <c r="L226" s="189">
        <f t="shared" si="33"/>
        <v>4</v>
      </c>
      <c r="M226" s="190" t="str">
        <f t="shared" si="30"/>
        <v>T2</v>
      </c>
      <c r="N226" s="187">
        <f t="shared" si="34"/>
        <v>29</v>
      </c>
      <c r="O226" s="191">
        <f t="shared" si="35"/>
        <v>14386.900000000001</v>
      </c>
      <c r="P226" s="187" t="str">
        <f t="shared" si="36"/>
        <v>Dins Periode Legal</v>
      </c>
      <c r="Q226" s="187" t="str">
        <f t="shared" si="37"/>
        <v>T2 - Dins Periode Legal</v>
      </c>
      <c r="R226" s="187" t="str">
        <f t="shared" si="31"/>
        <v>T2 - Import Total</v>
      </c>
      <c r="S226" s="193">
        <f t="shared" si="32"/>
        <v>4.7260907976817645E-2</v>
      </c>
      <c r="T226" s="192">
        <f t="shared" si="38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44645</v>
      </c>
      <c r="D227" s="200">
        <v>44680</v>
      </c>
      <c r="E227" s="195"/>
      <c r="F227" s="195">
        <v>2544</v>
      </c>
      <c r="G227" s="195" t="s">
        <v>755</v>
      </c>
      <c r="H227" s="196" t="s">
        <v>906</v>
      </c>
      <c r="I227" s="197">
        <v>41002565</v>
      </c>
      <c r="J227" s="195" t="s">
        <v>757</v>
      </c>
      <c r="K227" s="198">
        <v>165</v>
      </c>
      <c r="L227" s="189">
        <f t="shared" si="33"/>
        <v>4</v>
      </c>
      <c r="M227" s="190" t="str">
        <f t="shared" si="30"/>
        <v>T2</v>
      </c>
      <c r="N227" s="187">
        <f t="shared" si="34"/>
        <v>35</v>
      </c>
      <c r="O227" s="191">
        <f t="shared" si="35"/>
        <v>5775</v>
      </c>
      <c r="P227" s="187" t="str">
        <f t="shared" si="36"/>
        <v>Fora Periode Legal</v>
      </c>
      <c r="Q227" s="187" t="str">
        <f t="shared" si="37"/>
        <v>T2 - Fora Periode Legal</v>
      </c>
      <c r="R227" s="187" t="str">
        <f t="shared" si="31"/>
        <v>T2 - Import Total</v>
      </c>
      <c r="S227" s="193">
        <f t="shared" si="32"/>
        <v>1.8970851508394573E-2</v>
      </c>
      <c r="T227" s="192">
        <f t="shared" si="38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44645</v>
      </c>
      <c r="D228" s="200">
        <v>44680</v>
      </c>
      <c r="E228" s="195"/>
      <c r="F228" s="195">
        <v>2545</v>
      </c>
      <c r="G228" s="195" t="s">
        <v>755</v>
      </c>
      <c r="H228" s="196" t="s">
        <v>907</v>
      </c>
      <c r="I228" s="197">
        <v>41002565</v>
      </c>
      <c r="J228" s="195" t="s">
        <v>757</v>
      </c>
      <c r="K228" s="198">
        <v>432.78</v>
      </c>
      <c r="L228" s="189">
        <f t="shared" si="33"/>
        <v>4</v>
      </c>
      <c r="M228" s="190" t="str">
        <f t="shared" si="30"/>
        <v>T2</v>
      </c>
      <c r="N228" s="187">
        <f t="shared" si="34"/>
        <v>35</v>
      </c>
      <c r="O228" s="191">
        <f t="shared" si="35"/>
        <v>15147.3</v>
      </c>
      <c r="P228" s="187" t="str">
        <f t="shared" si="36"/>
        <v>Fora Periode Legal</v>
      </c>
      <c r="Q228" s="187" t="str">
        <f t="shared" si="37"/>
        <v>T2 - Fora Periode Legal</v>
      </c>
      <c r="R228" s="187" t="str">
        <f t="shared" si="31"/>
        <v>T2 - Import Total</v>
      </c>
      <c r="S228" s="193">
        <f t="shared" si="32"/>
        <v>4.9758818883654563E-2</v>
      </c>
      <c r="T228" s="192">
        <f t="shared" si="38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44645</v>
      </c>
      <c r="D229" s="200">
        <v>44680</v>
      </c>
      <c r="E229" s="195"/>
      <c r="F229" s="195">
        <v>2546</v>
      </c>
      <c r="G229" s="195" t="s">
        <v>755</v>
      </c>
      <c r="H229" s="196" t="s">
        <v>908</v>
      </c>
      <c r="I229" s="197">
        <v>41002565</v>
      </c>
      <c r="J229" s="195" t="s">
        <v>757</v>
      </c>
      <c r="K229" s="198">
        <v>432.78</v>
      </c>
      <c r="L229" s="189">
        <f t="shared" si="33"/>
        <v>4</v>
      </c>
      <c r="M229" s="190" t="str">
        <f t="shared" si="30"/>
        <v>T2</v>
      </c>
      <c r="N229" s="187">
        <f t="shared" si="34"/>
        <v>35</v>
      </c>
      <c r="O229" s="191">
        <f t="shared" si="35"/>
        <v>15147.3</v>
      </c>
      <c r="P229" s="187" t="str">
        <f t="shared" si="36"/>
        <v>Fora Periode Legal</v>
      </c>
      <c r="Q229" s="187" t="str">
        <f t="shared" si="37"/>
        <v>T2 - Fora Periode Legal</v>
      </c>
      <c r="R229" s="187" t="str">
        <f t="shared" si="31"/>
        <v>T2 - Import Total</v>
      </c>
      <c r="S229" s="193">
        <f t="shared" si="32"/>
        <v>4.9758818883654563E-2</v>
      </c>
      <c r="T229" s="192">
        <f t="shared" si="38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44651</v>
      </c>
      <c r="D230" s="200">
        <v>44680</v>
      </c>
      <c r="E230" s="195"/>
      <c r="F230" s="195">
        <v>2547</v>
      </c>
      <c r="G230" s="195" t="s">
        <v>856</v>
      </c>
      <c r="H230" s="196" t="s">
        <v>909</v>
      </c>
      <c r="I230" s="197">
        <v>41037345</v>
      </c>
      <c r="J230" s="195" t="s">
        <v>797</v>
      </c>
      <c r="K230" s="198">
        <v>555</v>
      </c>
      <c r="L230" s="189">
        <f t="shared" si="33"/>
        <v>4</v>
      </c>
      <c r="M230" s="190" t="str">
        <f t="shared" si="30"/>
        <v>T2</v>
      </c>
      <c r="N230" s="187">
        <f t="shared" si="34"/>
        <v>29</v>
      </c>
      <c r="O230" s="191">
        <f t="shared" si="35"/>
        <v>16095</v>
      </c>
      <c r="P230" s="187" t="str">
        <f t="shared" si="36"/>
        <v>Dins Periode Legal</v>
      </c>
      <c r="Q230" s="187" t="str">
        <f t="shared" si="37"/>
        <v>T2 - Dins Periode Legal</v>
      </c>
      <c r="R230" s="187" t="str">
        <f t="shared" si="31"/>
        <v>T2 - Import Total</v>
      </c>
      <c r="S230" s="193">
        <f t="shared" si="32"/>
        <v>5.2872009528590592E-2</v>
      </c>
      <c r="T230" s="192">
        <f t="shared" si="38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44680</v>
      </c>
      <c r="D231" s="200">
        <v>44680</v>
      </c>
      <c r="E231" s="195"/>
      <c r="F231" s="195">
        <v>2548</v>
      </c>
      <c r="G231" s="195" t="s">
        <v>910</v>
      </c>
      <c r="H231" s="196" t="s">
        <v>911</v>
      </c>
      <c r="I231" s="197">
        <v>41037346</v>
      </c>
      <c r="J231" s="195" t="s">
        <v>796</v>
      </c>
      <c r="K231" s="198">
        <v>2662</v>
      </c>
      <c r="L231" s="189">
        <f t="shared" si="33"/>
        <v>4</v>
      </c>
      <c r="M231" s="190" t="str">
        <f t="shared" si="30"/>
        <v>T2</v>
      </c>
      <c r="N231" s="187">
        <f t="shared" si="34"/>
        <v>0</v>
      </c>
      <c r="O231" s="191">
        <f t="shared" si="35"/>
        <v>0</v>
      </c>
      <c r="P231" s="187" t="str">
        <f t="shared" si="36"/>
        <v>Dins Periode Legal</v>
      </c>
      <c r="Q231" s="187" t="str">
        <f t="shared" si="37"/>
        <v>T2 - Dins Periode Legal</v>
      </c>
      <c r="R231" s="187" t="str">
        <f t="shared" si="31"/>
        <v>T2 - Import Total</v>
      </c>
      <c r="S231" s="193">
        <f t="shared" si="32"/>
        <v>0</v>
      </c>
      <c r="T231" s="192">
        <f t="shared" si="38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188">
        <v>44680</v>
      </c>
      <c r="D232" s="200">
        <v>44680</v>
      </c>
      <c r="E232" s="195"/>
      <c r="F232" s="195">
        <v>2549</v>
      </c>
      <c r="G232" s="195" t="s">
        <v>910</v>
      </c>
      <c r="H232" s="196" t="s">
        <v>842</v>
      </c>
      <c r="I232" s="197">
        <v>41037346</v>
      </c>
      <c r="J232" s="195" t="s">
        <v>796</v>
      </c>
      <c r="K232" s="198">
        <v>1331</v>
      </c>
      <c r="L232" s="189">
        <f t="shared" si="33"/>
        <v>4</v>
      </c>
      <c r="M232" s="190" t="str">
        <f t="shared" si="30"/>
        <v>T2</v>
      </c>
      <c r="N232" s="187">
        <f t="shared" si="34"/>
        <v>0</v>
      </c>
      <c r="O232" s="191">
        <f t="shared" si="35"/>
        <v>0</v>
      </c>
      <c r="P232" s="187" t="str">
        <f t="shared" si="36"/>
        <v>Dins Periode Legal</v>
      </c>
      <c r="Q232" s="187" t="str">
        <f t="shared" si="37"/>
        <v>T2 - Dins Periode Legal</v>
      </c>
      <c r="R232" s="187" t="str">
        <f t="shared" si="31"/>
        <v>T2 - Import Total</v>
      </c>
      <c r="S232" s="193">
        <f t="shared" si="32"/>
        <v>0</v>
      </c>
      <c r="T232" s="192">
        <f t="shared" si="38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44651</v>
      </c>
      <c r="D233" s="200">
        <v>44680</v>
      </c>
      <c r="E233" s="195"/>
      <c r="F233" s="195">
        <v>2550</v>
      </c>
      <c r="G233" s="195" t="s">
        <v>629</v>
      </c>
      <c r="H233" s="196" t="s">
        <v>912</v>
      </c>
      <c r="I233" s="197">
        <v>40000200</v>
      </c>
      <c r="J233" s="195" t="s">
        <v>15</v>
      </c>
      <c r="K233" s="198">
        <v>226.79</v>
      </c>
      <c r="L233" s="189">
        <f t="shared" si="33"/>
        <v>4</v>
      </c>
      <c r="M233" s="190" t="str">
        <f t="shared" si="30"/>
        <v>T2</v>
      </c>
      <c r="N233" s="187">
        <f t="shared" si="34"/>
        <v>29</v>
      </c>
      <c r="O233" s="191">
        <f t="shared" si="35"/>
        <v>6576.91</v>
      </c>
      <c r="P233" s="187" t="str">
        <f t="shared" si="36"/>
        <v>Dins Periode Legal</v>
      </c>
      <c r="Q233" s="187" t="str">
        <f t="shared" si="37"/>
        <v>T2 - Dins Periode Legal</v>
      </c>
      <c r="R233" s="187" t="str">
        <f t="shared" si="31"/>
        <v>T2 - Import Total</v>
      </c>
      <c r="S233" s="193">
        <f t="shared" si="32"/>
        <v>2.1605122596376685E-2</v>
      </c>
      <c r="T233" s="192">
        <f t="shared" si="38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44651</v>
      </c>
      <c r="D234" s="200">
        <v>44680</v>
      </c>
      <c r="E234" s="195"/>
      <c r="F234" s="195">
        <v>2551</v>
      </c>
      <c r="G234" s="195" t="s">
        <v>733</v>
      </c>
      <c r="H234" s="196" t="s">
        <v>913</v>
      </c>
      <c r="I234" s="197">
        <v>41005300</v>
      </c>
      <c r="J234" s="195" t="s">
        <v>22</v>
      </c>
      <c r="K234" s="198">
        <v>374.24</v>
      </c>
      <c r="L234" s="189">
        <f t="shared" si="33"/>
        <v>4</v>
      </c>
      <c r="M234" s="190" t="str">
        <f t="shared" si="30"/>
        <v>T2</v>
      </c>
      <c r="N234" s="187">
        <f t="shared" si="34"/>
        <v>29</v>
      </c>
      <c r="O234" s="191">
        <f t="shared" si="35"/>
        <v>10852.960000000001</v>
      </c>
      <c r="P234" s="187" t="str">
        <f t="shared" si="36"/>
        <v>Dins Periode Legal</v>
      </c>
      <c r="Q234" s="187" t="str">
        <f t="shared" si="37"/>
        <v>T2 - Dins Periode Legal</v>
      </c>
      <c r="R234" s="187" t="str">
        <f t="shared" si="31"/>
        <v>T2 - Import Total</v>
      </c>
      <c r="S234" s="193">
        <f t="shared" si="32"/>
        <v>3.5651929452215757E-2</v>
      </c>
      <c r="T234" s="192">
        <f t="shared" si="38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44651</v>
      </c>
      <c r="D235" s="200">
        <v>44680</v>
      </c>
      <c r="E235" s="195"/>
      <c r="F235" s="195">
        <v>2552</v>
      </c>
      <c r="G235" s="195" t="s">
        <v>612</v>
      </c>
      <c r="H235" s="196" t="s">
        <v>914</v>
      </c>
      <c r="I235" s="197">
        <v>41001249</v>
      </c>
      <c r="J235" s="195" t="s">
        <v>17</v>
      </c>
      <c r="K235" s="198">
        <v>409</v>
      </c>
      <c r="L235" s="189">
        <f t="shared" si="33"/>
        <v>4</v>
      </c>
      <c r="M235" s="190" t="str">
        <f t="shared" si="30"/>
        <v>T2</v>
      </c>
      <c r="N235" s="187">
        <f t="shared" si="34"/>
        <v>29</v>
      </c>
      <c r="O235" s="191">
        <f t="shared" si="35"/>
        <v>11861</v>
      </c>
      <c r="P235" s="187" t="str">
        <f t="shared" si="36"/>
        <v>Dins Periode Legal</v>
      </c>
      <c r="Q235" s="187" t="str">
        <f t="shared" si="37"/>
        <v>T2 - Dins Periode Legal</v>
      </c>
      <c r="R235" s="187" t="str">
        <f t="shared" si="31"/>
        <v>T2 - Import Total</v>
      </c>
      <c r="S235" s="193">
        <f t="shared" si="32"/>
        <v>3.8963336751700092E-2</v>
      </c>
      <c r="T235" s="192">
        <f t="shared" si="38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44655</v>
      </c>
      <c r="D236" s="200">
        <v>44680</v>
      </c>
      <c r="E236" s="195"/>
      <c r="F236" s="195">
        <v>2553</v>
      </c>
      <c r="G236" s="195" t="s">
        <v>709</v>
      </c>
      <c r="H236" s="196" t="s">
        <v>915</v>
      </c>
      <c r="I236" s="197">
        <v>41000460</v>
      </c>
      <c r="J236" s="195" t="s">
        <v>152</v>
      </c>
      <c r="K236" s="198">
        <v>191.67</v>
      </c>
      <c r="L236" s="189">
        <f t="shared" si="33"/>
        <v>4</v>
      </c>
      <c r="M236" s="190" t="str">
        <f t="shared" si="30"/>
        <v>T2</v>
      </c>
      <c r="N236" s="187">
        <f t="shared" si="34"/>
        <v>25</v>
      </c>
      <c r="O236" s="191">
        <f t="shared" si="35"/>
        <v>4791.75</v>
      </c>
      <c r="P236" s="187" t="str">
        <f t="shared" si="36"/>
        <v>Dins Periode Legal</v>
      </c>
      <c r="Q236" s="187" t="str">
        <f t="shared" si="37"/>
        <v>T2 - Dins Periode Legal</v>
      </c>
      <c r="R236" s="187" t="str">
        <f t="shared" si="31"/>
        <v>T2 - Import Total</v>
      </c>
      <c r="S236" s="193">
        <f t="shared" si="32"/>
        <v>1.5740879258069211E-2</v>
      </c>
      <c r="T236" s="192">
        <f t="shared" si="38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44651</v>
      </c>
      <c r="D237" s="200">
        <v>44680</v>
      </c>
      <c r="E237" s="195"/>
      <c r="F237" s="195">
        <v>2554</v>
      </c>
      <c r="G237" s="195" t="s">
        <v>607</v>
      </c>
      <c r="H237" s="196" t="s">
        <v>916</v>
      </c>
      <c r="I237" s="197">
        <v>41002557</v>
      </c>
      <c r="J237" s="195" t="s">
        <v>32</v>
      </c>
      <c r="K237" s="198">
        <v>50.44</v>
      </c>
      <c r="L237" s="189">
        <f t="shared" si="33"/>
        <v>4</v>
      </c>
      <c r="M237" s="190" t="str">
        <f t="shared" si="30"/>
        <v>T2</v>
      </c>
      <c r="N237" s="187">
        <f t="shared" si="34"/>
        <v>29</v>
      </c>
      <c r="O237" s="191">
        <f t="shared" si="35"/>
        <v>1462.76</v>
      </c>
      <c r="P237" s="187" t="str">
        <f t="shared" si="36"/>
        <v>Dins Periode Legal</v>
      </c>
      <c r="Q237" s="187" t="str">
        <f t="shared" si="37"/>
        <v>T2 - Dins Periode Legal</v>
      </c>
      <c r="R237" s="187" t="str">
        <f t="shared" si="31"/>
        <v>T2 - Import Total</v>
      </c>
      <c r="S237" s="193">
        <f t="shared" si="32"/>
        <v>4.8051606497695656E-3</v>
      </c>
      <c r="T237" s="192">
        <f t="shared" si="38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44649</v>
      </c>
      <c r="D238" s="200">
        <v>44680</v>
      </c>
      <c r="E238" s="195"/>
      <c r="F238" s="195">
        <v>2555</v>
      </c>
      <c r="G238" s="195" t="s">
        <v>902</v>
      </c>
      <c r="H238" s="196" t="s">
        <v>917</v>
      </c>
      <c r="I238" s="197">
        <v>40002800</v>
      </c>
      <c r="J238" s="195" t="s">
        <v>35</v>
      </c>
      <c r="K238" s="198">
        <v>244.6</v>
      </c>
      <c r="L238" s="189">
        <f t="shared" si="33"/>
        <v>4</v>
      </c>
      <c r="M238" s="190" t="str">
        <f t="shared" si="30"/>
        <v>T2</v>
      </c>
      <c r="N238" s="187">
        <f t="shared" si="34"/>
        <v>31</v>
      </c>
      <c r="O238" s="191">
        <f t="shared" si="35"/>
        <v>7582.5999999999995</v>
      </c>
      <c r="P238" s="187" t="str">
        <f t="shared" si="36"/>
        <v>Fora Periode Legal</v>
      </c>
      <c r="Q238" s="187" t="str">
        <f t="shared" si="37"/>
        <v>T2 - Fora Periode Legal</v>
      </c>
      <c r="R238" s="187" t="str">
        <f t="shared" si="31"/>
        <v>T2 - Import Total</v>
      </c>
      <c r="S238" s="193">
        <f t="shared" si="32"/>
        <v>2.4908810155420381E-2</v>
      </c>
      <c r="T238" s="192">
        <f t="shared" si="38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44648</v>
      </c>
      <c r="D239" s="200">
        <v>44680</v>
      </c>
      <c r="E239" s="195"/>
      <c r="F239" s="195">
        <v>2556</v>
      </c>
      <c r="G239" s="195" t="s">
        <v>826</v>
      </c>
      <c r="H239" s="196" t="s">
        <v>918</v>
      </c>
      <c r="I239" s="197">
        <v>40037316</v>
      </c>
      <c r="J239" s="195" t="s">
        <v>794</v>
      </c>
      <c r="K239" s="198">
        <v>4403.82</v>
      </c>
      <c r="L239" s="189">
        <f t="shared" si="33"/>
        <v>4</v>
      </c>
      <c r="M239" s="190" t="str">
        <f t="shared" si="30"/>
        <v>T2</v>
      </c>
      <c r="N239" s="187">
        <f t="shared" si="34"/>
        <v>32</v>
      </c>
      <c r="O239" s="191">
        <f t="shared" si="35"/>
        <v>140922.23999999999</v>
      </c>
      <c r="P239" s="187" t="str">
        <f t="shared" si="36"/>
        <v>Fora Periode Legal</v>
      </c>
      <c r="Q239" s="187" t="str">
        <f t="shared" si="37"/>
        <v>T2 - Fora Periode Legal</v>
      </c>
      <c r="R239" s="187" t="str">
        <f t="shared" si="31"/>
        <v>T2 - Import Total</v>
      </c>
      <c r="S239" s="193">
        <f t="shared" si="32"/>
        <v>0.46292898515503755</v>
      </c>
      <c r="T239" s="192">
        <f t="shared" si="38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44656</v>
      </c>
      <c r="D240" s="200">
        <v>44680</v>
      </c>
      <c r="E240" s="195"/>
      <c r="F240" s="195">
        <v>2557</v>
      </c>
      <c r="G240" s="195" t="s">
        <v>919</v>
      </c>
      <c r="H240" s="196" t="s">
        <v>920</v>
      </c>
      <c r="I240" s="197">
        <v>41037320</v>
      </c>
      <c r="J240" s="195" t="s">
        <v>921</v>
      </c>
      <c r="K240" s="198">
        <v>1404.5</v>
      </c>
      <c r="L240" s="189">
        <f t="shared" si="33"/>
        <v>4</v>
      </c>
      <c r="M240" s="190" t="str">
        <f t="shared" si="30"/>
        <v>T2</v>
      </c>
      <c r="N240" s="187">
        <f t="shared" si="34"/>
        <v>24</v>
      </c>
      <c r="O240" s="191">
        <f t="shared" si="35"/>
        <v>33708</v>
      </c>
      <c r="P240" s="187" t="str">
        <f t="shared" si="36"/>
        <v>Dins Periode Legal</v>
      </c>
      <c r="Q240" s="187" t="str">
        <f t="shared" si="37"/>
        <v>T2 - Dins Periode Legal</v>
      </c>
      <c r="R240" s="187" t="str">
        <f t="shared" si="31"/>
        <v>T2 - Import Total</v>
      </c>
      <c r="S240" s="193">
        <f t="shared" si="32"/>
        <v>0.11073064288224489</v>
      </c>
      <c r="T240" s="192">
        <f t="shared" si="38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44650</v>
      </c>
      <c r="D241" s="200">
        <v>44680</v>
      </c>
      <c r="E241" s="195"/>
      <c r="F241" s="195">
        <v>2558</v>
      </c>
      <c r="G241" s="195" t="s">
        <v>680</v>
      </c>
      <c r="H241" s="196" t="s">
        <v>922</v>
      </c>
      <c r="I241" s="197">
        <v>41037323</v>
      </c>
      <c r="J241" s="195" t="s">
        <v>682</v>
      </c>
      <c r="K241" s="198">
        <v>1210</v>
      </c>
      <c r="L241" s="189">
        <f t="shared" si="33"/>
        <v>4</v>
      </c>
      <c r="M241" s="190" t="str">
        <f t="shared" si="30"/>
        <v>T2</v>
      </c>
      <c r="N241" s="187">
        <f t="shared" si="34"/>
        <v>30</v>
      </c>
      <c r="O241" s="191">
        <f t="shared" si="35"/>
        <v>36300</v>
      </c>
      <c r="P241" s="187" t="str">
        <f t="shared" si="36"/>
        <v>Dins Periode Legal</v>
      </c>
      <c r="Q241" s="187" t="str">
        <f t="shared" si="37"/>
        <v>T2 - Dins Periode Legal</v>
      </c>
      <c r="R241" s="187" t="str">
        <f t="shared" si="31"/>
        <v>T2 - Import Total</v>
      </c>
      <c r="S241" s="193">
        <f t="shared" si="32"/>
        <v>0.11924535233848017</v>
      </c>
      <c r="T241" s="192">
        <f t="shared" si="38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44648</v>
      </c>
      <c r="D242" s="200">
        <v>44680</v>
      </c>
      <c r="E242" s="195"/>
      <c r="F242" s="195">
        <v>2559</v>
      </c>
      <c r="G242" s="195" t="s">
        <v>923</v>
      </c>
      <c r="H242" s="196" t="s">
        <v>924</v>
      </c>
      <c r="I242" s="197">
        <v>41037373</v>
      </c>
      <c r="J242" s="195" t="s">
        <v>802</v>
      </c>
      <c r="K242" s="198">
        <v>133.1</v>
      </c>
      <c r="L242" s="189">
        <f t="shared" si="33"/>
        <v>4</v>
      </c>
      <c r="M242" s="190" t="str">
        <f t="shared" si="30"/>
        <v>T2</v>
      </c>
      <c r="N242" s="187">
        <f t="shared" si="34"/>
        <v>32</v>
      </c>
      <c r="O242" s="191">
        <f t="shared" si="35"/>
        <v>4259.2</v>
      </c>
      <c r="P242" s="187" t="str">
        <f t="shared" si="36"/>
        <v>Fora Periode Legal</v>
      </c>
      <c r="Q242" s="187" t="str">
        <f t="shared" si="37"/>
        <v>T2 - Fora Periode Legal</v>
      </c>
      <c r="R242" s="187" t="str">
        <f t="shared" si="31"/>
        <v>T2 - Import Total</v>
      </c>
      <c r="S242" s="193">
        <f t="shared" si="32"/>
        <v>1.3991454674381672E-2</v>
      </c>
      <c r="T242" s="192">
        <f t="shared" si="38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188">
        <v>44648</v>
      </c>
      <c r="D243" s="200">
        <v>44680</v>
      </c>
      <c r="E243" s="195"/>
      <c r="F243" s="195">
        <v>2560</v>
      </c>
      <c r="G243" s="195" t="s">
        <v>925</v>
      </c>
      <c r="H243" s="196" t="s">
        <v>926</v>
      </c>
      <c r="I243" s="197">
        <v>41037372</v>
      </c>
      <c r="J243" s="195" t="s">
        <v>801</v>
      </c>
      <c r="K243" s="198">
        <v>471.9</v>
      </c>
      <c r="L243" s="189">
        <f t="shared" si="33"/>
        <v>4</v>
      </c>
      <c r="M243" s="190" t="str">
        <f t="shared" si="30"/>
        <v>T2</v>
      </c>
      <c r="N243" s="187">
        <f t="shared" si="34"/>
        <v>32</v>
      </c>
      <c r="O243" s="191">
        <f t="shared" si="35"/>
        <v>15100.8</v>
      </c>
      <c r="P243" s="187" t="str">
        <f t="shared" si="36"/>
        <v>Fora Periode Legal</v>
      </c>
      <c r="Q243" s="187" t="str">
        <f t="shared" si="37"/>
        <v>T2 - Fora Periode Legal</v>
      </c>
      <c r="R243" s="187" t="str">
        <f t="shared" si="31"/>
        <v>T2 - Import Total</v>
      </c>
      <c r="S243" s="193">
        <f t="shared" si="32"/>
        <v>4.960606657280775E-2</v>
      </c>
      <c r="T243" s="192">
        <f t="shared" si="38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44651</v>
      </c>
      <c r="D244" s="200">
        <v>44680</v>
      </c>
      <c r="E244" s="195"/>
      <c r="F244" s="195">
        <v>2561</v>
      </c>
      <c r="G244" s="195" t="s">
        <v>821</v>
      </c>
      <c r="H244" s="196" t="s">
        <v>927</v>
      </c>
      <c r="I244" s="197">
        <v>40001350</v>
      </c>
      <c r="J244" s="195" t="s">
        <v>42</v>
      </c>
      <c r="K244" s="198">
        <v>46.46</v>
      </c>
      <c r="L244" s="189">
        <f t="shared" si="33"/>
        <v>4</v>
      </c>
      <c r="M244" s="190" t="str">
        <f t="shared" si="30"/>
        <v>T2</v>
      </c>
      <c r="N244" s="187">
        <f t="shared" si="34"/>
        <v>29</v>
      </c>
      <c r="O244" s="191">
        <f t="shared" si="35"/>
        <v>1347.34</v>
      </c>
      <c r="P244" s="187" t="str">
        <f t="shared" si="36"/>
        <v>Dins Periode Legal</v>
      </c>
      <c r="Q244" s="187" t="str">
        <f t="shared" si="37"/>
        <v>T2 - Dins Periode Legal</v>
      </c>
      <c r="R244" s="187" t="str">
        <f t="shared" si="31"/>
        <v>T2 - Import Total</v>
      </c>
      <c r="S244" s="193">
        <f t="shared" si="32"/>
        <v>4.4260064192762497E-3</v>
      </c>
      <c r="T244" s="192">
        <f t="shared" si="38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188">
        <v>44651</v>
      </c>
      <c r="D245" s="200">
        <v>44680</v>
      </c>
      <c r="E245" s="195"/>
      <c r="F245" s="195">
        <v>2562</v>
      </c>
      <c r="G245" s="195" t="s">
        <v>928</v>
      </c>
      <c r="H245" s="196" t="s">
        <v>929</v>
      </c>
      <c r="I245" s="197">
        <v>40000183</v>
      </c>
      <c r="J245" s="195" t="s">
        <v>121</v>
      </c>
      <c r="K245" s="198">
        <v>715.24</v>
      </c>
      <c r="L245" s="189">
        <f t="shared" si="33"/>
        <v>4</v>
      </c>
      <c r="M245" s="190" t="str">
        <f t="shared" si="30"/>
        <v>T2</v>
      </c>
      <c r="N245" s="187">
        <f t="shared" si="34"/>
        <v>29</v>
      </c>
      <c r="O245" s="191">
        <f t="shared" si="35"/>
        <v>20741.96</v>
      </c>
      <c r="P245" s="187" t="str">
        <f t="shared" si="36"/>
        <v>Dins Periode Legal</v>
      </c>
      <c r="Q245" s="187" t="str">
        <f t="shared" si="37"/>
        <v>T2 - Dins Periode Legal</v>
      </c>
      <c r="R245" s="187" t="str">
        <f t="shared" si="31"/>
        <v>T2 - Import Total</v>
      </c>
      <c r="S245" s="193">
        <f t="shared" si="32"/>
        <v>6.8137254225638086E-2</v>
      </c>
      <c r="T245" s="192">
        <f t="shared" si="38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188">
        <v>44651</v>
      </c>
      <c r="D246" s="200">
        <v>44680</v>
      </c>
      <c r="E246" s="195"/>
      <c r="F246" s="195">
        <v>2563</v>
      </c>
      <c r="G246" s="195" t="s">
        <v>930</v>
      </c>
      <c r="H246" s="196" t="s">
        <v>931</v>
      </c>
      <c r="I246" s="197">
        <v>40002570</v>
      </c>
      <c r="J246" s="195" t="s">
        <v>563</v>
      </c>
      <c r="K246" s="198">
        <v>351.28</v>
      </c>
      <c r="L246" s="189">
        <f t="shared" si="33"/>
        <v>4</v>
      </c>
      <c r="M246" s="190" t="str">
        <f t="shared" si="30"/>
        <v>T2</v>
      </c>
      <c r="N246" s="187">
        <f t="shared" si="34"/>
        <v>29</v>
      </c>
      <c r="O246" s="191">
        <f t="shared" si="35"/>
        <v>10187.119999999999</v>
      </c>
      <c r="P246" s="187" t="str">
        <f t="shared" si="36"/>
        <v>Dins Periode Legal</v>
      </c>
      <c r="Q246" s="187" t="str">
        <f t="shared" si="37"/>
        <v>T2 - Dins Periode Legal</v>
      </c>
      <c r="R246" s="187" t="str">
        <f t="shared" si="31"/>
        <v>T2 - Import Total</v>
      </c>
      <c r="S246" s="193">
        <f t="shared" si="32"/>
        <v>3.3464647760726669E-2</v>
      </c>
      <c r="T246" s="192">
        <f t="shared" si="38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44650</v>
      </c>
      <c r="D247" s="200">
        <v>44680</v>
      </c>
      <c r="E247" s="195"/>
      <c r="F247" s="195">
        <v>2564</v>
      </c>
      <c r="G247" s="195" t="s">
        <v>932</v>
      </c>
      <c r="H247" s="196" t="s">
        <v>933</v>
      </c>
      <c r="I247" s="197">
        <v>41006850</v>
      </c>
      <c r="J247" s="195" t="s">
        <v>23</v>
      </c>
      <c r="K247" s="198">
        <v>1363.19</v>
      </c>
      <c r="L247" s="189">
        <f t="shared" si="33"/>
        <v>4</v>
      </c>
      <c r="M247" s="190" t="str">
        <f t="shared" si="30"/>
        <v>T2</v>
      </c>
      <c r="N247" s="187">
        <f t="shared" si="34"/>
        <v>30</v>
      </c>
      <c r="O247" s="191">
        <f t="shared" si="35"/>
        <v>40895.700000000004</v>
      </c>
      <c r="P247" s="187" t="str">
        <f t="shared" si="36"/>
        <v>Dins Periode Legal</v>
      </c>
      <c r="Q247" s="187" t="str">
        <f t="shared" si="37"/>
        <v>T2 - Dins Periode Legal</v>
      </c>
      <c r="R247" s="187" t="str">
        <f t="shared" si="31"/>
        <v>T2 - Import Total</v>
      </c>
      <c r="S247" s="193">
        <f t="shared" si="32"/>
        <v>0.13434220814404363</v>
      </c>
      <c r="T247" s="192">
        <f t="shared" si="38"/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44640</v>
      </c>
      <c r="D248" s="200">
        <v>44680</v>
      </c>
      <c r="E248" s="195"/>
      <c r="F248" s="195">
        <v>2565</v>
      </c>
      <c r="G248" s="195" t="s">
        <v>934</v>
      </c>
      <c r="H248" s="196" t="s">
        <v>935</v>
      </c>
      <c r="I248" s="197">
        <v>40001850</v>
      </c>
      <c r="J248" s="195" t="s">
        <v>135</v>
      </c>
      <c r="K248" s="198">
        <v>607.71</v>
      </c>
      <c r="L248" s="189">
        <f t="shared" si="33"/>
        <v>4</v>
      </c>
      <c r="M248" s="190" t="str">
        <f t="shared" si="30"/>
        <v>T2</v>
      </c>
      <c r="N248" s="187">
        <f t="shared" si="34"/>
        <v>40</v>
      </c>
      <c r="O248" s="191">
        <f t="shared" si="35"/>
        <v>24308.400000000001</v>
      </c>
      <c r="P248" s="187" t="str">
        <f t="shared" si="36"/>
        <v>Fora Periode Legal</v>
      </c>
      <c r="Q248" s="187" t="str">
        <f t="shared" si="37"/>
        <v>T2 - Fora Periode Legal</v>
      </c>
      <c r="R248" s="187" t="str">
        <f t="shared" si="31"/>
        <v>T2 - Import Total</v>
      </c>
      <c r="S248" s="193">
        <f t="shared" si="32"/>
        <v>7.9852995118036132E-2</v>
      </c>
      <c r="T248" s="192">
        <f t="shared" si="38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44652</v>
      </c>
      <c r="D249" s="200">
        <v>44680</v>
      </c>
      <c r="E249" s="195"/>
      <c r="F249" s="195">
        <v>2566</v>
      </c>
      <c r="G249" s="195" t="s">
        <v>936</v>
      </c>
      <c r="H249" s="196" t="s">
        <v>937</v>
      </c>
      <c r="I249" s="197">
        <v>41006700</v>
      </c>
      <c r="J249" s="195" t="s">
        <v>938</v>
      </c>
      <c r="K249" s="198">
        <v>762.74</v>
      </c>
      <c r="L249" s="189">
        <f t="shared" si="33"/>
        <v>4</v>
      </c>
      <c r="M249" s="190" t="str">
        <f t="shared" si="30"/>
        <v>T2</v>
      </c>
      <c r="N249" s="187">
        <f t="shared" si="34"/>
        <v>28</v>
      </c>
      <c r="O249" s="191">
        <f t="shared" si="35"/>
        <v>21356.720000000001</v>
      </c>
      <c r="P249" s="187" t="str">
        <f t="shared" si="36"/>
        <v>Dins Periode Legal</v>
      </c>
      <c r="Q249" s="187" t="str">
        <f t="shared" si="37"/>
        <v>T2 - Dins Periode Legal</v>
      </c>
      <c r="R249" s="187" t="str">
        <f t="shared" si="31"/>
        <v>T2 - Import Total</v>
      </c>
      <c r="S249" s="193">
        <f t="shared" si="32"/>
        <v>7.0156738324910914E-2</v>
      </c>
      <c r="T249" s="192">
        <f t="shared" si="38"/>
        <v>1</v>
      </c>
      <c r="V249" s="91"/>
      <c r="W249" s="91"/>
      <c r="X249" s="91"/>
      <c r="Y249" s="91"/>
      <c r="Z249" s="91"/>
      <c r="AA249" s="91"/>
    </row>
    <row r="250" spans="3:27" x14ac:dyDescent="0.25">
      <c r="C250" s="188">
        <v>44651</v>
      </c>
      <c r="D250" s="200">
        <v>44680</v>
      </c>
      <c r="E250" s="195"/>
      <c r="F250" s="195">
        <v>2567</v>
      </c>
      <c r="G250" s="195" t="s">
        <v>939</v>
      </c>
      <c r="H250" s="196" t="s">
        <v>940</v>
      </c>
      <c r="I250" s="197">
        <v>40002390</v>
      </c>
      <c r="J250" s="195" t="s">
        <v>116</v>
      </c>
      <c r="K250" s="198">
        <v>2917.92</v>
      </c>
      <c r="L250" s="189">
        <f t="shared" si="33"/>
        <v>4</v>
      </c>
      <c r="M250" s="190" t="str">
        <f t="shared" si="30"/>
        <v>T2</v>
      </c>
      <c r="N250" s="187">
        <f t="shared" si="34"/>
        <v>29</v>
      </c>
      <c r="O250" s="191">
        <f t="shared" si="35"/>
        <v>84619.680000000008</v>
      </c>
      <c r="P250" s="187" t="str">
        <f t="shared" si="36"/>
        <v>Dins Periode Legal</v>
      </c>
      <c r="Q250" s="187" t="str">
        <f t="shared" si="37"/>
        <v>T2 - Dins Periode Legal</v>
      </c>
      <c r="R250" s="187" t="str">
        <f t="shared" si="31"/>
        <v>T2 - Import Total</v>
      </c>
      <c r="S250" s="193">
        <f t="shared" si="32"/>
        <v>0.27797530458318026</v>
      </c>
      <c r="T250" s="192">
        <f t="shared" si="38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44656</v>
      </c>
      <c r="D251" s="200">
        <v>44680</v>
      </c>
      <c r="E251" s="195"/>
      <c r="F251" s="195">
        <v>2568</v>
      </c>
      <c r="G251" s="195" t="s">
        <v>941</v>
      </c>
      <c r="H251" s="196" t="s">
        <v>942</v>
      </c>
      <c r="I251" s="197">
        <v>41007532</v>
      </c>
      <c r="J251" s="195" t="s">
        <v>943</v>
      </c>
      <c r="K251" s="198">
        <v>1228.26</v>
      </c>
      <c r="L251" s="189">
        <f t="shared" si="33"/>
        <v>4</v>
      </c>
      <c r="M251" s="190" t="str">
        <f t="shared" si="30"/>
        <v>T2</v>
      </c>
      <c r="N251" s="187">
        <f t="shared" si="34"/>
        <v>24</v>
      </c>
      <c r="O251" s="191">
        <f t="shared" si="35"/>
        <v>29478.239999999998</v>
      </c>
      <c r="P251" s="187" t="str">
        <f t="shared" si="36"/>
        <v>Dins Periode Legal</v>
      </c>
      <c r="Q251" s="187" t="str">
        <f t="shared" si="37"/>
        <v>T2 - Dins Periode Legal</v>
      </c>
      <c r="R251" s="187" t="str">
        <f t="shared" si="31"/>
        <v>T2 - Import Total</v>
      </c>
      <c r="S251" s="193">
        <f t="shared" si="32"/>
        <v>9.6835898488106892E-2</v>
      </c>
      <c r="T251" s="192">
        <f t="shared" si="38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188">
        <v>44651</v>
      </c>
      <c r="D252" s="200">
        <v>44680</v>
      </c>
      <c r="E252" s="195"/>
      <c r="F252" s="195">
        <v>2569</v>
      </c>
      <c r="G252" s="195" t="s">
        <v>627</v>
      </c>
      <c r="H252" s="196" t="s">
        <v>944</v>
      </c>
      <c r="I252" s="197">
        <v>40002919</v>
      </c>
      <c r="J252" s="195" t="s">
        <v>138</v>
      </c>
      <c r="K252" s="198">
        <v>342.93</v>
      </c>
      <c r="L252" s="189">
        <f t="shared" si="33"/>
        <v>4</v>
      </c>
      <c r="M252" s="190" t="str">
        <f t="shared" si="30"/>
        <v>T2</v>
      </c>
      <c r="N252" s="187">
        <f t="shared" si="34"/>
        <v>29</v>
      </c>
      <c r="O252" s="191">
        <f t="shared" si="35"/>
        <v>9944.9699999999993</v>
      </c>
      <c r="P252" s="187" t="str">
        <f t="shared" si="36"/>
        <v>Dins Periode Legal</v>
      </c>
      <c r="Q252" s="187" t="str">
        <f t="shared" si="37"/>
        <v>T2 - Dins Periode Legal</v>
      </c>
      <c r="R252" s="187" t="str">
        <f t="shared" si="31"/>
        <v>T2 - Import Total</v>
      </c>
      <c r="S252" s="193">
        <f t="shared" si="32"/>
        <v>3.2669185995746974E-2</v>
      </c>
      <c r="T252" s="192">
        <f t="shared" si="38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188">
        <v>44651</v>
      </c>
      <c r="D253" s="200">
        <v>44680</v>
      </c>
      <c r="E253" s="195"/>
      <c r="F253" s="195">
        <v>2570</v>
      </c>
      <c r="G253" s="195" t="s">
        <v>634</v>
      </c>
      <c r="H253" s="196" t="s">
        <v>945</v>
      </c>
      <c r="I253" s="197">
        <v>40001550</v>
      </c>
      <c r="J253" s="195" t="s">
        <v>19</v>
      </c>
      <c r="K253" s="198">
        <v>58.45</v>
      </c>
      <c r="L253" s="189">
        <f t="shared" si="33"/>
        <v>4</v>
      </c>
      <c r="M253" s="190" t="str">
        <f t="shared" si="30"/>
        <v>T2</v>
      </c>
      <c r="N253" s="187">
        <f t="shared" si="34"/>
        <v>29</v>
      </c>
      <c r="O253" s="191">
        <f t="shared" si="35"/>
        <v>1695.0500000000002</v>
      </c>
      <c r="P253" s="187" t="str">
        <f t="shared" si="36"/>
        <v>Dins Periode Legal</v>
      </c>
      <c r="Q253" s="187" t="str">
        <f t="shared" si="37"/>
        <v>T2 - Dins Periode Legal</v>
      </c>
      <c r="R253" s="187" t="str">
        <f t="shared" si="31"/>
        <v>T2 - Import Total</v>
      </c>
      <c r="S253" s="193">
        <f t="shared" si="32"/>
        <v>5.5682323548578742E-3</v>
      </c>
      <c r="T253" s="192">
        <f t="shared" si="38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188">
        <v>44651</v>
      </c>
      <c r="D254" s="200">
        <v>44680</v>
      </c>
      <c r="E254" s="195"/>
      <c r="F254" s="195">
        <v>2571</v>
      </c>
      <c r="G254" s="195" t="s">
        <v>634</v>
      </c>
      <c r="H254" s="196" t="s">
        <v>946</v>
      </c>
      <c r="I254" s="197">
        <v>40001550</v>
      </c>
      <c r="J254" s="195" t="s">
        <v>19</v>
      </c>
      <c r="K254" s="198">
        <v>39.92</v>
      </c>
      <c r="L254" s="189">
        <f t="shared" si="33"/>
        <v>4</v>
      </c>
      <c r="M254" s="190" t="str">
        <f t="shared" si="30"/>
        <v>T2</v>
      </c>
      <c r="N254" s="187">
        <f t="shared" si="34"/>
        <v>29</v>
      </c>
      <c r="O254" s="191">
        <f t="shared" si="35"/>
        <v>1157.68</v>
      </c>
      <c r="P254" s="187" t="str">
        <f t="shared" si="36"/>
        <v>Dins Periode Legal</v>
      </c>
      <c r="Q254" s="187" t="str">
        <f t="shared" si="37"/>
        <v>T2 - Dins Periode Legal</v>
      </c>
      <c r="R254" s="187" t="str">
        <f t="shared" si="31"/>
        <v>T2 - Import Total</v>
      </c>
      <c r="S254" s="193">
        <f t="shared" si="32"/>
        <v>3.8029740907771828E-3</v>
      </c>
      <c r="T254" s="192">
        <f t="shared" si="38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188">
        <v>44651</v>
      </c>
      <c r="D255" s="200">
        <v>44680</v>
      </c>
      <c r="E255" s="195"/>
      <c r="F255" s="195">
        <v>2572</v>
      </c>
      <c r="G255" s="195" t="s">
        <v>634</v>
      </c>
      <c r="H255" s="196" t="s">
        <v>947</v>
      </c>
      <c r="I255" s="197">
        <v>40001550</v>
      </c>
      <c r="J255" s="195" t="s">
        <v>19</v>
      </c>
      <c r="K255" s="198">
        <v>110.8</v>
      </c>
      <c r="L255" s="189">
        <f t="shared" si="33"/>
        <v>4</v>
      </c>
      <c r="M255" s="190" t="str">
        <f t="shared" si="30"/>
        <v>T2</v>
      </c>
      <c r="N255" s="187">
        <f t="shared" si="34"/>
        <v>29</v>
      </c>
      <c r="O255" s="191">
        <f t="shared" si="35"/>
        <v>3213.2</v>
      </c>
      <c r="P255" s="187" t="str">
        <f t="shared" si="36"/>
        <v>Dins Periode Legal</v>
      </c>
      <c r="Q255" s="187" t="str">
        <f t="shared" si="37"/>
        <v>T2 - Dins Periode Legal</v>
      </c>
      <c r="R255" s="187" t="str">
        <f t="shared" si="31"/>
        <v>T2 - Import Total</v>
      </c>
      <c r="S255" s="193">
        <f t="shared" si="32"/>
        <v>1.0555348929311417E-2</v>
      </c>
      <c r="T255" s="192">
        <f t="shared" si="38"/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44680</v>
      </c>
      <c r="D256" s="200">
        <v>44680</v>
      </c>
      <c r="E256" s="195"/>
      <c r="F256" s="195">
        <v>2573</v>
      </c>
      <c r="G256" s="195" t="s">
        <v>948</v>
      </c>
      <c r="H256" s="196" t="s">
        <v>949</v>
      </c>
      <c r="I256" s="197">
        <v>41001822</v>
      </c>
      <c r="J256" s="195" t="s">
        <v>41</v>
      </c>
      <c r="K256" s="198">
        <v>1190.53</v>
      </c>
      <c r="L256" s="189">
        <f t="shared" si="33"/>
        <v>4</v>
      </c>
      <c r="M256" s="190" t="str">
        <f t="shared" si="30"/>
        <v>T2</v>
      </c>
      <c r="N256" s="187">
        <f t="shared" si="34"/>
        <v>0</v>
      </c>
      <c r="O256" s="191">
        <f t="shared" si="35"/>
        <v>0</v>
      </c>
      <c r="P256" s="187" t="str">
        <f t="shared" si="36"/>
        <v>Dins Periode Legal</v>
      </c>
      <c r="Q256" s="187" t="str">
        <f t="shared" si="37"/>
        <v>T2 - Dins Periode Legal</v>
      </c>
      <c r="R256" s="187" t="str">
        <f t="shared" si="31"/>
        <v>T2 - Import Total</v>
      </c>
      <c r="S256" s="193">
        <f t="shared" si="32"/>
        <v>0</v>
      </c>
      <c r="T256" s="192">
        <f t="shared" si="38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188">
        <v>44651</v>
      </c>
      <c r="D257" s="200">
        <v>44680</v>
      </c>
      <c r="E257" s="195"/>
      <c r="F257" s="195">
        <v>2574</v>
      </c>
      <c r="G257" s="195" t="s">
        <v>629</v>
      </c>
      <c r="H257" s="196" t="s">
        <v>950</v>
      </c>
      <c r="I257" s="197">
        <v>40000200</v>
      </c>
      <c r="J257" s="195" t="s">
        <v>15</v>
      </c>
      <c r="K257" s="198">
        <v>1155.4000000000001</v>
      </c>
      <c r="L257" s="189">
        <f t="shared" si="33"/>
        <v>4</v>
      </c>
      <c r="M257" s="190" t="str">
        <f t="shared" si="30"/>
        <v>T2</v>
      </c>
      <c r="N257" s="187">
        <f t="shared" si="34"/>
        <v>29</v>
      </c>
      <c r="O257" s="191">
        <f t="shared" si="35"/>
        <v>33506.600000000006</v>
      </c>
      <c r="P257" s="187" t="str">
        <f t="shared" si="36"/>
        <v>Dins Periode Legal</v>
      </c>
      <c r="Q257" s="187" t="str">
        <f t="shared" si="37"/>
        <v>T2 - Dins Periode Legal</v>
      </c>
      <c r="R257" s="187" t="str">
        <f t="shared" si="31"/>
        <v>T2 - Import Total</v>
      </c>
      <c r="S257" s="193">
        <f t="shared" si="32"/>
        <v>0.11006904470150193</v>
      </c>
      <c r="T257" s="192">
        <f t="shared" si="38"/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44651</v>
      </c>
      <c r="D258" s="200">
        <v>44680</v>
      </c>
      <c r="E258" s="195"/>
      <c r="F258" s="195">
        <v>2575</v>
      </c>
      <c r="G258" s="195" t="s">
        <v>725</v>
      </c>
      <c r="H258" s="196" t="s">
        <v>913</v>
      </c>
      <c r="I258" s="197">
        <v>41037122</v>
      </c>
      <c r="J258" s="195" t="s">
        <v>726</v>
      </c>
      <c r="K258" s="198">
        <v>1887.6</v>
      </c>
      <c r="L258" s="189">
        <f t="shared" si="33"/>
        <v>4</v>
      </c>
      <c r="M258" s="190" t="str">
        <f t="shared" si="30"/>
        <v>T2</v>
      </c>
      <c r="N258" s="187">
        <f t="shared" si="34"/>
        <v>29</v>
      </c>
      <c r="O258" s="191">
        <f t="shared" si="35"/>
        <v>54740.399999999994</v>
      </c>
      <c r="P258" s="187" t="str">
        <f t="shared" si="36"/>
        <v>Dins Periode Legal</v>
      </c>
      <c r="Q258" s="187" t="str">
        <f t="shared" si="37"/>
        <v>T2 - Dins Periode Legal</v>
      </c>
      <c r="R258" s="187" t="str">
        <f t="shared" si="31"/>
        <v>T2 - Import Total</v>
      </c>
      <c r="S258" s="193">
        <f t="shared" si="32"/>
        <v>0.17982199132642809</v>
      </c>
      <c r="T258" s="192">
        <f t="shared" si="38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188">
        <v>44651</v>
      </c>
      <c r="D259" s="200">
        <v>44680</v>
      </c>
      <c r="E259" s="195"/>
      <c r="F259" s="195">
        <v>2576</v>
      </c>
      <c r="G259" s="195" t="s">
        <v>725</v>
      </c>
      <c r="H259" s="196" t="s">
        <v>951</v>
      </c>
      <c r="I259" s="197">
        <v>41037122</v>
      </c>
      <c r="J259" s="195" t="s">
        <v>726</v>
      </c>
      <c r="K259" s="198">
        <v>381.21</v>
      </c>
      <c r="L259" s="189">
        <f t="shared" si="33"/>
        <v>4</v>
      </c>
      <c r="M259" s="190" t="str">
        <f t="shared" si="30"/>
        <v>T2</v>
      </c>
      <c r="N259" s="187">
        <f t="shared" si="34"/>
        <v>29</v>
      </c>
      <c r="O259" s="191">
        <f t="shared" si="35"/>
        <v>11055.09</v>
      </c>
      <c r="P259" s="187" t="str">
        <f t="shared" si="36"/>
        <v>Dins Periode Legal</v>
      </c>
      <c r="Q259" s="187" t="str">
        <f t="shared" si="37"/>
        <v>T2 - Dins Periode Legal</v>
      </c>
      <c r="R259" s="187" t="str">
        <f t="shared" ref="R259:R322" si="39">CONCATENATE($M259," - Import Total")</f>
        <v>T2 - Import Total</v>
      </c>
      <c r="S259" s="193">
        <f t="shared" si="32"/>
        <v>3.6315925679989224E-2</v>
      </c>
      <c r="T259" s="192">
        <f t="shared" si="38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188">
        <v>44651</v>
      </c>
      <c r="D260" s="200">
        <v>44680</v>
      </c>
      <c r="E260" s="195"/>
      <c r="F260" s="195">
        <v>2577</v>
      </c>
      <c r="G260" s="195" t="s">
        <v>776</v>
      </c>
      <c r="H260" s="196" t="s">
        <v>952</v>
      </c>
      <c r="I260" s="197">
        <v>40002850</v>
      </c>
      <c r="J260" s="195" t="s">
        <v>778</v>
      </c>
      <c r="K260" s="198">
        <v>95.17</v>
      </c>
      <c r="L260" s="189">
        <f t="shared" ref="L260:L323" si="40">IF(D260="","",MONTH(D260))</f>
        <v>4</v>
      </c>
      <c r="M260" s="190" t="str">
        <f t="shared" si="30"/>
        <v>T2</v>
      </c>
      <c r="N260" s="187">
        <f t="shared" ref="N260:N323" si="41">IF(D260="",0,D260-C260)</f>
        <v>29</v>
      </c>
      <c r="O260" s="191">
        <f t="shared" ref="O260:O323" si="42">K260*N260</f>
        <v>2759.93</v>
      </c>
      <c r="P260" s="187" t="str">
        <f t="shared" ref="P260:P323" si="43">IF(N260&lt;=30,"Dins Periode Legal","Fora Periode Legal")</f>
        <v>Dins Periode Legal</v>
      </c>
      <c r="Q260" s="187" t="str">
        <f t="shared" ref="Q260:Q323" si="44">CONCATENATE($M260," - ",P260)</f>
        <v>T2 - Dins Periode Legal</v>
      </c>
      <c r="R260" s="187" t="str">
        <f t="shared" si="39"/>
        <v>T2 - Import Total</v>
      </c>
      <c r="S260" s="193">
        <f t="shared" si="32"/>
        <v>9.066358823127868E-3</v>
      </c>
      <c r="T260" s="192">
        <f t="shared" ref="T260:T323" si="45">IF(L260="",0,1)</f>
        <v>1</v>
      </c>
      <c r="V260" s="91"/>
      <c r="W260" s="91"/>
      <c r="X260" s="91"/>
      <c r="Y260" s="91"/>
      <c r="Z260" s="91"/>
      <c r="AA260" s="91"/>
    </row>
    <row r="261" spans="3:27" x14ac:dyDescent="0.25">
      <c r="C261" s="188">
        <v>44650</v>
      </c>
      <c r="D261" s="200">
        <v>44680</v>
      </c>
      <c r="E261" s="195"/>
      <c r="F261" s="195">
        <v>2578</v>
      </c>
      <c r="G261" s="195" t="s">
        <v>616</v>
      </c>
      <c r="H261" s="196" t="s">
        <v>953</v>
      </c>
      <c r="I261" s="197">
        <v>40000100</v>
      </c>
      <c r="J261" s="195" t="s">
        <v>14</v>
      </c>
      <c r="K261" s="198">
        <v>150.16999999999999</v>
      </c>
      <c r="L261" s="189">
        <f t="shared" si="40"/>
        <v>4</v>
      </c>
      <c r="M261" s="190" t="str">
        <f t="shared" si="30"/>
        <v>T2</v>
      </c>
      <c r="N261" s="187">
        <f t="shared" si="41"/>
        <v>30</v>
      </c>
      <c r="O261" s="191">
        <f t="shared" si="42"/>
        <v>4505.0999999999995</v>
      </c>
      <c r="P261" s="187" t="str">
        <f t="shared" si="43"/>
        <v>Dins Periode Legal</v>
      </c>
      <c r="Q261" s="187" t="str">
        <f t="shared" si="44"/>
        <v>T2 - Dins Periode Legal</v>
      </c>
      <c r="R261" s="187" t="str">
        <f t="shared" si="39"/>
        <v>T2 - Import Total</v>
      </c>
      <c r="S261" s="193">
        <f t="shared" si="32"/>
        <v>1.479923517410708E-2</v>
      </c>
      <c r="T261" s="192">
        <f t="shared" si="45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44651</v>
      </c>
      <c r="D262" s="200">
        <v>44680</v>
      </c>
      <c r="E262" s="195"/>
      <c r="F262" s="195">
        <v>2579</v>
      </c>
      <c r="G262" s="195" t="s">
        <v>657</v>
      </c>
      <c r="H262" s="196" t="s">
        <v>954</v>
      </c>
      <c r="I262" s="197">
        <v>40002950</v>
      </c>
      <c r="J262" s="195" t="s">
        <v>20</v>
      </c>
      <c r="K262" s="198">
        <v>735.08</v>
      </c>
      <c r="L262" s="189">
        <f t="shared" si="40"/>
        <v>4</v>
      </c>
      <c r="M262" s="190" t="str">
        <f t="shared" si="30"/>
        <v>T2</v>
      </c>
      <c r="N262" s="187">
        <f t="shared" si="41"/>
        <v>29</v>
      </c>
      <c r="O262" s="191">
        <f t="shared" si="42"/>
        <v>21317.32</v>
      </c>
      <c r="P262" s="187" t="str">
        <f t="shared" si="43"/>
        <v>Dins Periode Legal</v>
      </c>
      <c r="Q262" s="187" t="str">
        <f t="shared" si="44"/>
        <v>T2 - Dins Periode Legal</v>
      </c>
      <c r="R262" s="187" t="str">
        <f t="shared" si="39"/>
        <v>T2 - Import Total</v>
      </c>
      <c r="S262" s="193">
        <f t="shared" si="32"/>
        <v>7.0027309485182654E-2</v>
      </c>
      <c r="T262" s="192">
        <f t="shared" si="45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188">
        <v>44651</v>
      </c>
      <c r="D263" s="200">
        <v>44680</v>
      </c>
      <c r="E263" s="195"/>
      <c r="F263" s="195">
        <v>2580</v>
      </c>
      <c r="G263" s="195" t="s">
        <v>636</v>
      </c>
      <c r="H263" s="196" t="s">
        <v>955</v>
      </c>
      <c r="I263" s="197">
        <v>41007555</v>
      </c>
      <c r="J263" s="195" t="s">
        <v>93</v>
      </c>
      <c r="K263" s="198">
        <v>998.25</v>
      </c>
      <c r="L263" s="189">
        <f t="shared" si="40"/>
        <v>4</v>
      </c>
      <c r="M263" s="190" t="str">
        <f t="shared" ref="M263:M326" si="46">IF(L263="","",VLOOKUP(L263,$AJ$8:$AK$19,2,FALSE))</f>
        <v>T2</v>
      </c>
      <c r="N263" s="187">
        <f t="shared" si="41"/>
        <v>29</v>
      </c>
      <c r="O263" s="191">
        <f t="shared" si="42"/>
        <v>28949.25</v>
      </c>
      <c r="P263" s="187" t="str">
        <f t="shared" si="43"/>
        <v>Dins Periode Legal</v>
      </c>
      <c r="Q263" s="187" t="str">
        <f t="shared" si="44"/>
        <v>T2 - Dins Periode Legal</v>
      </c>
      <c r="R263" s="187" t="str">
        <f t="shared" si="39"/>
        <v>T2 - Import Total</v>
      </c>
      <c r="S263" s="193">
        <f t="shared" ref="S263:S326" si="47">IF(M263="",0,K263/(VLOOKUP(R263,$X$9:$Y$27,2,FALSE))*N263)</f>
        <v>9.5098168489937934E-2</v>
      </c>
      <c r="T263" s="192">
        <f t="shared" si="45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188">
        <v>44651</v>
      </c>
      <c r="D264" s="200">
        <v>44680</v>
      </c>
      <c r="E264" s="195"/>
      <c r="F264" s="195">
        <v>2581</v>
      </c>
      <c r="G264" s="195" t="s">
        <v>636</v>
      </c>
      <c r="H264" s="196" t="s">
        <v>956</v>
      </c>
      <c r="I264" s="197">
        <v>41007555</v>
      </c>
      <c r="J264" s="195" t="s">
        <v>93</v>
      </c>
      <c r="K264" s="198">
        <v>12403.18</v>
      </c>
      <c r="L264" s="189">
        <f t="shared" si="40"/>
        <v>4</v>
      </c>
      <c r="M264" s="190" t="str">
        <f t="shared" si="46"/>
        <v>T2</v>
      </c>
      <c r="N264" s="187">
        <f t="shared" si="41"/>
        <v>29</v>
      </c>
      <c r="O264" s="191">
        <f t="shared" si="42"/>
        <v>359692.22000000003</v>
      </c>
      <c r="P264" s="187" t="str">
        <f t="shared" si="43"/>
        <v>Dins Periode Legal</v>
      </c>
      <c r="Q264" s="187" t="str">
        <f t="shared" si="44"/>
        <v>T2 - Dins Periode Legal</v>
      </c>
      <c r="R264" s="187" t="str">
        <f t="shared" si="39"/>
        <v>T2 - Import Total</v>
      </c>
      <c r="S264" s="193">
        <f t="shared" si="47"/>
        <v>1.1815874795402239</v>
      </c>
      <c r="T264" s="192">
        <f t="shared" si="45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188">
        <v>44651</v>
      </c>
      <c r="D265" s="200">
        <v>44680</v>
      </c>
      <c r="E265" s="195"/>
      <c r="F265" s="195">
        <v>2582</v>
      </c>
      <c r="G265" s="195" t="s">
        <v>636</v>
      </c>
      <c r="H265" s="196" t="s">
        <v>957</v>
      </c>
      <c r="I265" s="197">
        <v>41007555</v>
      </c>
      <c r="J265" s="195" t="s">
        <v>93</v>
      </c>
      <c r="K265" s="198">
        <v>2169.11</v>
      </c>
      <c r="L265" s="189">
        <f t="shared" si="40"/>
        <v>4</v>
      </c>
      <c r="M265" s="190" t="str">
        <f t="shared" si="46"/>
        <v>T2</v>
      </c>
      <c r="N265" s="187">
        <f t="shared" si="41"/>
        <v>29</v>
      </c>
      <c r="O265" s="191">
        <f t="shared" si="42"/>
        <v>62904.19</v>
      </c>
      <c r="P265" s="187" t="str">
        <f t="shared" si="43"/>
        <v>Dins Periode Legal</v>
      </c>
      <c r="Q265" s="187" t="str">
        <f t="shared" si="44"/>
        <v>T2 - Dins Periode Legal</v>
      </c>
      <c r="R265" s="187" t="str">
        <f t="shared" si="39"/>
        <v>T2 - Import Total</v>
      </c>
      <c r="S265" s="193">
        <f t="shared" si="47"/>
        <v>0.20664000826767775</v>
      </c>
      <c r="T265" s="192">
        <f t="shared" si="45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188">
        <v>44651</v>
      </c>
      <c r="D266" s="200">
        <v>44680</v>
      </c>
      <c r="E266" s="195"/>
      <c r="F266" s="195">
        <v>2583</v>
      </c>
      <c r="G266" s="195" t="s">
        <v>636</v>
      </c>
      <c r="H266" s="196" t="s">
        <v>958</v>
      </c>
      <c r="I266" s="197">
        <v>41007555</v>
      </c>
      <c r="J266" s="195" t="s">
        <v>93</v>
      </c>
      <c r="K266" s="198">
        <v>1800.01</v>
      </c>
      <c r="L266" s="189">
        <f t="shared" si="40"/>
        <v>4</v>
      </c>
      <c r="M266" s="190" t="str">
        <f t="shared" si="46"/>
        <v>T2</v>
      </c>
      <c r="N266" s="187">
        <f t="shared" si="41"/>
        <v>29</v>
      </c>
      <c r="O266" s="191">
        <f t="shared" si="42"/>
        <v>52200.29</v>
      </c>
      <c r="P266" s="187" t="str">
        <f t="shared" si="43"/>
        <v>Dins Periode Legal</v>
      </c>
      <c r="Q266" s="187" t="str">
        <f t="shared" si="44"/>
        <v>T2 - Dins Periode Legal</v>
      </c>
      <c r="R266" s="187" t="str">
        <f t="shared" si="39"/>
        <v>T2 - Import Total</v>
      </c>
      <c r="S266" s="193">
        <f t="shared" si="47"/>
        <v>0.17147774030911414</v>
      </c>
      <c r="T266" s="192">
        <f t="shared" si="45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44652</v>
      </c>
      <c r="D267" s="200">
        <v>44680</v>
      </c>
      <c r="E267" s="195"/>
      <c r="F267" s="195">
        <v>2584</v>
      </c>
      <c r="G267" s="195" t="s">
        <v>636</v>
      </c>
      <c r="H267" s="196" t="s">
        <v>959</v>
      </c>
      <c r="I267" s="197">
        <v>41007555</v>
      </c>
      <c r="J267" s="195" t="s">
        <v>93</v>
      </c>
      <c r="K267" s="198">
        <v>555.17999999999995</v>
      </c>
      <c r="L267" s="189">
        <f t="shared" si="40"/>
        <v>4</v>
      </c>
      <c r="M267" s="190" t="str">
        <f t="shared" si="46"/>
        <v>T2</v>
      </c>
      <c r="N267" s="187">
        <f t="shared" si="41"/>
        <v>28</v>
      </c>
      <c r="O267" s="191">
        <f t="shared" si="42"/>
        <v>15545.039999999999</v>
      </c>
      <c r="P267" s="187" t="str">
        <f t="shared" si="43"/>
        <v>Dins Periode Legal</v>
      </c>
      <c r="Q267" s="187" t="str">
        <f t="shared" si="44"/>
        <v>T2 - Dins Periode Legal</v>
      </c>
      <c r="R267" s="187" t="str">
        <f t="shared" si="39"/>
        <v>T2 - Import Total</v>
      </c>
      <c r="S267" s="193">
        <f t="shared" si="47"/>
        <v>5.1065393165723623E-2</v>
      </c>
      <c r="T267" s="192">
        <f t="shared" si="45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44660</v>
      </c>
      <c r="D268" s="200">
        <v>44680</v>
      </c>
      <c r="E268" s="195"/>
      <c r="F268" s="195">
        <v>2585</v>
      </c>
      <c r="G268" s="195" t="s">
        <v>960</v>
      </c>
      <c r="H268" s="196" t="s">
        <v>961</v>
      </c>
      <c r="I268" s="197">
        <v>41002883</v>
      </c>
      <c r="J268" s="195" t="s">
        <v>962</v>
      </c>
      <c r="K268" s="198">
        <v>244.2</v>
      </c>
      <c r="L268" s="189">
        <f t="shared" si="40"/>
        <v>4</v>
      </c>
      <c r="M268" s="190" t="str">
        <f t="shared" si="46"/>
        <v>T2</v>
      </c>
      <c r="N268" s="187">
        <f t="shared" si="41"/>
        <v>20</v>
      </c>
      <c r="O268" s="191">
        <f t="shared" si="42"/>
        <v>4884</v>
      </c>
      <c r="P268" s="187" t="str">
        <f t="shared" si="43"/>
        <v>Dins Periode Legal</v>
      </c>
      <c r="Q268" s="187" t="str">
        <f t="shared" si="44"/>
        <v>T2 - Dins Periode Legal</v>
      </c>
      <c r="R268" s="187" t="str">
        <f t="shared" si="39"/>
        <v>T2 - Import Total</v>
      </c>
      <c r="S268" s="193">
        <f t="shared" si="47"/>
        <v>1.6043920132813694E-2</v>
      </c>
      <c r="T268" s="192">
        <f t="shared" si="45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44651</v>
      </c>
      <c r="D269" s="200">
        <v>44680</v>
      </c>
      <c r="E269" s="195"/>
      <c r="F269" s="195">
        <v>2586</v>
      </c>
      <c r="G269" s="195" t="s">
        <v>706</v>
      </c>
      <c r="H269" s="196" t="s">
        <v>963</v>
      </c>
      <c r="I269" s="197">
        <v>41001148</v>
      </c>
      <c r="J269" s="195" t="s">
        <v>708</v>
      </c>
      <c r="K269" s="198">
        <v>149.69</v>
      </c>
      <c r="L269" s="189">
        <f t="shared" si="40"/>
        <v>4</v>
      </c>
      <c r="M269" s="190" t="str">
        <f t="shared" si="46"/>
        <v>T2</v>
      </c>
      <c r="N269" s="187">
        <f t="shared" si="41"/>
        <v>29</v>
      </c>
      <c r="O269" s="191">
        <f t="shared" si="42"/>
        <v>4341.01</v>
      </c>
      <c r="P269" s="187" t="str">
        <f t="shared" si="43"/>
        <v>Dins Periode Legal</v>
      </c>
      <c r="Q269" s="187" t="str">
        <f t="shared" si="44"/>
        <v>T2 - Dins Periode Legal</v>
      </c>
      <c r="R269" s="187" t="str">
        <f t="shared" si="39"/>
        <v>T2 - Import Total</v>
      </c>
      <c r="S269" s="193">
        <f t="shared" si="47"/>
        <v>1.4260200191594101E-2</v>
      </c>
      <c r="T269" s="192">
        <f t="shared" si="45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44662</v>
      </c>
      <c r="D270" s="200">
        <v>44680</v>
      </c>
      <c r="E270" s="195"/>
      <c r="F270" s="195">
        <v>2587</v>
      </c>
      <c r="G270" s="195" t="s">
        <v>932</v>
      </c>
      <c r="H270" s="196" t="s">
        <v>964</v>
      </c>
      <c r="I270" s="197">
        <v>41006850</v>
      </c>
      <c r="J270" s="195" t="s">
        <v>23</v>
      </c>
      <c r="K270" s="198">
        <v>1303</v>
      </c>
      <c r="L270" s="189">
        <f t="shared" si="40"/>
        <v>4</v>
      </c>
      <c r="M270" s="190" t="str">
        <f t="shared" si="46"/>
        <v>T2</v>
      </c>
      <c r="N270" s="187">
        <f t="shared" si="41"/>
        <v>18</v>
      </c>
      <c r="O270" s="191">
        <f t="shared" si="42"/>
        <v>23454</v>
      </c>
      <c r="P270" s="187" t="str">
        <f t="shared" si="43"/>
        <v>Dins Periode Legal</v>
      </c>
      <c r="Q270" s="187" t="str">
        <f t="shared" si="44"/>
        <v>T2 - Dins Periode Legal</v>
      </c>
      <c r="R270" s="187" t="str">
        <f t="shared" si="39"/>
        <v>T2 - Import Total</v>
      </c>
      <c r="S270" s="193">
        <f t="shared" si="47"/>
        <v>7.7046294593573386E-2</v>
      </c>
      <c r="T270" s="192">
        <f t="shared" si="45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44659</v>
      </c>
      <c r="D271" s="200">
        <v>44680</v>
      </c>
      <c r="E271" s="195"/>
      <c r="F271" s="195">
        <v>2588</v>
      </c>
      <c r="G271" s="195" t="s">
        <v>605</v>
      </c>
      <c r="H271" s="196" t="s">
        <v>965</v>
      </c>
      <c r="I271" s="197">
        <v>40001050</v>
      </c>
      <c r="J271" s="195" t="s">
        <v>94</v>
      </c>
      <c r="K271" s="198">
        <v>2461.9299999999998</v>
      </c>
      <c r="L271" s="189">
        <f t="shared" si="40"/>
        <v>4</v>
      </c>
      <c r="M271" s="190" t="str">
        <f t="shared" si="46"/>
        <v>T2</v>
      </c>
      <c r="N271" s="187">
        <f t="shared" si="41"/>
        <v>21</v>
      </c>
      <c r="O271" s="191">
        <f t="shared" si="42"/>
        <v>51700.53</v>
      </c>
      <c r="P271" s="187" t="str">
        <f t="shared" si="43"/>
        <v>Dins Periode Legal</v>
      </c>
      <c r="Q271" s="187" t="str">
        <f t="shared" si="44"/>
        <v>T2 - Dins Periode Legal</v>
      </c>
      <c r="R271" s="187" t="str">
        <f t="shared" si="39"/>
        <v>T2 - Import Total</v>
      </c>
      <c r="S271" s="193">
        <f t="shared" si="47"/>
        <v>0.16983603074204309</v>
      </c>
      <c r="T271" s="192">
        <f t="shared" si="45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44666</v>
      </c>
      <c r="D272" s="200">
        <v>44680</v>
      </c>
      <c r="E272" s="195"/>
      <c r="F272" s="195">
        <v>2589</v>
      </c>
      <c r="G272" s="195" t="s">
        <v>616</v>
      </c>
      <c r="H272" s="196" t="s">
        <v>966</v>
      </c>
      <c r="I272" s="197">
        <v>40000100</v>
      </c>
      <c r="J272" s="195" t="s">
        <v>14</v>
      </c>
      <c r="K272" s="198">
        <v>364.37</v>
      </c>
      <c r="L272" s="189">
        <f t="shared" si="40"/>
        <v>4</v>
      </c>
      <c r="M272" s="190" t="str">
        <f t="shared" si="46"/>
        <v>T2</v>
      </c>
      <c r="N272" s="187">
        <f t="shared" si="41"/>
        <v>14</v>
      </c>
      <c r="O272" s="191">
        <f t="shared" si="42"/>
        <v>5101.18</v>
      </c>
      <c r="P272" s="187" t="str">
        <f t="shared" si="43"/>
        <v>Dins Periode Legal</v>
      </c>
      <c r="Q272" s="187" t="str">
        <f t="shared" si="44"/>
        <v>T2 - Dins Periode Legal</v>
      </c>
      <c r="R272" s="187" t="str">
        <f t="shared" si="39"/>
        <v>T2 - Import Total</v>
      </c>
      <c r="S272" s="193">
        <f t="shared" si="47"/>
        <v>1.6757355549366623E-2</v>
      </c>
      <c r="T272" s="192">
        <f t="shared" si="45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44652</v>
      </c>
      <c r="D273" s="200">
        <v>44680</v>
      </c>
      <c r="E273" s="195"/>
      <c r="F273" s="195">
        <v>2590</v>
      </c>
      <c r="G273" s="195" t="s">
        <v>755</v>
      </c>
      <c r="H273" s="196" t="s">
        <v>967</v>
      </c>
      <c r="I273" s="197">
        <v>41002565</v>
      </c>
      <c r="J273" s="195" t="s">
        <v>757</v>
      </c>
      <c r="K273" s="198">
        <v>158</v>
      </c>
      <c r="L273" s="189">
        <f t="shared" si="40"/>
        <v>4</v>
      </c>
      <c r="M273" s="190" t="str">
        <f t="shared" si="46"/>
        <v>T2</v>
      </c>
      <c r="N273" s="187">
        <f t="shared" si="41"/>
        <v>28</v>
      </c>
      <c r="O273" s="191">
        <f t="shared" si="42"/>
        <v>4424</v>
      </c>
      <c r="P273" s="187" t="str">
        <f t="shared" si="43"/>
        <v>Dins Periode Legal</v>
      </c>
      <c r="Q273" s="187" t="str">
        <f t="shared" si="44"/>
        <v>T2 - Dins Periode Legal</v>
      </c>
      <c r="R273" s="187" t="str">
        <f t="shared" si="39"/>
        <v>T2 - Import Total</v>
      </c>
      <c r="S273" s="193">
        <f t="shared" si="47"/>
        <v>1.4532822004006509E-2</v>
      </c>
      <c r="T273" s="192">
        <f t="shared" si="45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44672</v>
      </c>
      <c r="D274" s="200">
        <v>44680</v>
      </c>
      <c r="E274" s="195"/>
      <c r="F274" s="195">
        <v>2591</v>
      </c>
      <c r="G274" s="195" t="s">
        <v>968</v>
      </c>
      <c r="H274" s="196" t="s">
        <v>969</v>
      </c>
      <c r="I274" s="197">
        <v>41037103</v>
      </c>
      <c r="J274" s="195" t="s">
        <v>970</v>
      </c>
      <c r="K274" s="198">
        <v>350.88</v>
      </c>
      <c r="L274" s="189">
        <f t="shared" si="40"/>
        <v>4</v>
      </c>
      <c r="M274" s="190" t="str">
        <f t="shared" si="46"/>
        <v>T2</v>
      </c>
      <c r="N274" s="187">
        <f t="shared" si="41"/>
        <v>8</v>
      </c>
      <c r="O274" s="191">
        <f t="shared" si="42"/>
        <v>2807.04</v>
      </c>
      <c r="P274" s="187" t="str">
        <f t="shared" si="43"/>
        <v>Dins Periode Legal</v>
      </c>
      <c r="Q274" s="187" t="str">
        <f t="shared" si="44"/>
        <v>T2 - Dins Periode Legal</v>
      </c>
      <c r="R274" s="187" t="str">
        <f t="shared" si="39"/>
        <v>T2 - Import Total</v>
      </c>
      <c r="S274" s="193">
        <f t="shared" si="47"/>
        <v>9.2211149814933162E-3</v>
      </c>
      <c r="T274" s="192">
        <f t="shared" si="45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44671</v>
      </c>
      <c r="D275" s="200">
        <v>44680</v>
      </c>
      <c r="E275" s="195"/>
      <c r="F275" s="195">
        <v>2592</v>
      </c>
      <c r="G275" s="195" t="s">
        <v>971</v>
      </c>
      <c r="H275" s="196" t="s">
        <v>972</v>
      </c>
      <c r="I275" s="197">
        <v>41002970</v>
      </c>
      <c r="J275" s="195" t="s">
        <v>973</v>
      </c>
      <c r="K275" s="198">
        <v>690</v>
      </c>
      <c r="L275" s="189">
        <f t="shared" si="40"/>
        <v>4</v>
      </c>
      <c r="M275" s="190" t="str">
        <f t="shared" si="46"/>
        <v>T2</v>
      </c>
      <c r="N275" s="187">
        <f t="shared" si="41"/>
        <v>9</v>
      </c>
      <c r="O275" s="191">
        <f t="shared" si="42"/>
        <v>6210</v>
      </c>
      <c r="P275" s="187" t="str">
        <f t="shared" si="43"/>
        <v>Dins Periode Legal</v>
      </c>
      <c r="Q275" s="187" t="str">
        <f t="shared" si="44"/>
        <v>T2 - Dins Periode Legal</v>
      </c>
      <c r="R275" s="187" t="str">
        <f t="shared" si="39"/>
        <v>T2 - Import Total</v>
      </c>
      <c r="S275" s="193">
        <f t="shared" si="47"/>
        <v>2.0399824738897024E-2</v>
      </c>
      <c r="T275" s="192">
        <f t="shared" si="45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44673</v>
      </c>
      <c r="D276" s="200">
        <v>44680</v>
      </c>
      <c r="E276" s="195"/>
      <c r="F276" s="195">
        <v>2593</v>
      </c>
      <c r="G276" s="195" t="s">
        <v>932</v>
      </c>
      <c r="H276" s="196" t="s">
        <v>974</v>
      </c>
      <c r="I276" s="197">
        <v>41006850</v>
      </c>
      <c r="J276" s="195" t="s">
        <v>23</v>
      </c>
      <c r="K276" s="198">
        <v>52.27</v>
      </c>
      <c r="L276" s="189">
        <f t="shared" si="40"/>
        <v>4</v>
      </c>
      <c r="M276" s="190" t="str">
        <f t="shared" si="46"/>
        <v>T2</v>
      </c>
      <c r="N276" s="187">
        <f t="shared" si="41"/>
        <v>7</v>
      </c>
      <c r="O276" s="191">
        <f t="shared" si="42"/>
        <v>365.89000000000004</v>
      </c>
      <c r="P276" s="187" t="str">
        <f t="shared" si="43"/>
        <v>Dins Periode Legal</v>
      </c>
      <c r="Q276" s="187" t="str">
        <f t="shared" si="44"/>
        <v>T2 - Dins Periode Legal</v>
      </c>
      <c r="R276" s="187" t="str">
        <f t="shared" si="39"/>
        <v>T2 - Import Total</v>
      </c>
      <c r="S276" s="193">
        <f t="shared" si="47"/>
        <v>1.2019471616288295E-3</v>
      </c>
      <c r="T276" s="192">
        <f t="shared" si="45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44652</v>
      </c>
      <c r="D277" s="200">
        <v>44680</v>
      </c>
      <c r="E277" s="195"/>
      <c r="F277" s="195">
        <v>2594</v>
      </c>
      <c r="G277" s="195" t="s">
        <v>666</v>
      </c>
      <c r="H277" s="196" t="s">
        <v>975</v>
      </c>
      <c r="I277" s="197">
        <v>41037347</v>
      </c>
      <c r="J277" s="195" t="s">
        <v>566</v>
      </c>
      <c r="K277" s="198">
        <v>180.09</v>
      </c>
      <c r="L277" s="189">
        <f t="shared" si="40"/>
        <v>4</v>
      </c>
      <c r="M277" s="190" t="str">
        <f t="shared" si="46"/>
        <v>T2</v>
      </c>
      <c r="N277" s="187">
        <f t="shared" si="41"/>
        <v>28</v>
      </c>
      <c r="O277" s="191">
        <f t="shared" si="42"/>
        <v>5042.5200000000004</v>
      </c>
      <c r="P277" s="187" t="str">
        <f t="shared" si="43"/>
        <v>Dins Periode Legal</v>
      </c>
      <c r="Q277" s="187" t="str">
        <f t="shared" si="44"/>
        <v>T2 - Dins Periode Legal</v>
      </c>
      <c r="R277" s="187" t="str">
        <f t="shared" si="39"/>
        <v>T2 - Import Total</v>
      </c>
      <c r="S277" s="193">
        <f t="shared" si="47"/>
        <v>1.6564657687984381E-2</v>
      </c>
      <c r="T277" s="192">
        <f t="shared" si="45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44683</v>
      </c>
      <c r="D278" s="95">
        <v>44683</v>
      </c>
      <c r="E278" s="91">
        <v>1051</v>
      </c>
      <c r="F278" s="91">
        <v>3046</v>
      </c>
      <c r="G278" s="91" t="s">
        <v>568</v>
      </c>
      <c r="H278" s="96" t="s">
        <v>980</v>
      </c>
      <c r="I278" s="97">
        <v>40005225</v>
      </c>
      <c r="J278" s="91" t="s">
        <v>555</v>
      </c>
      <c r="K278" s="94">
        <v>48.27</v>
      </c>
      <c r="L278" s="189">
        <f t="shared" si="40"/>
        <v>5</v>
      </c>
      <c r="M278" s="190" t="str">
        <f t="shared" si="46"/>
        <v>T2</v>
      </c>
      <c r="N278" s="187">
        <f t="shared" si="41"/>
        <v>0</v>
      </c>
      <c r="O278" s="191">
        <f t="shared" si="42"/>
        <v>0</v>
      </c>
      <c r="P278" s="187" t="str">
        <f t="shared" si="43"/>
        <v>Dins Periode Legal</v>
      </c>
      <c r="Q278" s="187" t="str">
        <f t="shared" si="44"/>
        <v>T2 - Dins Periode Legal</v>
      </c>
      <c r="R278" s="187" t="str">
        <f t="shared" si="39"/>
        <v>T2 - Import Total</v>
      </c>
      <c r="S278" s="193">
        <f t="shared" si="47"/>
        <v>0</v>
      </c>
      <c r="T278" s="192">
        <f t="shared" si="45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188">
        <v>44683</v>
      </c>
      <c r="D279" s="95">
        <v>44683</v>
      </c>
      <c r="E279" s="91">
        <v>1053</v>
      </c>
      <c r="F279" s="91">
        <v>3051</v>
      </c>
      <c r="G279" s="91" t="s">
        <v>677</v>
      </c>
      <c r="H279" s="96" t="s">
        <v>981</v>
      </c>
      <c r="I279" s="97">
        <v>41037367</v>
      </c>
      <c r="J279" s="91" t="s">
        <v>679</v>
      </c>
      <c r="K279" s="94">
        <v>171.46</v>
      </c>
      <c r="L279" s="189">
        <f t="shared" si="40"/>
        <v>5</v>
      </c>
      <c r="M279" s="190" t="str">
        <f t="shared" si="46"/>
        <v>T2</v>
      </c>
      <c r="N279" s="187">
        <f t="shared" si="41"/>
        <v>0</v>
      </c>
      <c r="O279" s="191">
        <f t="shared" si="42"/>
        <v>0</v>
      </c>
      <c r="P279" s="187" t="str">
        <f t="shared" si="43"/>
        <v>Dins Periode Legal</v>
      </c>
      <c r="Q279" s="187" t="str">
        <f t="shared" si="44"/>
        <v>T2 - Dins Periode Legal</v>
      </c>
      <c r="R279" s="187" t="str">
        <f t="shared" si="39"/>
        <v>T2 - Import Total</v>
      </c>
      <c r="S279" s="193">
        <f t="shared" si="47"/>
        <v>0</v>
      </c>
      <c r="T279" s="192">
        <f t="shared" si="45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188">
        <v>44684</v>
      </c>
      <c r="D280" s="95">
        <v>44684</v>
      </c>
      <c r="E280" s="91">
        <v>1062</v>
      </c>
      <c r="F280" s="91">
        <v>3079</v>
      </c>
      <c r="G280" s="91" t="s">
        <v>677</v>
      </c>
      <c r="H280" s="96" t="s">
        <v>982</v>
      </c>
      <c r="I280" s="97">
        <v>41037367</v>
      </c>
      <c r="J280" s="91" t="s">
        <v>679</v>
      </c>
      <c r="K280" s="94">
        <v>171.46</v>
      </c>
      <c r="L280" s="189">
        <f t="shared" si="40"/>
        <v>5</v>
      </c>
      <c r="M280" s="190" t="str">
        <f t="shared" si="46"/>
        <v>T2</v>
      </c>
      <c r="N280" s="187">
        <f t="shared" si="41"/>
        <v>0</v>
      </c>
      <c r="O280" s="191">
        <f t="shared" si="42"/>
        <v>0</v>
      </c>
      <c r="P280" s="187" t="str">
        <f t="shared" si="43"/>
        <v>Dins Periode Legal</v>
      </c>
      <c r="Q280" s="187" t="str">
        <f t="shared" si="44"/>
        <v>T2 - Dins Periode Legal</v>
      </c>
      <c r="R280" s="187" t="str">
        <f t="shared" si="39"/>
        <v>T2 - Import Total</v>
      </c>
      <c r="S280" s="193">
        <f t="shared" si="47"/>
        <v>0</v>
      </c>
      <c r="T280" s="192">
        <f t="shared" si="45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188">
        <v>44684</v>
      </c>
      <c r="D281" s="95">
        <v>44684</v>
      </c>
      <c r="E281" s="91">
        <v>1064</v>
      </c>
      <c r="F281" s="91">
        <v>3085</v>
      </c>
      <c r="G281" s="91" t="s">
        <v>677</v>
      </c>
      <c r="H281" s="96" t="s">
        <v>983</v>
      </c>
      <c r="I281" s="97">
        <v>41037367</v>
      </c>
      <c r="J281" s="91" t="s">
        <v>679</v>
      </c>
      <c r="K281" s="94">
        <v>171.46</v>
      </c>
      <c r="L281" s="189">
        <f t="shared" si="40"/>
        <v>5</v>
      </c>
      <c r="M281" s="190" t="str">
        <f t="shared" si="46"/>
        <v>T2</v>
      </c>
      <c r="N281" s="187">
        <f t="shared" si="41"/>
        <v>0</v>
      </c>
      <c r="O281" s="191">
        <f t="shared" si="42"/>
        <v>0</v>
      </c>
      <c r="P281" s="187" t="str">
        <f t="shared" si="43"/>
        <v>Dins Periode Legal</v>
      </c>
      <c r="Q281" s="187" t="str">
        <f t="shared" si="44"/>
        <v>T2 - Dins Periode Legal</v>
      </c>
      <c r="R281" s="187" t="str">
        <f t="shared" si="39"/>
        <v>T2 - Import Total</v>
      </c>
      <c r="S281" s="193">
        <f t="shared" si="47"/>
        <v>0</v>
      </c>
      <c r="T281" s="192">
        <f t="shared" si="45"/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44681</v>
      </c>
      <c r="D282" s="95">
        <v>44686</v>
      </c>
      <c r="E282" s="91">
        <v>1070</v>
      </c>
      <c r="F282" s="91">
        <v>3105</v>
      </c>
      <c r="G282" s="91" t="s">
        <v>573</v>
      </c>
      <c r="H282" s="196" t="s">
        <v>1071</v>
      </c>
      <c r="I282" s="97">
        <v>41002593</v>
      </c>
      <c r="J282" s="91" t="s">
        <v>554</v>
      </c>
      <c r="K282" s="94">
        <v>2334.0500000000002</v>
      </c>
      <c r="L282" s="189">
        <f t="shared" si="40"/>
        <v>5</v>
      </c>
      <c r="M282" s="190" t="str">
        <f t="shared" si="46"/>
        <v>T2</v>
      </c>
      <c r="N282" s="187">
        <f t="shared" si="41"/>
        <v>5</v>
      </c>
      <c r="O282" s="191">
        <f t="shared" si="42"/>
        <v>11670.25</v>
      </c>
      <c r="P282" s="187" t="str">
        <f t="shared" si="43"/>
        <v>Dins Periode Legal</v>
      </c>
      <c r="Q282" s="187" t="str">
        <f t="shared" si="44"/>
        <v>T2 - Dins Periode Legal</v>
      </c>
      <c r="R282" s="187" t="str">
        <f t="shared" si="39"/>
        <v>T2 - Import Total</v>
      </c>
      <c r="S282" s="193">
        <f t="shared" si="47"/>
        <v>3.8336723777634946E-2</v>
      </c>
      <c r="T282" s="192">
        <f t="shared" si="45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44658</v>
      </c>
      <c r="D283" s="95">
        <v>44690</v>
      </c>
      <c r="E283" s="91">
        <v>1078</v>
      </c>
      <c r="F283" s="91">
        <v>3125</v>
      </c>
      <c r="G283" s="91" t="s">
        <v>578</v>
      </c>
      <c r="H283" s="96" t="s">
        <v>984</v>
      </c>
      <c r="I283" s="97">
        <v>41006450</v>
      </c>
      <c r="J283" s="91" t="s">
        <v>558</v>
      </c>
      <c r="K283" s="94">
        <v>1770.9</v>
      </c>
      <c r="L283" s="189">
        <f t="shared" si="40"/>
        <v>5</v>
      </c>
      <c r="M283" s="190" t="str">
        <f t="shared" si="46"/>
        <v>T2</v>
      </c>
      <c r="N283" s="187">
        <f t="shared" si="41"/>
        <v>32</v>
      </c>
      <c r="O283" s="191">
        <f t="shared" si="42"/>
        <v>56668.800000000003</v>
      </c>
      <c r="P283" s="187" t="str">
        <f t="shared" si="43"/>
        <v>Fora Periode Legal</v>
      </c>
      <c r="Q283" s="187" t="str">
        <f t="shared" si="44"/>
        <v>T2 - Fora Periode Legal</v>
      </c>
      <c r="R283" s="187" t="str">
        <f t="shared" si="39"/>
        <v>T2 - Import Total</v>
      </c>
      <c r="S283" s="193">
        <f t="shared" si="47"/>
        <v>0.18615677748206241</v>
      </c>
      <c r="T283" s="192">
        <f t="shared" si="45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44690</v>
      </c>
      <c r="D284" s="95">
        <v>44697</v>
      </c>
      <c r="E284" s="91">
        <v>1101</v>
      </c>
      <c r="F284" s="91">
        <v>3188</v>
      </c>
      <c r="G284" s="91" t="s">
        <v>891</v>
      </c>
      <c r="H284" s="196" t="s">
        <v>1072</v>
      </c>
      <c r="I284" s="97">
        <v>41000001</v>
      </c>
      <c r="J284" s="91" t="s">
        <v>892</v>
      </c>
      <c r="K284" s="94">
        <v>16.940000000000001</v>
      </c>
      <c r="L284" s="189">
        <f t="shared" si="40"/>
        <v>5</v>
      </c>
      <c r="M284" s="190" t="str">
        <f t="shared" si="46"/>
        <v>T2</v>
      </c>
      <c r="N284" s="187">
        <f t="shared" si="41"/>
        <v>7</v>
      </c>
      <c r="O284" s="191">
        <f t="shared" si="42"/>
        <v>118.58000000000001</v>
      </c>
      <c r="P284" s="187" t="str">
        <f t="shared" si="43"/>
        <v>Dins Periode Legal</v>
      </c>
      <c r="Q284" s="187" t="str">
        <f t="shared" si="44"/>
        <v>T2 - Dins Periode Legal</v>
      </c>
      <c r="R284" s="187" t="str">
        <f t="shared" si="39"/>
        <v>T2 - Import Total</v>
      </c>
      <c r="S284" s="193">
        <f t="shared" si="47"/>
        <v>3.8953481763903528E-4</v>
      </c>
      <c r="T284" s="192">
        <f t="shared" si="45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44699</v>
      </c>
      <c r="D285" s="95">
        <v>44699</v>
      </c>
      <c r="E285" s="91">
        <v>1108</v>
      </c>
      <c r="F285" s="91">
        <v>3209</v>
      </c>
      <c r="G285" s="91" t="s">
        <v>985</v>
      </c>
      <c r="H285" s="96" t="s">
        <v>986</v>
      </c>
      <c r="I285" s="97">
        <v>41037136</v>
      </c>
      <c r="J285" s="91" t="s">
        <v>987</v>
      </c>
      <c r="K285" s="94">
        <v>631.91999999999996</v>
      </c>
      <c r="L285" s="189">
        <f t="shared" si="40"/>
        <v>5</v>
      </c>
      <c r="M285" s="190" t="str">
        <f t="shared" si="46"/>
        <v>T2</v>
      </c>
      <c r="N285" s="187">
        <f t="shared" si="41"/>
        <v>0</v>
      </c>
      <c r="O285" s="191">
        <f t="shared" si="42"/>
        <v>0</v>
      </c>
      <c r="P285" s="187" t="str">
        <f t="shared" si="43"/>
        <v>Dins Periode Legal</v>
      </c>
      <c r="Q285" s="187" t="str">
        <f t="shared" si="44"/>
        <v>T2 - Dins Periode Legal</v>
      </c>
      <c r="R285" s="187" t="str">
        <f t="shared" si="39"/>
        <v>T2 - Import Total</v>
      </c>
      <c r="S285" s="193">
        <f t="shared" si="47"/>
        <v>0</v>
      </c>
      <c r="T285" s="192">
        <f t="shared" si="45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44593</v>
      </c>
      <c r="D286" s="95">
        <v>44711</v>
      </c>
      <c r="E286" s="91">
        <v>1152</v>
      </c>
      <c r="F286" s="91">
        <v>3359</v>
      </c>
      <c r="G286" s="91" t="s">
        <v>755</v>
      </c>
      <c r="H286" s="96" t="s">
        <v>988</v>
      </c>
      <c r="I286" s="97">
        <v>41002565</v>
      </c>
      <c r="J286" s="91" t="s">
        <v>757</v>
      </c>
      <c r="K286" s="94">
        <v>1210</v>
      </c>
      <c r="L286" s="189">
        <f t="shared" si="40"/>
        <v>5</v>
      </c>
      <c r="M286" s="190" t="str">
        <f t="shared" si="46"/>
        <v>T2</v>
      </c>
      <c r="N286" s="187">
        <f t="shared" si="41"/>
        <v>118</v>
      </c>
      <c r="O286" s="191">
        <f t="shared" si="42"/>
        <v>142780</v>
      </c>
      <c r="P286" s="187" t="str">
        <f t="shared" si="43"/>
        <v>Fora Periode Legal</v>
      </c>
      <c r="Q286" s="187" t="str">
        <f t="shared" si="44"/>
        <v>T2 - Fora Periode Legal</v>
      </c>
      <c r="R286" s="187" t="str">
        <f t="shared" si="39"/>
        <v>T2 - Import Total</v>
      </c>
      <c r="S286" s="193">
        <f t="shared" si="47"/>
        <v>0.469031719198022</v>
      </c>
      <c r="T286" s="192">
        <f t="shared" si="45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44666</v>
      </c>
      <c r="D287" s="95">
        <v>44711</v>
      </c>
      <c r="E287" s="91"/>
      <c r="F287" s="91">
        <v>3360</v>
      </c>
      <c r="G287" s="91" t="s">
        <v>706</v>
      </c>
      <c r="H287" s="96" t="s">
        <v>989</v>
      </c>
      <c r="I287" s="97">
        <v>41001148</v>
      </c>
      <c r="J287" s="91" t="s">
        <v>708</v>
      </c>
      <c r="K287" s="94">
        <v>639.47</v>
      </c>
      <c r="L287" s="189">
        <f t="shared" si="40"/>
        <v>5</v>
      </c>
      <c r="M287" s="190" t="str">
        <f t="shared" si="46"/>
        <v>T2</v>
      </c>
      <c r="N287" s="187">
        <f t="shared" si="41"/>
        <v>45</v>
      </c>
      <c r="O287" s="191">
        <f t="shared" si="42"/>
        <v>28776.15</v>
      </c>
      <c r="P287" s="187" t="str">
        <f t="shared" si="43"/>
        <v>Fora Periode Legal</v>
      </c>
      <c r="Q287" s="187" t="str">
        <f t="shared" si="44"/>
        <v>T2 - Fora Periode Legal</v>
      </c>
      <c r="R287" s="187" t="str">
        <f t="shared" si="39"/>
        <v>T2 - Import Total</v>
      </c>
      <c r="S287" s="193">
        <f t="shared" si="47"/>
        <v>9.4529535694075933E-2</v>
      </c>
      <c r="T287" s="192">
        <f t="shared" si="45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44672</v>
      </c>
      <c r="D288" s="95">
        <v>44711</v>
      </c>
      <c r="E288" s="91"/>
      <c r="F288" s="91">
        <v>3361</v>
      </c>
      <c r="G288" s="91" t="s">
        <v>659</v>
      </c>
      <c r="H288" s="96" t="s">
        <v>990</v>
      </c>
      <c r="I288" s="97">
        <v>41001242</v>
      </c>
      <c r="J288" s="91" t="s">
        <v>180</v>
      </c>
      <c r="K288" s="94">
        <v>1262.0999999999999</v>
      </c>
      <c r="L288" s="189">
        <f t="shared" si="40"/>
        <v>5</v>
      </c>
      <c r="M288" s="190" t="str">
        <f t="shared" si="46"/>
        <v>T2</v>
      </c>
      <c r="N288" s="187">
        <f t="shared" si="41"/>
        <v>39</v>
      </c>
      <c r="O288" s="191">
        <f t="shared" si="42"/>
        <v>49221.899999999994</v>
      </c>
      <c r="P288" s="187" t="str">
        <f t="shared" si="43"/>
        <v>Fora Periode Legal</v>
      </c>
      <c r="Q288" s="187" t="str">
        <f t="shared" si="44"/>
        <v>T2 - Fora Periode Legal</v>
      </c>
      <c r="R288" s="187" t="str">
        <f t="shared" si="39"/>
        <v>T2 - Import Total</v>
      </c>
      <c r="S288" s="193">
        <f t="shared" si="47"/>
        <v>0.16169374127464015</v>
      </c>
      <c r="T288" s="192">
        <f t="shared" si="45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188">
        <v>44672</v>
      </c>
      <c r="D289" s="95">
        <v>44711</v>
      </c>
      <c r="E289" s="91"/>
      <c r="F289" s="91">
        <v>3362</v>
      </c>
      <c r="G289" s="91" t="s">
        <v>659</v>
      </c>
      <c r="H289" s="96" t="s">
        <v>991</v>
      </c>
      <c r="I289" s="97">
        <v>41001242</v>
      </c>
      <c r="J289" s="91" t="s">
        <v>180</v>
      </c>
      <c r="K289" s="94">
        <v>450.65</v>
      </c>
      <c r="L289" s="189">
        <f t="shared" si="40"/>
        <v>5</v>
      </c>
      <c r="M289" s="190" t="str">
        <f t="shared" si="46"/>
        <v>T2</v>
      </c>
      <c r="N289" s="187">
        <f t="shared" si="41"/>
        <v>39</v>
      </c>
      <c r="O289" s="191">
        <f t="shared" si="42"/>
        <v>17575.349999999999</v>
      </c>
      <c r="P289" s="187" t="str">
        <f t="shared" si="43"/>
        <v>Fora Periode Legal</v>
      </c>
      <c r="Q289" s="187" t="str">
        <f t="shared" si="44"/>
        <v>T2 - Fora Periode Legal</v>
      </c>
      <c r="R289" s="187" t="str">
        <f t="shared" si="39"/>
        <v>T2 - Import Total</v>
      </c>
      <c r="S289" s="193">
        <f t="shared" si="47"/>
        <v>5.7734953256807366E-2</v>
      </c>
      <c r="T289" s="192">
        <f t="shared" si="45"/>
        <v>1</v>
      </c>
      <c r="V289" s="91"/>
      <c r="W289" s="91"/>
      <c r="X289" s="91"/>
      <c r="Y289" s="91"/>
      <c r="Z289" s="91"/>
      <c r="AA289" s="91"/>
    </row>
    <row r="290" spans="3:27" x14ac:dyDescent="0.25">
      <c r="C290" s="188">
        <v>44673</v>
      </c>
      <c r="D290" s="95">
        <v>44711</v>
      </c>
      <c r="E290" s="91"/>
      <c r="F290" s="91">
        <v>3363</v>
      </c>
      <c r="G290" s="91" t="s">
        <v>659</v>
      </c>
      <c r="H290" s="96" t="s">
        <v>992</v>
      </c>
      <c r="I290" s="97">
        <v>41001242</v>
      </c>
      <c r="J290" s="91" t="s">
        <v>180</v>
      </c>
      <c r="K290" s="94">
        <v>195.66</v>
      </c>
      <c r="L290" s="189">
        <f t="shared" si="40"/>
        <v>5</v>
      </c>
      <c r="M290" s="190" t="str">
        <f t="shared" si="46"/>
        <v>T2</v>
      </c>
      <c r="N290" s="187">
        <f t="shared" si="41"/>
        <v>38</v>
      </c>
      <c r="O290" s="191">
        <f t="shared" si="42"/>
        <v>7435.08</v>
      </c>
      <c r="P290" s="187" t="str">
        <f t="shared" si="43"/>
        <v>Fora Periode Legal</v>
      </c>
      <c r="Q290" s="187" t="str">
        <f t="shared" si="44"/>
        <v>T2 - Fora Periode Legal</v>
      </c>
      <c r="R290" s="187" t="str">
        <f t="shared" si="39"/>
        <v>T2 - Import Total</v>
      </c>
      <c r="S290" s="193">
        <f t="shared" si="47"/>
        <v>2.4424207555503778E-2</v>
      </c>
      <c r="T290" s="192">
        <f t="shared" si="45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199">
        <v>44673</v>
      </c>
      <c r="D291" s="95">
        <v>44711</v>
      </c>
      <c r="E291" s="91"/>
      <c r="F291" s="91">
        <v>3364</v>
      </c>
      <c r="G291" s="91" t="s">
        <v>659</v>
      </c>
      <c r="H291" s="96" t="s">
        <v>993</v>
      </c>
      <c r="I291" s="97">
        <v>41001242</v>
      </c>
      <c r="J291" s="91" t="s">
        <v>180</v>
      </c>
      <c r="K291" s="94">
        <v>249.26</v>
      </c>
      <c r="L291" s="189">
        <f t="shared" si="40"/>
        <v>5</v>
      </c>
      <c r="M291" s="190" t="str">
        <f t="shared" si="46"/>
        <v>T2</v>
      </c>
      <c r="N291" s="187">
        <f t="shared" si="41"/>
        <v>38</v>
      </c>
      <c r="O291" s="191">
        <f t="shared" si="42"/>
        <v>9471.8799999999992</v>
      </c>
      <c r="P291" s="187" t="str">
        <f t="shared" si="43"/>
        <v>Fora Periode Legal</v>
      </c>
      <c r="Q291" s="187" t="str">
        <f t="shared" si="44"/>
        <v>T2 - Fora Periode Legal</v>
      </c>
      <c r="R291" s="187" t="str">
        <f t="shared" si="39"/>
        <v>T2 - Import Total</v>
      </c>
      <c r="S291" s="193">
        <f t="shared" si="47"/>
        <v>3.1115087270187428E-2</v>
      </c>
      <c r="T291" s="192">
        <f t="shared" si="45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199">
        <v>44671</v>
      </c>
      <c r="D292" s="95">
        <v>44711</v>
      </c>
      <c r="E292" s="91"/>
      <c r="F292" s="91">
        <v>3365</v>
      </c>
      <c r="G292" s="91" t="s">
        <v>588</v>
      </c>
      <c r="H292" s="96" t="s">
        <v>994</v>
      </c>
      <c r="I292" s="97">
        <v>41008099</v>
      </c>
      <c r="J292" s="91" t="s">
        <v>25</v>
      </c>
      <c r="K292" s="94">
        <v>959.26</v>
      </c>
      <c r="L292" s="189">
        <f t="shared" si="40"/>
        <v>5</v>
      </c>
      <c r="M292" s="190" t="str">
        <f t="shared" si="46"/>
        <v>T2</v>
      </c>
      <c r="N292" s="187">
        <f t="shared" si="41"/>
        <v>40</v>
      </c>
      <c r="O292" s="191">
        <f t="shared" si="42"/>
        <v>38370.400000000001</v>
      </c>
      <c r="P292" s="187" t="str">
        <f t="shared" si="43"/>
        <v>Fora Periode Legal</v>
      </c>
      <c r="Q292" s="187" t="str">
        <f t="shared" si="44"/>
        <v>T2 - Fora Periode Legal</v>
      </c>
      <c r="R292" s="187" t="str">
        <f t="shared" si="39"/>
        <v>T2 - Import Total</v>
      </c>
      <c r="S292" s="193">
        <f t="shared" si="47"/>
        <v>0.12604660791648539</v>
      </c>
      <c r="T292" s="192">
        <f t="shared" si="45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44680</v>
      </c>
      <c r="D293" s="95">
        <v>44711</v>
      </c>
      <c r="E293" s="91"/>
      <c r="F293" s="91">
        <v>3366</v>
      </c>
      <c r="G293" s="91" t="s">
        <v>804</v>
      </c>
      <c r="H293" s="96" t="s">
        <v>995</v>
      </c>
      <c r="I293" s="97">
        <v>41002915</v>
      </c>
      <c r="J293" s="91" t="s">
        <v>109</v>
      </c>
      <c r="K293" s="94">
        <v>1299.93</v>
      </c>
      <c r="L293" s="189">
        <f t="shared" si="40"/>
        <v>5</v>
      </c>
      <c r="M293" s="190" t="str">
        <f t="shared" si="46"/>
        <v>T2</v>
      </c>
      <c r="N293" s="187">
        <f t="shared" si="41"/>
        <v>31</v>
      </c>
      <c r="O293" s="191">
        <f t="shared" si="42"/>
        <v>40297.83</v>
      </c>
      <c r="P293" s="187" t="str">
        <f t="shared" si="43"/>
        <v>Fora Periode Legal</v>
      </c>
      <c r="Q293" s="187" t="str">
        <f t="shared" si="44"/>
        <v>T2 - Fora Periode Legal</v>
      </c>
      <c r="R293" s="187" t="str">
        <f t="shared" si="39"/>
        <v>T2 - Import Total</v>
      </c>
      <c r="S293" s="193">
        <f t="shared" si="47"/>
        <v>0.13237820762606547</v>
      </c>
      <c r="T293" s="192">
        <f t="shared" si="45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188">
        <v>44680</v>
      </c>
      <c r="D294" s="95">
        <v>44711</v>
      </c>
      <c r="E294" s="91"/>
      <c r="F294" s="91">
        <v>3367</v>
      </c>
      <c r="G294" s="91" t="s">
        <v>585</v>
      </c>
      <c r="H294" s="96" t="s">
        <v>996</v>
      </c>
      <c r="I294" s="97">
        <v>41007450</v>
      </c>
      <c r="J294" s="91" t="s">
        <v>24</v>
      </c>
      <c r="K294" s="94">
        <v>11.85</v>
      </c>
      <c r="L294" s="189">
        <f t="shared" si="40"/>
        <v>5</v>
      </c>
      <c r="M294" s="190" t="str">
        <f t="shared" si="46"/>
        <v>T2</v>
      </c>
      <c r="N294" s="187">
        <f t="shared" si="41"/>
        <v>31</v>
      </c>
      <c r="O294" s="191">
        <f t="shared" si="42"/>
        <v>367.34999999999997</v>
      </c>
      <c r="P294" s="187" t="str">
        <f t="shared" si="43"/>
        <v>Fora Periode Legal</v>
      </c>
      <c r="Q294" s="187" t="str">
        <f t="shared" si="44"/>
        <v>T2 - Fora Periode Legal</v>
      </c>
      <c r="R294" s="187" t="str">
        <f t="shared" si="39"/>
        <v>T2 - Import Total</v>
      </c>
      <c r="S294" s="193">
        <f t="shared" si="47"/>
        <v>1.206743255689826E-3</v>
      </c>
      <c r="T294" s="192">
        <f t="shared" si="45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44681</v>
      </c>
      <c r="D295" s="95">
        <v>44711</v>
      </c>
      <c r="E295" s="91"/>
      <c r="F295" s="91">
        <v>3368</v>
      </c>
      <c r="G295" s="91" t="s">
        <v>706</v>
      </c>
      <c r="H295" s="96" t="s">
        <v>997</v>
      </c>
      <c r="I295" s="97">
        <v>41001148</v>
      </c>
      <c r="J295" s="91" t="s">
        <v>708</v>
      </c>
      <c r="K295" s="94">
        <v>18.38</v>
      </c>
      <c r="L295" s="189">
        <f t="shared" si="40"/>
        <v>5</v>
      </c>
      <c r="M295" s="190" t="str">
        <f t="shared" si="46"/>
        <v>T2</v>
      </c>
      <c r="N295" s="187">
        <f t="shared" si="41"/>
        <v>30</v>
      </c>
      <c r="O295" s="191">
        <f t="shared" si="42"/>
        <v>551.4</v>
      </c>
      <c r="P295" s="187" t="str">
        <f t="shared" si="43"/>
        <v>Dins Periode Legal</v>
      </c>
      <c r="Q295" s="187" t="str">
        <f t="shared" si="44"/>
        <v>T2 - Dins Periode Legal</v>
      </c>
      <c r="R295" s="187" t="str">
        <f t="shared" si="39"/>
        <v>T2 - Import Total</v>
      </c>
      <c r="S295" s="193">
        <f t="shared" si="47"/>
        <v>1.8113467570093104E-3</v>
      </c>
      <c r="T295" s="192">
        <f t="shared" si="45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188">
        <v>44681</v>
      </c>
      <c r="D296" s="95">
        <v>44711</v>
      </c>
      <c r="E296" s="91"/>
      <c r="F296" s="91">
        <v>3369</v>
      </c>
      <c r="G296" s="91" t="s">
        <v>629</v>
      </c>
      <c r="H296" s="96" t="s">
        <v>998</v>
      </c>
      <c r="I296" s="97">
        <v>40000200</v>
      </c>
      <c r="J296" s="91" t="s">
        <v>15</v>
      </c>
      <c r="K296" s="94">
        <v>377.86</v>
      </c>
      <c r="L296" s="189">
        <f t="shared" si="40"/>
        <v>5</v>
      </c>
      <c r="M296" s="190" t="str">
        <f t="shared" si="46"/>
        <v>T2</v>
      </c>
      <c r="N296" s="187">
        <f t="shared" si="41"/>
        <v>30</v>
      </c>
      <c r="O296" s="191">
        <f t="shared" si="42"/>
        <v>11335.800000000001</v>
      </c>
      <c r="P296" s="187" t="str">
        <f t="shared" si="43"/>
        <v>Dins Periode Legal</v>
      </c>
      <c r="Q296" s="187" t="str">
        <f t="shared" si="44"/>
        <v>T2 - Dins Periode Legal</v>
      </c>
      <c r="R296" s="187" t="str">
        <f t="shared" si="39"/>
        <v>T2 - Import Total</v>
      </c>
      <c r="S296" s="193">
        <f t="shared" si="47"/>
        <v>3.723805688811415E-2</v>
      </c>
      <c r="T296" s="192">
        <f t="shared" si="45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44678</v>
      </c>
      <c r="D297" s="95">
        <v>44711</v>
      </c>
      <c r="E297" s="91"/>
      <c r="F297" s="91">
        <v>3370</v>
      </c>
      <c r="G297" s="91" t="s">
        <v>999</v>
      </c>
      <c r="H297" s="96" t="s">
        <v>1000</v>
      </c>
      <c r="I297" s="97">
        <v>41037108</v>
      </c>
      <c r="J297" s="91" t="s">
        <v>1001</v>
      </c>
      <c r="K297" s="94">
        <v>633.6</v>
      </c>
      <c r="L297" s="189">
        <f t="shared" si="40"/>
        <v>5</v>
      </c>
      <c r="M297" s="190" t="str">
        <f t="shared" si="46"/>
        <v>T2</v>
      </c>
      <c r="N297" s="187">
        <f t="shared" si="41"/>
        <v>33</v>
      </c>
      <c r="O297" s="191">
        <f t="shared" si="42"/>
        <v>20908.8</v>
      </c>
      <c r="P297" s="187" t="str">
        <f t="shared" si="43"/>
        <v>Fora Periode Legal</v>
      </c>
      <c r="Q297" s="187" t="str">
        <f t="shared" si="44"/>
        <v>T2 - Fora Periode Legal</v>
      </c>
      <c r="R297" s="187" t="str">
        <f t="shared" si="39"/>
        <v>T2 - Import Total</v>
      </c>
      <c r="S297" s="193">
        <f t="shared" si="47"/>
        <v>6.8685322946964583E-2</v>
      </c>
      <c r="T297" s="192">
        <f t="shared" si="45"/>
        <v>1</v>
      </c>
      <c r="V297" s="91"/>
      <c r="W297" s="91"/>
      <c r="X297" s="91"/>
      <c r="Y297" s="91"/>
      <c r="Z297" s="91"/>
      <c r="AA297" s="91"/>
    </row>
    <row r="298" spans="3:27" x14ac:dyDescent="0.25">
      <c r="C298" s="188">
        <v>44681</v>
      </c>
      <c r="D298" s="95">
        <v>44711</v>
      </c>
      <c r="E298" s="91"/>
      <c r="F298" s="91">
        <v>3371</v>
      </c>
      <c r="G298" s="91" t="s">
        <v>948</v>
      </c>
      <c r="H298" s="96" t="s">
        <v>1002</v>
      </c>
      <c r="I298" s="97">
        <v>41001822</v>
      </c>
      <c r="J298" s="91" t="s">
        <v>41</v>
      </c>
      <c r="K298" s="94">
        <v>678.83</v>
      </c>
      <c r="L298" s="189">
        <f t="shared" si="40"/>
        <v>5</v>
      </c>
      <c r="M298" s="190" t="str">
        <f t="shared" si="46"/>
        <v>T2</v>
      </c>
      <c r="N298" s="187">
        <f t="shared" si="41"/>
        <v>30</v>
      </c>
      <c r="O298" s="191">
        <f t="shared" si="42"/>
        <v>20364.900000000001</v>
      </c>
      <c r="P298" s="187" t="str">
        <f t="shared" si="43"/>
        <v>Dins Periode Legal</v>
      </c>
      <c r="Q298" s="187" t="str">
        <f t="shared" si="44"/>
        <v>T2 - Dins Periode Legal</v>
      </c>
      <c r="R298" s="187" t="str">
        <f t="shared" si="39"/>
        <v>T2 - Import Total</v>
      </c>
      <c r="S298" s="193">
        <f t="shared" si="47"/>
        <v>6.6898613659446701E-2</v>
      </c>
      <c r="T298" s="192">
        <f t="shared" si="45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199">
        <v>44686</v>
      </c>
      <c r="D299" s="95">
        <v>44711</v>
      </c>
      <c r="E299" s="91"/>
      <c r="F299" s="91">
        <v>3372</v>
      </c>
      <c r="G299" s="91" t="s">
        <v>930</v>
      </c>
      <c r="H299" s="96" t="s">
        <v>1003</v>
      </c>
      <c r="I299" s="97">
        <v>40002570</v>
      </c>
      <c r="J299" s="91" t="s">
        <v>563</v>
      </c>
      <c r="K299" s="94">
        <v>652.79999999999995</v>
      </c>
      <c r="L299" s="189">
        <f t="shared" si="40"/>
        <v>5</v>
      </c>
      <c r="M299" s="190" t="str">
        <f t="shared" si="46"/>
        <v>T2</v>
      </c>
      <c r="N299" s="187">
        <f t="shared" si="41"/>
        <v>25</v>
      </c>
      <c r="O299" s="191">
        <f t="shared" si="42"/>
        <v>16319.999999999998</v>
      </c>
      <c r="P299" s="187" t="str">
        <f t="shared" si="43"/>
        <v>Dins Periode Legal</v>
      </c>
      <c r="Q299" s="187" t="str">
        <f t="shared" si="44"/>
        <v>T2 - Dins Periode Legal</v>
      </c>
      <c r="R299" s="187" t="str">
        <f t="shared" si="39"/>
        <v>T2 - Import Total</v>
      </c>
      <c r="S299" s="193">
        <f t="shared" si="47"/>
        <v>5.3611133613333237E-2</v>
      </c>
      <c r="T299" s="192">
        <f t="shared" si="45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44679</v>
      </c>
      <c r="D300" s="95">
        <v>44711</v>
      </c>
      <c r="E300" s="91"/>
      <c r="F300" s="91">
        <v>3373</v>
      </c>
      <c r="G300" s="91" t="s">
        <v>602</v>
      </c>
      <c r="H300" s="96" t="s">
        <v>1004</v>
      </c>
      <c r="I300" s="97">
        <v>40001900</v>
      </c>
      <c r="J300" s="91" t="s">
        <v>604</v>
      </c>
      <c r="K300" s="94">
        <v>2025.92</v>
      </c>
      <c r="L300" s="189">
        <f t="shared" si="40"/>
        <v>5</v>
      </c>
      <c r="M300" s="190" t="str">
        <f t="shared" si="46"/>
        <v>T2</v>
      </c>
      <c r="N300" s="187">
        <f t="shared" si="41"/>
        <v>32</v>
      </c>
      <c r="O300" s="191">
        <f t="shared" si="42"/>
        <v>64829.440000000002</v>
      </c>
      <c r="P300" s="187" t="str">
        <f t="shared" si="43"/>
        <v>Fora Periode Legal</v>
      </c>
      <c r="Q300" s="187" t="str">
        <f t="shared" si="44"/>
        <v>T2 - Fora Periode Legal</v>
      </c>
      <c r="R300" s="187" t="str">
        <f t="shared" si="39"/>
        <v>T2 - Import Total</v>
      </c>
      <c r="S300" s="193">
        <f t="shared" si="47"/>
        <v>0.21296444668612563</v>
      </c>
      <c r="T300" s="192">
        <f t="shared" si="45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188">
        <v>44680</v>
      </c>
      <c r="D301" s="95">
        <v>44711</v>
      </c>
      <c r="E301" s="91"/>
      <c r="F301" s="91">
        <v>3374</v>
      </c>
      <c r="G301" s="91" t="s">
        <v>600</v>
      </c>
      <c r="H301" s="96" t="s">
        <v>1005</v>
      </c>
      <c r="I301" s="97">
        <v>41007530</v>
      </c>
      <c r="J301" s="91" t="s">
        <v>46</v>
      </c>
      <c r="K301" s="94">
        <v>187.08</v>
      </c>
      <c r="L301" s="189">
        <f t="shared" si="40"/>
        <v>5</v>
      </c>
      <c r="M301" s="190" t="str">
        <f t="shared" si="46"/>
        <v>T2</v>
      </c>
      <c r="N301" s="187">
        <f t="shared" si="41"/>
        <v>31</v>
      </c>
      <c r="O301" s="191">
        <f t="shared" si="42"/>
        <v>5799.4800000000005</v>
      </c>
      <c r="P301" s="187" t="str">
        <f t="shared" si="43"/>
        <v>Fora Periode Legal</v>
      </c>
      <c r="Q301" s="187" t="str">
        <f t="shared" si="44"/>
        <v>T2 - Fora Periode Legal</v>
      </c>
      <c r="R301" s="187" t="str">
        <f t="shared" si="39"/>
        <v>T2 - Import Total</v>
      </c>
      <c r="S301" s="193">
        <f t="shared" si="47"/>
        <v>1.9051268208814576E-2</v>
      </c>
      <c r="T301" s="192">
        <f t="shared" si="45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188">
        <v>44681</v>
      </c>
      <c r="D302" s="95">
        <v>44711</v>
      </c>
      <c r="E302" s="91"/>
      <c r="F302" s="91">
        <v>3375</v>
      </c>
      <c r="G302" s="91" t="s">
        <v>609</v>
      </c>
      <c r="H302" s="96" t="s">
        <v>1006</v>
      </c>
      <c r="I302" s="97">
        <v>40037336</v>
      </c>
      <c r="J302" s="91" t="s">
        <v>611</v>
      </c>
      <c r="K302" s="94">
        <v>770.43</v>
      </c>
      <c r="L302" s="189">
        <f t="shared" si="40"/>
        <v>5</v>
      </c>
      <c r="M302" s="190" t="str">
        <f t="shared" si="46"/>
        <v>T2</v>
      </c>
      <c r="N302" s="187">
        <f t="shared" si="41"/>
        <v>30</v>
      </c>
      <c r="O302" s="191">
        <f t="shared" si="42"/>
        <v>23112.899999999998</v>
      </c>
      <c r="P302" s="187" t="str">
        <f t="shared" si="43"/>
        <v>Dins Periode Legal</v>
      </c>
      <c r="Q302" s="187" t="str">
        <f t="shared" si="44"/>
        <v>T2 - Dins Periode Legal</v>
      </c>
      <c r="R302" s="187" t="str">
        <f t="shared" si="39"/>
        <v>T2 - Import Total</v>
      </c>
      <c r="S302" s="193">
        <f t="shared" si="47"/>
        <v>7.5925782481103529E-2</v>
      </c>
      <c r="T302" s="192">
        <f t="shared" si="45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188">
        <v>44681</v>
      </c>
      <c r="D303" s="95">
        <v>44711</v>
      </c>
      <c r="E303" s="91"/>
      <c r="F303" s="91">
        <v>3376</v>
      </c>
      <c r="G303" s="91" t="s">
        <v>1007</v>
      </c>
      <c r="H303" s="96" t="s">
        <v>1008</v>
      </c>
      <c r="I303" s="97">
        <v>41037362</v>
      </c>
      <c r="J303" s="91" t="s">
        <v>1009</v>
      </c>
      <c r="K303" s="94">
        <v>413.31</v>
      </c>
      <c r="L303" s="189">
        <f t="shared" si="40"/>
        <v>5</v>
      </c>
      <c r="M303" s="190" t="str">
        <f t="shared" si="46"/>
        <v>T2</v>
      </c>
      <c r="N303" s="187">
        <f t="shared" si="41"/>
        <v>30</v>
      </c>
      <c r="O303" s="191">
        <f t="shared" si="42"/>
        <v>12399.3</v>
      </c>
      <c r="P303" s="187" t="str">
        <f t="shared" si="43"/>
        <v>Dins Periode Legal</v>
      </c>
      <c r="Q303" s="187" t="str">
        <f t="shared" si="44"/>
        <v>T2 - Dins Periode Legal</v>
      </c>
      <c r="R303" s="187" t="str">
        <f t="shared" si="39"/>
        <v>T2 - Import Total</v>
      </c>
      <c r="S303" s="193">
        <f t="shared" si="47"/>
        <v>4.0731650061997721E-2</v>
      </c>
      <c r="T303" s="192">
        <f t="shared" si="45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188">
        <v>44681</v>
      </c>
      <c r="D304" s="95">
        <v>44711</v>
      </c>
      <c r="E304" s="91"/>
      <c r="F304" s="91">
        <v>3377</v>
      </c>
      <c r="G304" s="91" t="s">
        <v>607</v>
      </c>
      <c r="H304" s="96" t="s">
        <v>1010</v>
      </c>
      <c r="I304" s="97">
        <v>41002557</v>
      </c>
      <c r="J304" s="91" t="s">
        <v>32</v>
      </c>
      <c r="K304" s="94">
        <v>58.6</v>
      </c>
      <c r="L304" s="189">
        <f t="shared" si="40"/>
        <v>5</v>
      </c>
      <c r="M304" s="190" t="str">
        <f t="shared" si="46"/>
        <v>T2</v>
      </c>
      <c r="N304" s="187">
        <f t="shared" si="41"/>
        <v>30</v>
      </c>
      <c r="O304" s="191">
        <f t="shared" si="42"/>
        <v>1758</v>
      </c>
      <c r="P304" s="187" t="str">
        <f t="shared" si="43"/>
        <v>Dins Periode Legal</v>
      </c>
      <c r="Q304" s="187" t="str">
        <f t="shared" si="44"/>
        <v>T2 - Dins Periode Legal</v>
      </c>
      <c r="R304" s="187" t="str">
        <f t="shared" si="39"/>
        <v>T2 - Import Total</v>
      </c>
      <c r="S304" s="193">
        <f t="shared" si="47"/>
        <v>5.7750228487892059E-3</v>
      </c>
      <c r="T304" s="192">
        <f t="shared" si="45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188">
        <v>44681</v>
      </c>
      <c r="D305" s="95">
        <v>44711</v>
      </c>
      <c r="E305" s="91"/>
      <c r="F305" s="91">
        <v>3378</v>
      </c>
      <c r="G305" s="91" t="s">
        <v>631</v>
      </c>
      <c r="H305" s="96" t="s">
        <v>1011</v>
      </c>
      <c r="I305" s="97">
        <v>40007508</v>
      </c>
      <c r="J305" s="91" t="s">
        <v>148</v>
      </c>
      <c r="K305" s="94">
        <v>1166.99</v>
      </c>
      <c r="L305" s="189">
        <f t="shared" si="40"/>
        <v>5</v>
      </c>
      <c r="M305" s="190" t="str">
        <f t="shared" si="46"/>
        <v>T2</v>
      </c>
      <c r="N305" s="187">
        <f t="shared" si="41"/>
        <v>30</v>
      </c>
      <c r="O305" s="191">
        <f t="shared" si="42"/>
        <v>35009.699999999997</v>
      </c>
      <c r="P305" s="187" t="str">
        <f t="shared" si="43"/>
        <v>Dins Periode Legal</v>
      </c>
      <c r="Q305" s="187" t="str">
        <f t="shared" si="44"/>
        <v>T2 - Dins Periode Legal</v>
      </c>
      <c r="R305" s="187" t="str">
        <f t="shared" si="39"/>
        <v>T2 - Import Total</v>
      </c>
      <c r="S305" s="193">
        <f t="shared" si="47"/>
        <v>0.11500672208717601</v>
      </c>
      <c r="T305" s="192">
        <f t="shared" si="45"/>
        <v>1</v>
      </c>
      <c r="V305" s="91"/>
      <c r="W305" s="91"/>
      <c r="X305" s="91"/>
      <c r="Y305" s="91"/>
      <c r="Z305" s="91"/>
      <c r="AA305" s="91"/>
    </row>
    <row r="306" spans="3:27" x14ac:dyDescent="0.25">
      <c r="C306" s="188">
        <v>44681</v>
      </c>
      <c r="D306" s="95">
        <v>44711</v>
      </c>
      <c r="E306" s="91"/>
      <c r="F306" s="91">
        <v>3379</v>
      </c>
      <c r="G306" s="91" t="s">
        <v>821</v>
      </c>
      <c r="H306" s="96" t="s">
        <v>1012</v>
      </c>
      <c r="I306" s="97">
        <v>40001350</v>
      </c>
      <c r="J306" s="91" t="s">
        <v>42</v>
      </c>
      <c r="K306" s="94">
        <v>51.67</v>
      </c>
      <c r="L306" s="189">
        <f t="shared" si="40"/>
        <v>5</v>
      </c>
      <c r="M306" s="190" t="str">
        <f t="shared" si="46"/>
        <v>T2</v>
      </c>
      <c r="N306" s="187">
        <f t="shared" si="41"/>
        <v>30</v>
      </c>
      <c r="O306" s="191">
        <f t="shared" si="42"/>
        <v>1550.1000000000001</v>
      </c>
      <c r="P306" s="187" t="str">
        <f t="shared" si="43"/>
        <v>Dins Periode Legal</v>
      </c>
      <c r="Q306" s="187" t="str">
        <f t="shared" si="44"/>
        <v>T2 - Dins Periode Legal</v>
      </c>
      <c r="R306" s="187" t="str">
        <f t="shared" si="39"/>
        <v>T2 - Import Total</v>
      </c>
      <c r="S306" s="193">
        <f t="shared" si="47"/>
        <v>5.0920721944870007E-3</v>
      </c>
      <c r="T306" s="192">
        <f t="shared" si="45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188">
        <v>44681</v>
      </c>
      <c r="D307" s="95">
        <v>44711</v>
      </c>
      <c r="E307" s="91"/>
      <c r="F307" s="91">
        <v>3380</v>
      </c>
      <c r="G307" s="91" t="s">
        <v>1013</v>
      </c>
      <c r="H307" s="96" t="s">
        <v>1014</v>
      </c>
      <c r="I307" s="97">
        <v>40008658</v>
      </c>
      <c r="J307" s="91" t="s">
        <v>1015</v>
      </c>
      <c r="K307" s="94">
        <v>2285.06</v>
      </c>
      <c r="L307" s="189">
        <f t="shared" si="40"/>
        <v>5</v>
      </c>
      <c r="M307" s="190" t="str">
        <f t="shared" si="46"/>
        <v>T2</v>
      </c>
      <c r="N307" s="187">
        <f t="shared" si="41"/>
        <v>30</v>
      </c>
      <c r="O307" s="191">
        <f t="shared" si="42"/>
        <v>68551.8</v>
      </c>
      <c r="P307" s="187" t="str">
        <f t="shared" si="43"/>
        <v>Dins Periode Legal</v>
      </c>
      <c r="Q307" s="187" t="str">
        <f t="shared" si="44"/>
        <v>T2 - Dins Periode Legal</v>
      </c>
      <c r="R307" s="187" t="str">
        <f t="shared" si="39"/>
        <v>T2 - Import Total</v>
      </c>
      <c r="S307" s="193">
        <f t="shared" si="47"/>
        <v>0.22519238414427067</v>
      </c>
      <c r="T307" s="192">
        <f t="shared" si="45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188">
        <v>44680</v>
      </c>
      <c r="D308" s="95">
        <v>44711</v>
      </c>
      <c r="E308" s="91"/>
      <c r="F308" s="91">
        <v>3381</v>
      </c>
      <c r="G308" s="91" t="s">
        <v>902</v>
      </c>
      <c r="H308" s="96" t="s">
        <v>1016</v>
      </c>
      <c r="I308" s="97">
        <v>40002800</v>
      </c>
      <c r="J308" s="91" t="s">
        <v>35</v>
      </c>
      <c r="K308" s="94">
        <v>488.39</v>
      </c>
      <c r="L308" s="189">
        <f t="shared" si="40"/>
        <v>5</v>
      </c>
      <c r="M308" s="190" t="str">
        <f t="shared" si="46"/>
        <v>T2</v>
      </c>
      <c r="N308" s="187">
        <f t="shared" si="41"/>
        <v>31</v>
      </c>
      <c r="O308" s="191">
        <f t="shared" si="42"/>
        <v>15140.09</v>
      </c>
      <c r="P308" s="187" t="str">
        <f t="shared" si="43"/>
        <v>Fora Periode Legal</v>
      </c>
      <c r="Q308" s="187" t="str">
        <f t="shared" si="44"/>
        <v>T2 - Fora Periode Legal</v>
      </c>
      <c r="R308" s="187" t="str">
        <f t="shared" si="39"/>
        <v>T2 - Import Total</v>
      </c>
      <c r="S308" s="193">
        <f t="shared" si="47"/>
        <v>4.9735134062983473E-2</v>
      </c>
      <c r="T308" s="192">
        <f t="shared" si="45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188">
        <v>44681</v>
      </c>
      <c r="D309" s="95">
        <v>44711</v>
      </c>
      <c r="E309" s="91"/>
      <c r="F309" s="91">
        <v>3382</v>
      </c>
      <c r="G309" s="91" t="s">
        <v>616</v>
      </c>
      <c r="H309" s="96" t="s">
        <v>1017</v>
      </c>
      <c r="I309" s="97">
        <v>40000100</v>
      </c>
      <c r="J309" s="91" t="s">
        <v>14</v>
      </c>
      <c r="K309" s="94">
        <v>25.6</v>
      </c>
      <c r="L309" s="189">
        <f t="shared" si="40"/>
        <v>5</v>
      </c>
      <c r="M309" s="190" t="str">
        <f t="shared" si="46"/>
        <v>T2</v>
      </c>
      <c r="N309" s="187">
        <f t="shared" si="41"/>
        <v>30</v>
      </c>
      <c r="O309" s="191">
        <f t="shared" si="42"/>
        <v>768</v>
      </c>
      <c r="P309" s="187" t="str">
        <f t="shared" si="43"/>
        <v>Dins Periode Legal</v>
      </c>
      <c r="Q309" s="187" t="str">
        <f t="shared" si="44"/>
        <v>T2 - Dins Periode Legal</v>
      </c>
      <c r="R309" s="187" t="str">
        <f t="shared" si="39"/>
        <v>T2 - Import Total</v>
      </c>
      <c r="S309" s="193">
        <f t="shared" si="47"/>
        <v>2.5228768759215643E-3</v>
      </c>
      <c r="T309" s="192">
        <f t="shared" si="45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44684</v>
      </c>
      <c r="D310" s="95">
        <v>44711</v>
      </c>
      <c r="E310" s="91"/>
      <c r="F310" s="91">
        <v>3383</v>
      </c>
      <c r="G310" s="91" t="s">
        <v>634</v>
      </c>
      <c r="H310" s="96" t="s">
        <v>1018</v>
      </c>
      <c r="I310" s="97">
        <v>40001550</v>
      </c>
      <c r="J310" s="91" t="s">
        <v>19</v>
      </c>
      <c r="K310" s="94">
        <v>409.54</v>
      </c>
      <c r="L310" s="189">
        <f t="shared" si="40"/>
        <v>5</v>
      </c>
      <c r="M310" s="190" t="str">
        <f t="shared" si="46"/>
        <v>T2</v>
      </c>
      <c r="N310" s="187">
        <f t="shared" si="41"/>
        <v>27</v>
      </c>
      <c r="O310" s="191">
        <f t="shared" si="42"/>
        <v>11057.58</v>
      </c>
      <c r="P310" s="187" t="str">
        <f t="shared" si="43"/>
        <v>Dins Periode Legal</v>
      </c>
      <c r="Q310" s="187" t="str">
        <f t="shared" si="44"/>
        <v>T2 - Dins Periode Legal</v>
      </c>
      <c r="R310" s="187" t="str">
        <f t="shared" si="39"/>
        <v>T2 - Import Total</v>
      </c>
      <c r="S310" s="193">
        <f t="shared" si="47"/>
        <v>3.6324105319860377E-2</v>
      </c>
      <c r="T310" s="192">
        <f t="shared" si="45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188">
        <v>44684</v>
      </c>
      <c r="D311" s="95">
        <v>44711</v>
      </c>
      <c r="E311" s="91"/>
      <c r="F311" s="91">
        <v>3384</v>
      </c>
      <c r="G311" s="91" t="s">
        <v>634</v>
      </c>
      <c r="H311" s="96" t="s">
        <v>1019</v>
      </c>
      <c r="I311" s="97">
        <v>40001550</v>
      </c>
      <c r="J311" s="91" t="s">
        <v>19</v>
      </c>
      <c r="K311" s="94">
        <v>34.619999999999997</v>
      </c>
      <c r="L311" s="189">
        <f t="shared" si="40"/>
        <v>5</v>
      </c>
      <c r="M311" s="190" t="str">
        <f t="shared" si="46"/>
        <v>T2</v>
      </c>
      <c r="N311" s="187">
        <f t="shared" si="41"/>
        <v>27</v>
      </c>
      <c r="O311" s="191">
        <f t="shared" si="42"/>
        <v>934.7399999999999</v>
      </c>
      <c r="P311" s="187" t="str">
        <f t="shared" si="43"/>
        <v>Dins Periode Legal</v>
      </c>
      <c r="Q311" s="187" t="str">
        <f t="shared" si="44"/>
        <v>T2 - Dins Periode Legal</v>
      </c>
      <c r="R311" s="187" t="str">
        <f t="shared" si="39"/>
        <v>T2 - Import Total</v>
      </c>
      <c r="S311" s="193">
        <f t="shared" si="47"/>
        <v>3.0706170976548472E-3</v>
      </c>
      <c r="T311" s="192">
        <f t="shared" si="45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44681</v>
      </c>
      <c r="D312" s="95">
        <v>44711</v>
      </c>
      <c r="E312" s="91"/>
      <c r="F312" s="91">
        <v>3385</v>
      </c>
      <c r="G312" s="91" t="s">
        <v>725</v>
      </c>
      <c r="H312" s="96" t="s">
        <v>1020</v>
      </c>
      <c r="I312" s="97">
        <v>41037122</v>
      </c>
      <c r="J312" s="91" t="s">
        <v>726</v>
      </c>
      <c r="K312" s="94">
        <v>381.21</v>
      </c>
      <c r="L312" s="189">
        <f t="shared" si="40"/>
        <v>5</v>
      </c>
      <c r="M312" s="190" t="str">
        <f t="shared" si="46"/>
        <v>T2</v>
      </c>
      <c r="N312" s="187">
        <f t="shared" si="41"/>
        <v>30</v>
      </c>
      <c r="O312" s="191">
        <f t="shared" si="42"/>
        <v>11436.3</v>
      </c>
      <c r="P312" s="187" t="str">
        <f t="shared" si="43"/>
        <v>Dins Periode Legal</v>
      </c>
      <c r="Q312" s="187" t="str">
        <f t="shared" si="44"/>
        <v>T2 - Dins Periode Legal</v>
      </c>
      <c r="R312" s="187" t="str">
        <f t="shared" si="39"/>
        <v>T2 - Import Total</v>
      </c>
      <c r="S312" s="193">
        <f t="shared" si="47"/>
        <v>3.7568198979299194E-2</v>
      </c>
      <c r="T312" s="192">
        <f t="shared" si="45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44652</v>
      </c>
      <c r="D313" s="54">
        <v>44711</v>
      </c>
      <c r="E313" s="8"/>
      <c r="F313" s="8">
        <v>3386</v>
      </c>
      <c r="G313" s="8" t="s">
        <v>755</v>
      </c>
      <c r="H313" s="96" t="s">
        <v>1021</v>
      </c>
      <c r="I313" s="8">
        <v>41002565</v>
      </c>
      <c r="J313" s="8" t="s">
        <v>757</v>
      </c>
      <c r="K313" s="8">
        <v>55</v>
      </c>
      <c r="L313" s="189">
        <f t="shared" si="40"/>
        <v>5</v>
      </c>
      <c r="M313" s="190" t="str">
        <f t="shared" si="46"/>
        <v>T2</v>
      </c>
      <c r="N313" s="187">
        <f t="shared" si="41"/>
        <v>59</v>
      </c>
      <c r="O313" s="191">
        <f t="shared" si="42"/>
        <v>3245</v>
      </c>
      <c r="P313" s="187" t="str">
        <f t="shared" si="43"/>
        <v>Fora Periode Legal</v>
      </c>
      <c r="Q313" s="187" t="str">
        <f t="shared" si="44"/>
        <v>T2 - Fora Periode Legal</v>
      </c>
      <c r="R313" s="187" t="str">
        <f t="shared" si="39"/>
        <v>T2 - Import Total</v>
      </c>
      <c r="S313" s="193">
        <f t="shared" si="47"/>
        <v>1.0659811799955047E-2</v>
      </c>
      <c r="T313" s="192">
        <f t="shared" si="45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188">
        <v>44682</v>
      </c>
      <c r="D314" s="54">
        <v>44711</v>
      </c>
      <c r="E314" s="8"/>
      <c r="F314" s="8">
        <v>3387</v>
      </c>
      <c r="G314" s="8" t="s">
        <v>755</v>
      </c>
      <c r="H314" s="8" t="s">
        <v>1022</v>
      </c>
      <c r="I314" s="8">
        <v>41002565</v>
      </c>
      <c r="J314" s="8" t="s">
        <v>757</v>
      </c>
      <c r="K314" s="8">
        <v>432.78</v>
      </c>
      <c r="L314" s="189">
        <f t="shared" si="40"/>
        <v>5</v>
      </c>
      <c r="M314" s="190" t="str">
        <f t="shared" si="46"/>
        <v>T2</v>
      </c>
      <c r="N314" s="187">
        <f t="shared" si="41"/>
        <v>29</v>
      </c>
      <c r="O314" s="191">
        <f t="shared" si="42"/>
        <v>12550.619999999999</v>
      </c>
      <c r="P314" s="187" t="str">
        <f t="shared" si="43"/>
        <v>Dins Periode Legal</v>
      </c>
      <c r="Q314" s="187" t="str">
        <f t="shared" si="44"/>
        <v>T2 - Dins Periode Legal</v>
      </c>
      <c r="R314" s="187" t="str">
        <f t="shared" si="39"/>
        <v>T2 - Import Total</v>
      </c>
      <c r="S314" s="193">
        <f t="shared" si="47"/>
        <v>4.1228735646456641E-2</v>
      </c>
      <c r="T314" s="192">
        <f t="shared" si="45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199">
        <v>44683</v>
      </c>
      <c r="D315" s="54">
        <v>44711</v>
      </c>
      <c r="E315" s="8"/>
      <c r="F315" s="8">
        <v>3388</v>
      </c>
      <c r="G315" s="8" t="s">
        <v>666</v>
      </c>
      <c r="H315" s="8" t="s">
        <v>1023</v>
      </c>
      <c r="I315" s="8">
        <v>41037347</v>
      </c>
      <c r="J315" s="8" t="s">
        <v>566</v>
      </c>
      <c r="K315" s="8">
        <v>180.09</v>
      </c>
      <c r="L315" s="189">
        <f t="shared" si="40"/>
        <v>5</v>
      </c>
      <c r="M315" s="190" t="str">
        <f t="shared" si="46"/>
        <v>T2</v>
      </c>
      <c r="N315" s="187">
        <f t="shared" si="41"/>
        <v>28</v>
      </c>
      <c r="O315" s="191">
        <f t="shared" si="42"/>
        <v>5042.5200000000004</v>
      </c>
      <c r="P315" s="187" t="str">
        <f t="shared" si="43"/>
        <v>Dins Periode Legal</v>
      </c>
      <c r="Q315" s="187" t="str">
        <f t="shared" si="44"/>
        <v>T2 - Dins Periode Legal</v>
      </c>
      <c r="R315" s="187" t="str">
        <f t="shared" si="39"/>
        <v>T2 - Import Total</v>
      </c>
      <c r="S315" s="193">
        <f t="shared" si="47"/>
        <v>1.6564657687984381E-2</v>
      </c>
      <c r="T315" s="192">
        <f t="shared" si="45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199">
        <v>44685</v>
      </c>
      <c r="D316" s="54">
        <v>44711</v>
      </c>
      <c r="E316" s="8"/>
      <c r="F316" s="8">
        <v>3389</v>
      </c>
      <c r="G316" s="8" t="s">
        <v>709</v>
      </c>
      <c r="H316" s="8" t="s">
        <v>1024</v>
      </c>
      <c r="I316" s="8">
        <v>41000460</v>
      </c>
      <c r="J316" s="8" t="s">
        <v>152</v>
      </c>
      <c r="K316" s="8">
        <v>191.67</v>
      </c>
      <c r="L316" s="189">
        <f t="shared" si="40"/>
        <v>5</v>
      </c>
      <c r="M316" s="190" t="str">
        <f t="shared" si="46"/>
        <v>T2</v>
      </c>
      <c r="N316" s="187">
        <f t="shared" si="41"/>
        <v>26</v>
      </c>
      <c r="O316" s="191">
        <f t="shared" si="42"/>
        <v>4983.42</v>
      </c>
      <c r="P316" s="187" t="str">
        <f t="shared" si="43"/>
        <v>Dins Periode Legal</v>
      </c>
      <c r="Q316" s="187" t="str">
        <f t="shared" si="44"/>
        <v>T2 - Dins Periode Legal</v>
      </c>
      <c r="R316" s="187" t="str">
        <f t="shared" si="39"/>
        <v>T2 - Import Total</v>
      </c>
      <c r="S316" s="193">
        <f t="shared" si="47"/>
        <v>1.6370514428391977E-2</v>
      </c>
      <c r="T316" s="192">
        <f t="shared" si="45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44680</v>
      </c>
      <c r="D317" s="54">
        <v>44711</v>
      </c>
      <c r="E317" s="8"/>
      <c r="F317" s="8">
        <v>3390</v>
      </c>
      <c r="G317" s="8" t="s">
        <v>882</v>
      </c>
      <c r="H317" s="8" t="s">
        <v>1025</v>
      </c>
      <c r="I317" s="8">
        <v>41037370</v>
      </c>
      <c r="J317" s="8" t="s">
        <v>884</v>
      </c>
      <c r="K317" s="8">
        <v>71.91</v>
      </c>
      <c r="L317" s="189">
        <f t="shared" si="40"/>
        <v>5</v>
      </c>
      <c r="M317" s="190" t="str">
        <f t="shared" si="46"/>
        <v>T2</v>
      </c>
      <c r="N317" s="187">
        <f t="shared" si="41"/>
        <v>31</v>
      </c>
      <c r="O317" s="191">
        <f t="shared" si="42"/>
        <v>2229.21</v>
      </c>
      <c r="P317" s="187" t="str">
        <f t="shared" si="43"/>
        <v>Fora Periode Legal</v>
      </c>
      <c r="Q317" s="187" t="str">
        <f t="shared" si="44"/>
        <v>T2 - Fora Periode Legal</v>
      </c>
      <c r="R317" s="187" t="str">
        <f t="shared" si="39"/>
        <v>T2 - Import Total</v>
      </c>
      <c r="S317" s="193">
        <f t="shared" si="47"/>
        <v>7.322945781996236E-3</v>
      </c>
      <c r="T317" s="192">
        <f t="shared" si="45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188">
        <v>44680</v>
      </c>
      <c r="D318" s="54">
        <v>44711</v>
      </c>
      <c r="E318" s="8"/>
      <c r="F318" s="8">
        <v>3391</v>
      </c>
      <c r="G318" s="8" t="s">
        <v>1026</v>
      </c>
      <c r="H318" s="8" t="s">
        <v>1027</v>
      </c>
      <c r="I318" s="8">
        <v>41002591</v>
      </c>
      <c r="J318" s="8" t="s">
        <v>123</v>
      </c>
      <c r="K318" s="8">
        <v>198.44</v>
      </c>
      <c r="L318" s="189">
        <f t="shared" si="40"/>
        <v>5</v>
      </c>
      <c r="M318" s="190" t="str">
        <f t="shared" si="46"/>
        <v>T2</v>
      </c>
      <c r="N318" s="187">
        <f t="shared" si="41"/>
        <v>31</v>
      </c>
      <c r="O318" s="191">
        <f t="shared" si="42"/>
        <v>6151.64</v>
      </c>
      <c r="P318" s="187" t="str">
        <f t="shared" si="43"/>
        <v>Fora Periode Legal</v>
      </c>
      <c r="Q318" s="187" t="str">
        <f t="shared" si="44"/>
        <v>T2 - Fora Periode Legal</v>
      </c>
      <c r="R318" s="187" t="str">
        <f t="shared" si="39"/>
        <v>T2 - Import Total</v>
      </c>
      <c r="S318" s="193">
        <f t="shared" si="47"/>
        <v>2.020811237629444E-2</v>
      </c>
      <c r="T318" s="192">
        <f t="shared" si="45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188">
        <v>44681</v>
      </c>
      <c r="D319" s="54">
        <v>44711</v>
      </c>
      <c r="E319" s="8"/>
      <c r="F319" s="8">
        <v>3392</v>
      </c>
      <c r="G319" s="8" t="s">
        <v>636</v>
      </c>
      <c r="H319" s="8" t="s">
        <v>1028</v>
      </c>
      <c r="I319" s="8">
        <v>41007555</v>
      </c>
      <c r="J319" s="8" t="s">
        <v>93</v>
      </c>
      <c r="K319" s="8">
        <v>1939.75</v>
      </c>
      <c r="L319" s="189">
        <f t="shared" si="40"/>
        <v>5</v>
      </c>
      <c r="M319" s="190" t="str">
        <f t="shared" si="46"/>
        <v>T2</v>
      </c>
      <c r="N319" s="187">
        <f t="shared" si="41"/>
        <v>30</v>
      </c>
      <c r="O319" s="191">
        <f t="shared" si="42"/>
        <v>58192.5</v>
      </c>
      <c r="P319" s="187" t="str">
        <f t="shared" si="43"/>
        <v>Dins Periode Legal</v>
      </c>
      <c r="Q319" s="187" t="str">
        <f t="shared" si="44"/>
        <v>T2 - Dins Periode Legal</v>
      </c>
      <c r="R319" s="187" t="str">
        <f t="shared" si="39"/>
        <v>T2 - Import Total</v>
      </c>
      <c r="S319" s="193">
        <f t="shared" si="47"/>
        <v>0.1911621257839396</v>
      </c>
      <c r="T319" s="192">
        <f t="shared" si="45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188">
        <v>44681</v>
      </c>
      <c r="D320" s="54">
        <v>44711</v>
      </c>
      <c r="E320" s="8"/>
      <c r="F320" s="8">
        <v>3393</v>
      </c>
      <c r="G320" s="8" t="s">
        <v>636</v>
      </c>
      <c r="H320" s="8" t="s">
        <v>1029</v>
      </c>
      <c r="I320" s="8">
        <v>41007555</v>
      </c>
      <c r="J320" s="8" t="s">
        <v>93</v>
      </c>
      <c r="K320" s="8">
        <v>1580.24</v>
      </c>
      <c r="L320" s="189">
        <f t="shared" si="40"/>
        <v>5</v>
      </c>
      <c r="M320" s="190" t="str">
        <f t="shared" si="46"/>
        <v>T2</v>
      </c>
      <c r="N320" s="187">
        <f t="shared" si="41"/>
        <v>30</v>
      </c>
      <c r="O320" s="191">
        <f t="shared" si="42"/>
        <v>47407.199999999997</v>
      </c>
      <c r="P320" s="187" t="str">
        <f t="shared" si="43"/>
        <v>Dins Periode Legal</v>
      </c>
      <c r="Q320" s="187" t="str">
        <f t="shared" si="44"/>
        <v>T2 - Dins Periode Legal</v>
      </c>
      <c r="R320" s="187" t="str">
        <f t="shared" si="39"/>
        <v>T2 - Import Total</v>
      </c>
      <c r="S320" s="193">
        <f t="shared" si="47"/>
        <v>0.15573245915649578</v>
      </c>
      <c r="T320" s="192">
        <f t="shared" si="45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44690</v>
      </c>
      <c r="D321" s="54">
        <v>44711</v>
      </c>
      <c r="E321" s="8"/>
      <c r="F321" s="8">
        <v>3394</v>
      </c>
      <c r="G321" s="8" t="s">
        <v>804</v>
      </c>
      <c r="H321" s="8" t="s">
        <v>1030</v>
      </c>
      <c r="I321" s="8">
        <v>41002915</v>
      </c>
      <c r="J321" s="8" t="s">
        <v>109</v>
      </c>
      <c r="K321" s="8">
        <v>32.35</v>
      </c>
      <c r="L321" s="189">
        <f t="shared" si="40"/>
        <v>5</v>
      </c>
      <c r="M321" s="190" t="str">
        <f t="shared" si="46"/>
        <v>T2</v>
      </c>
      <c r="N321" s="187">
        <f t="shared" si="41"/>
        <v>21</v>
      </c>
      <c r="O321" s="191">
        <f t="shared" si="42"/>
        <v>679.35</v>
      </c>
      <c r="P321" s="187" t="str">
        <f t="shared" si="43"/>
        <v>Dins Periode Legal</v>
      </c>
      <c r="Q321" s="187" t="str">
        <f t="shared" si="44"/>
        <v>T2 - Dins Periode Legal</v>
      </c>
      <c r="R321" s="187" t="str">
        <f t="shared" si="39"/>
        <v>T2 - Import Total</v>
      </c>
      <c r="S321" s="193">
        <f t="shared" si="47"/>
        <v>2.2316619865329619E-3</v>
      </c>
      <c r="T321" s="192">
        <f t="shared" si="45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44681</v>
      </c>
      <c r="D322" s="54">
        <v>44711</v>
      </c>
      <c r="E322" s="8"/>
      <c r="F322" s="8">
        <v>3395</v>
      </c>
      <c r="G322" s="8" t="s">
        <v>725</v>
      </c>
      <c r="H322" s="8" t="s">
        <v>1031</v>
      </c>
      <c r="I322" s="8">
        <v>41037122</v>
      </c>
      <c r="J322" s="8" t="s">
        <v>726</v>
      </c>
      <c r="K322" s="8">
        <v>1781.12</v>
      </c>
      <c r="L322" s="189">
        <f t="shared" si="40"/>
        <v>5</v>
      </c>
      <c r="M322" s="190" t="str">
        <f t="shared" si="46"/>
        <v>T2</v>
      </c>
      <c r="N322" s="187">
        <f t="shared" si="41"/>
        <v>30</v>
      </c>
      <c r="O322" s="191">
        <f t="shared" si="42"/>
        <v>53433.599999999999</v>
      </c>
      <c r="P322" s="187" t="str">
        <f t="shared" si="43"/>
        <v>Dins Periode Legal</v>
      </c>
      <c r="Q322" s="187" t="str">
        <f t="shared" si="44"/>
        <v>T2 - Dins Periode Legal</v>
      </c>
      <c r="R322" s="187" t="str">
        <f t="shared" si="39"/>
        <v>T2 - Import Total</v>
      </c>
      <c r="S322" s="193">
        <f t="shared" si="47"/>
        <v>0.17552915864224281</v>
      </c>
      <c r="T322" s="192">
        <f t="shared" si="45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188">
        <v>44681</v>
      </c>
      <c r="D323" s="54">
        <v>44711</v>
      </c>
      <c r="E323" s="8"/>
      <c r="F323" s="8">
        <v>3396</v>
      </c>
      <c r="G323" s="8" t="s">
        <v>636</v>
      </c>
      <c r="H323" s="8" t="s">
        <v>1032</v>
      </c>
      <c r="I323" s="8">
        <v>41007555</v>
      </c>
      <c r="J323" s="8" t="s">
        <v>93</v>
      </c>
      <c r="K323" s="8">
        <v>998.25</v>
      </c>
      <c r="L323" s="189">
        <f t="shared" si="40"/>
        <v>5</v>
      </c>
      <c r="M323" s="190" t="str">
        <f t="shared" si="46"/>
        <v>T2</v>
      </c>
      <c r="N323" s="187">
        <f t="shared" si="41"/>
        <v>30</v>
      </c>
      <c r="O323" s="191">
        <f t="shared" si="42"/>
        <v>29947.5</v>
      </c>
      <c r="P323" s="187" t="str">
        <f t="shared" si="43"/>
        <v>Dins Periode Legal</v>
      </c>
      <c r="Q323" s="187" t="str">
        <f t="shared" si="44"/>
        <v>T2 - Dins Periode Legal</v>
      </c>
      <c r="R323" s="187" t="str">
        <f t="shared" ref="R323:R386" si="48">CONCATENATE($M323," - Import Total")</f>
        <v>T2 - Import Total</v>
      </c>
      <c r="S323" s="193">
        <f t="shared" si="47"/>
        <v>9.8377415679246141E-2</v>
      </c>
      <c r="T323" s="192">
        <f t="shared" si="45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188">
        <v>44681</v>
      </c>
      <c r="D324" s="54">
        <v>44711</v>
      </c>
      <c r="E324" s="8"/>
      <c r="F324" s="8">
        <v>3397</v>
      </c>
      <c r="G324" s="8" t="s">
        <v>636</v>
      </c>
      <c r="H324" s="8" t="s">
        <v>1033</v>
      </c>
      <c r="I324" s="8">
        <v>41007555</v>
      </c>
      <c r="J324" s="8" t="s">
        <v>93</v>
      </c>
      <c r="K324" s="8">
        <v>12403.18</v>
      </c>
      <c r="L324" s="189">
        <f t="shared" ref="L324:L387" si="49">IF(D324="","",MONTH(D324))</f>
        <v>5</v>
      </c>
      <c r="M324" s="190" t="str">
        <f t="shared" si="46"/>
        <v>T2</v>
      </c>
      <c r="N324" s="187">
        <f t="shared" ref="N324:N387" si="50">IF(D324="",0,D324-C324)</f>
        <v>30</v>
      </c>
      <c r="O324" s="191">
        <f t="shared" ref="O324:O387" si="51">K324*N324</f>
        <v>372095.4</v>
      </c>
      <c r="P324" s="187" t="str">
        <f t="shared" ref="P324:P387" si="52">IF(N324&lt;=30,"Dins Periode Legal","Fora Periode Legal")</f>
        <v>Dins Periode Legal</v>
      </c>
      <c r="Q324" s="187" t="str">
        <f t="shared" ref="Q324:Q387" si="53">CONCATENATE($M324," - ",P324)</f>
        <v>T2 - Dins Periode Legal</v>
      </c>
      <c r="R324" s="187" t="str">
        <f t="shared" si="48"/>
        <v>T2 - Import Total</v>
      </c>
      <c r="S324" s="193">
        <f t="shared" si="47"/>
        <v>1.2223318753864385</v>
      </c>
      <c r="T324" s="192">
        <f t="shared" ref="T324:T387" si="54">IF(L324="",0,1)</f>
        <v>1</v>
      </c>
      <c r="V324" s="91"/>
      <c r="W324" s="91"/>
      <c r="X324" s="91"/>
      <c r="Y324" s="91"/>
      <c r="Z324" s="91"/>
      <c r="AA324" s="91"/>
    </row>
    <row r="325" spans="3:27" x14ac:dyDescent="0.25">
      <c r="C325" s="188">
        <v>44681</v>
      </c>
      <c r="D325" s="54">
        <v>44711</v>
      </c>
      <c r="E325" s="8"/>
      <c r="F325" s="8">
        <v>3398</v>
      </c>
      <c r="G325" s="8" t="s">
        <v>657</v>
      </c>
      <c r="H325" s="8" t="s">
        <v>1034</v>
      </c>
      <c r="I325" s="8">
        <v>40002950</v>
      </c>
      <c r="J325" s="8" t="s">
        <v>20</v>
      </c>
      <c r="K325" s="8">
        <v>989.18</v>
      </c>
      <c r="L325" s="189">
        <f t="shared" si="49"/>
        <v>5</v>
      </c>
      <c r="M325" s="190" t="str">
        <f t="shared" si="46"/>
        <v>T2</v>
      </c>
      <c r="N325" s="187">
        <f t="shared" si="50"/>
        <v>30</v>
      </c>
      <c r="O325" s="191">
        <f t="shared" si="51"/>
        <v>29675.399999999998</v>
      </c>
      <c r="P325" s="187" t="str">
        <f t="shared" si="52"/>
        <v>Dins Periode Legal</v>
      </c>
      <c r="Q325" s="187" t="str">
        <f t="shared" si="53"/>
        <v>T2 - Dins Periode Legal</v>
      </c>
      <c r="R325" s="187" t="str">
        <f t="shared" si="48"/>
        <v>T2 - Import Total</v>
      </c>
      <c r="S325" s="193">
        <f t="shared" si="47"/>
        <v>9.7483568286097361E-2</v>
      </c>
      <c r="T325" s="192">
        <f t="shared" si="54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44652</v>
      </c>
      <c r="D326" s="54">
        <v>44711</v>
      </c>
      <c r="E326" s="8"/>
      <c r="F326" s="8">
        <v>3399</v>
      </c>
      <c r="G326" s="8" t="s">
        <v>674</v>
      </c>
      <c r="H326" s="8" t="s">
        <v>1035</v>
      </c>
      <c r="I326" s="8">
        <v>41037104</v>
      </c>
      <c r="J326" s="8" t="s">
        <v>676</v>
      </c>
      <c r="K326" s="8">
        <v>78.650000000000006</v>
      </c>
      <c r="L326" s="189">
        <f t="shared" si="49"/>
        <v>5</v>
      </c>
      <c r="M326" s="190" t="str">
        <f t="shared" si="46"/>
        <v>T2</v>
      </c>
      <c r="N326" s="187">
        <f t="shared" si="50"/>
        <v>59</v>
      </c>
      <c r="O326" s="191">
        <f t="shared" si="51"/>
        <v>4640.3500000000004</v>
      </c>
      <c r="P326" s="187" t="str">
        <f t="shared" si="52"/>
        <v>Fora Periode Legal</v>
      </c>
      <c r="Q326" s="187" t="str">
        <f t="shared" si="53"/>
        <v>T2 - Fora Periode Legal</v>
      </c>
      <c r="R326" s="187" t="str">
        <f t="shared" si="48"/>
        <v>T2 - Import Total</v>
      </c>
      <c r="S326" s="193">
        <f t="shared" si="47"/>
        <v>1.5243530873935715E-2</v>
      </c>
      <c r="T326" s="192">
        <f t="shared" si="54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44691</v>
      </c>
      <c r="D327" s="54">
        <v>44711</v>
      </c>
      <c r="E327" s="8"/>
      <c r="F327" s="8">
        <v>3400</v>
      </c>
      <c r="G327" s="8" t="s">
        <v>971</v>
      </c>
      <c r="H327" s="8" t="s">
        <v>1036</v>
      </c>
      <c r="I327" s="8">
        <v>41002970</v>
      </c>
      <c r="J327" s="8" t="s">
        <v>973</v>
      </c>
      <c r="K327" s="8">
        <v>495</v>
      </c>
      <c r="L327" s="189">
        <f t="shared" si="49"/>
        <v>5</v>
      </c>
      <c r="M327" s="190" t="str">
        <f t="shared" ref="M327:M390" si="55">IF(L327="","",VLOOKUP(L327,$AJ$8:$AK$19,2,FALSE))</f>
        <v>T2</v>
      </c>
      <c r="N327" s="187">
        <f t="shared" si="50"/>
        <v>20</v>
      </c>
      <c r="O327" s="191">
        <f t="shared" si="51"/>
        <v>9900</v>
      </c>
      <c r="P327" s="187" t="str">
        <f t="shared" si="52"/>
        <v>Dins Periode Legal</v>
      </c>
      <c r="Q327" s="187" t="str">
        <f t="shared" si="53"/>
        <v>T2 - Dins Periode Legal</v>
      </c>
      <c r="R327" s="187" t="str">
        <f t="shared" si="48"/>
        <v>T2 - Import Total</v>
      </c>
      <c r="S327" s="193">
        <f t="shared" ref="S327:S390" si="56">IF(M327="",0,K327/(VLOOKUP(R327,$X$9:$Y$27,2,FALSE))*N327)</f>
        <v>3.2521459728676413E-2</v>
      </c>
      <c r="T327" s="192">
        <f t="shared" si="54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188">
        <v>44691</v>
      </c>
      <c r="D328" s="54">
        <v>44711</v>
      </c>
      <c r="E328" s="8"/>
      <c r="F328" s="8">
        <v>3401</v>
      </c>
      <c r="G328" s="8" t="s">
        <v>971</v>
      </c>
      <c r="H328" s="8" t="s">
        <v>1037</v>
      </c>
      <c r="I328" s="8">
        <v>41002970</v>
      </c>
      <c r="J328" s="8" t="s">
        <v>973</v>
      </c>
      <c r="K328" s="8">
        <v>495</v>
      </c>
      <c r="L328" s="189">
        <f t="shared" si="49"/>
        <v>5</v>
      </c>
      <c r="M328" s="190" t="str">
        <f t="shared" si="55"/>
        <v>T2</v>
      </c>
      <c r="N328" s="187">
        <f t="shared" si="50"/>
        <v>20</v>
      </c>
      <c r="O328" s="191">
        <f t="shared" si="51"/>
        <v>9900</v>
      </c>
      <c r="P328" s="187" t="str">
        <f t="shared" si="52"/>
        <v>Dins Periode Legal</v>
      </c>
      <c r="Q328" s="187" t="str">
        <f t="shared" si="53"/>
        <v>T2 - Dins Periode Legal</v>
      </c>
      <c r="R328" s="187" t="str">
        <f t="shared" si="48"/>
        <v>T2 - Import Total</v>
      </c>
      <c r="S328" s="193">
        <f t="shared" si="56"/>
        <v>3.2521459728676413E-2</v>
      </c>
      <c r="T328" s="192">
        <f t="shared" si="54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188">
        <v>44691</v>
      </c>
      <c r="D329" s="54">
        <v>44711</v>
      </c>
      <c r="E329" s="8"/>
      <c r="F329" s="8">
        <v>3402</v>
      </c>
      <c r="G329" s="8" t="s">
        <v>971</v>
      </c>
      <c r="H329" s="8" t="s">
        <v>1038</v>
      </c>
      <c r="I329" s="8">
        <v>41002970</v>
      </c>
      <c r="J329" s="8" t="s">
        <v>973</v>
      </c>
      <c r="K329" s="8">
        <v>495</v>
      </c>
      <c r="L329" s="189">
        <f t="shared" si="49"/>
        <v>5</v>
      </c>
      <c r="M329" s="190" t="str">
        <f t="shared" si="55"/>
        <v>T2</v>
      </c>
      <c r="N329" s="187">
        <f t="shared" si="50"/>
        <v>20</v>
      </c>
      <c r="O329" s="191">
        <f t="shared" si="51"/>
        <v>9900</v>
      </c>
      <c r="P329" s="187" t="str">
        <f t="shared" si="52"/>
        <v>Dins Periode Legal</v>
      </c>
      <c r="Q329" s="187" t="str">
        <f t="shared" si="53"/>
        <v>T2 - Dins Periode Legal</v>
      </c>
      <c r="R329" s="187" t="str">
        <f t="shared" si="48"/>
        <v>T2 - Import Total</v>
      </c>
      <c r="S329" s="193">
        <f t="shared" si="56"/>
        <v>3.2521459728676413E-2</v>
      </c>
      <c r="T329" s="192">
        <f t="shared" si="54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44690</v>
      </c>
      <c r="D330" s="54">
        <v>44711</v>
      </c>
      <c r="E330" s="8"/>
      <c r="F330" s="8">
        <v>3403</v>
      </c>
      <c r="G330" s="8" t="s">
        <v>1039</v>
      </c>
      <c r="H330" s="8" t="s">
        <v>1040</v>
      </c>
      <c r="I330" s="8">
        <v>41037375</v>
      </c>
      <c r="J330" s="8" t="s">
        <v>1041</v>
      </c>
      <c r="K330" s="8">
        <v>1695.5</v>
      </c>
      <c r="L330" s="189">
        <f t="shared" si="49"/>
        <v>5</v>
      </c>
      <c r="M330" s="190" t="str">
        <f t="shared" si="55"/>
        <v>T2</v>
      </c>
      <c r="N330" s="187">
        <f t="shared" si="50"/>
        <v>21</v>
      </c>
      <c r="O330" s="191">
        <f t="shared" si="51"/>
        <v>35605.5</v>
      </c>
      <c r="P330" s="187" t="str">
        <f t="shared" si="52"/>
        <v>Dins Periode Legal</v>
      </c>
      <c r="Q330" s="187" t="str">
        <f t="shared" si="53"/>
        <v>T2 - Dins Periode Legal</v>
      </c>
      <c r="R330" s="187" t="str">
        <f t="shared" si="48"/>
        <v>T2 - Import Total</v>
      </c>
      <c r="S330" s="193">
        <f t="shared" si="56"/>
        <v>0.11696392266357454</v>
      </c>
      <c r="T330" s="192">
        <f t="shared" si="54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44682</v>
      </c>
      <c r="D331" s="54">
        <v>44711</v>
      </c>
      <c r="E331" s="8"/>
      <c r="F331" s="8">
        <v>3404</v>
      </c>
      <c r="G331" s="8" t="s">
        <v>755</v>
      </c>
      <c r="H331" s="8" t="s">
        <v>1042</v>
      </c>
      <c r="I331" s="8">
        <v>41002565</v>
      </c>
      <c r="J331" s="8" t="s">
        <v>757</v>
      </c>
      <c r="K331" s="8">
        <v>55</v>
      </c>
      <c r="L331" s="189">
        <f t="shared" si="49"/>
        <v>5</v>
      </c>
      <c r="M331" s="190" t="str">
        <f t="shared" si="55"/>
        <v>T2</v>
      </c>
      <c r="N331" s="187">
        <f t="shared" si="50"/>
        <v>29</v>
      </c>
      <c r="O331" s="191">
        <f t="shared" si="51"/>
        <v>1595</v>
      </c>
      <c r="P331" s="187" t="str">
        <f t="shared" si="52"/>
        <v>Dins Periode Legal</v>
      </c>
      <c r="Q331" s="187" t="str">
        <f t="shared" si="53"/>
        <v>T2 - Dins Periode Legal</v>
      </c>
      <c r="R331" s="187" t="str">
        <f t="shared" si="48"/>
        <v>T2 - Import Total</v>
      </c>
      <c r="S331" s="193">
        <f t="shared" si="56"/>
        <v>5.2395685118423107E-3</v>
      </c>
      <c r="T331" s="192">
        <f t="shared" si="54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44685</v>
      </c>
      <c r="D332" s="54">
        <v>44711</v>
      </c>
      <c r="E332" s="8"/>
      <c r="F332" s="8">
        <v>3405</v>
      </c>
      <c r="G332" s="8" t="s">
        <v>600</v>
      </c>
      <c r="H332" s="8" t="s">
        <v>1043</v>
      </c>
      <c r="I332" s="8">
        <v>41007530</v>
      </c>
      <c r="J332" s="8" t="s">
        <v>46</v>
      </c>
      <c r="K332" s="8">
        <v>790.86</v>
      </c>
      <c r="L332" s="189">
        <f t="shared" si="49"/>
        <v>5</v>
      </c>
      <c r="M332" s="190" t="str">
        <f t="shared" si="55"/>
        <v>T2</v>
      </c>
      <c r="N332" s="187">
        <f t="shared" si="50"/>
        <v>26</v>
      </c>
      <c r="O332" s="191">
        <f t="shared" si="51"/>
        <v>20562.36</v>
      </c>
      <c r="P332" s="187" t="str">
        <f t="shared" si="52"/>
        <v>Dins Periode Legal</v>
      </c>
      <c r="Q332" s="187" t="str">
        <f t="shared" si="53"/>
        <v>T2 - Dins Periode Legal</v>
      </c>
      <c r="R332" s="187" t="str">
        <f t="shared" si="48"/>
        <v>T2 - Import Total</v>
      </c>
      <c r="S332" s="193">
        <f t="shared" si="56"/>
        <v>6.7547268956216835E-2</v>
      </c>
      <c r="T332" s="192">
        <f t="shared" si="54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188">
        <v>44693</v>
      </c>
      <c r="D333" s="54">
        <v>44711</v>
      </c>
      <c r="E333" s="8"/>
      <c r="F333" s="8">
        <v>3406</v>
      </c>
      <c r="G333" s="8" t="s">
        <v>598</v>
      </c>
      <c r="H333" s="8" t="s">
        <v>1044</v>
      </c>
      <c r="I333" s="8">
        <v>41002511</v>
      </c>
      <c r="J333" s="8" t="s">
        <v>557</v>
      </c>
      <c r="K333" s="8">
        <v>435.29</v>
      </c>
      <c r="L333" s="189">
        <f t="shared" si="49"/>
        <v>5</v>
      </c>
      <c r="M333" s="190" t="str">
        <f t="shared" si="55"/>
        <v>T2</v>
      </c>
      <c r="N333" s="187">
        <f t="shared" si="50"/>
        <v>18</v>
      </c>
      <c r="O333" s="191">
        <f t="shared" si="51"/>
        <v>7835.22</v>
      </c>
      <c r="P333" s="187" t="str">
        <f t="shared" si="52"/>
        <v>Dins Periode Legal</v>
      </c>
      <c r="Q333" s="187" t="str">
        <f t="shared" si="53"/>
        <v>T2 - Dins Periode Legal</v>
      </c>
      <c r="R333" s="187" t="str">
        <f t="shared" si="48"/>
        <v>T2 - Import Total</v>
      </c>
      <c r="S333" s="193">
        <f t="shared" si="56"/>
        <v>2.5738665827810103E-2</v>
      </c>
      <c r="T333" s="192">
        <f t="shared" si="54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188">
        <v>44693</v>
      </c>
      <c r="D334" s="54">
        <v>44711</v>
      </c>
      <c r="E334" s="8"/>
      <c r="F334" s="8">
        <v>3407</v>
      </c>
      <c r="G334" s="8" t="s">
        <v>1045</v>
      </c>
      <c r="H334" s="8" t="s">
        <v>1046</v>
      </c>
      <c r="I334" s="8">
        <v>41037360</v>
      </c>
      <c r="J334" s="8" t="s">
        <v>1047</v>
      </c>
      <c r="K334" s="8">
        <v>1742.4</v>
      </c>
      <c r="L334" s="189">
        <f t="shared" si="49"/>
        <v>5</v>
      </c>
      <c r="M334" s="190" t="str">
        <f t="shared" si="55"/>
        <v>T2</v>
      </c>
      <c r="N334" s="187">
        <f t="shared" si="50"/>
        <v>18</v>
      </c>
      <c r="O334" s="191">
        <f t="shared" si="51"/>
        <v>31363.200000000001</v>
      </c>
      <c r="P334" s="187" t="str">
        <f t="shared" si="52"/>
        <v>Dins Periode Legal</v>
      </c>
      <c r="Q334" s="187" t="str">
        <f t="shared" si="53"/>
        <v>T2 - Dins Periode Legal</v>
      </c>
      <c r="R334" s="187" t="str">
        <f t="shared" si="48"/>
        <v>T2 - Import Total</v>
      </c>
      <c r="S334" s="193">
        <f t="shared" si="56"/>
        <v>0.10302798442044687</v>
      </c>
      <c r="T334" s="192">
        <f t="shared" si="54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44687</v>
      </c>
      <c r="D335" s="54">
        <v>44711</v>
      </c>
      <c r="E335" s="8"/>
      <c r="F335" s="8">
        <v>3408</v>
      </c>
      <c r="G335" s="8" t="s">
        <v>588</v>
      </c>
      <c r="H335" s="8" t="s">
        <v>1048</v>
      </c>
      <c r="I335" s="8">
        <v>41008099</v>
      </c>
      <c r="J335" s="8" t="s">
        <v>25</v>
      </c>
      <c r="K335" s="8">
        <v>723.06</v>
      </c>
      <c r="L335" s="189">
        <f t="shared" si="49"/>
        <v>5</v>
      </c>
      <c r="M335" s="190" t="str">
        <f t="shared" si="55"/>
        <v>T2</v>
      </c>
      <c r="N335" s="187">
        <f t="shared" si="50"/>
        <v>24</v>
      </c>
      <c r="O335" s="191">
        <f t="shared" si="51"/>
        <v>17353.439999999999</v>
      </c>
      <c r="P335" s="187" t="str">
        <f t="shared" si="52"/>
        <v>Dins Periode Legal</v>
      </c>
      <c r="Q335" s="187" t="str">
        <f t="shared" si="53"/>
        <v>T2 - Dins Periode Legal</v>
      </c>
      <c r="R335" s="187" t="str">
        <f t="shared" si="48"/>
        <v>T2 - Import Total</v>
      </c>
      <c r="S335" s="193">
        <f t="shared" si="56"/>
        <v>5.7005979809495184E-2</v>
      </c>
      <c r="T335" s="192">
        <f t="shared" si="54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188">
        <v>44693</v>
      </c>
      <c r="D336" s="54">
        <v>44711</v>
      </c>
      <c r="E336" s="8"/>
      <c r="F336" s="8">
        <v>3409</v>
      </c>
      <c r="G336" s="8" t="s">
        <v>1049</v>
      </c>
      <c r="H336" s="8" t="s">
        <v>1050</v>
      </c>
      <c r="I336" s="8">
        <v>40000870</v>
      </c>
      <c r="J336" s="8" t="s">
        <v>1051</v>
      </c>
      <c r="K336" s="8">
        <v>684.58</v>
      </c>
      <c r="L336" s="189">
        <f t="shared" si="49"/>
        <v>5</v>
      </c>
      <c r="M336" s="190" t="str">
        <f t="shared" si="55"/>
        <v>T2</v>
      </c>
      <c r="N336" s="187">
        <f t="shared" si="50"/>
        <v>18</v>
      </c>
      <c r="O336" s="191">
        <f t="shared" si="51"/>
        <v>12322.44</v>
      </c>
      <c r="P336" s="187" t="str">
        <f t="shared" si="52"/>
        <v>Dins Periode Legal</v>
      </c>
      <c r="Q336" s="187" t="str">
        <f t="shared" si="53"/>
        <v>T2 - Dins Periode Legal</v>
      </c>
      <c r="R336" s="187" t="str">
        <f t="shared" si="48"/>
        <v>T2 - Import Total</v>
      </c>
      <c r="S336" s="193">
        <f t="shared" si="56"/>
        <v>4.0479165274649634E-2</v>
      </c>
      <c r="T336" s="192">
        <f t="shared" si="54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44687</v>
      </c>
      <c r="D337" s="54">
        <v>44711</v>
      </c>
      <c r="E337" s="8"/>
      <c r="F337" s="8">
        <v>3410</v>
      </c>
      <c r="G337" s="8" t="s">
        <v>1052</v>
      </c>
      <c r="H337" s="8" t="s">
        <v>1053</v>
      </c>
      <c r="I337" s="8">
        <v>40037328</v>
      </c>
      <c r="J337" s="8" t="s">
        <v>1054</v>
      </c>
      <c r="K337" s="8">
        <v>790.85</v>
      </c>
      <c r="L337" s="189">
        <f t="shared" si="49"/>
        <v>5</v>
      </c>
      <c r="M337" s="190" t="str">
        <f t="shared" si="55"/>
        <v>T2</v>
      </c>
      <c r="N337" s="187">
        <f t="shared" si="50"/>
        <v>24</v>
      </c>
      <c r="O337" s="191">
        <f t="shared" si="51"/>
        <v>18980.400000000001</v>
      </c>
      <c r="P337" s="187" t="str">
        <f t="shared" si="52"/>
        <v>Dins Periode Legal</v>
      </c>
      <c r="Q337" s="187" t="str">
        <f t="shared" si="53"/>
        <v>T2 - Dins Periode Legal</v>
      </c>
      <c r="R337" s="187" t="str">
        <f t="shared" si="48"/>
        <v>T2 - Import Total</v>
      </c>
      <c r="S337" s="193">
        <f t="shared" si="56"/>
        <v>6.2350536791330284E-2</v>
      </c>
      <c r="T337" s="192">
        <f t="shared" si="54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44692</v>
      </c>
      <c r="D338" s="54">
        <v>44711</v>
      </c>
      <c r="E338" s="8"/>
      <c r="F338" s="8">
        <v>3411</v>
      </c>
      <c r="G338" s="8" t="s">
        <v>1055</v>
      </c>
      <c r="H338" s="8" t="s">
        <v>1056</v>
      </c>
      <c r="I338" s="8">
        <v>41008103</v>
      </c>
      <c r="J338" s="8" t="s">
        <v>124</v>
      </c>
      <c r="K338" s="8">
        <v>447.7</v>
      </c>
      <c r="L338" s="189">
        <f t="shared" si="49"/>
        <v>5</v>
      </c>
      <c r="M338" s="190" t="str">
        <f t="shared" si="55"/>
        <v>T2</v>
      </c>
      <c r="N338" s="187">
        <f t="shared" si="50"/>
        <v>19</v>
      </c>
      <c r="O338" s="191">
        <f t="shared" si="51"/>
        <v>8506.2999999999993</v>
      </c>
      <c r="P338" s="187" t="str">
        <f t="shared" si="52"/>
        <v>Dins Periode Legal</v>
      </c>
      <c r="Q338" s="187" t="str">
        <f t="shared" si="53"/>
        <v>T2 - Dins Periode Legal</v>
      </c>
      <c r="R338" s="187" t="str">
        <f t="shared" si="48"/>
        <v>T2 - Import Total</v>
      </c>
      <c r="S338" s="193">
        <f t="shared" si="56"/>
        <v>2.7943160897983852E-2</v>
      </c>
      <c r="T338" s="192">
        <f t="shared" si="54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188">
        <v>44692</v>
      </c>
      <c r="D339" s="54">
        <v>44711</v>
      </c>
      <c r="E339" s="8"/>
      <c r="F339" s="8">
        <v>3412</v>
      </c>
      <c r="G339" s="8" t="s">
        <v>1055</v>
      </c>
      <c r="H339" s="8" t="s">
        <v>1057</v>
      </c>
      <c r="I339" s="8">
        <v>41008103</v>
      </c>
      <c r="J339" s="8" t="s">
        <v>124</v>
      </c>
      <c r="K339" s="8">
        <v>447.7</v>
      </c>
      <c r="L339" s="189">
        <f t="shared" si="49"/>
        <v>5</v>
      </c>
      <c r="M339" s="190" t="str">
        <f t="shared" si="55"/>
        <v>T2</v>
      </c>
      <c r="N339" s="187">
        <f t="shared" si="50"/>
        <v>19</v>
      </c>
      <c r="O339" s="191">
        <f t="shared" si="51"/>
        <v>8506.2999999999993</v>
      </c>
      <c r="P339" s="187" t="str">
        <f t="shared" si="52"/>
        <v>Dins Periode Legal</v>
      </c>
      <c r="Q339" s="187" t="str">
        <f t="shared" si="53"/>
        <v>T2 - Dins Periode Legal</v>
      </c>
      <c r="R339" s="187" t="str">
        <f t="shared" si="48"/>
        <v>T2 - Import Total</v>
      </c>
      <c r="S339" s="193">
        <f t="shared" si="56"/>
        <v>2.7943160897983852E-2</v>
      </c>
      <c r="T339" s="192">
        <f t="shared" si="54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188">
        <v>44692</v>
      </c>
      <c r="D340" s="54">
        <v>44711</v>
      </c>
      <c r="E340" s="8"/>
      <c r="F340" s="8">
        <v>3413</v>
      </c>
      <c r="G340" s="8" t="s">
        <v>1055</v>
      </c>
      <c r="H340" s="8" t="s">
        <v>1058</v>
      </c>
      <c r="I340" s="8">
        <v>41008103</v>
      </c>
      <c r="J340" s="8" t="s">
        <v>124</v>
      </c>
      <c r="K340" s="8">
        <v>966.79</v>
      </c>
      <c r="L340" s="189">
        <f t="shared" si="49"/>
        <v>5</v>
      </c>
      <c r="M340" s="190" t="str">
        <f t="shared" si="55"/>
        <v>T2</v>
      </c>
      <c r="N340" s="187">
        <f t="shared" si="50"/>
        <v>19</v>
      </c>
      <c r="O340" s="191">
        <f t="shared" si="51"/>
        <v>18369.009999999998</v>
      </c>
      <c r="P340" s="187" t="str">
        <f t="shared" si="52"/>
        <v>Dins Periode Legal</v>
      </c>
      <c r="Q340" s="187" t="str">
        <f t="shared" si="53"/>
        <v>T2 - Dins Periode Legal</v>
      </c>
      <c r="R340" s="187" t="str">
        <f t="shared" si="48"/>
        <v>T2 - Import Total</v>
      </c>
      <c r="S340" s="193">
        <f t="shared" si="56"/>
        <v>6.0342123128348912E-2</v>
      </c>
      <c r="T340" s="192">
        <f t="shared" si="54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44696</v>
      </c>
      <c r="D341" s="54">
        <v>44711</v>
      </c>
      <c r="E341" s="8"/>
      <c r="F341" s="8">
        <v>3414</v>
      </c>
      <c r="G341" s="8" t="s">
        <v>616</v>
      </c>
      <c r="H341" s="8" t="s">
        <v>1059</v>
      </c>
      <c r="I341" s="8">
        <v>40000100</v>
      </c>
      <c r="J341" s="8" t="s">
        <v>14</v>
      </c>
      <c r="K341" s="8">
        <v>67.760000000000005</v>
      </c>
      <c r="L341" s="189">
        <f t="shared" si="49"/>
        <v>5</v>
      </c>
      <c r="M341" s="190" t="str">
        <f t="shared" si="55"/>
        <v>T2</v>
      </c>
      <c r="N341" s="187">
        <f t="shared" si="50"/>
        <v>15</v>
      </c>
      <c r="O341" s="191">
        <f t="shared" si="51"/>
        <v>1016.4000000000001</v>
      </c>
      <c r="P341" s="187" t="str">
        <f t="shared" si="52"/>
        <v>Dins Periode Legal</v>
      </c>
      <c r="Q341" s="187" t="str">
        <f t="shared" si="53"/>
        <v>T2 - Dins Periode Legal</v>
      </c>
      <c r="R341" s="187" t="str">
        <f t="shared" si="48"/>
        <v>T2 - Import Total</v>
      </c>
      <c r="S341" s="193">
        <f t="shared" si="56"/>
        <v>3.3388698654774453E-3</v>
      </c>
      <c r="T341" s="192">
        <f t="shared" si="54"/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44694</v>
      </c>
      <c r="D342" s="54">
        <v>44711</v>
      </c>
      <c r="E342" s="8"/>
      <c r="F342" s="8">
        <v>3415</v>
      </c>
      <c r="G342" s="8" t="s">
        <v>623</v>
      </c>
      <c r="H342" s="8" t="s">
        <v>1060</v>
      </c>
      <c r="I342" s="8">
        <v>40010011</v>
      </c>
      <c r="J342" s="8" t="s">
        <v>561</v>
      </c>
      <c r="K342" s="8">
        <v>127.3</v>
      </c>
      <c r="L342" s="189">
        <f t="shared" si="49"/>
        <v>5</v>
      </c>
      <c r="M342" s="190" t="str">
        <f t="shared" si="55"/>
        <v>T2</v>
      </c>
      <c r="N342" s="187">
        <f t="shared" si="50"/>
        <v>17</v>
      </c>
      <c r="O342" s="191">
        <f t="shared" si="51"/>
        <v>2164.1</v>
      </c>
      <c r="P342" s="187" t="str">
        <f t="shared" si="52"/>
        <v>Dins Periode Legal</v>
      </c>
      <c r="Q342" s="187" t="str">
        <f t="shared" si="53"/>
        <v>T2 - Dins Periode Legal</v>
      </c>
      <c r="R342" s="187" t="str">
        <f t="shared" si="48"/>
        <v>T2 - Import Total</v>
      </c>
      <c r="S342" s="193">
        <f t="shared" si="56"/>
        <v>7.1090596968513753E-3</v>
      </c>
      <c r="T342" s="192">
        <f t="shared" si="54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188">
        <v>44683</v>
      </c>
      <c r="D343" s="54">
        <v>44711</v>
      </c>
      <c r="E343" s="8"/>
      <c r="F343" s="8">
        <v>3416</v>
      </c>
      <c r="G343" s="8" t="s">
        <v>636</v>
      </c>
      <c r="H343" s="8" t="s">
        <v>1061</v>
      </c>
      <c r="I343" s="8">
        <v>41007555</v>
      </c>
      <c r="J343" s="8" t="s">
        <v>93</v>
      </c>
      <c r="K343" s="8">
        <v>558.03</v>
      </c>
      <c r="L343" s="189">
        <f t="shared" si="49"/>
        <v>5</v>
      </c>
      <c r="M343" s="190" t="str">
        <f t="shared" si="55"/>
        <v>T2</v>
      </c>
      <c r="N343" s="187">
        <f t="shared" si="50"/>
        <v>28</v>
      </c>
      <c r="O343" s="191">
        <f t="shared" si="51"/>
        <v>15624.84</v>
      </c>
      <c r="P343" s="187" t="str">
        <f t="shared" si="52"/>
        <v>Dins Periode Legal</v>
      </c>
      <c r="Q343" s="187" t="str">
        <f t="shared" si="53"/>
        <v>T2 - Dins Periode Legal</v>
      </c>
      <c r="R343" s="187" t="str">
        <f t="shared" si="48"/>
        <v>T2 - Import Total</v>
      </c>
      <c r="S343" s="193">
        <f t="shared" si="56"/>
        <v>5.1327535841112354E-2</v>
      </c>
      <c r="T343" s="192">
        <f t="shared" si="54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188">
        <v>44683</v>
      </c>
      <c r="D344" s="54">
        <v>44711</v>
      </c>
      <c r="E344" s="8"/>
      <c r="F344" s="8">
        <v>3417</v>
      </c>
      <c r="G344" s="8" t="s">
        <v>755</v>
      </c>
      <c r="H344" s="8" t="s">
        <v>1062</v>
      </c>
      <c r="I344" s="8">
        <v>41002565</v>
      </c>
      <c r="J344" s="8" t="s">
        <v>757</v>
      </c>
      <c r="K344" s="8">
        <v>55</v>
      </c>
      <c r="L344" s="189">
        <f t="shared" si="49"/>
        <v>5</v>
      </c>
      <c r="M344" s="190" t="str">
        <f t="shared" si="55"/>
        <v>T2</v>
      </c>
      <c r="N344" s="187">
        <f t="shared" si="50"/>
        <v>28</v>
      </c>
      <c r="O344" s="191">
        <f t="shared" si="51"/>
        <v>1540</v>
      </c>
      <c r="P344" s="187" t="str">
        <f t="shared" si="52"/>
        <v>Dins Periode Legal</v>
      </c>
      <c r="Q344" s="187" t="str">
        <f t="shared" si="53"/>
        <v>T2 - Dins Periode Legal</v>
      </c>
      <c r="R344" s="187" t="str">
        <f t="shared" si="48"/>
        <v>T2 - Import Total</v>
      </c>
      <c r="S344" s="193">
        <f t="shared" si="56"/>
        <v>5.0588937355718865E-3</v>
      </c>
      <c r="T344" s="192">
        <f t="shared" si="54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188">
        <v>44696</v>
      </c>
      <c r="D345" s="54">
        <v>44711</v>
      </c>
      <c r="E345" s="8"/>
      <c r="F345" s="8">
        <v>3418</v>
      </c>
      <c r="G345" s="8" t="s">
        <v>735</v>
      </c>
      <c r="H345" s="178" t="s">
        <v>1063</v>
      </c>
      <c r="I345" s="8">
        <v>40000650</v>
      </c>
      <c r="J345" s="8" t="s">
        <v>127</v>
      </c>
      <c r="K345" s="8">
        <v>330.33</v>
      </c>
      <c r="L345" s="189">
        <f t="shared" si="49"/>
        <v>5</v>
      </c>
      <c r="M345" s="190" t="str">
        <f t="shared" si="55"/>
        <v>T2</v>
      </c>
      <c r="N345" s="187">
        <f t="shared" si="50"/>
        <v>15</v>
      </c>
      <c r="O345" s="191">
        <f t="shared" si="51"/>
        <v>4954.95</v>
      </c>
      <c r="P345" s="187" t="str">
        <f t="shared" si="52"/>
        <v>Dins Periode Legal</v>
      </c>
      <c r="Q345" s="187" t="str">
        <f t="shared" si="53"/>
        <v>T2 - Dins Periode Legal</v>
      </c>
      <c r="R345" s="187" t="str">
        <f t="shared" si="48"/>
        <v>T2 - Import Total</v>
      </c>
      <c r="S345" s="193">
        <f t="shared" si="56"/>
        <v>1.6276990594202543E-2</v>
      </c>
      <c r="T345" s="192">
        <f t="shared" si="54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44697</v>
      </c>
      <c r="D346" s="54">
        <v>44711</v>
      </c>
      <c r="E346" s="8"/>
      <c r="F346" s="8">
        <v>3419</v>
      </c>
      <c r="G346" s="8" t="s">
        <v>659</v>
      </c>
      <c r="H346" s="173" t="s">
        <v>1064</v>
      </c>
      <c r="I346" s="8">
        <v>41001242</v>
      </c>
      <c r="J346" s="8" t="s">
        <v>180</v>
      </c>
      <c r="K346" s="8">
        <v>815.77</v>
      </c>
      <c r="L346" s="189">
        <f t="shared" si="49"/>
        <v>5</v>
      </c>
      <c r="M346" s="190" t="str">
        <f t="shared" si="55"/>
        <v>T2</v>
      </c>
      <c r="N346" s="187">
        <f t="shared" si="50"/>
        <v>14</v>
      </c>
      <c r="O346" s="191">
        <f t="shared" si="51"/>
        <v>11420.779999999999</v>
      </c>
      <c r="P346" s="187" t="str">
        <f t="shared" si="52"/>
        <v>Dins Periode Legal</v>
      </c>
      <c r="Q346" s="187" t="str">
        <f t="shared" si="53"/>
        <v>T2 - Dins Periode Legal</v>
      </c>
      <c r="R346" s="187" t="str">
        <f t="shared" si="48"/>
        <v>T2 - Import Total</v>
      </c>
      <c r="S346" s="193">
        <f t="shared" si="56"/>
        <v>3.751721584243161E-2</v>
      </c>
      <c r="T346" s="192">
        <f t="shared" si="54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44696</v>
      </c>
      <c r="D347" s="54">
        <v>44711</v>
      </c>
      <c r="E347" s="8"/>
      <c r="F347" s="8">
        <v>3420</v>
      </c>
      <c r="G347" s="8" t="s">
        <v>807</v>
      </c>
      <c r="H347" s="8" t="s">
        <v>1065</v>
      </c>
      <c r="I347" s="8">
        <v>41010026</v>
      </c>
      <c r="J347" s="8" t="s">
        <v>560</v>
      </c>
      <c r="K347" s="8">
        <v>90.45</v>
      </c>
      <c r="L347" s="189">
        <f t="shared" si="49"/>
        <v>5</v>
      </c>
      <c r="M347" s="190" t="str">
        <f t="shared" si="55"/>
        <v>T2</v>
      </c>
      <c r="N347" s="187">
        <f t="shared" si="50"/>
        <v>15</v>
      </c>
      <c r="O347" s="191">
        <f t="shared" si="51"/>
        <v>1356.75</v>
      </c>
      <c r="P347" s="187" t="str">
        <f t="shared" si="52"/>
        <v>Dins Periode Legal</v>
      </c>
      <c r="Q347" s="187" t="str">
        <f t="shared" si="53"/>
        <v>T2 - Dins Periode Legal</v>
      </c>
      <c r="R347" s="187" t="str">
        <f t="shared" si="48"/>
        <v>T2 - Import Total</v>
      </c>
      <c r="S347" s="193">
        <f t="shared" si="56"/>
        <v>4.4569182309981536E-3</v>
      </c>
      <c r="T347" s="192">
        <f t="shared" si="54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188">
        <v>44697</v>
      </c>
      <c r="D348" s="54">
        <v>44711</v>
      </c>
      <c r="E348" s="8"/>
      <c r="F348" s="8">
        <v>3421</v>
      </c>
      <c r="G348" s="8" t="s">
        <v>588</v>
      </c>
      <c r="H348" s="173" t="s">
        <v>1066</v>
      </c>
      <c r="I348" s="8">
        <v>41008099</v>
      </c>
      <c r="J348" s="8" t="s">
        <v>25</v>
      </c>
      <c r="K348" s="8">
        <v>527.73</v>
      </c>
      <c r="L348" s="189">
        <f t="shared" si="49"/>
        <v>5</v>
      </c>
      <c r="M348" s="190" t="str">
        <f t="shared" si="55"/>
        <v>T2</v>
      </c>
      <c r="N348" s="187">
        <f t="shared" si="50"/>
        <v>14</v>
      </c>
      <c r="O348" s="191">
        <f t="shared" si="51"/>
        <v>7388.22</v>
      </c>
      <c r="P348" s="187" t="str">
        <f t="shared" si="52"/>
        <v>Dins Periode Legal</v>
      </c>
      <c r="Q348" s="187" t="str">
        <f t="shared" si="53"/>
        <v>T2 - Dins Periode Legal</v>
      </c>
      <c r="R348" s="187" t="str">
        <f t="shared" si="48"/>
        <v>T2 - Import Total</v>
      </c>
      <c r="S348" s="193">
        <f t="shared" si="56"/>
        <v>2.4270272646121378E-2</v>
      </c>
      <c r="T348" s="192">
        <f t="shared" si="54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44712</v>
      </c>
      <c r="D349" s="54">
        <v>44711</v>
      </c>
      <c r="E349" s="8"/>
      <c r="F349" s="8">
        <v>3422</v>
      </c>
      <c r="G349" s="8" t="s">
        <v>585</v>
      </c>
      <c r="H349" s="8" t="s">
        <v>1067</v>
      </c>
      <c r="I349" s="8">
        <v>41007450</v>
      </c>
      <c r="J349" s="8" t="s">
        <v>24</v>
      </c>
      <c r="K349" s="8">
        <v>151.54</v>
      </c>
      <c r="L349" s="189">
        <f t="shared" si="49"/>
        <v>5</v>
      </c>
      <c r="M349" s="190" t="str">
        <f t="shared" si="55"/>
        <v>T2</v>
      </c>
      <c r="N349" s="187">
        <f t="shared" si="50"/>
        <v>-1</v>
      </c>
      <c r="O349" s="191">
        <f t="shared" si="51"/>
        <v>-151.54</v>
      </c>
      <c r="P349" s="187" t="str">
        <f t="shared" si="52"/>
        <v>Dins Periode Legal</v>
      </c>
      <c r="Q349" s="187" t="str">
        <f t="shared" si="53"/>
        <v>T2 - Dins Periode Legal</v>
      </c>
      <c r="R349" s="187" t="str">
        <f t="shared" si="48"/>
        <v>T2 - Import Total</v>
      </c>
      <c r="S349" s="193">
        <f t="shared" si="56"/>
        <v>-4.9780828356400233E-4</v>
      </c>
      <c r="T349" s="192">
        <f t="shared" si="54"/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44704</v>
      </c>
      <c r="D350" s="54">
        <v>44711</v>
      </c>
      <c r="E350" s="8"/>
      <c r="F350" s="8">
        <v>3423</v>
      </c>
      <c r="G350" s="8" t="s">
        <v>1013</v>
      </c>
      <c r="H350" s="8" t="s">
        <v>1068</v>
      </c>
      <c r="I350" s="8">
        <v>40008658</v>
      </c>
      <c r="J350" s="8" t="s">
        <v>1015</v>
      </c>
      <c r="K350" s="8">
        <v>385.14</v>
      </c>
      <c r="L350" s="189">
        <f t="shared" si="49"/>
        <v>5</v>
      </c>
      <c r="M350" s="190" t="str">
        <f t="shared" si="55"/>
        <v>T2</v>
      </c>
      <c r="N350" s="187">
        <f t="shared" si="50"/>
        <v>7</v>
      </c>
      <c r="O350" s="191">
        <f t="shared" si="51"/>
        <v>2695.98</v>
      </c>
      <c r="P350" s="187" t="str">
        <f t="shared" si="52"/>
        <v>Dins Periode Legal</v>
      </c>
      <c r="Q350" s="187" t="str">
        <f t="shared" si="53"/>
        <v>T2 - Dins Periode Legal</v>
      </c>
      <c r="R350" s="187" t="str">
        <f t="shared" si="48"/>
        <v>T2 - Import Total</v>
      </c>
      <c r="S350" s="193">
        <f t="shared" si="56"/>
        <v>8.8562833332643462E-3</v>
      </c>
      <c r="T350" s="192">
        <f t="shared" si="54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44701</v>
      </c>
      <c r="D351" s="54">
        <v>44711</v>
      </c>
      <c r="E351" s="8"/>
      <c r="F351" s="8">
        <v>3424</v>
      </c>
      <c r="G351" s="8" t="s">
        <v>639</v>
      </c>
      <c r="H351" s="8" t="s">
        <v>1069</v>
      </c>
      <c r="I351" s="8">
        <v>41005150</v>
      </c>
      <c r="J351" s="8" t="s">
        <v>28</v>
      </c>
      <c r="K351" s="8">
        <v>1367.48</v>
      </c>
      <c r="L351" s="189">
        <f t="shared" si="49"/>
        <v>5</v>
      </c>
      <c r="M351" s="190" t="str">
        <f t="shared" si="55"/>
        <v>T2</v>
      </c>
      <c r="N351" s="187">
        <f t="shared" si="50"/>
        <v>10</v>
      </c>
      <c r="O351" s="191">
        <f t="shared" si="51"/>
        <v>13674.8</v>
      </c>
      <c r="P351" s="187" t="str">
        <f t="shared" si="52"/>
        <v>Dins Periode Legal</v>
      </c>
      <c r="Q351" s="187" t="str">
        <f t="shared" si="53"/>
        <v>T2 - Dins Periode Legal</v>
      </c>
      <c r="R351" s="187" t="str">
        <f t="shared" si="48"/>
        <v>T2 - Import Total</v>
      </c>
      <c r="S351" s="193">
        <f t="shared" si="56"/>
        <v>4.4921662373505478E-2</v>
      </c>
      <c r="T351" s="192">
        <f t="shared" si="54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188">
        <v>44701</v>
      </c>
      <c r="D352" s="54">
        <v>44711</v>
      </c>
      <c r="E352" s="8"/>
      <c r="F352" s="8">
        <v>3425</v>
      </c>
      <c r="G352" s="8" t="s">
        <v>639</v>
      </c>
      <c r="H352" s="8" t="s">
        <v>1070</v>
      </c>
      <c r="I352" s="8">
        <v>41005150</v>
      </c>
      <c r="J352" s="8" t="s">
        <v>28</v>
      </c>
      <c r="K352" s="8">
        <v>1367.48</v>
      </c>
      <c r="L352" s="189">
        <f t="shared" si="49"/>
        <v>5</v>
      </c>
      <c r="M352" s="190" t="str">
        <f t="shared" si="55"/>
        <v>T2</v>
      </c>
      <c r="N352" s="187">
        <f t="shared" si="50"/>
        <v>10</v>
      </c>
      <c r="O352" s="191">
        <f t="shared" si="51"/>
        <v>13674.8</v>
      </c>
      <c r="P352" s="187" t="str">
        <f t="shared" si="52"/>
        <v>Dins Periode Legal</v>
      </c>
      <c r="Q352" s="187" t="str">
        <f t="shared" si="53"/>
        <v>T2 - Dins Periode Legal</v>
      </c>
      <c r="R352" s="187" t="str">
        <f t="shared" si="48"/>
        <v>T2 - Import Total</v>
      </c>
      <c r="S352" s="193">
        <f t="shared" si="56"/>
        <v>4.4921662373505478E-2</v>
      </c>
      <c r="T352" s="192">
        <f t="shared" si="54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44713</v>
      </c>
      <c r="D353" s="54">
        <v>44713</v>
      </c>
      <c r="E353" s="8">
        <v>1322</v>
      </c>
      <c r="F353" s="8">
        <v>3826</v>
      </c>
      <c r="G353" s="8" t="s">
        <v>568</v>
      </c>
      <c r="H353" s="178">
        <v>245627</v>
      </c>
      <c r="I353" s="8">
        <v>57207487</v>
      </c>
      <c r="J353" s="8" t="s">
        <v>555</v>
      </c>
      <c r="K353" s="8">
        <v>48.27</v>
      </c>
      <c r="L353" s="189">
        <f t="shared" si="49"/>
        <v>6</v>
      </c>
      <c r="M353" s="190" t="str">
        <f t="shared" si="55"/>
        <v>T2</v>
      </c>
      <c r="N353" s="187">
        <f t="shared" si="50"/>
        <v>0</v>
      </c>
      <c r="O353" s="191">
        <f t="shared" si="51"/>
        <v>0</v>
      </c>
      <c r="P353" s="187" t="str">
        <f t="shared" si="52"/>
        <v>Dins Periode Legal</v>
      </c>
      <c r="Q353" s="187" t="str">
        <f t="shared" si="53"/>
        <v>T2 - Dins Periode Legal</v>
      </c>
      <c r="R353" s="187" t="str">
        <f t="shared" si="48"/>
        <v>T2 - Import Total</v>
      </c>
      <c r="S353" s="193">
        <f t="shared" si="56"/>
        <v>0</v>
      </c>
      <c r="T353" s="192">
        <f t="shared" si="54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44712</v>
      </c>
      <c r="D354" s="54">
        <v>44718</v>
      </c>
      <c r="E354" s="8">
        <v>1332</v>
      </c>
      <c r="F354" s="8">
        <v>3856</v>
      </c>
      <c r="G354" s="8" t="s">
        <v>573</v>
      </c>
      <c r="H354" s="178">
        <v>221001576</v>
      </c>
      <c r="I354" s="8">
        <v>41002593</v>
      </c>
      <c r="J354" s="8" t="s">
        <v>554</v>
      </c>
      <c r="K354" s="8">
        <v>2112.27</v>
      </c>
      <c r="L354" s="189">
        <f t="shared" si="49"/>
        <v>6</v>
      </c>
      <c r="M354" s="190" t="str">
        <f t="shared" si="55"/>
        <v>T2</v>
      </c>
      <c r="N354" s="187">
        <f t="shared" si="50"/>
        <v>6</v>
      </c>
      <c r="O354" s="191">
        <f t="shared" si="51"/>
        <v>12673.619999999999</v>
      </c>
      <c r="P354" s="187" t="str">
        <f t="shared" si="52"/>
        <v>Dins Periode Legal</v>
      </c>
      <c r="Q354" s="187" t="str">
        <f t="shared" si="53"/>
        <v>T2 - Dins Periode Legal</v>
      </c>
      <c r="R354" s="187" t="str">
        <f t="shared" si="48"/>
        <v>T2 - Import Total</v>
      </c>
      <c r="S354" s="193">
        <f t="shared" si="56"/>
        <v>4.1632790146115956E-2</v>
      </c>
      <c r="T354" s="192">
        <f t="shared" si="54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44721</v>
      </c>
      <c r="D355" s="54">
        <v>44719</v>
      </c>
      <c r="E355" s="8">
        <v>1333</v>
      </c>
      <c r="F355" s="8">
        <v>3859</v>
      </c>
      <c r="G355" s="8" t="s">
        <v>1073</v>
      </c>
      <c r="H355" s="178">
        <v>2586</v>
      </c>
      <c r="I355" s="8">
        <v>40037376</v>
      </c>
      <c r="J355" s="8" t="s">
        <v>1074</v>
      </c>
      <c r="K355" s="8">
        <v>68.180000000000007</v>
      </c>
      <c r="L355" s="189">
        <f t="shared" si="49"/>
        <v>6</v>
      </c>
      <c r="M355" s="190" t="str">
        <f t="shared" si="55"/>
        <v>T2</v>
      </c>
      <c r="N355" s="187">
        <f t="shared" si="50"/>
        <v>-2</v>
      </c>
      <c r="O355" s="191">
        <f t="shared" si="51"/>
        <v>-136.36000000000001</v>
      </c>
      <c r="P355" s="187" t="str">
        <f t="shared" si="52"/>
        <v>Dins Periode Legal</v>
      </c>
      <c r="Q355" s="187" t="str">
        <f t="shared" si="53"/>
        <v>T2 - Dins Periode Legal</v>
      </c>
      <c r="R355" s="187" t="str">
        <f t="shared" si="48"/>
        <v>T2 - Import Total</v>
      </c>
      <c r="S355" s="193">
        <f t="shared" si="56"/>
        <v>-4.4794204531336526E-4</v>
      </c>
      <c r="T355" s="192">
        <f t="shared" si="54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44721</v>
      </c>
      <c r="D356" s="54">
        <v>44726</v>
      </c>
      <c r="E356" s="8">
        <v>1353</v>
      </c>
      <c r="F356" s="8">
        <v>3917</v>
      </c>
      <c r="G356" s="8" t="s">
        <v>891</v>
      </c>
      <c r="H356" s="8" t="s">
        <v>1075</v>
      </c>
      <c r="I356" s="8">
        <v>41000001</v>
      </c>
      <c r="J356" s="8" t="s">
        <v>892</v>
      </c>
      <c r="K356" s="8">
        <v>16.940000000000001</v>
      </c>
      <c r="L356" s="189">
        <f t="shared" si="49"/>
        <v>6</v>
      </c>
      <c r="M356" s="190" t="str">
        <f t="shared" si="55"/>
        <v>T2</v>
      </c>
      <c r="N356" s="187">
        <f t="shared" si="50"/>
        <v>5</v>
      </c>
      <c r="O356" s="191">
        <f t="shared" si="51"/>
        <v>84.7</v>
      </c>
      <c r="P356" s="187" t="str">
        <f t="shared" si="52"/>
        <v>Dins Periode Legal</v>
      </c>
      <c r="Q356" s="187" t="str">
        <f t="shared" si="53"/>
        <v>T2 - Dins Periode Legal</v>
      </c>
      <c r="R356" s="187" t="str">
        <f t="shared" si="48"/>
        <v>T2 - Import Total</v>
      </c>
      <c r="S356" s="193">
        <f t="shared" si="56"/>
        <v>2.7823915545645376E-4</v>
      </c>
      <c r="T356" s="192">
        <f t="shared" si="54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44735</v>
      </c>
      <c r="D357" s="54">
        <v>44735</v>
      </c>
      <c r="E357" s="8">
        <v>1375</v>
      </c>
      <c r="F357" s="8">
        <v>3980</v>
      </c>
      <c r="G357" s="8" t="s">
        <v>671</v>
      </c>
      <c r="H357" s="8" t="s">
        <v>1076</v>
      </c>
      <c r="I357" s="8">
        <v>41005253</v>
      </c>
      <c r="J357" s="8" t="s">
        <v>673</v>
      </c>
      <c r="K357" s="8">
        <v>10.65</v>
      </c>
      <c r="L357" s="189">
        <f t="shared" si="49"/>
        <v>6</v>
      </c>
      <c r="M357" s="190" t="str">
        <f t="shared" si="55"/>
        <v>T2</v>
      </c>
      <c r="N357" s="187">
        <f t="shared" si="50"/>
        <v>0</v>
      </c>
      <c r="O357" s="191">
        <f t="shared" si="51"/>
        <v>0</v>
      </c>
      <c r="P357" s="187" t="str">
        <f t="shared" si="52"/>
        <v>Dins Periode Legal</v>
      </c>
      <c r="Q357" s="187" t="str">
        <f t="shared" si="53"/>
        <v>T2 - Dins Periode Legal</v>
      </c>
      <c r="R357" s="187" t="str">
        <f t="shared" si="48"/>
        <v>T2 - Import Total</v>
      </c>
      <c r="S357" s="193">
        <f t="shared" si="56"/>
        <v>0</v>
      </c>
      <c r="T357" s="192">
        <f t="shared" si="54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44683</v>
      </c>
      <c r="D358" s="54">
        <v>44742</v>
      </c>
      <c r="E358" s="8">
        <v>1390</v>
      </c>
      <c r="F358" s="8">
        <v>4038</v>
      </c>
      <c r="G358" s="8" t="s">
        <v>755</v>
      </c>
      <c r="H358" s="8" t="s">
        <v>1077</v>
      </c>
      <c r="I358" s="8">
        <v>41002565</v>
      </c>
      <c r="J358" s="8" t="s">
        <v>757</v>
      </c>
      <c r="K358" s="8">
        <v>110</v>
      </c>
      <c r="L358" s="189">
        <f t="shared" si="49"/>
        <v>6</v>
      </c>
      <c r="M358" s="190" t="str">
        <f t="shared" si="55"/>
        <v>T2</v>
      </c>
      <c r="N358" s="187">
        <f t="shared" si="50"/>
        <v>59</v>
      </c>
      <c r="O358" s="191">
        <f t="shared" si="51"/>
        <v>6490</v>
      </c>
      <c r="P358" s="187" t="str">
        <f t="shared" si="52"/>
        <v>Fora Periode Legal</v>
      </c>
      <c r="Q358" s="187" t="str">
        <f t="shared" si="53"/>
        <v>T2 - Fora Periode Legal</v>
      </c>
      <c r="R358" s="187" t="str">
        <f t="shared" si="48"/>
        <v>T2 - Import Total</v>
      </c>
      <c r="S358" s="193">
        <f t="shared" si="56"/>
        <v>2.1319623599910093E-2</v>
      </c>
      <c r="T358" s="192">
        <f t="shared" si="54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44707</v>
      </c>
      <c r="D359" s="54">
        <v>44742</v>
      </c>
      <c r="E359" s="8"/>
      <c r="F359" s="8">
        <v>4039</v>
      </c>
      <c r="G359" s="8" t="s">
        <v>941</v>
      </c>
      <c r="H359" s="8" t="s">
        <v>1078</v>
      </c>
      <c r="I359" s="8">
        <v>41007532</v>
      </c>
      <c r="J359" s="8" t="s">
        <v>943</v>
      </c>
      <c r="K359" s="8">
        <v>1035.6099999999999</v>
      </c>
      <c r="L359" s="189">
        <f t="shared" si="49"/>
        <v>6</v>
      </c>
      <c r="M359" s="190" t="str">
        <f t="shared" si="55"/>
        <v>T2</v>
      </c>
      <c r="N359" s="187">
        <f t="shared" si="50"/>
        <v>35</v>
      </c>
      <c r="O359" s="191">
        <f t="shared" si="51"/>
        <v>36246.35</v>
      </c>
      <c r="P359" s="187" t="str">
        <f t="shared" si="52"/>
        <v>Fora Periode Legal</v>
      </c>
      <c r="Q359" s="187" t="str">
        <f t="shared" si="53"/>
        <v>T2 - Fora Periode Legal</v>
      </c>
      <c r="R359" s="187" t="str">
        <f t="shared" si="48"/>
        <v>T2 - Import Total</v>
      </c>
      <c r="S359" s="193">
        <f t="shared" si="56"/>
        <v>0.1190691123067182</v>
      </c>
      <c r="T359" s="192">
        <f t="shared" si="54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44706</v>
      </c>
      <c r="D360" s="54">
        <v>44742</v>
      </c>
      <c r="E360" s="8"/>
      <c r="F360" s="8">
        <v>4040</v>
      </c>
      <c r="G360" s="8" t="s">
        <v>939</v>
      </c>
      <c r="H360" s="8" t="s">
        <v>1079</v>
      </c>
      <c r="I360" s="8">
        <v>40002390</v>
      </c>
      <c r="J360" s="8" t="s">
        <v>116</v>
      </c>
      <c r="K360" s="8">
        <v>708.4</v>
      </c>
      <c r="L360" s="189">
        <f t="shared" si="49"/>
        <v>6</v>
      </c>
      <c r="M360" s="190" t="str">
        <f t="shared" si="55"/>
        <v>T2</v>
      </c>
      <c r="N360" s="187">
        <f t="shared" si="50"/>
        <v>36</v>
      </c>
      <c r="O360" s="191">
        <f t="shared" si="51"/>
        <v>25502.399999999998</v>
      </c>
      <c r="P360" s="187" t="str">
        <f t="shared" si="52"/>
        <v>Fora Periode Legal</v>
      </c>
      <c r="Q360" s="187" t="str">
        <f t="shared" si="53"/>
        <v>T2 - Fora Periode Legal</v>
      </c>
      <c r="R360" s="187" t="str">
        <f t="shared" si="48"/>
        <v>T2 - Import Total</v>
      </c>
      <c r="S360" s="193">
        <f t="shared" si="56"/>
        <v>8.3775280261070423E-2</v>
      </c>
      <c r="T360" s="192">
        <f t="shared" si="54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44711</v>
      </c>
      <c r="D361" s="54">
        <v>44742</v>
      </c>
      <c r="E361" s="8"/>
      <c r="F361" s="8">
        <v>4041</v>
      </c>
      <c r="G361" s="8" t="s">
        <v>1080</v>
      </c>
      <c r="H361" s="8" t="s">
        <v>1081</v>
      </c>
      <c r="I361" s="8">
        <v>41003311</v>
      </c>
      <c r="J361" s="8" t="s">
        <v>1082</v>
      </c>
      <c r="K361" s="8">
        <v>17368.54</v>
      </c>
      <c r="L361" s="189">
        <f t="shared" si="49"/>
        <v>6</v>
      </c>
      <c r="M361" s="190" t="str">
        <f t="shared" si="55"/>
        <v>T2</v>
      </c>
      <c r="N361" s="187">
        <f t="shared" si="50"/>
        <v>31</v>
      </c>
      <c r="O361" s="191">
        <f t="shared" si="51"/>
        <v>538424.74</v>
      </c>
      <c r="P361" s="187" t="str">
        <f t="shared" si="52"/>
        <v>Fora Periode Legal</v>
      </c>
      <c r="Q361" s="187" t="str">
        <f t="shared" si="53"/>
        <v>T2 - Fora Periode Legal</v>
      </c>
      <c r="R361" s="187" t="str">
        <f t="shared" si="48"/>
        <v>T2 - Import Total</v>
      </c>
      <c r="S361" s="193">
        <f t="shared" si="56"/>
        <v>1.768723080690209</v>
      </c>
      <c r="T361" s="192">
        <f t="shared" si="54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188">
        <v>44711</v>
      </c>
      <c r="D362" s="54">
        <v>44742</v>
      </c>
      <c r="E362" s="8"/>
      <c r="F362" s="8">
        <v>4042</v>
      </c>
      <c r="G362" s="8" t="s">
        <v>837</v>
      </c>
      <c r="H362" s="8" t="s">
        <v>1083</v>
      </c>
      <c r="I362" s="8">
        <v>41037348</v>
      </c>
      <c r="J362" s="8" t="s">
        <v>839</v>
      </c>
      <c r="K362" s="8">
        <v>343.16</v>
      </c>
      <c r="L362" s="189">
        <f t="shared" si="49"/>
        <v>6</v>
      </c>
      <c r="M362" s="190" t="str">
        <f t="shared" si="55"/>
        <v>T2</v>
      </c>
      <c r="N362" s="187">
        <f t="shared" si="50"/>
        <v>31</v>
      </c>
      <c r="O362" s="191">
        <f t="shared" si="51"/>
        <v>10637.960000000001</v>
      </c>
      <c r="P362" s="187" t="str">
        <f t="shared" si="52"/>
        <v>Fora Periode Legal</v>
      </c>
      <c r="Q362" s="187" t="str">
        <f t="shared" si="53"/>
        <v>T2 - Fora Periode Legal</v>
      </c>
      <c r="R362" s="187" t="str">
        <f t="shared" si="48"/>
        <v>T2 - Import Total</v>
      </c>
      <c r="S362" s="193">
        <f t="shared" si="56"/>
        <v>3.4945655326795E-2</v>
      </c>
      <c r="T362" s="192">
        <f t="shared" si="54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188">
        <v>44711</v>
      </c>
      <c r="D363" s="54">
        <v>44742</v>
      </c>
      <c r="E363" s="8"/>
      <c r="F363" s="8">
        <v>4043</v>
      </c>
      <c r="G363" s="8" t="s">
        <v>837</v>
      </c>
      <c r="H363" s="8" t="s">
        <v>1084</v>
      </c>
      <c r="I363" s="8">
        <v>41037348</v>
      </c>
      <c r="J363" s="8" t="s">
        <v>839</v>
      </c>
      <c r="K363" s="8">
        <v>914.06</v>
      </c>
      <c r="L363" s="189">
        <f t="shared" si="49"/>
        <v>6</v>
      </c>
      <c r="M363" s="190" t="str">
        <f t="shared" si="55"/>
        <v>T2</v>
      </c>
      <c r="N363" s="187">
        <f t="shared" si="50"/>
        <v>31</v>
      </c>
      <c r="O363" s="191">
        <f t="shared" si="51"/>
        <v>28335.859999999997</v>
      </c>
      <c r="P363" s="187" t="str">
        <f t="shared" si="52"/>
        <v>Fora Periode Legal</v>
      </c>
      <c r="Q363" s="187" t="str">
        <f t="shared" si="53"/>
        <v>T2 - Fora Periode Legal</v>
      </c>
      <c r="R363" s="187" t="str">
        <f t="shared" si="48"/>
        <v>T2 - Import Total</v>
      </c>
      <c r="S363" s="193">
        <f t="shared" si="56"/>
        <v>9.3083184835092189E-2</v>
      </c>
      <c r="T363" s="192">
        <f t="shared" si="54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44712</v>
      </c>
      <c r="D364" s="54">
        <v>44742</v>
      </c>
      <c r="E364" s="8"/>
      <c r="F364" s="8">
        <v>4044</v>
      </c>
      <c r="G364" s="8" t="s">
        <v>636</v>
      </c>
      <c r="H364" s="8" t="s">
        <v>1085</v>
      </c>
      <c r="I364" s="8">
        <v>41007555</v>
      </c>
      <c r="J364" s="8" t="s">
        <v>93</v>
      </c>
      <c r="K364" s="8">
        <v>998.25</v>
      </c>
      <c r="L364" s="189">
        <f t="shared" si="49"/>
        <v>6</v>
      </c>
      <c r="M364" s="190" t="str">
        <f t="shared" si="55"/>
        <v>T2</v>
      </c>
      <c r="N364" s="187">
        <f t="shared" si="50"/>
        <v>30</v>
      </c>
      <c r="O364" s="191">
        <f t="shared" si="51"/>
        <v>29947.5</v>
      </c>
      <c r="P364" s="187" t="str">
        <f t="shared" si="52"/>
        <v>Dins Periode Legal</v>
      </c>
      <c r="Q364" s="187" t="str">
        <f t="shared" si="53"/>
        <v>T2 - Dins Periode Legal</v>
      </c>
      <c r="R364" s="187" t="str">
        <f t="shared" si="48"/>
        <v>T2 - Import Total</v>
      </c>
      <c r="S364" s="193">
        <f t="shared" si="56"/>
        <v>9.8377415679246141E-2</v>
      </c>
      <c r="T364" s="192">
        <f t="shared" si="54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188">
        <v>44712</v>
      </c>
      <c r="D365" s="54">
        <v>44742</v>
      </c>
      <c r="E365" s="8"/>
      <c r="F365" s="8">
        <v>4045</v>
      </c>
      <c r="G365" s="8" t="s">
        <v>636</v>
      </c>
      <c r="H365" s="8" t="s">
        <v>1086</v>
      </c>
      <c r="I365" s="8">
        <v>41007555</v>
      </c>
      <c r="J365" s="8" t="s">
        <v>93</v>
      </c>
      <c r="K365" s="8">
        <v>12403.18</v>
      </c>
      <c r="L365" s="189">
        <f t="shared" si="49"/>
        <v>6</v>
      </c>
      <c r="M365" s="190" t="str">
        <f t="shared" si="55"/>
        <v>T2</v>
      </c>
      <c r="N365" s="187">
        <f t="shared" si="50"/>
        <v>30</v>
      </c>
      <c r="O365" s="191">
        <f t="shared" si="51"/>
        <v>372095.4</v>
      </c>
      <c r="P365" s="187" t="str">
        <f t="shared" si="52"/>
        <v>Dins Periode Legal</v>
      </c>
      <c r="Q365" s="187" t="str">
        <f t="shared" si="53"/>
        <v>T2 - Dins Periode Legal</v>
      </c>
      <c r="R365" s="187" t="str">
        <f t="shared" si="48"/>
        <v>T2 - Import Total</v>
      </c>
      <c r="S365" s="193">
        <f t="shared" si="56"/>
        <v>1.2223318753864385</v>
      </c>
      <c r="T365" s="192">
        <f t="shared" si="54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188">
        <v>44712</v>
      </c>
      <c r="D366" s="54">
        <v>44742</v>
      </c>
      <c r="E366" s="8"/>
      <c r="F366" s="8">
        <v>4046</v>
      </c>
      <c r="G366" s="8" t="s">
        <v>636</v>
      </c>
      <c r="H366" s="8" t="s">
        <v>1087</v>
      </c>
      <c r="I366" s="8">
        <v>41007555</v>
      </c>
      <c r="J366" s="8" t="s">
        <v>93</v>
      </c>
      <c r="K366" s="8">
        <v>1475.92</v>
      </c>
      <c r="L366" s="189">
        <f t="shared" si="49"/>
        <v>6</v>
      </c>
      <c r="M366" s="190" t="str">
        <f t="shared" si="55"/>
        <v>T2</v>
      </c>
      <c r="N366" s="187">
        <f t="shared" si="50"/>
        <v>30</v>
      </c>
      <c r="O366" s="191">
        <f t="shared" si="51"/>
        <v>44277.600000000006</v>
      </c>
      <c r="P366" s="187" t="str">
        <f t="shared" si="52"/>
        <v>Dins Periode Legal</v>
      </c>
      <c r="Q366" s="187" t="str">
        <f t="shared" si="53"/>
        <v>T2 - Dins Periode Legal</v>
      </c>
      <c r="R366" s="187" t="str">
        <f t="shared" si="48"/>
        <v>T2 - Import Total</v>
      </c>
      <c r="S366" s="193">
        <f t="shared" si="56"/>
        <v>0.14545173588711541</v>
      </c>
      <c r="T366" s="192">
        <f t="shared" si="54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188">
        <v>44712</v>
      </c>
      <c r="D367" s="54">
        <v>44742</v>
      </c>
      <c r="E367" s="8"/>
      <c r="F367" s="8">
        <v>4047</v>
      </c>
      <c r="G367" s="8" t="s">
        <v>636</v>
      </c>
      <c r="H367" s="8" t="s">
        <v>1088</v>
      </c>
      <c r="I367" s="8">
        <v>41007555</v>
      </c>
      <c r="J367" s="8" t="s">
        <v>93</v>
      </c>
      <c r="K367" s="8">
        <v>2526.3200000000002</v>
      </c>
      <c r="L367" s="189">
        <f t="shared" si="49"/>
        <v>6</v>
      </c>
      <c r="M367" s="190" t="str">
        <f t="shared" si="55"/>
        <v>T2</v>
      </c>
      <c r="N367" s="187">
        <f t="shared" si="50"/>
        <v>30</v>
      </c>
      <c r="O367" s="191">
        <f t="shared" si="51"/>
        <v>75789.600000000006</v>
      </c>
      <c r="P367" s="187" t="str">
        <f t="shared" si="52"/>
        <v>Dins Periode Legal</v>
      </c>
      <c r="Q367" s="187" t="str">
        <f t="shared" si="53"/>
        <v>T2 - Dins Periode Legal</v>
      </c>
      <c r="R367" s="187" t="str">
        <f t="shared" si="48"/>
        <v>T2 - Import Total</v>
      </c>
      <c r="S367" s="193">
        <f t="shared" si="56"/>
        <v>0.24896852770227212</v>
      </c>
      <c r="T367" s="192">
        <f t="shared" si="54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188">
        <v>44711</v>
      </c>
      <c r="D368" s="54">
        <v>44742</v>
      </c>
      <c r="E368" s="8"/>
      <c r="F368" s="8">
        <v>4048</v>
      </c>
      <c r="G368" s="8" t="s">
        <v>644</v>
      </c>
      <c r="H368" s="8" t="s">
        <v>1089</v>
      </c>
      <c r="I368" s="8">
        <v>41001048</v>
      </c>
      <c r="J368" s="8" t="s">
        <v>155</v>
      </c>
      <c r="K368" s="8">
        <v>166.98</v>
      </c>
      <c r="L368" s="189">
        <f t="shared" si="49"/>
        <v>6</v>
      </c>
      <c r="M368" s="190" t="str">
        <f t="shared" si="55"/>
        <v>T2</v>
      </c>
      <c r="N368" s="187">
        <f t="shared" si="50"/>
        <v>31</v>
      </c>
      <c r="O368" s="191">
        <f t="shared" si="51"/>
        <v>5176.38</v>
      </c>
      <c r="P368" s="187" t="str">
        <f t="shared" si="52"/>
        <v>Fora Periode Legal</v>
      </c>
      <c r="Q368" s="187" t="str">
        <f t="shared" si="53"/>
        <v>T2 - Fora Periode Legal</v>
      </c>
      <c r="R368" s="187" t="str">
        <f t="shared" si="48"/>
        <v>T2 - Import Total</v>
      </c>
      <c r="S368" s="193">
        <f t="shared" si="56"/>
        <v>1.7004387243467273E-2</v>
      </c>
      <c r="T368" s="192">
        <f t="shared" si="54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44696</v>
      </c>
      <c r="D369" s="54">
        <v>44742</v>
      </c>
      <c r="E369" s="8"/>
      <c r="F369" s="8">
        <v>4049</v>
      </c>
      <c r="G369" s="8" t="s">
        <v>706</v>
      </c>
      <c r="H369" s="8" t="s">
        <v>1090</v>
      </c>
      <c r="I369" s="8">
        <v>41001148</v>
      </c>
      <c r="J369" s="8" t="s">
        <v>708</v>
      </c>
      <c r="K369" s="8">
        <v>167.81</v>
      </c>
      <c r="L369" s="189">
        <f t="shared" si="49"/>
        <v>6</v>
      </c>
      <c r="M369" s="190" t="str">
        <f t="shared" si="55"/>
        <v>T2</v>
      </c>
      <c r="N369" s="187">
        <f t="shared" si="50"/>
        <v>46</v>
      </c>
      <c r="O369" s="191">
        <f t="shared" si="51"/>
        <v>7719.26</v>
      </c>
      <c r="P369" s="187" t="str">
        <f t="shared" si="52"/>
        <v>Fora Periode Legal</v>
      </c>
      <c r="Q369" s="187" t="str">
        <f t="shared" si="53"/>
        <v>T2 - Fora Periode Legal</v>
      </c>
      <c r="R369" s="187" t="str">
        <f t="shared" si="48"/>
        <v>T2 - Import Total</v>
      </c>
      <c r="S369" s="193">
        <f t="shared" si="56"/>
        <v>2.53577376995134E-2</v>
      </c>
      <c r="T369" s="192">
        <f t="shared" si="54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44711</v>
      </c>
      <c r="D370" s="54">
        <v>44742</v>
      </c>
      <c r="E370" s="8"/>
      <c r="F370" s="8">
        <v>4050</v>
      </c>
      <c r="G370" s="8" t="s">
        <v>706</v>
      </c>
      <c r="H370" s="8" t="s">
        <v>1091</v>
      </c>
      <c r="I370" s="8">
        <v>41001148</v>
      </c>
      <c r="J370" s="8" t="s">
        <v>708</v>
      </c>
      <c r="K370" s="8">
        <v>176.97</v>
      </c>
      <c r="L370" s="189">
        <f t="shared" si="49"/>
        <v>6</v>
      </c>
      <c r="M370" s="190" t="str">
        <f t="shared" si="55"/>
        <v>T2</v>
      </c>
      <c r="N370" s="187">
        <f t="shared" si="50"/>
        <v>31</v>
      </c>
      <c r="O370" s="191">
        <f t="shared" si="51"/>
        <v>5486.07</v>
      </c>
      <c r="P370" s="187" t="str">
        <f t="shared" si="52"/>
        <v>Fora Periode Legal</v>
      </c>
      <c r="Q370" s="187" t="str">
        <f t="shared" si="53"/>
        <v>T2 - Fora Periode Legal</v>
      </c>
      <c r="R370" s="187" t="str">
        <f t="shared" si="48"/>
        <v>T2 - Import Total</v>
      </c>
      <c r="S370" s="193">
        <f t="shared" si="56"/>
        <v>1.8021717633707048E-2</v>
      </c>
      <c r="T370" s="192">
        <f t="shared" si="54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188">
        <v>44711</v>
      </c>
      <c r="D371" s="54">
        <v>44742</v>
      </c>
      <c r="E371" s="8"/>
      <c r="F371" s="8">
        <v>4051</v>
      </c>
      <c r="G371" s="8" t="s">
        <v>585</v>
      </c>
      <c r="H371" s="8" t="s">
        <v>1092</v>
      </c>
      <c r="I371" s="8">
        <v>41007450</v>
      </c>
      <c r="J371" s="8" t="s">
        <v>24</v>
      </c>
      <c r="K371" s="8">
        <v>88.78</v>
      </c>
      <c r="L371" s="189">
        <f t="shared" si="49"/>
        <v>6</v>
      </c>
      <c r="M371" s="190" t="str">
        <f t="shared" si="55"/>
        <v>T2</v>
      </c>
      <c r="N371" s="187">
        <f t="shared" si="50"/>
        <v>31</v>
      </c>
      <c r="O371" s="191">
        <f t="shared" si="51"/>
        <v>2752.18</v>
      </c>
      <c r="P371" s="187" t="str">
        <f t="shared" si="52"/>
        <v>Fora Periode Legal</v>
      </c>
      <c r="Q371" s="187" t="str">
        <f t="shared" si="53"/>
        <v>T2 - Fora Periode Legal</v>
      </c>
      <c r="R371" s="187" t="str">
        <f t="shared" si="48"/>
        <v>T2 - Import Total</v>
      </c>
      <c r="S371" s="193">
        <f t="shared" si="56"/>
        <v>9.0409001046533981E-3</v>
      </c>
      <c r="T371" s="192">
        <f t="shared" si="54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44712</v>
      </c>
      <c r="D372" s="54">
        <v>44742</v>
      </c>
      <c r="E372" s="8"/>
      <c r="F372" s="8">
        <v>4052</v>
      </c>
      <c r="G372" s="8" t="s">
        <v>634</v>
      </c>
      <c r="H372" s="8" t="s">
        <v>1093</v>
      </c>
      <c r="I372" s="8">
        <v>40001550</v>
      </c>
      <c r="J372" s="8" t="s">
        <v>19</v>
      </c>
      <c r="K372" s="8">
        <v>142.19999999999999</v>
      </c>
      <c r="L372" s="189">
        <f t="shared" si="49"/>
        <v>6</v>
      </c>
      <c r="M372" s="190" t="str">
        <f t="shared" si="55"/>
        <v>T2</v>
      </c>
      <c r="N372" s="187">
        <f t="shared" si="50"/>
        <v>30</v>
      </c>
      <c r="O372" s="191">
        <f t="shared" si="51"/>
        <v>4266</v>
      </c>
      <c r="P372" s="187" t="str">
        <f t="shared" si="52"/>
        <v>Dins Periode Legal</v>
      </c>
      <c r="Q372" s="187" t="str">
        <f t="shared" si="53"/>
        <v>T2 - Dins Periode Legal</v>
      </c>
      <c r="R372" s="187" t="str">
        <f t="shared" si="48"/>
        <v>T2 - Import Total</v>
      </c>
      <c r="S372" s="193">
        <f t="shared" si="56"/>
        <v>1.4013792646720561E-2</v>
      </c>
      <c r="T372" s="192">
        <f t="shared" si="54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188">
        <v>44712</v>
      </c>
      <c r="D373" s="54">
        <v>44742</v>
      </c>
      <c r="E373" s="8"/>
      <c r="F373" s="8">
        <v>4053</v>
      </c>
      <c r="G373" s="8" t="s">
        <v>634</v>
      </c>
      <c r="H373" s="8" t="s">
        <v>1094</v>
      </c>
      <c r="I373" s="8">
        <v>40001550</v>
      </c>
      <c r="J373" s="8" t="s">
        <v>19</v>
      </c>
      <c r="K373" s="8">
        <v>152.87</v>
      </c>
      <c r="L373" s="189">
        <f t="shared" si="49"/>
        <v>6</v>
      </c>
      <c r="M373" s="190" t="str">
        <f t="shared" si="55"/>
        <v>T2</v>
      </c>
      <c r="N373" s="187">
        <f t="shared" si="50"/>
        <v>30</v>
      </c>
      <c r="O373" s="191">
        <f t="shared" si="51"/>
        <v>4586.1000000000004</v>
      </c>
      <c r="P373" s="187" t="str">
        <f t="shared" si="52"/>
        <v>Dins Periode Legal</v>
      </c>
      <c r="Q373" s="187" t="str">
        <f t="shared" si="53"/>
        <v>T2 - Dins Periode Legal</v>
      </c>
      <c r="R373" s="187" t="str">
        <f t="shared" si="48"/>
        <v>T2 - Import Total</v>
      </c>
      <c r="S373" s="193">
        <f t="shared" si="56"/>
        <v>1.5065319844614435E-2</v>
      </c>
      <c r="T373" s="192">
        <f t="shared" si="54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44623</v>
      </c>
      <c r="D374" s="54">
        <v>44742</v>
      </c>
      <c r="E374" s="8"/>
      <c r="F374" s="8">
        <v>4054</v>
      </c>
      <c r="G374" s="8" t="s">
        <v>634</v>
      </c>
      <c r="H374" s="8" t="s">
        <v>1095</v>
      </c>
      <c r="I374" s="8">
        <v>40001550</v>
      </c>
      <c r="J374" s="8" t="s">
        <v>19</v>
      </c>
      <c r="K374" s="8">
        <v>226.06</v>
      </c>
      <c r="L374" s="189">
        <f t="shared" si="49"/>
        <v>6</v>
      </c>
      <c r="M374" s="190" t="str">
        <f t="shared" si="55"/>
        <v>T2</v>
      </c>
      <c r="N374" s="187">
        <f t="shared" si="50"/>
        <v>119</v>
      </c>
      <c r="O374" s="191">
        <f t="shared" si="51"/>
        <v>26901.14</v>
      </c>
      <c r="P374" s="187" t="str">
        <f t="shared" si="52"/>
        <v>Fora Periode Legal</v>
      </c>
      <c r="Q374" s="187" t="str">
        <f t="shared" si="53"/>
        <v>T2 - Fora Periode Legal</v>
      </c>
      <c r="R374" s="187" t="str">
        <f t="shared" si="48"/>
        <v>T2 - Import Total</v>
      </c>
      <c r="S374" s="193">
        <f t="shared" si="56"/>
        <v>8.8370135471261227E-2</v>
      </c>
      <c r="T374" s="192">
        <f t="shared" si="54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44711</v>
      </c>
      <c r="D375" s="54">
        <v>44742</v>
      </c>
      <c r="E375" s="8"/>
      <c r="F375" s="8">
        <v>4055</v>
      </c>
      <c r="G375" s="8" t="s">
        <v>616</v>
      </c>
      <c r="H375" s="8" t="s">
        <v>1096</v>
      </c>
      <c r="I375" s="8">
        <v>40000100</v>
      </c>
      <c r="J375" s="8" t="s">
        <v>14</v>
      </c>
      <c r="K375" s="8">
        <v>11.2</v>
      </c>
      <c r="L375" s="189">
        <f t="shared" si="49"/>
        <v>6</v>
      </c>
      <c r="M375" s="190" t="str">
        <f t="shared" si="55"/>
        <v>T2</v>
      </c>
      <c r="N375" s="187">
        <f t="shared" si="50"/>
        <v>31</v>
      </c>
      <c r="O375" s="191">
        <f t="shared" si="51"/>
        <v>347.2</v>
      </c>
      <c r="P375" s="187" t="str">
        <f t="shared" si="52"/>
        <v>Fora Periode Legal</v>
      </c>
      <c r="Q375" s="187" t="str">
        <f t="shared" si="53"/>
        <v>T2 - Fora Periode Legal</v>
      </c>
      <c r="R375" s="187" t="str">
        <f t="shared" si="48"/>
        <v>T2 - Import Total</v>
      </c>
      <c r="S375" s="193">
        <f t="shared" si="56"/>
        <v>1.1405505876562071E-3</v>
      </c>
      <c r="T375" s="192">
        <f t="shared" si="54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44708</v>
      </c>
      <c r="D376" s="54">
        <v>44742</v>
      </c>
      <c r="E376" s="8"/>
      <c r="F376" s="8">
        <v>4056</v>
      </c>
      <c r="G376" s="8" t="s">
        <v>932</v>
      </c>
      <c r="H376" s="8" t="s">
        <v>1097</v>
      </c>
      <c r="I376" s="8">
        <v>41006850</v>
      </c>
      <c r="J376" s="8" t="s">
        <v>23</v>
      </c>
      <c r="K376" s="8">
        <v>305.33999999999997</v>
      </c>
      <c r="L376" s="189">
        <f t="shared" si="49"/>
        <v>6</v>
      </c>
      <c r="M376" s="190" t="str">
        <f t="shared" si="55"/>
        <v>T2</v>
      </c>
      <c r="N376" s="187">
        <f t="shared" si="50"/>
        <v>34</v>
      </c>
      <c r="O376" s="191">
        <f t="shared" si="51"/>
        <v>10381.56</v>
      </c>
      <c r="P376" s="187" t="str">
        <f t="shared" si="52"/>
        <v>Fora Periode Legal</v>
      </c>
      <c r="Q376" s="187" t="str">
        <f t="shared" si="53"/>
        <v>T2 - Fora Periode Legal</v>
      </c>
      <c r="R376" s="187" t="str">
        <f t="shared" si="48"/>
        <v>T2 - Import Total</v>
      </c>
      <c r="S376" s="193">
        <f t="shared" si="56"/>
        <v>3.4103382369781603E-2</v>
      </c>
      <c r="T376" s="192">
        <f t="shared" si="54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188">
        <v>44712</v>
      </c>
      <c r="D377" s="54">
        <v>44742</v>
      </c>
      <c r="E377" s="8"/>
      <c r="F377" s="8">
        <v>4057</v>
      </c>
      <c r="G377" s="8" t="s">
        <v>627</v>
      </c>
      <c r="H377" s="8" t="s">
        <v>1098</v>
      </c>
      <c r="I377" s="8">
        <v>40002919</v>
      </c>
      <c r="J377" s="8" t="s">
        <v>138</v>
      </c>
      <c r="K377" s="8">
        <v>153.1</v>
      </c>
      <c r="L377" s="189">
        <f t="shared" si="49"/>
        <v>6</v>
      </c>
      <c r="M377" s="190" t="str">
        <f t="shared" si="55"/>
        <v>T2</v>
      </c>
      <c r="N377" s="187">
        <f t="shared" si="50"/>
        <v>30</v>
      </c>
      <c r="O377" s="191">
        <f t="shared" si="51"/>
        <v>4593</v>
      </c>
      <c r="P377" s="187" t="str">
        <f t="shared" si="52"/>
        <v>Dins Periode Legal</v>
      </c>
      <c r="Q377" s="187" t="str">
        <f t="shared" si="53"/>
        <v>T2 - Dins Periode Legal</v>
      </c>
      <c r="R377" s="187" t="str">
        <f t="shared" si="48"/>
        <v>T2 - Import Total</v>
      </c>
      <c r="S377" s="193">
        <f t="shared" si="56"/>
        <v>1.508798631654654E-2</v>
      </c>
      <c r="T377" s="192">
        <f t="shared" si="54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188">
        <v>44712</v>
      </c>
      <c r="D378" s="54">
        <v>44742</v>
      </c>
      <c r="E378" s="8"/>
      <c r="F378" s="8">
        <v>4058</v>
      </c>
      <c r="G378" s="8" t="s">
        <v>657</v>
      </c>
      <c r="H378" s="8" t="s">
        <v>1099</v>
      </c>
      <c r="I378" s="8">
        <v>40002950</v>
      </c>
      <c r="J378" s="8" t="s">
        <v>20</v>
      </c>
      <c r="K378" s="8">
        <v>747.18</v>
      </c>
      <c r="L378" s="189">
        <f t="shared" si="49"/>
        <v>6</v>
      </c>
      <c r="M378" s="190" t="str">
        <f t="shared" si="55"/>
        <v>T2</v>
      </c>
      <c r="N378" s="187">
        <f t="shared" si="50"/>
        <v>30</v>
      </c>
      <c r="O378" s="191">
        <f t="shared" si="51"/>
        <v>22415.399999999998</v>
      </c>
      <c r="P378" s="187" t="str">
        <f t="shared" si="52"/>
        <v>Dins Periode Legal</v>
      </c>
      <c r="Q378" s="187" t="str">
        <f t="shared" si="53"/>
        <v>T2 - Dins Periode Legal</v>
      </c>
      <c r="R378" s="187" t="str">
        <f t="shared" si="48"/>
        <v>T2 - Import Total</v>
      </c>
      <c r="S378" s="193">
        <f t="shared" si="56"/>
        <v>7.3634497818401326E-2</v>
      </c>
      <c r="T378" s="192">
        <f t="shared" si="54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44720</v>
      </c>
      <c r="D379" s="54">
        <v>44742</v>
      </c>
      <c r="E379" s="8"/>
      <c r="F379" s="8">
        <v>4059</v>
      </c>
      <c r="G379" s="8" t="s">
        <v>598</v>
      </c>
      <c r="H379" s="8" t="s">
        <v>1100</v>
      </c>
      <c r="I379" s="8">
        <v>41002511</v>
      </c>
      <c r="J379" s="8" t="s">
        <v>557</v>
      </c>
      <c r="K379" s="8">
        <v>831.03</v>
      </c>
      <c r="L379" s="189">
        <f t="shared" si="49"/>
        <v>6</v>
      </c>
      <c r="M379" s="190" t="str">
        <f t="shared" si="55"/>
        <v>T2</v>
      </c>
      <c r="N379" s="187">
        <f t="shared" si="50"/>
        <v>22</v>
      </c>
      <c r="O379" s="191">
        <f t="shared" si="51"/>
        <v>18282.66</v>
      </c>
      <c r="P379" s="187" t="str">
        <f t="shared" si="52"/>
        <v>Dins Periode Legal</v>
      </c>
      <c r="Q379" s="187" t="str">
        <f t="shared" si="53"/>
        <v>T2 - Dins Periode Legal</v>
      </c>
      <c r="R379" s="187" t="str">
        <f t="shared" si="48"/>
        <v>T2 - Import Total</v>
      </c>
      <c r="S379" s="193">
        <f t="shared" si="56"/>
        <v>6.0058463729604349E-2</v>
      </c>
      <c r="T379" s="192">
        <f t="shared" si="54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44715</v>
      </c>
      <c r="D380" s="54">
        <v>44742</v>
      </c>
      <c r="E380" s="8"/>
      <c r="F380" s="8">
        <v>4060</v>
      </c>
      <c r="G380" s="8" t="s">
        <v>612</v>
      </c>
      <c r="H380" s="8" t="s">
        <v>1101</v>
      </c>
      <c r="I380" s="8">
        <v>41001249</v>
      </c>
      <c r="J380" s="8" t="s">
        <v>17</v>
      </c>
      <c r="K380" s="8">
        <v>572.61</v>
      </c>
      <c r="L380" s="189">
        <f t="shared" si="49"/>
        <v>6</v>
      </c>
      <c r="M380" s="190" t="str">
        <f t="shared" si="55"/>
        <v>T2</v>
      </c>
      <c r="N380" s="187">
        <f t="shared" si="50"/>
        <v>27</v>
      </c>
      <c r="O380" s="191">
        <f t="shared" si="51"/>
        <v>15460.470000000001</v>
      </c>
      <c r="P380" s="187" t="str">
        <f t="shared" si="52"/>
        <v>Dins Periode Legal</v>
      </c>
      <c r="Q380" s="187" t="str">
        <f t="shared" si="53"/>
        <v>T2 - Dins Periode Legal</v>
      </c>
      <c r="R380" s="187" t="str">
        <f t="shared" si="48"/>
        <v>T2 - Import Total</v>
      </c>
      <c r="S380" s="193">
        <f t="shared" si="56"/>
        <v>5.0787581059738365E-2</v>
      </c>
      <c r="T380" s="192">
        <f t="shared" si="54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44742</v>
      </c>
      <c r="D381" s="54">
        <v>44742</v>
      </c>
      <c r="E381" s="8"/>
      <c r="F381" s="8">
        <v>4061</v>
      </c>
      <c r="G381" s="8" t="s">
        <v>709</v>
      </c>
      <c r="H381" s="8" t="s">
        <v>1102</v>
      </c>
      <c r="I381" s="8">
        <v>41000460</v>
      </c>
      <c r="J381" s="8" t="s">
        <v>152</v>
      </c>
      <c r="K381" s="8">
        <v>191.67</v>
      </c>
      <c r="L381" s="189">
        <f t="shared" si="49"/>
        <v>6</v>
      </c>
      <c r="M381" s="190" t="str">
        <f t="shared" si="55"/>
        <v>T2</v>
      </c>
      <c r="N381" s="187">
        <f t="shared" si="50"/>
        <v>0</v>
      </c>
      <c r="O381" s="191">
        <f t="shared" si="51"/>
        <v>0</v>
      </c>
      <c r="P381" s="187" t="str">
        <f t="shared" si="52"/>
        <v>Dins Periode Legal</v>
      </c>
      <c r="Q381" s="187" t="str">
        <f t="shared" si="53"/>
        <v>T2 - Dins Periode Legal</v>
      </c>
      <c r="R381" s="187" t="str">
        <f t="shared" si="48"/>
        <v>T2 - Import Total</v>
      </c>
      <c r="S381" s="193">
        <f t="shared" si="56"/>
        <v>0</v>
      </c>
      <c r="T381" s="192">
        <f t="shared" si="54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44712</v>
      </c>
      <c r="D382" s="54">
        <v>44742</v>
      </c>
      <c r="E382" s="8"/>
      <c r="F382" s="8">
        <v>4062</v>
      </c>
      <c r="G382" s="8" t="s">
        <v>621</v>
      </c>
      <c r="H382" s="8" t="s">
        <v>1103</v>
      </c>
      <c r="I382" s="8">
        <v>41003309</v>
      </c>
      <c r="J382" s="8" t="s">
        <v>559</v>
      </c>
      <c r="K382" s="8">
        <v>17.13</v>
      </c>
      <c r="L382" s="189">
        <f t="shared" si="49"/>
        <v>6</v>
      </c>
      <c r="M382" s="190" t="str">
        <f t="shared" si="55"/>
        <v>T2</v>
      </c>
      <c r="N382" s="187">
        <f t="shared" si="50"/>
        <v>30</v>
      </c>
      <c r="O382" s="191">
        <f t="shared" si="51"/>
        <v>513.9</v>
      </c>
      <c r="P382" s="187" t="str">
        <f t="shared" si="52"/>
        <v>Dins Periode Legal</v>
      </c>
      <c r="Q382" s="187" t="str">
        <f t="shared" si="53"/>
        <v>T2 - Dins Periode Legal</v>
      </c>
      <c r="R382" s="187" t="str">
        <f t="shared" si="48"/>
        <v>T2 - Import Total</v>
      </c>
      <c r="S382" s="193">
        <f t="shared" si="56"/>
        <v>1.6881594095522028E-3</v>
      </c>
      <c r="T382" s="192">
        <f t="shared" si="54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44713</v>
      </c>
      <c r="D383" s="54">
        <v>44742</v>
      </c>
      <c r="E383" s="8"/>
      <c r="F383" s="8">
        <v>4063</v>
      </c>
      <c r="G383" s="8" t="s">
        <v>588</v>
      </c>
      <c r="H383" s="8" t="s">
        <v>1104</v>
      </c>
      <c r="I383" s="8">
        <v>41008099</v>
      </c>
      <c r="J383" s="8" t="s">
        <v>25</v>
      </c>
      <c r="K383" s="8">
        <v>1433.93</v>
      </c>
      <c r="L383" s="189">
        <f t="shared" si="49"/>
        <v>6</v>
      </c>
      <c r="M383" s="190" t="str">
        <f t="shared" si="55"/>
        <v>T2</v>
      </c>
      <c r="N383" s="187">
        <f t="shared" si="50"/>
        <v>29</v>
      </c>
      <c r="O383" s="191">
        <f t="shared" si="51"/>
        <v>41583.97</v>
      </c>
      <c r="P383" s="187" t="str">
        <f t="shared" si="52"/>
        <v>Dins Periode Legal</v>
      </c>
      <c r="Q383" s="187" t="str">
        <f t="shared" si="53"/>
        <v>T2 - Dins Periode Legal</v>
      </c>
      <c r="R383" s="187" t="str">
        <f t="shared" si="48"/>
        <v>T2 - Import Total</v>
      </c>
      <c r="S383" s="193">
        <f t="shared" si="56"/>
        <v>0.13660317229429172</v>
      </c>
      <c r="T383" s="192">
        <f t="shared" si="54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188">
        <v>44712</v>
      </c>
      <c r="D384" s="54">
        <v>44742</v>
      </c>
      <c r="E384" s="8"/>
      <c r="F384" s="8">
        <v>4064</v>
      </c>
      <c r="G384" s="8" t="s">
        <v>1013</v>
      </c>
      <c r="H384" s="8" t="s">
        <v>1105</v>
      </c>
      <c r="I384" s="8">
        <v>40008658</v>
      </c>
      <c r="J384" s="8" t="s">
        <v>1015</v>
      </c>
      <c r="K384" s="8">
        <v>380.91</v>
      </c>
      <c r="L384" s="189">
        <f t="shared" si="49"/>
        <v>6</v>
      </c>
      <c r="M384" s="190" t="str">
        <f t="shared" si="55"/>
        <v>T2</v>
      </c>
      <c r="N384" s="187">
        <f t="shared" si="50"/>
        <v>30</v>
      </c>
      <c r="O384" s="191">
        <f t="shared" si="51"/>
        <v>11427.300000000001</v>
      </c>
      <c r="P384" s="187" t="str">
        <f t="shared" si="52"/>
        <v>Dins Periode Legal</v>
      </c>
      <c r="Q384" s="187" t="str">
        <f t="shared" si="53"/>
        <v>T2 - Dins Periode Legal</v>
      </c>
      <c r="R384" s="187" t="str">
        <f t="shared" si="48"/>
        <v>T2 - Import Total</v>
      </c>
      <c r="S384" s="193">
        <f t="shared" si="56"/>
        <v>3.7538634015909497E-2</v>
      </c>
      <c r="T384" s="192">
        <f t="shared" si="54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188">
        <v>44712</v>
      </c>
      <c r="D385" s="54">
        <v>44742</v>
      </c>
      <c r="E385" s="8"/>
      <c r="F385" s="8">
        <v>4065</v>
      </c>
      <c r="G385" s="8" t="s">
        <v>1013</v>
      </c>
      <c r="H385" s="8" t="s">
        <v>1106</v>
      </c>
      <c r="I385" s="8">
        <v>40008658</v>
      </c>
      <c r="J385" s="8" t="s">
        <v>1015</v>
      </c>
      <c r="K385" s="8">
        <v>66.7</v>
      </c>
      <c r="L385" s="189">
        <f t="shared" si="49"/>
        <v>6</v>
      </c>
      <c r="M385" s="190" t="str">
        <f t="shared" si="55"/>
        <v>T2</v>
      </c>
      <c r="N385" s="187">
        <f t="shared" si="50"/>
        <v>30</v>
      </c>
      <c r="O385" s="191">
        <f t="shared" si="51"/>
        <v>2001</v>
      </c>
      <c r="P385" s="187" t="str">
        <f t="shared" si="52"/>
        <v>Dins Periode Legal</v>
      </c>
      <c r="Q385" s="187" t="str">
        <f t="shared" si="53"/>
        <v>T2 - Dins Periode Legal</v>
      </c>
      <c r="R385" s="187" t="str">
        <f t="shared" si="48"/>
        <v>T2 - Import Total</v>
      </c>
      <c r="S385" s="193">
        <f t="shared" si="56"/>
        <v>6.5732768603112626E-3</v>
      </c>
      <c r="T385" s="192">
        <f t="shared" si="54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188">
        <v>44712</v>
      </c>
      <c r="D386" s="54">
        <v>44742</v>
      </c>
      <c r="E386" s="8"/>
      <c r="F386" s="8">
        <v>4066</v>
      </c>
      <c r="G386" s="8" t="s">
        <v>1107</v>
      </c>
      <c r="H386" s="8" t="s">
        <v>1108</v>
      </c>
      <c r="I386" s="8">
        <v>41037121</v>
      </c>
      <c r="J386" s="8" t="s">
        <v>1109</v>
      </c>
      <c r="K386" s="8">
        <v>201.49</v>
      </c>
      <c r="L386" s="189">
        <f t="shared" si="49"/>
        <v>6</v>
      </c>
      <c r="M386" s="190" t="str">
        <f t="shared" si="55"/>
        <v>T2</v>
      </c>
      <c r="N386" s="187">
        <f t="shared" si="50"/>
        <v>30</v>
      </c>
      <c r="O386" s="191">
        <f t="shared" si="51"/>
        <v>6044.7000000000007</v>
      </c>
      <c r="P386" s="187" t="str">
        <f t="shared" si="52"/>
        <v>Dins Periode Legal</v>
      </c>
      <c r="Q386" s="187" t="str">
        <f t="shared" si="53"/>
        <v>T2 - Dins Periode Legal</v>
      </c>
      <c r="R386" s="187" t="str">
        <f t="shared" si="48"/>
        <v>T2 - Import Total</v>
      </c>
      <c r="S386" s="193">
        <f t="shared" si="56"/>
        <v>1.9856814911306093E-2</v>
      </c>
      <c r="T386" s="192">
        <f t="shared" si="54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188">
        <v>44712</v>
      </c>
      <c r="D387" s="54">
        <v>44742</v>
      </c>
      <c r="E387" s="8"/>
      <c r="F387" s="8">
        <v>4067</v>
      </c>
      <c r="G387" s="8" t="s">
        <v>636</v>
      </c>
      <c r="H387" s="8" t="s">
        <v>1110</v>
      </c>
      <c r="I387" s="8">
        <v>41007555</v>
      </c>
      <c r="J387" s="8" t="s">
        <v>93</v>
      </c>
      <c r="K387" s="8">
        <v>3357.77</v>
      </c>
      <c r="L387" s="189">
        <f t="shared" si="49"/>
        <v>6</v>
      </c>
      <c r="M387" s="190" t="str">
        <f t="shared" si="55"/>
        <v>T2</v>
      </c>
      <c r="N387" s="187">
        <f t="shared" si="50"/>
        <v>30</v>
      </c>
      <c r="O387" s="191">
        <f t="shared" si="51"/>
        <v>100733.1</v>
      </c>
      <c r="P387" s="187" t="str">
        <f t="shared" si="52"/>
        <v>Dins Periode Legal</v>
      </c>
      <c r="Q387" s="187" t="str">
        <f t="shared" si="53"/>
        <v>T2 - Dins Periode Legal</v>
      </c>
      <c r="R387" s="187" t="str">
        <f t="shared" ref="R387:R450" si="57">CONCATENATE($M387," - Import Total")</f>
        <v>T2 - Import Total</v>
      </c>
      <c r="S387" s="193">
        <f t="shared" si="56"/>
        <v>0.3309078237368418</v>
      </c>
      <c r="T387" s="192">
        <f t="shared" si="54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188">
        <v>44712</v>
      </c>
      <c r="D388" s="54">
        <v>44742</v>
      </c>
      <c r="E388" s="8"/>
      <c r="F388" s="8">
        <v>4068</v>
      </c>
      <c r="G388" s="8" t="s">
        <v>607</v>
      </c>
      <c r="H388" s="8" t="s">
        <v>1111</v>
      </c>
      <c r="I388" s="8">
        <v>41002557</v>
      </c>
      <c r="J388" s="8" t="s">
        <v>32</v>
      </c>
      <c r="K388" s="8">
        <v>57.9</v>
      </c>
      <c r="L388" s="189">
        <f t="shared" ref="L388:L451" si="58">IF(D388="","",MONTH(D388))</f>
        <v>6</v>
      </c>
      <c r="M388" s="190" t="str">
        <f t="shared" si="55"/>
        <v>T2</v>
      </c>
      <c r="N388" s="187">
        <f t="shared" ref="N388:N451" si="59">IF(D388="",0,D388-C388)</f>
        <v>30</v>
      </c>
      <c r="O388" s="191">
        <f t="shared" ref="O388:O451" si="60">K388*N388</f>
        <v>1737</v>
      </c>
      <c r="P388" s="187" t="str">
        <f t="shared" ref="P388:P451" si="61">IF(N388&lt;=30,"Dins Periode Legal","Fora Periode Legal")</f>
        <v>Dins Periode Legal</v>
      </c>
      <c r="Q388" s="187" t="str">
        <f t="shared" ref="Q388:Q451" si="62">CONCATENATE($M388," - ",P388)</f>
        <v>T2 - Dins Periode Legal</v>
      </c>
      <c r="R388" s="187" t="str">
        <f t="shared" si="57"/>
        <v>T2 - Import Total</v>
      </c>
      <c r="S388" s="193">
        <f t="shared" si="56"/>
        <v>5.7060379342132247E-3</v>
      </c>
      <c r="T388" s="192">
        <f t="shared" ref="T388:T451" si="63">IF(L388="",0,1)</f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44705</v>
      </c>
      <c r="D389" s="54">
        <v>44742</v>
      </c>
      <c r="E389" s="8"/>
      <c r="F389" s="8">
        <v>4069</v>
      </c>
      <c r="G389" s="8" t="s">
        <v>1112</v>
      </c>
      <c r="H389" s="8" t="s">
        <v>1113</v>
      </c>
      <c r="I389" s="8">
        <v>40002150</v>
      </c>
      <c r="J389" s="8" t="s">
        <v>81</v>
      </c>
      <c r="K389" s="8">
        <v>2076.9699999999998</v>
      </c>
      <c r="L389" s="189">
        <f t="shared" si="58"/>
        <v>6</v>
      </c>
      <c r="M389" s="190" t="str">
        <f t="shared" si="55"/>
        <v>T2</v>
      </c>
      <c r="N389" s="187">
        <f t="shared" si="59"/>
        <v>37</v>
      </c>
      <c r="O389" s="191">
        <f t="shared" si="60"/>
        <v>76847.89</v>
      </c>
      <c r="P389" s="187" t="str">
        <f t="shared" si="61"/>
        <v>Fora Periode Legal</v>
      </c>
      <c r="Q389" s="187" t="str">
        <f t="shared" si="62"/>
        <v>T2 - Fora Periode Legal</v>
      </c>
      <c r="R389" s="187" t="str">
        <f t="shared" si="57"/>
        <v>T2 - Import Total</v>
      </c>
      <c r="S389" s="193">
        <f t="shared" si="56"/>
        <v>0.25244500604734893</v>
      </c>
      <c r="T389" s="192">
        <f t="shared" si="63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188">
        <v>44705</v>
      </c>
      <c r="D390" s="54">
        <v>44742</v>
      </c>
      <c r="E390" s="8"/>
      <c r="F390" s="8">
        <v>4070</v>
      </c>
      <c r="G390" s="8" t="s">
        <v>1112</v>
      </c>
      <c r="H390" s="8" t="s">
        <v>1114</v>
      </c>
      <c r="I390" s="8">
        <v>40002150</v>
      </c>
      <c r="J390" s="8" t="s">
        <v>81</v>
      </c>
      <c r="K390" s="8">
        <v>30250</v>
      </c>
      <c r="L390" s="189">
        <f t="shared" si="58"/>
        <v>6</v>
      </c>
      <c r="M390" s="190" t="str">
        <f t="shared" si="55"/>
        <v>T2</v>
      </c>
      <c r="N390" s="187">
        <f t="shared" si="59"/>
        <v>37</v>
      </c>
      <c r="O390" s="191">
        <f t="shared" si="60"/>
        <v>1119250</v>
      </c>
      <c r="P390" s="187" t="str">
        <f t="shared" si="61"/>
        <v>Fora Periode Legal</v>
      </c>
      <c r="Q390" s="187" t="str">
        <f t="shared" si="62"/>
        <v>T2 - Fora Periode Legal</v>
      </c>
      <c r="R390" s="187" t="str">
        <f t="shared" si="57"/>
        <v>T2 - Import Total</v>
      </c>
      <c r="S390" s="193">
        <f t="shared" si="56"/>
        <v>3.676731697103139</v>
      </c>
      <c r="T390" s="192">
        <f t="shared" si="63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44707</v>
      </c>
      <c r="D391" s="54">
        <v>44742</v>
      </c>
      <c r="E391" s="8"/>
      <c r="F391" s="8">
        <v>4071</v>
      </c>
      <c r="G391" s="8" t="s">
        <v>1112</v>
      </c>
      <c r="H391" s="8" t="s">
        <v>1115</v>
      </c>
      <c r="I391" s="8">
        <v>40002150</v>
      </c>
      <c r="J391" s="8" t="s">
        <v>81</v>
      </c>
      <c r="K391" s="8">
        <v>5394.18</v>
      </c>
      <c r="L391" s="189">
        <f t="shared" si="58"/>
        <v>6</v>
      </c>
      <c r="M391" s="190" t="str">
        <f t="shared" ref="M391:M454" si="64">IF(L391="","",VLOOKUP(L391,$AJ$8:$AK$19,2,FALSE))</f>
        <v>T2</v>
      </c>
      <c r="N391" s="187">
        <f t="shared" si="59"/>
        <v>35</v>
      </c>
      <c r="O391" s="191">
        <f t="shared" si="60"/>
        <v>188796.30000000002</v>
      </c>
      <c r="P391" s="187" t="str">
        <f t="shared" si="61"/>
        <v>Fora Periode Legal</v>
      </c>
      <c r="Q391" s="187" t="str">
        <f t="shared" si="62"/>
        <v>T2 - Fora Periode Legal</v>
      </c>
      <c r="R391" s="187" t="str">
        <f t="shared" si="57"/>
        <v>T2 - Import Total</v>
      </c>
      <c r="S391" s="193">
        <f t="shared" ref="S391:S454" si="65">IF(M391="",0,K391/(VLOOKUP(R391,$X$9:$Y$27,2,FALSE))*N391)</f>
        <v>0.62019507751243541</v>
      </c>
      <c r="T391" s="192">
        <f t="shared" si="63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44713</v>
      </c>
      <c r="D392" s="54">
        <v>44742</v>
      </c>
      <c r="E392" s="8"/>
      <c r="F392" s="8">
        <v>4072</v>
      </c>
      <c r="G392" s="8" t="s">
        <v>666</v>
      </c>
      <c r="H392" s="8" t="s">
        <v>1116</v>
      </c>
      <c r="I392" s="8">
        <v>41037347</v>
      </c>
      <c r="J392" s="8" t="s">
        <v>566</v>
      </c>
      <c r="K392" s="8">
        <v>180.09</v>
      </c>
      <c r="L392" s="189">
        <f t="shared" si="58"/>
        <v>6</v>
      </c>
      <c r="M392" s="190" t="str">
        <f t="shared" si="64"/>
        <v>T2</v>
      </c>
      <c r="N392" s="187">
        <f t="shared" si="59"/>
        <v>29</v>
      </c>
      <c r="O392" s="191">
        <f t="shared" si="60"/>
        <v>5222.6099999999997</v>
      </c>
      <c r="P392" s="187" t="str">
        <f t="shared" si="61"/>
        <v>Dins Periode Legal</v>
      </c>
      <c r="Q392" s="187" t="str">
        <f t="shared" si="62"/>
        <v>T2 - Dins Periode Legal</v>
      </c>
      <c r="R392" s="187" t="str">
        <f t="shared" si="57"/>
        <v>T2 - Import Total</v>
      </c>
      <c r="S392" s="193">
        <f t="shared" si="65"/>
        <v>1.7156252605412394E-2</v>
      </c>
      <c r="T392" s="192">
        <f t="shared" si="63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188">
        <v>44713</v>
      </c>
      <c r="D393" s="54">
        <v>44742</v>
      </c>
      <c r="E393" s="8"/>
      <c r="F393" s="8">
        <v>4073</v>
      </c>
      <c r="G393" s="8" t="s">
        <v>755</v>
      </c>
      <c r="H393" s="8" t="s">
        <v>1117</v>
      </c>
      <c r="I393" s="8">
        <v>41002565</v>
      </c>
      <c r="J393" s="8" t="s">
        <v>757</v>
      </c>
      <c r="K393" s="8">
        <v>432.78</v>
      </c>
      <c r="L393" s="189">
        <f t="shared" si="58"/>
        <v>6</v>
      </c>
      <c r="M393" s="190" t="str">
        <f t="shared" si="64"/>
        <v>T2</v>
      </c>
      <c r="N393" s="187">
        <f t="shared" si="59"/>
        <v>29</v>
      </c>
      <c r="O393" s="191">
        <f t="shared" si="60"/>
        <v>12550.619999999999</v>
      </c>
      <c r="P393" s="187" t="str">
        <f t="shared" si="61"/>
        <v>Dins Periode Legal</v>
      </c>
      <c r="Q393" s="187" t="str">
        <f t="shared" si="62"/>
        <v>T2 - Dins Periode Legal</v>
      </c>
      <c r="R393" s="187" t="str">
        <f t="shared" si="57"/>
        <v>T2 - Import Total</v>
      </c>
      <c r="S393" s="193">
        <f t="shared" si="65"/>
        <v>4.1228735646456641E-2</v>
      </c>
      <c r="T393" s="192">
        <f t="shared" si="63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44712</v>
      </c>
      <c r="D394" s="54">
        <v>44742</v>
      </c>
      <c r="E394" s="8"/>
      <c r="F394" s="8">
        <v>4074</v>
      </c>
      <c r="G394" s="8" t="s">
        <v>948</v>
      </c>
      <c r="H394" s="8" t="s">
        <v>1118</v>
      </c>
      <c r="I394" s="8">
        <v>41001822</v>
      </c>
      <c r="J394" s="8" t="s">
        <v>41</v>
      </c>
      <c r="K394" s="8">
        <v>81.599999999999994</v>
      </c>
      <c r="L394" s="189">
        <f t="shared" si="58"/>
        <v>6</v>
      </c>
      <c r="M394" s="190" t="str">
        <f t="shared" si="64"/>
        <v>T2</v>
      </c>
      <c r="N394" s="187">
        <f t="shared" si="59"/>
        <v>30</v>
      </c>
      <c r="O394" s="191">
        <f t="shared" si="60"/>
        <v>2448</v>
      </c>
      <c r="P394" s="187" t="str">
        <f t="shared" si="61"/>
        <v>Dins Periode Legal</v>
      </c>
      <c r="Q394" s="187" t="str">
        <f t="shared" si="62"/>
        <v>T2 - Dins Periode Legal</v>
      </c>
      <c r="R394" s="187" t="str">
        <f t="shared" si="57"/>
        <v>T2 - Import Total</v>
      </c>
      <c r="S394" s="193">
        <f t="shared" si="65"/>
        <v>8.0416700419999858E-3</v>
      </c>
      <c r="T394" s="192">
        <f t="shared" si="63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188">
        <v>44712</v>
      </c>
      <c r="D395" s="54">
        <v>44742</v>
      </c>
      <c r="E395" s="8"/>
      <c r="F395" s="8">
        <v>4075</v>
      </c>
      <c r="G395" s="8" t="s">
        <v>629</v>
      </c>
      <c r="H395" s="8" t="s">
        <v>1119</v>
      </c>
      <c r="I395" s="8">
        <v>40000200</v>
      </c>
      <c r="J395" s="8" t="s">
        <v>15</v>
      </c>
      <c r="K395" s="8">
        <v>1092.51</v>
      </c>
      <c r="L395" s="189">
        <f t="shared" si="58"/>
        <v>6</v>
      </c>
      <c r="M395" s="190" t="str">
        <f t="shared" si="64"/>
        <v>T2</v>
      </c>
      <c r="N395" s="187">
        <f t="shared" si="59"/>
        <v>30</v>
      </c>
      <c r="O395" s="191">
        <f t="shared" si="60"/>
        <v>32775.300000000003</v>
      </c>
      <c r="P395" s="187" t="str">
        <f t="shared" si="61"/>
        <v>Dins Periode Legal</v>
      </c>
      <c r="Q395" s="187" t="str">
        <f t="shared" si="62"/>
        <v>T2 - Dins Periode Legal</v>
      </c>
      <c r="R395" s="187" t="str">
        <f t="shared" si="57"/>
        <v>T2 - Import Total</v>
      </c>
      <c r="S395" s="193">
        <f t="shared" si="65"/>
        <v>0.10766672717629171</v>
      </c>
      <c r="T395" s="192">
        <f t="shared" si="63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188">
        <v>44712</v>
      </c>
      <c r="D396" s="54">
        <v>44742</v>
      </c>
      <c r="E396" s="8"/>
      <c r="F396" s="8">
        <v>4076</v>
      </c>
      <c r="G396" s="8" t="s">
        <v>930</v>
      </c>
      <c r="H396" s="8" t="s">
        <v>1120</v>
      </c>
      <c r="I396" s="8">
        <v>40002570</v>
      </c>
      <c r="J396" s="8" t="s">
        <v>563</v>
      </c>
      <c r="K396" s="8">
        <v>384.99</v>
      </c>
      <c r="L396" s="189">
        <f t="shared" si="58"/>
        <v>6</v>
      </c>
      <c r="M396" s="190" t="str">
        <f t="shared" si="64"/>
        <v>T2</v>
      </c>
      <c r="N396" s="187">
        <f t="shared" si="59"/>
        <v>30</v>
      </c>
      <c r="O396" s="191">
        <f t="shared" si="60"/>
        <v>11549.7</v>
      </c>
      <c r="P396" s="187" t="str">
        <f t="shared" si="61"/>
        <v>Dins Periode Legal</v>
      </c>
      <c r="Q396" s="187" t="str">
        <f t="shared" si="62"/>
        <v>T2 - Dins Periode Legal</v>
      </c>
      <c r="R396" s="187" t="str">
        <f t="shared" si="57"/>
        <v>T2 - Import Total</v>
      </c>
      <c r="S396" s="193">
        <f t="shared" si="65"/>
        <v>3.7940717518009488E-2</v>
      </c>
      <c r="T396" s="192">
        <f t="shared" si="63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44720</v>
      </c>
      <c r="D397" s="54">
        <v>44742</v>
      </c>
      <c r="E397" s="8"/>
      <c r="F397" s="8">
        <v>4077</v>
      </c>
      <c r="G397" s="8" t="s">
        <v>831</v>
      </c>
      <c r="H397" s="8" t="s">
        <v>1121</v>
      </c>
      <c r="I397" s="8">
        <v>41037318</v>
      </c>
      <c r="J397" s="8" t="s">
        <v>565</v>
      </c>
      <c r="K397" s="8">
        <v>2643.37</v>
      </c>
      <c r="L397" s="189">
        <f t="shared" si="58"/>
        <v>6</v>
      </c>
      <c r="M397" s="190" t="str">
        <f t="shared" si="64"/>
        <v>T2</v>
      </c>
      <c r="N397" s="187">
        <f t="shared" si="59"/>
        <v>22</v>
      </c>
      <c r="O397" s="191">
        <f t="shared" si="60"/>
        <v>58154.14</v>
      </c>
      <c r="P397" s="187" t="str">
        <f t="shared" si="61"/>
        <v>Dins Periode Legal</v>
      </c>
      <c r="Q397" s="187" t="str">
        <f t="shared" si="62"/>
        <v>T2 - Dins Periode Legal</v>
      </c>
      <c r="R397" s="187" t="str">
        <f t="shared" si="57"/>
        <v>T2 - Import Total</v>
      </c>
      <c r="S397" s="193">
        <f t="shared" si="65"/>
        <v>0.1910361133399808</v>
      </c>
      <c r="T397" s="192">
        <f t="shared" si="63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44715</v>
      </c>
      <c r="D398" s="54">
        <v>44742</v>
      </c>
      <c r="E398" s="8"/>
      <c r="F398" s="8">
        <v>4078</v>
      </c>
      <c r="G398" s="8" t="s">
        <v>1122</v>
      </c>
      <c r="H398" s="8" t="s">
        <v>1123</v>
      </c>
      <c r="I398" s="8">
        <v>41037100</v>
      </c>
      <c r="J398" s="8" t="s">
        <v>1124</v>
      </c>
      <c r="K398" s="8">
        <v>1868.54</v>
      </c>
      <c r="L398" s="189">
        <f t="shared" si="58"/>
        <v>6</v>
      </c>
      <c r="M398" s="190" t="str">
        <f t="shared" si="64"/>
        <v>T2</v>
      </c>
      <c r="N398" s="187">
        <f t="shared" si="59"/>
        <v>27</v>
      </c>
      <c r="O398" s="191">
        <f t="shared" si="60"/>
        <v>50450.58</v>
      </c>
      <c r="P398" s="187" t="str">
        <f t="shared" si="61"/>
        <v>Dins Periode Legal</v>
      </c>
      <c r="Q398" s="187" t="str">
        <f t="shared" si="62"/>
        <v>T2 - Dins Periode Legal</v>
      </c>
      <c r="R398" s="187" t="str">
        <f t="shared" si="57"/>
        <v>T2 - Import Total</v>
      </c>
      <c r="S398" s="193">
        <f t="shared" si="65"/>
        <v>0.16572995007660279</v>
      </c>
      <c r="T398" s="192">
        <f t="shared" si="63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44697</v>
      </c>
      <c r="D399" s="54">
        <v>44742</v>
      </c>
      <c r="E399" s="8"/>
      <c r="F399" s="8">
        <v>4079</v>
      </c>
      <c r="G399" s="8" t="s">
        <v>1125</v>
      </c>
      <c r="H399" s="8" t="s">
        <v>1126</v>
      </c>
      <c r="I399" s="8">
        <v>41000504</v>
      </c>
      <c r="J399" s="8" t="s">
        <v>1127</v>
      </c>
      <c r="K399" s="8">
        <v>744.8</v>
      </c>
      <c r="L399" s="189">
        <f t="shared" si="58"/>
        <v>6</v>
      </c>
      <c r="M399" s="190" t="str">
        <f t="shared" si="64"/>
        <v>T2</v>
      </c>
      <c r="N399" s="187">
        <f t="shared" si="59"/>
        <v>45</v>
      </c>
      <c r="O399" s="191">
        <f t="shared" si="60"/>
        <v>33516</v>
      </c>
      <c r="P399" s="187" t="str">
        <f t="shared" si="61"/>
        <v>Fora Periode Legal</v>
      </c>
      <c r="Q399" s="187" t="str">
        <f t="shared" si="62"/>
        <v>T2 - Fora Periode Legal</v>
      </c>
      <c r="R399" s="187" t="str">
        <f t="shared" si="57"/>
        <v>T2 - Import Total</v>
      </c>
      <c r="S399" s="193">
        <f t="shared" si="65"/>
        <v>0.1100999236632645</v>
      </c>
      <c r="T399" s="192">
        <f t="shared" si="63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44705</v>
      </c>
      <c r="D400" s="54">
        <v>44742</v>
      </c>
      <c r="E400" s="8"/>
      <c r="F400" s="8">
        <v>4080</v>
      </c>
      <c r="G400" s="8" t="s">
        <v>1125</v>
      </c>
      <c r="H400" s="8" t="s">
        <v>1128</v>
      </c>
      <c r="I400" s="8">
        <v>41000504</v>
      </c>
      <c r="J400" s="8" t="s">
        <v>1127</v>
      </c>
      <c r="K400" s="8">
        <v>262.76</v>
      </c>
      <c r="L400" s="189">
        <f t="shared" si="58"/>
        <v>6</v>
      </c>
      <c r="M400" s="190" t="str">
        <f t="shared" si="64"/>
        <v>T2</v>
      </c>
      <c r="N400" s="187">
        <f t="shared" si="59"/>
        <v>37</v>
      </c>
      <c r="O400" s="191">
        <f t="shared" si="60"/>
        <v>9722.119999999999</v>
      </c>
      <c r="P400" s="187" t="str">
        <f t="shared" si="61"/>
        <v>Fora Periode Legal</v>
      </c>
      <c r="Q400" s="187" t="str">
        <f t="shared" si="62"/>
        <v>T2 - Fora Periode Legal</v>
      </c>
      <c r="R400" s="187" t="str">
        <f t="shared" si="57"/>
        <v>T2 - Import Total</v>
      </c>
      <c r="S400" s="193">
        <f t="shared" si="65"/>
        <v>3.1937124652258536E-2</v>
      </c>
      <c r="T400" s="192">
        <f t="shared" si="63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188">
        <v>44705</v>
      </c>
      <c r="D401" s="54">
        <v>44742</v>
      </c>
      <c r="E401" s="8"/>
      <c r="F401" s="8">
        <v>4081</v>
      </c>
      <c r="G401" s="8" t="s">
        <v>1125</v>
      </c>
      <c r="H401" s="8" t="s">
        <v>1129</v>
      </c>
      <c r="I401" s="8">
        <v>41000504</v>
      </c>
      <c r="J401" s="8" t="s">
        <v>1127</v>
      </c>
      <c r="K401" s="8">
        <v>2430.14</v>
      </c>
      <c r="L401" s="189">
        <f t="shared" si="58"/>
        <v>6</v>
      </c>
      <c r="M401" s="190" t="str">
        <f t="shared" si="64"/>
        <v>T2</v>
      </c>
      <c r="N401" s="187">
        <f t="shared" si="59"/>
        <v>37</v>
      </c>
      <c r="O401" s="191">
        <f t="shared" si="60"/>
        <v>89915.18</v>
      </c>
      <c r="P401" s="187" t="str">
        <f t="shared" si="61"/>
        <v>Fora Periode Legal</v>
      </c>
      <c r="Q401" s="187" t="str">
        <f t="shared" si="62"/>
        <v>T2 - Fora Periode Legal</v>
      </c>
      <c r="R401" s="187" t="str">
        <f t="shared" si="57"/>
        <v>T2 - Import Total</v>
      </c>
      <c r="S401" s="193">
        <f t="shared" si="65"/>
        <v>0.29537100054208992</v>
      </c>
      <c r="T401" s="192">
        <f t="shared" si="63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44712</v>
      </c>
      <c r="D402" s="54">
        <v>44742</v>
      </c>
      <c r="E402" s="8"/>
      <c r="F402" s="8">
        <v>4082</v>
      </c>
      <c r="G402" s="8" t="s">
        <v>654</v>
      </c>
      <c r="H402" s="8" t="s">
        <v>1130</v>
      </c>
      <c r="I402" s="8">
        <v>41037324</v>
      </c>
      <c r="J402" s="8" t="s">
        <v>656</v>
      </c>
      <c r="K402" s="8">
        <v>82.1</v>
      </c>
      <c r="L402" s="189">
        <f t="shared" si="58"/>
        <v>6</v>
      </c>
      <c r="M402" s="190" t="str">
        <f t="shared" si="64"/>
        <v>T2</v>
      </c>
      <c r="N402" s="187">
        <f t="shared" si="59"/>
        <v>30</v>
      </c>
      <c r="O402" s="191">
        <f t="shared" si="60"/>
        <v>2463</v>
      </c>
      <c r="P402" s="187" t="str">
        <f t="shared" si="61"/>
        <v>Dins Periode Legal</v>
      </c>
      <c r="Q402" s="187" t="str">
        <f t="shared" si="62"/>
        <v>T2 - Dins Periode Legal</v>
      </c>
      <c r="R402" s="187" t="str">
        <f t="shared" si="57"/>
        <v>T2 - Import Total</v>
      </c>
      <c r="S402" s="193">
        <f t="shared" si="65"/>
        <v>8.0909449809828272E-3</v>
      </c>
      <c r="T402" s="192">
        <f t="shared" si="63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44719</v>
      </c>
      <c r="D403" s="54">
        <v>44742</v>
      </c>
      <c r="E403" s="8"/>
      <c r="F403" s="8">
        <v>4083</v>
      </c>
      <c r="G403" s="8" t="s">
        <v>585</v>
      </c>
      <c r="H403" s="48" t="s">
        <v>1131</v>
      </c>
      <c r="I403" s="49">
        <v>41007450</v>
      </c>
      <c r="J403" s="8" t="s">
        <v>24</v>
      </c>
      <c r="K403" s="9">
        <v>29.39</v>
      </c>
      <c r="L403" s="189">
        <f t="shared" si="58"/>
        <v>6</v>
      </c>
      <c r="M403" s="190" t="str">
        <f t="shared" si="64"/>
        <v>T2</v>
      </c>
      <c r="N403" s="187">
        <f t="shared" si="59"/>
        <v>23</v>
      </c>
      <c r="O403" s="191">
        <f t="shared" si="60"/>
        <v>675.97</v>
      </c>
      <c r="P403" s="187" t="str">
        <f t="shared" si="61"/>
        <v>Dins Periode Legal</v>
      </c>
      <c r="Q403" s="187" t="str">
        <f t="shared" si="62"/>
        <v>T2 - Dins Periode Legal</v>
      </c>
      <c r="R403" s="187" t="str">
        <f t="shared" si="57"/>
        <v>T2 - Import Total</v>
      </c>
      <c r="S403" s="193">
        <f t="shared" si="65"/>
        <v>2.2205587002821609E-3</v>
      </c>
      <c r="T403" s="192">
        <f t="shared" si="63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44722</v>
      </c>
      <c r="D404" s="54">
        <v>44742</v>
      </c>
      <c r="E404" s="8"/>
      <c r="F404" s="8">
        <v>4084</v>
      </c>
      <c r="G404" s="8" t="s">
        <v>600</v>
      </c>
      <c r="H404" s="48" t="s">
        <v>1132</v>
      </c>
      <c r="I404" s="49">
        <v>41007530</v>
      </c>
      <c r="J404" s="8" t="s">
        <v>46</v>
      </c>
      <c r="K404" s="9">
        <v>187.51</v>
      </c>
      <c r="L404" s="189">
        <f t="shared" si="58"/>
        <v>6</v>
      </c>
      <c r="M404" s="190" t="str">
        <f t="shared" si="64"/>
        <v>T2</v>
      </c>
      <c r="N404" s="187">
        <f t="shared" si="59"/>
        <v>20</v>
      </c>
      <c r="O404" s="191">
        <f t="shared" si="60"/>
        <v>3750.2</v>
      </c>
      <c r="P404" s="187" t="str">
        <f t="shared" si="61"/>
        <v>Dins Periode Legal</v>
      </c>
      <c r="Q404" s="187" t="str">
        <f t="shared" si="62"/>
        <v>T2 - Dins Periode Legal</v>
      </c>
      <c r="R404" s="187" t="str">
        <f t="shared" si="57"/>
        <v>T2 - Import Total</v>
      </c>
      <c r="S404" s="193">
        <f t="shared" si="65"/>
        <v>1.23193917448972E-2</v>
      </c>
      <c r="T404" s="192">
        <f t="shared" si="63"/>
        <v>1</v>
      </c>
      <c r="V404" s="91"/>
      <c r="W404" s="91"/>
      <c r="X404" s="91"/>
      <c r="Y404" s="91"/>
      <c r="Z404" s="91"/>
      <c r="AA404" s="91"/>
    </row>
    <row r="405" spans="3:27" x14ac:dyDescent="0.25">
      <c r="C405" s="188">
        <v>44722</v>
      </c>
      <c r="D405" s="54">
        <v>44742</v>
      </c>
      <c r="E405" s="8"/>
      <c r="F405" s="8">
        <v>4085</v>
      </c>
      <c r="G405" s="8" t="s">
        <v>1052</v>
      </c>
      <c r="H405" s="48" t="s">
        <v>1133</v>
      </c>
      <c r="I405" s="49">
        <v>40037328</v>
      </c>
      <c r="J405" s="8" t="s">
        <v>1054</v>
      </c>
      <c r="K405" s="9">
        <v>290.39999999999998</v>
      </c>
      <c r="L405" s="189">
        <f t="shared" si="58"/>
        <v>6</v>
      </c>
      <c r="M405" s="190" t="str">
        <f t="shared" si="64"/>
        <v>T2</v>
      </c>
      <c r="N405" s="187">
        <f t="shared" si="59"/>
        <v>20</v>
      </c>
      <c r="O405" s="191">
        <f t="shared" si="60"/>
        <v>5808</v>
      </c>
      <c r="P405" s="187" t="str">
        <f t="shared" si="61"/>
        <v>Dins Periode Legal</v>
      </c>
      <c r="Q405" s="187" t="str">
        <f t="shared" si="62"/>
        <v>T2 - Dins Periode Legal</v>
      </c>
      <c r="R405" s="187" t="str">
        <f t="shared" si="57"/>
        <v>T2 - Import Total</v>
      </c>
      <c r="S405" s="193">
        <f t="shared" si="65"/>
        <v>1.9079256374156826E-2</v>
      </c>
      <c r="T405" s="192">
        <f t="shared" si="63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188">
        <v>44722</v>
      </c>
      <c r="D406" s="54">
        <v>44742</v>
      </c>
      <c r="E406" s="8"/>
      <c r="F406" s="8">
        <v>4086</v>
      </c>
      <c r="G406" s="8" t="s">
        <v>1134</v>
      </c>
      <c r="H406" s="48" t="s">
        <v>1135</v>
      </c>
      <c r="I406" s="49">
        <v>40002350</v>
      </c>
      <c r="J406" s="8" t="s">
        <v>1136</v>
      </c>
      <c r="K406" s="9">
        <v>2032.8</v>
      </c>
      <c r="L406" s="189">
        <f t="shared" si="58"/>
        <v>6</v>
      </c>
      <c r="M406" s="190" t="str">
        <f t="shared" si="64"/>
        <v>T2</v>
      </c>
      <c r="N406" s="187">
        <f t="shared" si="59"/>
        <v>20</v>
      </c>
      <c r="O406" s="191">
        <f t="shared" si="60"/>
        <v>40656</v>
      </c>
      <c r="P406" s="187" t="str">
        <f t="shared" si="61"/>
        <v>Dins Periode Legal</v>
      </c>
      <c r="Q406" s="187" t="str">
        <f t="shared" si="62"/>
        <v>T2 - Dins Periode Legal</v>
      </c>
      <c r="R406" s="187" t="str">
        <f t="shared" si="57"/>
        <v>T2 - Import Total</v>
      </c>
      <c r="S406" s="193">
        <f t="shared" si="65"/>
        <v>0.13355479461909781</v>
      </c>
      <c r="T406" s="192">
        <f t="shared" si="63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188">
        <v>44722</v>
      </c>
      <c r="D407" s="54">
        <v>44742</v>
      </c>
      <c r="E407" s="8"/>
      <c r="F407" s="8">
        <v>4087</v>
      </c>
      <c r="G407" s="8" t="s">
        <v>659</v>
      </c>
      <c r="H407" s="48" t="s">
        <v>1137</v>
      </c>
      <c r="I407" s="49">
        <v>41001242</v>
      </c>
      <c r="J407" s="8" t="s">
        <v>180</v>
      </c>
      <c r="K407" s="9">
        <v>2310.65</v>
      </c>
      <c r="L407" s="189">
        <f t="shared" si="58"/>
        <v>6</v>
      </c>
      <c r="M407" s="190" t="str">
        <f t="shared" si="64"/>
        <v>T2</v>
      </c>
      <c r="N407" s="187">
        <f t="shared" si="59"/>
        <v>20</v>
      </c>
      <c r="O407" s="191">
        <f t="shared" si="60"/>
        <v>46213</v>
      </c>
      <c r="P407" s="187" t="str">
        <f t="shared" si="61"/>
        <v>Dins Periode Legal</v>
      </c>
      <c r="Q407" s="187" t="str">
        <f t="shared" si="62"/>
        <v>T2 - Dins Periode Legal</v>
      </c>
      <c r="R407" s="187" t="str">
        <f t="shared" si="57"/>
        <v>T2 - Import Total</v>
      </c>
      <c r="S407" s="193">
        <f t="shared" si="65"/>
        <v>0.15180951701427506</v>
      </c>
      <c r="T407" s="192">
        <f t="shared" si="63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188">
        <v>44722</v>
      </c>
      <c r="D408" s="54">
        <v>44742</v>
      </c>
      <c r="E408" s="8"/>
      <c r="F408" s="8">
        <v>4088</v>
      </c>
      <c r="G408" s="8" t="s">
        <v>804</v>
      </c>
      <c r="H408" s="48" t="s">
        <v>1138</v>
      </c>
      <c r="I408" s="49">
        <v>41002915</v>
      </c>
      <c r="J408" s="8" t="s">
        <v>109</v>
      </c>
      <c r="K408" s="9">
        <v>25</v>
      </c>
      <c r="L408" s="189">
        <f t="shared" si="58"/>
        <v>6</v>
      </c>
      <c r="M408" s="190" t="str">
        <f t="shared" si="64"/>
        <v>T2</v>
      </c>
      <c r="N408" s="187">
        <f t="shared" si="59"/>
        <v>20</v>
      </c>
      <c r="O408" s="191">
        <f t="shared" si="60"/>
        <v>500</v>
      </c>
      <c r="P408" s="187" t="str">
        <f t="shared" si="61"/>
        <v>Dins Periode Legal</v>
      </c>
      <c r="Q408" s="187" t="str">
        <f t="shared" si="62"/>
        <v>T2 - Dins Periode Legal</v>
      </c>
      <c r="R408" s="187" t="str">
        <f t="shared" si="57"/>
        <v>T2 - Import Total</v>
      </c>
      <c r="S408" s="193">
        <f t="shared" si="65"/>
        <v>1.6424979660947683E-3</v>
      </c>
      <c r="T408" s="192">
        <f t="shared" si="63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188">
        <v>44722</v>
      </c>
      <c r="D409" s="54">
        <v>44742</v>
      </c>
      <c r="E409" s="8"/>
      <c r="F409" s="8">
        <v>4089</v>
      </c>
      <c r="G409" s="8" t="s">
        <v>1112</v>
      </c>
      <c r="H409" s="48" t="s">
        <v>1139</v>
      </c>
      <c r="I409" s="49">
        <v>40002150</v>
      </c>
      <c r="J409" s="8" t="s">
        <v>81</v>
      </c>
      <c r="K409" s="9">
        <v>320.64999999999998</v>
      </c>
      <c r="L409" s="189">
        <f t="shared" si="58"/>
        <v>6</v>
      </c>
      <c r="M409" s="190" t="str">
        <f t="shared" si="64"/>
        <v>T2</v>
      </c>
      <c r="N409" s="187">
        <f t="shared" si="59"/>
        <v>20</v>
      </c>
      <c r="O409" s="191">
        <f t="shared" si="60"/>
        <v>6413</v>
      </c>
      <c r="P409" s="187" t="str">
        <f t="shared" si="61"/>
        <v>Dins Periode Legal</v>
      </c>
      <c r="Q409" s="187" t="str">
        <f t="shared" si="62"/>
        <v>T2 - Dins Periode Legal</v>
      </c>
      <c r="R409" s="187" t="str">
        <f t="shared" si="57"/>
        <v>T2 - Import Total</v>
      </c>
      <c r="S409" s="193">
        <f t="shared" si="65"/>
        <v>2.1066678913131496E-2</v>
      </c>
      <c r="T409" s="192">
        <f t="shared" si="63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44725</v>
      </c>
      <c r="D410" s="54">
        <v>44742</v>
      </c>
      <c r="E410" s="8"/>
      <c r="F410" s="8">
        <v>4090</v>
      </c>
      <c r="G410" s="8" t="s">
        <v>902</v>
      </c>
      <c r="H410" s="48" t="s">
        <v>1140</v>
      </c>
      <c r="I410" s="49">
        <v>40002800</v>
      </c>
      <c r="J410" s="8" t="s">
        <v>35</v>
      </c>
      <c r="K410" s="9">
        <v>72</v>
      </c>
      <c r="L410" s="189">
        <f t="shared" si="58"/>
        <v>6</v>
      </c>
      <c r="M410" s="190" t="str">
        <f t="shared" si="64"/>
        <v>T2</v>
      </c>
      <c r="N410" s="187">
        <f t="shared" si="59"/>
        <v>17</v>
      </c>
      <c r="O410" s="191">
        <f t="shared" si="60"/>
        <v>1224</v>
      </c>
      <c r="P410" s="187" t="str">
        <f t="shared" si="61"/>
        <v>Dins Periode Legal</v>
      </c>
      <c r="Q410" s="187" t="str">
        <f t="shared" si="62"/>
        <v>T2 - Dins Periode Legal</v>
      </c>
      <c r="R410" s="187" t="str">
        <f t="shared" si="57"/>
        <v>T2 - Import Total</v>
      </c>
      <c r="S410" s="193">
        <f t="shared" si="65"/>
        <v>4.0208350209999929E-3</v>
      </c>
      <c r="T410" s="192">
        <f t="shared" si="63"/>
        <v>1</v>
      </c>
      <c r="V410" s="91"/>
      <c r="W410" s="91"/>
      <c r="X410" s="91"/>
      <c r="Y410" s="91"/>
      <c r="Z410" s="91"/>
      <c r="AA410" s="91"/>
    </row>
    <row r="411" spans="3:27" x14ac:dyDescent="0.25">
      <c r="C411" s="188">
        <v>44725</v>
      </c>
      <c r="D411" s="54">
        <v>44742</v>
      </c>
      <c r="E411" s="8"/>
      <c r="F411" s="8">
        <v>4091</v>
      </c>
      <c r="G411" s="8" t="s">
        <v>902</v>
      </c>
      <c r="H411" s="48" t="s">
        <v>1141</v>
      </c>
      <c r="I411" s="49">
        <v>40002800</v>
      </c>
      <c r="J411" s="8" t="s">
        <v>35</v>
      </c>
      <c r="K411" s="9">
        <v>283.87</v>
      </c>
      <c r="L411" s="189">
        <f t="shared" si="58"/>
        <v>6</v>
      </c>
      <c r="M411" s="190" t="str">
        <f t="shared" si="64"/>
        <v>T2</v>
      </c>
      <c r="N411" s="187">
        <f t="shared" si="59"/>
        <v>17</v>
      </c>
      <c r="O411" s="191">
        <f t="shared" si="60"/>
        <v>4825.79</v>
      </c>
      <c r="P411" s="187" t="str">
        <f t="shared" si="61"/>
        <v>Dins Periode Legal</v>
      </c>
      <c r="Q411" s="187" t="str">
        <f t="shared" si="62"/>
        <v>T2 - Dins Periode Legal</v>
      </c>
      <c r="R411" s="187" t="str">
        <f t="shared" si="57"/>
        <v>T2 - Import Total</v>
      </c>
      <c r="S411" s="193">
        <f t="shared" si="65"/>
        <v>1.5852700519600943E-2</v>
      </c>
      <c r="T411" s="192">
        <f t="shared" si="63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44727</v>
      </c>
      <c r="D412" s="54">
        <v>44742</v>
      </c>
      <c r="E412" s="8"/>
      <c r="F412" s="8">
        <v>4092</v>
      </c>
      <c r="G412" s="8" t="s">
        <v>636</v>
      </c>
      <c r="H412" s="48" t="s">
        <v>1142</v>
      </c>
      <c r="I412" s="49">
        <v>41007555</v>
      </c>
      <c r="J412" s="8" t="s">
        <v>93</v>
      </c>
      <c r="K412" s="9">
        <v>558.65</v>
      </c>
      <c r="L412" s="189">
        <f t="shared" si="58"/>
        <v>6</v>
      </c>
      <c r="M412" s="190" t="str">
        <f t="shared" si="64"/>
        <v>T2</v>
      </c>
      <c r="N412" s="187">
        <f t="shared" si="59"/>
        <v>15</v>
      </c>
      <c r="O412" s="191">
        <f t="shared" si="60"/>
        <v>8379.75</v>
      </c>
      <c r="P412" s="187" t="str">
        <f t="shared" si="61"/>
        <v>Dins Periode Legal</v>
      </c>
      <c r="Q412" s="187" t="str">
        <f t="shared" si="62"/>
        <v>T2 - Dins Periode Legal</v>
      </c>
      <c r="R412" s="187" t="str">
        <f t="shared" si="57"/>
        <v>T2 - Import Total</v>
      </c>
      <c r="S412" s="193">
        <f t="shared" si="65"/>
        <v>2.7527444662765264E-2</v>
      </c>
      <c r="T412" s="192">
        <f t="shared" si="63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44728</v>
      </c>
      <c r="D413" s="54">
        <v>44742</v>
      </c>
      <c r="E413" s="8"/>
      <c r="F413" s="8">
        <v>4093</v>
      </c>
      <c r="G413" s="8" t="s">
        <v>588</v>
      </c>
      <c r="H413" s="48" t="s">
        <v>1143</v>
      </c>
      <c r="I413" s="49">
        <v>41008099</v>
      </c>
      <c r="J413" s="8" t="s">
        <v>25</v>
      </c>
      <c r="K413" s="9">
        <v>1310.1500000000001</v>
      </c>
      <c r="L413" s="189">
        <f t="shared" si="58"/>
        <v>6</v>
      </c>
      <c r="M413" s="190" t="str">
        <f t="shared" si="64"/>
        <v>T2</v>
      </c>
      <c r="N413" s="187">
        <f t="shared" si="59"/>
        <v>14</v>
      </c>
      <c r="O413" s="191">
        <f t="shared" si="60"/>
        <v>18342.100000000002</v>
      </c>
      <c r="P413" s="187" t="str">
        <f t="shared" si="61"/>
        <v>Dins Periode Legal</v>
      </c>
      <c r="Q413" s="187" t="str">
        <f t="shared" si="62"/>
        <v>T2 - Dins Periode Legal</v>
      </c>
      <c r="R413" s="187" t="str">
        <f t="shared" si="57"/>
        <v>T2 - Import Total</v>
      </c>
      <c r="S413" s="193">
        <f t="shared" si="65"/>
        <v>6.0253723887813707E-2</v>
      </c>
      <c r="T413" s="192">
        <f t="shared" si="63"/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44729</v>
      </c>
      <c r="D414" s="54">
        <v>44742</v>
      </c>
      <c r="E414" s="8"/>
      <c r="F414" s="8">
        <v>4094</v>
      </c>
      <c r="G414" s="8" t="s">
        <v>602</v>
      </c>
      <c r="H414" s="48" t="s">
        <v>1144</v>
      </c>
      <c r="I414" s="49">
        <v>40001900</v>
      </c>
      <c r="J414" s="8" t="s">
        <v>604</v>
      </c>
      <c r="K414" s="9">
        <v>673.91</v>
      </c>
      <c r="L414" s="189">
        <f t="shared" si="58"/>
        <v>6</v>
      </c>
      <c r="M414" s="190" t="str">
        <f t="shared" si="64"/>
        <v>T2</v>
      </c>
      <c r="N414" s="187">
        <f t="shared" si="59"/>
        <v>13</v>
      </c>
      <c r="O414" s="191">
        <f t="shared" si="60"/>
        <v>8760.83</v>
      </c>
      <c r="P414" s="187" t="str">
        <f t="shared" si="61"/>
        <v>Dins Periode Legal</v>
      </c>
      <c r="Q414" s="187" t="str">
        <f t="shared" si="62"/>
        <v>T2 - Dins Periode Legal</v>
      </c>
      <c r="R414" s="187" t="str">
        <f t="shared" si="57"/>
        <v>T2 - Import Total</v>
      </c>
      <c r="S414" s="193">
        <f t="shared" si="65"/>
        <v>2.8779290912604057E-2</v>
      </c>
      <c r="T414" s="192">
        <f t="shared" si="63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188">
        <v>44729</v>
      </c>
      <c r="D415" s="54">
        <v>44742</v>
      </c>
      <c r="E415" s="8"/>
      <c r="F415" s="8">
        <v>4095</v>
      </c>
      <c r="G415" s="8" t="s">
        <v>602</v>
      </c>
      <c r="H415" s="48" t="s">
        <v>1145</v>
      </c>
      <c r="I415" s="49">
        <v>40001900</v>
      </c>
      <c r="J415" s="8" t="s">
        <v>604</v>
      </c>
      <c r="K415" s="9">
        <v>263.04000000000002</v>
      </c>
      <c r="L415" s="189">
        <f t="shared" si="58"/>
        <v>6</v>
      </c>
      <c r="M415" s="190" t="str">
        <f t="shared" si="64"/>
        <v>T2</v>
      </c>
      <c r="N415" s="187">
        <f t="shared" si="59"/>
        <v>13</v>
      </c>
      <c r="O415" s="191">
        <f t="shared" si="60"/>
        <v>3419.5200000000004</v>
      </c>
      <c r="P415" s="187" t="str">
        <f t="shared" si="61"/>
        <v>Dins Periode Legal</v>
      </c>
      <c r="Q415" s="187" t="str">
        <f t="shared" si="62"/>
        <v>T2 - Dins Periode Legal</v>
      </c>
      <c r="R415" s="187" t="str">
        <f t="shared" si="57"/>
        <v>T2 - Import Total</v>
      </c>
      <c r="S415" s="193">
        <f t="shared" si="65"/>
        <v>1.1233109290040764E-2</v>
      </c>
      <c r="T415" s="192">
        <f t="shared" si="63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44713</v>
      </c>
      <c r="D416" s="54">
        <v>44742</v>
      </c>
      <c r="E416" s="8"/>
      <c r="F416" s="8">
        <v>4096</v>
      </c>
      <c r="G416" s="8" t="s">
        <v>755</v>
      </c>
      <c r="H416" s="48" t="s">
        <v>1146</v>
      </c>
      <c r="I416" s="49">
        <v>41002565</v>
      </c>
      <c r="J416" s="8" t="s">
        <v>757</v>
      </c>
      <c r="K416" s="9">
        <v>385</v>
      </c>
      <c r="L416" s="189">
        <f t="shared" si="58"/>
        <v>6</v>
      </c>
      <c r="M416" s="190" t="str">
        <f t="shared" si="64"/>
        <v>T2</v>
      </c>
      <c r="N416" s="187">
        <f t="shared" si="59"/>
        <v>29</v>
      </c>
      <c r="O416" s="191">
        <f t="shared" si="60"/>
        <v>11165</v>
      </c>
      <c r="P416" s="187" t="str">
        <f t="shared" si="61"/>
        <v>Dins Periode Legal</v>
      </c>
      <c r="Q416" s="187" t="str">
        <f t="shared" si="62"/>
        <v>T2 - Dins Periode Legal</v>
      </c>
      <c r="R416" s="187" t="str">
        <f t="shared" si="57"/>
        <v>T2 - Import Total</v>
      </c>
      <c r="S416" s="193">
        <f t="shared" si="65"/>
        <v>3.6676979582896174E-2</v>
      </c>
      <c r="T416" s="192">
        <f t="shared" si="63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188">
        <v>44713</v>
      </c>
      <c r="D417" s="54">
        <v>44742</v>
      </c>
      <c r="E417" s="8"/>
      <c r="F417" s="8">
        <v>4097</v>
      </c>
      <c r="G417" s="8" t="s">
        <v>755</v>
      </c>
      <c r="H417" s="48" t="s">
        <v>1147</v>
      </c>
      <c r="I417" s="49">
        <v>41002565</v>
      </c>
      <c r="J417" s="8" t="s">
        <v>757</v>
      </c>
      <c r="K417" s="9">
        <v>110</v>
      </c>
      <c r="L417" s="189">
        <f t="shared" si="58"/>
        <v>6</v>
      </c>
      <c r="M417" s="190" t="str">
        <f t="shared" si="64"/>
        <v>T2</v>
      </c>
      <c r="N417" s="187">
        <f t="shared" si="59"/>
        <v>29</v>
      </c>
      <c r="O417" s="191">
        <f t="shared" si="60"/>
        <v>3190</v>
      </c>
      <c r="P417" s="187" t="str">
        <f t="shared" si="61"/>
        <v>Dins Periode Legal</v>
      </c>
      <c r="Q417" s="187" t="str">
        <f t="shared" si="62"/>
        <v>T2 - Dins Periode Legal</v>
      </c>
      <c r="R417" s="187" t="str">
        <f t="shared" si="57"/>
        <v>T2 - Import Total</v>
      </c>
      <c r="S417" s="193">
        <f t="shared" si="65"/>
        <v>1.0479137023684621E-2</v>
      </c>
      <c r="T417" s="192">
        <f t="shared" si="63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44727</v>
      </c>
      <c r="D418" s="54">
        <v>44742</v>
      </c>
      <c r="E418" s="8"/>
      <c r="F418" s="8">
        <v>4098</v>
      </c>
      <c r="G418" s="8" t="s">
        <v>941</v>
      </c>
      <c r="H418" s="48" t="s">
        <v>1148</v>
      </c>
      <c r="I418" s="49">
        <v>41007532</v>
      </c>
      <c r="J418" s="8" t="s">
        <v>943</v>
      </c>
      <c r="K418" s="9">
        <v>1573.77</v>
      </c>
      <c r="L418" s="189">
        <f t="shared" si="58"/>
        <v>6</v>
      </c>
      <c r="M418" s="190" t="str">
        <f t="shared" si="64"/>
        <v>T2</v>
      </c>
      <c r="N418" s="187">
        <f t="shared" si="59"/>
        <v>15</v>
      </c>
      <c r="O418" s="191">
        <f t="shared" si="60"/>
        <v>23606.55</v>
      </c>
      <c r="P418" s="187" t="str">
        <f t="shared" si="61"/>
        <v>Dins Periode Legal</v>
      </c>
      <c r="Q418" s="187" t="str">
        <f t="shared" si="62"/>
        <v>T2 - Dins Periode Legal</v>
      </c>
      <c r="R418" s="187" t="str">
        <f t="shared" si="57"/>
        <v>T2 - Import Total</v>
      </c>
      <c r="S418" s="193">
        <f t="shared" si="65"/>
        <v>7.7547420723028893E-2</v>
      </c>
      <c r="T418" s="192">
        <f t="shared" si="63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/>
      <c r="D419" s="54"/>
      <c r="E419" s="8"/>
      <c r="F419" s="8"/>
      <c r="G419" s="8"/>
      <c r="H419" s="48"/>
      <c r="I419" s="49"/>
      <c r="J419" s="8"/>
      <c r="K419" s="9"/>
      <c r="L419" s="189" t="str">
        <f t="shared" si="58"/>
        <v/>
      </c>
      <c r="M419" s="190" t="str">
        <f t="shared" si="64"/>
        <v/>
      </c>
      <c r="N419" s="187">
        <f t="shared" si="59"/>
        <v>0</v>
      </c>
      <c r="O419" s="191">
        <f t="shared" si="60"/>
        <v>0</v>
      </c>
      <c r="P419" s="187" t="str">
        <f t="shared" si="61"/>
        <v>Dins Periode Legal</v>
      </c>
      <c r="Q419" s="187" t="str">
        <f t="shared" si="62"/>
        <v xml:space="preserve"> - Dins Periode Legal</v>
      </c>
      <c r="R419" s="187" t="str">
        <f t="shared" si="57"/>
        <v xml:space="preserve"> - Import Total</v>
      </c>
      <c r="S419" s="193">
        <f t="shared" si="65"/>
        <v>0</v>
      </c>
      <c r="T419" s="192">
        <f t="shared" si="63"/>
        <v>0</v>
      </c>
      <c r="V419" s="91"/>
      <c r="W419" s="91"/>
      <c r="X419" s="91"/>
      <c r="Y419" s="91"/>
      <c r="Z419" s="91"/>
      <c r="AA419" s="91"/>
    </row>
    <row r="420" spans="3:27" x14ac:dyDescent="0.25">
      <c r="C420" s="95"/>
      <c r="D420" s="54"/>
      <c r="E420" s="8"/>
      <c r="F420" s="8"/>
      <c r="G420" s="8"/>
      <c r="H420" s="48"/>
      <c r="I420" s="49"/>
      <c r="J420" s="8"/>
      <c r="K420" s="9"/>
      <c r="L420" s="189" t="str">
        <f t="shared" si="58"/>
        <v/>
      </c>
      <c r="M420" s="190" t="str">
        <f t="shared" si="64"/>
        <v/>
      </c>
      <c r="N420" s="187">
        <f t="shared" si="59"/>
        <v>0</v>
      </c>
      <c r="O420" s="191">
        <f t="shared" si="60"/>
        <v>0</v>
      </c>
      <c r="P420" s="187" t="str">
        <f t="shared" si="61"/>
        <v>Dins Periode Legal</v>
      </c>
      <c r="Q420" s="187" t="str">
        <f t="shared" si="62"/>
        <v xml:space="preserve"> - Dins Periode Legal</v>
      </c>
      <c r="R420" s="187" t="str">
        <f t="shared" si="57"/>
        <v xml:space="preserve"> - Import Total</v>
      </c>
      <c r="S420" s="193">
        <f t="shared" si="65"/>
        <v>0</v>
      </c>
      <c r="T420" s="192">
        <f t="shared" si="63"/>
        <v>0</v>
      </c>
      <c r="V420" s="91"/>
      <c r="W420" s="91"/>
      <c r="X420" s="91"/>
      <c r="Y420" s="91"/>
      <c r="Z420" s="91"/>
      <c r="AA420" s="91"/>
    </row>
    <row r="421" spans="3:27" x14ac:dyDescent="0.25">
      <c r="C421" s="95"/>
      <c r="D421" s="54"/>
      <c r="E421" s="8"/>
      <c r="F421" s="8"/>
      <c r="G421" s="8"/>
      <c r="H421" s="48"/>
      <c r="I421" s="49"/>
      <c r="J421" s="8"/>
      <c r="K421" s="9"/>
      <c r="L421" s="189" t="str">
        <f t="shared" si="58"/>
        <v/>
      </c>
      <c r="M421" s="190" t="str">
        <f t="shared" si="64"/>
        <v/>
      </c>
      <c r="N421" s="187">
        <f t="shared" si="59"/>
        <v>0</v>
      </c>
      <c r="O421" s="191">
        <f t="shared" si="60"/>
        <v>0</v>
      </c>
      <c r="P421" s="187" t="str">
        <f t="shared" si="61"/>
        <v>Dins Periode Legal</v>
      </c>
      <c r="Q421" s="187" t="str">
        <f t="shared" si="62"/>
        <v xml:space="preserve"> - Dins Periode Legal</v>
      </c>
      <c r="R421" s="187" t="str">
        <f t="shared" si="57"/>
        <v xml:space="preserve"> - Import Total</v>
      </c>
      <c r="S421" s="193">
        <f t="shared" si="65"/>
        <v>0</v>
      </c>
      <c r="T421" s="192">
        <f t="shared" si="63"/>
        <v>0</v>
      </c>
      <c r="V421" s="91"/>
      <c r="W421" s="91"/>
      <c r="X421" s="91"/>
      <c r="Y421" s="91"/>
      <c r="Z421" s="91"/>
      <c r="AA421" s="91"/>
    </row>
    <row r="422" spans="3:27" x14ac:dyDescent="0.25">
      <c r="C422" s="95"/>
      <c r="D422" s="54"/>
      <c r="E422" s="8"/>
      <c r="F422" s="8"/>
      <c r="G422" s="8"/>
      <c r="H422" s="48"/>
      <c r="I422" s="49"/>
      <c r="J422" s="8"/>
      <c r="K422" s="9"/>
      <c r="L422" s="189" t="str">
        <f t="shared" si="58"/>
        <v/>
      </c>
      <c r="M422" s="190" t="str">
        <f t="shared" si="64"/>
        <v/>
      </c>
      <c r="N422" s="187">
        <f t="shared" si="59"/>
        <v>0</v>
      </c>
      <c r="O422" s="191">
        <f t="shared" si="60"/>
        <v>0</v>
      </c>
      <c r="P422" s="187" t="str">
        <f t="shared" si="61"/>
        <v>Dins Periode Legal</v>
      </c>
      <c r="Q422" s="187" t="str">
        <f t="shared" si="62"/>
        <v xml:space="preserve"> - Dins Periode Legal</v>
      </c>
      <c r="R422" s="187" t="str">
        <f t="shared" si="57"/>
        <v xml:space="preserve"> - Import Total</v>
      </c>
      <c r="S422" s="193">
        <f t="shared" si="65"/>
        <v>0</v>
      </c>
      <c r="T422" s="192">
        <f t="shared" si="63"/>
        <v>0</v>
      </c>
      <c r="V422" s="91"/>
      <c r="W422" s="91"/>
      <c r="X422" s="91"/>
      <c r="Y422" s="91"/>
      <c r="Z422" s="91"/>
      <c r="AA422" s="91"/>
    </row>
    <row r="423" spans="3:27" x14ac:dyDescent="0.25">
      <c r="C423" s="95"/>
      <c r="D423" s="54"/>
      <c r="E423" s="8"/>
      <c r="F423" s="8"/>
      <c r="G423" s="8"/>
      <c r="H423" s="48"/>
      <c r="I423" s="49"/>
      <c r="J423" s="8"/>
      <c r="K423" s="9"/>
      <c r="L423" s="189" t="str">
        <f t="shared" si="58"/>
        <v/>
      </c>
      <c r="M423" s="190" t="str">
        <f t="shared" si="64"/>
        <v/>
      </c>
      <c r="N423" s="187">
        <f t="shared" si="59"/>
        <v>0</v>
      </c>
      <c r="O423" s="191">
        <f t="shared" si="60"/>
        <v>0</v>
      </c>
      <c r="P423" s="187" t="str">
        <f t="shared" si="61"/>
        <v>Dins Periode Legal</v>
      </c>
      <c r="Q423" s="187" t="str">
        <f t="shared" si="62"/>
        <v xml:space="preserve"> - Dins Periode Legal</v>
      </c>
      <c r="R423" s="187" t="str">
        <f t="shared" si="57"/>
        <v xml:space="preserve"> - Import Total</v>
      </c>
      <c r="S423" s="193">
        <f t="shared" si="65"/>
        <v>0</v>
      </c>
      <c r="T423" s="192">
        <f t="shared" si="63"/>
        <v>0</v>
      </c>
      <c r="V423" s="91"/>
      <c r="W423" s="91"/>
      <c r="X423" s="91"/>
      <c r="Y423" s="91"/>
      <c r="Z423" s="91"/>
      <c r="AA423" s="91"/>
    </row>
    <row r="424" spans="3:27" x14ac:dyDescent="0.25">
      <c r="C424" s="95"/>
      <c r="D424" s="54"/>
      <c r="E424" s="8"/>
      <c r="F424" s="8"/>
      <c r="G424" s="8"/>
      <c r="H424" s="48"/>
      <c r="I424" s="49"/>
      <c r="J424" s="8"/>
      <c r="K424" s="9"/>
      <c r="L424" s="189" t="str">
        <f t="shared" si="58"/>
        <v/>
      </c>
      <c r="M424" s="190" t="str">
        <f t="shared" si="64"/>
        <v/>
      </c>
      <c r="N424" s="187">
        <f t="shared" si="59"/>
        <v>0</v>
      </c>
      <c r="O424" s="191">
        <f t="shared" si="60"/>
        <v>0</v>
      </c>
      <c r="P424" s="187" t="str">
        <f t="shared" si="61"/>
        <v>Dins Periode Legal</v>
      </c>
      <c r="Q424" s="187" t="str">
        <f t="shared" si="62"/>
        <v xml:space="preserve"> - Dins Periode Legal</v>
      </c>
      <c r="R424" s="187" t="str">
        <f t="shared" si="57"/>
        <v xml:space="preserve"> - Import Total</v>
      </c>
      <c r="S424" s="193">
        <f t="shared" si="65"/>
        <v>0</v>
      </c>
      <c r="T424" s="192">
        <f t="shared" si="63"/>
        <v>0</v>
      </c>
      <c r="V424" s="91"/>
      <c r="W424" s="91"/>
      <c r="X424" s="91"/>
      <c r="Y424" s="91"/>
      <c r="Z424" s="91"/>
      <c r="AA424" s="91"/>
    </row>
    <row r="425" spans="3:27" x14ac:dyDescent="0.25">
      <c r="C425" s="95"/>
      <c r="D425" s="54"/>
      <c r="E425" s="8"/>
      <c r="F425" s="8"/>
      <c r="G425" s="8"/>
      <c r="H425" s="48"/>
      <c r="I425" s="49"/>
      <c r="J425" s="8"/>
      <c r="K425" s="9"/>
      <c r="L425" s="189" t="str">
        <f t="shared" si="58"/>
        <v/>
      </c>
      <c r="M425" s="190" t="str">
        <f t="shared" si="64"/>
        <v/>
      </c>
      <c r="N425" s="187">
        <f t="shared" si="59"/>
        <v>0</v>
      </c>
      <c r="O425" s="191">
        <f t="shared" si="60"/>
        <v>0</v>
      </c>
      <c r="P425" s="187" t="str">
        <f t="shared" si="61"/>
        <v>Dins Periode Legal</v>
      </c>
      <c r="Q425" s="187" t="str">
        <f t="shared" si="62"/>
        <v xml:space="preserve"> - Dins Periode Legal</v>
      </c>
      <c r="R425" s="187" t="str">
        <f t="shared" si="57"/>
        <v xml:space="preserve"> - Import Total</v>
      </c>
      <c r="S425" s="193">
        <f t="shared" si="65"/>
        <v>0</v>
      </c>
      <c r="T425" s="192">
        <f t="shared" si="63"/>
        <v>0</v>
      </c>
      <c r="V425" s="91"/>
      <c r="W425" s="91"/>
      <c r="X425" s="91"/>
      <c r="Y425" s="91"/>
      <c r="Z425" s="91"/>
      <c r="AA425" s="91"/>
    </row>
    <row r="426" spans="3:27" x14ac:dyDescent="0.25">
      <c r="C426" s="95"/>
      <c r="D426" s="54"/>
      <c r="E426" s="8"/>
      <c r="F426" s="8"/>
      <c r="G426" s="8"/>
      <c r="H426" s="48"/>
      <c r="I426" s="49"/>
      <c r="J426" s="8"/>
      <c r="K426" s="9"/>
      <c r="L426" s="189" t="str">
        <f t="shared" si="58"/>
        <v/>
      </c>
      <c r="M426" s="190" t="str">
        <f t="shared" si="64"/>
        <v/>
      </c>
      <c r="N426" s="187">
        <f t="shared" si="59"/>
        <v>0</v>
      </c>
      <c r="O426" s="191">
        <f t="shared" si="60"/>
        <v>0</v>
      </c>
      <c r="P426" s="187" t="str">
        <f t="shared" si="61"/>
        <v>Dins Periode Legal</v>
      </c>
      <c r="Q426" s="187" t="str">
        <f t="shared" si="62"/>
        <v xml:space="preserve"> - Dins Periode Legal</v>
      </c>
      <c r="R426" s="187" t="str">
        <f t="shared" si="57"/>
        <v xml:space="preserve"> - Import Total</v>
      </c>
      <c r="S426" s="193">
        <f t="shared" si="65"/>
        <v>0</v>
      </c>
      <c r="T426" s="192">
        <f t="shared" si="63"/>
        <v>0</v>
      </c>
      <c r="V426" s="91"/>
      <c r="W426" s="91"/>
      <c r="X426" s="91"/>
      <c r="Y426" s="91"/>
      <c r="Z426" s="91"/>
      <c r="AA426" s="91"/>
    </row>
    <row r="427" spans="3:27" x14ac:dyDescent="0.25">
      <c r="C427" s="95"/>
      <c r="D427" s="54"/>
      <c r="E427" s="8"/>
      <c r="F427" s="8"/>
      <c r="G427" s="8"/>
      <c r="H427" s="48"/>
      <c r="I427" s="49"/>
      <c r="J427" s="8"/>
      <c r="K427" s="9"/>
      <c r="L427" s="189" t="str">
        <f t="shared" si="58"/>
        <v/>
      </c>
      <c r="M427" s="190" t="str">
        <f t="shared" si="64"/>
        <v/>
      </c>
      <c r="N427" s="187">
        <f t="shared" si="59"/>
        <v>0</v>
      </c>
      <c r="O427" s="191">
        <f t="shared" si="60"/>
        <v>0</v>
      </c>
      <c r="P427" s="187" t="str">
        <f t="shared" si="61"/>
        <v>Dins Periode Legal</v>
      </c>
      <c r="Q427" s="187" t="str">
        <f t="shared" si="62"/>
        <v xml:space="preserve"> - Dins Periode Legal</v>
      </c>
      <c r="R427" s="187" t="str">
        <f t="shared" si="57"/>
        <v xml:space="preserve"> - Import Total</v>
      </c>
      <c r="S427" s="193">
        <f t="shared" si="65"/>
        <v>0</v>
      </c>
      <c r="T427" s="192">
        <f t="shared" si="63"/>
        <v>0</v>
      </c>
      <c r="V427" s="91"/>
      <c r="W427" s="91"/>
      <c r="X427" s="91"/>
      <c r="Y427" s="91"/>
      <c r="Z427" s="91"/>
      <c r="AA427" s="91"/>
    </row>
    <row r="428" spans="3:27" x14ac:dyDescent="0.25">
      <c r="C428" s="95"/>
      <c r="D428" s="54"/>
      <c r="E428" s="8"/>
      <c r="F428" s="8"/>
      <c r="G428" s="8"/>
      <c r="H428" s="48"/>
      <c r="I428" s="49"/>
      <c r="J428" s="8"/>
      <c r="K428" s="9"/>
      <c r="L428" s="189" t="str">
        <f t="shared" si="58"/>
        <v/>
      </c>
      <c r="M428" s="190" t="str">
        <f t="shared" si="64"/>
        <v/>
      </c>
      <c r="N428" s="187">
        <f t="shared" si="59"/>
        <v>0</v>
      </c>
      <c r="O428" s="191">
        <f t="shared" si="60"/>
        <v>0</v>
      </c>
      <c r="P428" s="187" t="str">
        <f t="shared" si="61"/>
        <v>Dins Periode Legal</v>
      </c>
      <c r="Q428" s="187" t="str">
        <f t="shared" si="62"/>
        <v xml:space="preserve"> - Dins Periode Legal</v>
      </c>
      <c r="R428" s="187" t="str">
        <f t="shared" si="57"/>
        <v xml:space="preserve"> - Import Total</v>
      </c>
      <c r="S428" s="193">
        <f t="shared" si="65"/>
        <v>0</v>
      </c>
      <c r="T428" s="192">
        <f t="shared" si="63"/>
        <v>0</v>
      </c>
      <c r="V428" s="91"/>
      <c r="W428" s="91"/>
      <c r="X428" s="91"/>
      <c r="Y428" s="91"/>
      <c r="Z428" s="91"/>
      <c r="AA428" s="91"/>
    </row>
    <row r="429" spans="3:27" x14ac:dyDescent="0.25">
      <c r="C429" s="95"/>
      <c r="D429" s="54"/>
      <c r="E429" s="8"/>
      <c r="F429" s="8"/>
      <c r="G429" s="8"/>
      <c r="H429" s="48"/>
      <c r="I429" s="49"/>
      <c r="J429" s="8"/>
      <c r="K429" s="9"/>
      <c r="L429" s="189" t="str">
        <f t="shared" si="58"/>
        <v/>
      </c>
      <c r="M429" s="190" t="str">
        <f t="shared" si="64"/>
        <v/>
      </c>
      <c r="N429" s="187">
        <f t="shared" si="59"/>
        <v>0</v>
      </c>
      <c r="O429" s="191">
        <f t="shared" si="60"/>
        <v>0</v>
      </c>
      <c r="P429" s="187" t="str">
        <f t="shared" si="61"/>
        <v>Dins Periode Legal</v>
      </c>
      <c r="Q429" s="187" t="str">
        <f t="shared" si="62"/>
        <v xml:space="preserve"> - Dins Periode Legal</v>
      </c>
      <c r="R429" s="187" t="str">
        <f t="shared" si="57"/>
        <v xml:space="preserve"> - Import Total</v>
      </c>
      <c r="S429" s="193">
        <f t="shared" si="65"/>
        <v>0</v>
      </c>
      <c r="T429" s="192">
        <f t="shared" si="63"/>
        <v>0</v>
      </c>
      <c r="V429" s="91"/>
      <c r="W429" s="91"/>
      <c r="X429" s="91"/>
      <c r="Y429" s="91"/>
      <c r="Z429" s="91"/>
      <c r="AA429" s="91"/>
    </row>
    <row r="430" spans="3:27" x14ac:dyDescent="0.25">
      <c r="C430" s="95"/>
      <c r="D430" s="54"/>
      <c r="E430" s="8"/>
      <c r="F430" s="8"/>
      <c r="G430" s="8"/>
      <c r="H430" s="173"/>
      <c r="I430" s="49"/>
      <c r="J430" s="8"/>
      <c r="K430" s="9"/>
      <c r="L430" s="189" t="str">
        <f t="shared" si="58"/>
        <v/>
      </c>
      <c r="M430" s="190" t="str">
        <f t="shared" si="64"/>
        <v/>
      </c>
      <c r="N430" s="187">
        <f t="shared" si="59"/>
        <v>0</v>
      </c>
      <c r="O430" s="191">
        <f t="shared" si="60"/>
        <v>0</v>
      </c>
      <c r="P430" s="187" t="str">
        <f t="shared" si="61"/>
        <v>Dins Periode Legal</v>
      </c>
      <c r="Q430" s="187" t="str">
        <f t="shared" si="62"/>
        <v xml:space="preserve"> - Dins Periode Legal</v>
      </c>
      <c r="R430" s="187" t="str">
        <f t="shared" si="57"/>
        <v xml:space="preserve"> - Import Total</v>
      </c>
      <c r="S430" s="193">
        <f t="shared" si="65"/>
        <v>0</v>
      </c>
      <c r="T430" s="192">
        <f t="shared" si="63"/>
        <v>0</v>
      </c>
      <c r="V430" s="91"/>
      <c r="W430" s="91"/>
      <c r="X430" s="91"/>
      <c r="Y430" s="91"/>
      <c r="Z430" s="91"/>
      <c r="AA430" s="91"/>
    </row>
    <row r="431" spans="3:27" x14ac:dyDescent="0.25">
      <c r="C431" s="95"/>
      <c r="D431" s="54"/>
      <c r="E431" s="8"/>
      <c r="F431" s="8"/>
      <c r="G431" s="8"/>
      <c r="H431" s="48"/>
      <c r="I431" s="49"/>
      <c r="J431" s="8"/>
      <c r="K431" s="9"/>
      <c r="L431" s="189" t="str">
        <f t="shared" si="58"/>
        <v/>
      </c>
      <c r="M431" s="190" t="str">
        <f t="shared" si="64"/>
        <v/>
      </c>
      <c r="N431" s="187">
        <f t="shared" si="59"/>
        <v>0</v>
      </c>
      <c r="O431" s="191">
        <f t="shared" si="60"/>
        <v>0</v>
      </c>
      <c r="P431" s="187" t="str">
        <f t="shared" si="61"/>
        <v>Dins Periode Legal</v>
      </c>
      <c r="Q431" s="187" t="str">
        <f t="shared" si="62"/>
        <v xml:space="preserve"> - Dins Periode Legal</v>
      </c>
      <c r="R431" s="187" t="str">
        <f t="shared" si="57"/>
        <v xml:space="preserve"> - Import Total</v>
      </c>
      <c r="S431" s="193">
        <f t="shared" si="65"/>
        <v>0</v>
      </c>
      <c r="T431" s="192">
        <f t="shared" si="63"/>
        <v>0</v>
      </c>
      <c r="V431" s="91"/>
      <c r="W431" s="91"/>
      <c r="X431" s="91"/>
      <c r="Y431" s="91"/>
      <c r="Z431" s="91"/>
      <c r="AA431" s="91"/>
    </row>
    <row r="432" spans="3:27" x14ac:dyDescent="0.25">
      <c r="C432" s="95"/>
      <c r="D432" s="54"/>
      <c r="E432" s="8"/>
      <c r="F432" s="8"/>
      <c r="G432" s="8"/>
      <c r="H432" s="48"/>
      <c r="I432" s="49"/>
      <c r="J432" s="8"/>
      <c r="K432" s="9"/>
      <c r="L432" s="189" t="str">
        <f t="shared" si="58"/>
        <v/>
      </c>
      <c r="M432" s="190" t="str">
        <f t="shared" si="64"/>
        <v/>
      </c>
      <c r="N432" s="187">
        <f t="shared" si="59"/>
        <v>0</v>
      </c>
      <c r="O432" s="191">
        <f t="shared" si="60"/>
        <v>0</v>
      </c>
      <c r="P432" s="187" t="str">
        <f t="shared" si="61"/>
        <v>Dins Periode Legal</v>
      </c>
      <c r="Q432" s="187" t="str">
        <f t="shared" si="62"/>
        <v xml:space="preserve"> - Dins Periode Legal</v>
      </c>
      <c r="R432" s="187" t="str">
        <f t="shared" si="57"/>
        <v xml:space="preserve"> - Import Total</v>
      </c>
      <c r="S432" s="193">
        <f t="shared" si="65"/>
        <v>0</v>
      </c>
      <c r="T432" s="192">
        <f t="shared" si="63"/>
        <v>0</v>
      </c>
      <c r="V432" s="91"/>
      <c r="W432" s="91"/>
      <c r="X432" s="91"/>
      <c r="Y432" s="91"/>
      <c r="Z432" s="91"/>
      <c r="AA432" s="91"/>
    </row>
    <row r="433" spans="3:27" x14ac:dyDescent="0.25">
      <c r="C433" s="95"/>
      <c r="D433" s="54"/>
      <c r="E433" s="8"/>
      <c r="F433" s="8"/>
      <c r="G433" s="8"/>
      <c r="H433" s="48"/>
      <c r="I433" s="49"/>
      <c r="J433" s="8"/>
      <c r="K433" s="9"/>
      <c r="L433" s="189" t="str">
        <f t="shared" si="58"/>
        <v/>
      </c>
      <c r="M433" s="190" t="str">
        <f t="shared" si="64"/>
        <v/>
      </c>
      <c r="N433" s="187">
        <f t="shared" si="59"/>
        <v>0</v>
      </c>
      <c r="O433" s="191">
        <f t="shared" si="60"/>
        <v>0</v>
      </c>
      <c r="P433" s="187" t="str">
        <f t="shared" si="61"/>
        <v>Dins Periode Legal</v>
      </c>
      <c r="Q433" s="187" t="str">
        <f t="shared" si="62"/>
        <v xml:space="preserve"> - Dins Periode Legal</v>
      </c>
      <c r="R433" s="187" t="str">
        <f t="shared" si="57"/>
        <v xml:space="preserve"> - Import Total</v>
      </c>
      <c r="S433" s="193">
        <f t="shared" si="65"/>
        <v>0</v>
      </c>
      <c r="T433" s="192">
        <f t="shared" si="63"/>
        <v>0</v>
      </c>
      <c r="V433" s="91"/>
      <c r="W433" s="91"/>
      <c r="X433" s="91"/>
      <c r="Y433" s="91"/>
      <c r="Z433" s="91"/>
      <c r="AA433" s="91"/>
    </row>
    <row r="434" spans="3:27" x14ac:dyDescent="0.25">
      <c r="C434" s="95"/>
      <c r="D434" s="54"/>
      <c r="E434" s="8"/>
      <c r="F434" s="8"/>
      <c r="G434" s="8"/>
      <c r="H434" s="48"/>
      <c r="I434" s="49"/>
      <c r="J434" s="8"/>
      <c r="K434" s="9"/>
      <c r="L434" s="189" t="str">
        <f t="shared" si="58"/>
        <v/>
      </c>
      <c r="M434" s="190" t="str">
        <f t="shared" si="64"/>
        <v/>
      </c>
      <c r="N434" s="187">
        <f t="shared" si="59"/>
        <v>0</v>
      </c>
      <c r="O434" s="191">
        <f t="shared" si="60"/>
        <v>0</v>
      </c>
      <c r="P434" s="187" t="str">
        <f t="shared" si="61"/>
        <v>Dins Periode Legal</v>
      </c>
      <c r="Q434" s="187" t="str">
        <f t="shared" si="62"/>
        <v xml:space="preserve"> - Dins Periode Legal</v>
      </c>
      <c r="R434" s="187" t="str">
        <f t="shared" si="57"/>
        <v xml:space="preserve"> - Import Total</v>
      </c>
      <c r="S434" s="193">
        <f t="shared" si="65"/>
        <v>0</v>
      </c>
      <c r="T434" s="192">
        <f t="shared" si="63"/>
        <v>0</v>
      </c>
      <c r="V434" s="91"/>
      <c r="W434" s="91"/>
      <c r="X434" s="91"/>
      <c r="Y434" s="91"/>
      <c r="Z434" s="91"/>
      <c r="AA434" s="91"/>
    </row>
    <row r="435" spans="3:27" x14ac:dyDescent="0.25">
      <c r="C435" s="95"/>
      <c r="D435" s="54"/>
      <c r="E435" s="8"/>
      <c r="F435" s="8"/>
      <c r="G435" s="8"/>
      <c r="H435" s="48"/>
      <c r="I435" s="49"/>
      <c r="J435" s="8"/>
      <c r="K435" s="9"/>
      <c r="L435" s="189" t="str">
        <f t="shared" si="58"/>
        <v/>
      </c>
      <c r="M435" s="190" t="str">
        <f t="shared" si="64"/>
        <v/>
      </c>
      <c r="N435" s="187">
        <f t="shared" si="59"/>
        <v>0</v>
      </c>
      <c r="O435" s="191">
        <f t="shared" si="60"/>
        <v>0</v>
      </c>
      <c r="P435" s="187" t="str">
        <f t="shared" si="61"/>
        <v>Dins Periode Legal</v>
      </c>
      <c r="Q435" s="187" t="str">
        <f t="shared" si="62"/>
        <v xml:space="preserve"> - Dins Periode Legal</v>
      </c>
      <c r="R435" s="187" t="str">
        <f t="shared" si="57"/>
        <v xml:space="preserve"> - Import Total</v>
      </c>
      <c r="S435" s="193">
        <f t="shared" si="65"/>
        <v>0</v>
      </c>
      <c r="T435" s="192">
        <f t="shared" si="63"/>
        <v>0</v>
      </c>
      <c r="V435" s="91"/>
      <c r="W435" s="91"/>
      <c r="X435" s="91"/>
      <c r="Y435" s="91"/>
      <c r="Z435" s="91"/>
      <c r="AA435" s="91"/>
    </row>
    <row r="436" spans="3:27" x14ac:dyDescent="0.25">
      <c r="C436" s="95"/>
      <c r="D436" s="54"/>
      <c r="E436" s="8"/>
      <c r="F436" s="8"/>
      <c r="G436" s="8"/>
      <c r="H436" s="48"/>
      <c r="I436" s="49"/>
      <c r="J436" s="8"/>
      <c r="K436" s="9"/>
      <c r="L436" s="189" t="str">
        <f t="shared" si="58"/>
        <v/>
      </c>
      <c r="M436" s="190" t="str">
        <f t="shared" si="64"/>
        <v/>
      </c>
      <c r="N436" s="187">
        <f t="shared" si="59"/>
        <v>0</v>
      </c>
      <c r="O436" s="191">
        <f t="shared" si="60"/>
        <v>0</v>
      </c>
      <c r="P436" s="187" t="str">
        <f t="shared" si="61"/>
        <v>Dins Periode Legal</v>
      </c>
      <c r="Q436" s="187" t="str">
        <f t="shared" si="62"/>
        <v xml:space="preserve"> - Dins Periode Legal</v>
      </c>
      <c r="R436" s="187" t="str">
        <f t="shared" si="57"/>
        <v xml:space="preserve"> - Import Total</v>
      </c>
      <c r="S436" s="193">
        <f t="shared" si="65"/>
        <v>0</v>
      </c>
      <c r="T436" s="192">
        <f t="shared" si="63"/>
        <v>0</v>
      </c>
      <c r="V436" s="91"/>
      <c r="W436" s="91"/>
      <c r="X436" s="91"/>
      <c r="Y436" s="91"/>
      <c r="Z436" s="91"/>
      <c r="AA436" s="91"/>
    </row>
    <row r="437" spans="3:27" x14ac:dyDescent="0.25">
      <c r="C437" s="95"/>
      <c r="D437" s="54"/>
      <c r="E437" s="8"/>
      <c r="F437" s="8"/>
      <c r="G437" s="8"/>
      <c r="H437" s="173"/>
      <c r="I437" s="49"/>
      <c r="J437" s="8"/>
      <c r="K437" s="9"/>
      <c r="L437" s="189" t="str">
        <f t="shared" si="58"/>
        <v/>
      </c>
      <c r="M437" s="190" t="str">
        <f t="shared" si="64"/>
        <v/>
      </c>
      <c r="N437" s="187">
        <f t="shared" si="59"/>
        <v>0</v>
      </c>
      <c r="O437" s="191">
        <f t="shared" si="60"/>
        <v>0</v>
      </c>
      <c r="P437" s="187" t="str">
        <f t="shared" si="61"/>
        <v>Dins Periode Legal</v>
      </c>
      <c r="Q437" s="187" t="str">
        <f t="shared" si="62"/>
        <v xml:space="preserve"> - Dins Periode Legal</v>
      </c>
      <c r="R437" s="187" t="str">
        <f t="shared" si="57"/>
        <v xml:space="preserve"> - Import Total</v>
      </c>
      <c r="S437" s="193">
        <f t="shared" si="65"/>
        <v>0</v>
      </c>
      <c r="T437" s="192">
        <f t="shared" si="63"/>
        <v>0</v>
      </c>
      <c r="V437" s="91"/>
      <c r="W437" s="91"/>
      <c r="X437" s="91"/>
      <c r="Y437" s="91"/>
      <c r="Z437" s="91"/>
      <c r="AA437" s="91"/>
    </row>
    <row r="438" spans="3:27" x14ac:dyDescent="0.25">
      <c r="C438" s="95"/>
      <c r="D438" s="54"/>
      <c r="E438" s="8"/>
      <c r="F438" s="8"/>
      <c r="G438" s="8"/>
      <c r="H438" s="48"/>
      <c r="I438" s="49"/>
      <c r="J438" s="8"/>
      <c r="K438" s="9"/>
      <c r="L438" s="189" t="str">
        <f t="shared" si="58"/>
        <v/>
      </c>
      <c r="M438" s="190" t="str">
        <f t="shared" si="64"/>
        <v/>
      </c>
      <c r="N438" s="187">
        <f t="shared" si="59"/>
        <v>0</v>
      </c>
      <c r="O438" s="191">
        <f t="shared" si="60"/>
        <v>0</v>
      </c>
      <c r="P438" s="187" t="str">
        <f t="shared" si="61"/>
        <v>Dins Periode Legal</v>
      </c>
      <c r="Q438" s="187" t="str">
        <f t="shared" si="62"/>
        <v xml:space="preserve"> - Dins Periode Legal</v>
      </c>
      <c r="R438" s="187" t="str">
        <f t="shared" si="57"/>
        <v xml:space="preserve"> - Import Total</v>
      </c>
      <c r="S438" s="193">
        <f t="shared" si="65"/>
        <v>0</v>
      </c>
      <c r="T438" s="192">
        <f t="shared" si="63"/>
        <v>0</v>
      </c>
      <c r="V438" s="91"/>
      <c r="W438" s="91"/>
      <c r="X438" s="91"/>
      <c r="Y438" s="91"/>
      <c r="Z438" s="91"/>
      <c r="AA438" s="91"/>
    </row>
    <row r="439" spans="3:27" x14ac:dyDescent="0.25">
      <c r="C439" s="95"/>
      <c r="D439" s="54"/>
      <c r="E439" s="8"/>
      <c r="F439" s="8"/>
      <c r="G439" s="8"/>
      <c r="H439" s="48"/>
      <c r="I439" s="49"/>
      <c r="J439" s="8"/>
      <c r="K439" s="9"/>
      <c r="L439" s="189" t="str">
        <f t="shared" si="58"/>
        <v/>
      </c>
      <c r="M439" s="190" t="str">
        <f t="shared" si="64"/>
        <v/>
      </c>
      <c r="N439" s="187">
        <f t="shared" si="59"/>
        <v>0</v>
      </c>
      <c r="O439" s="191">
        <f t="shared" si="60"/>
        <v>0</v>
      </c>
      <c r="P439" s="187" t="str">
        <f t="shared" si="61"/>
        <v>Dins Periode Legal</v>
      </c>
      <c r="Q439" s="187" t="str">
        <f t="shared" si="62"/>
        <v xml:space="preserve"> - Dins Periode Legal</v>
      </c>
      <c r="R439" s="187" t="str">
        <f t="shared" si="57"/>
        <v xml:space="preserve"> - Import Total</v>
      </c>
      <c r="S439" s="193">
        <f t="shared" si="65"/>
        <v>0</v>
      </c>
      <c r="T439" s="192">
        <f t="shared" si="63"/>
        <v>0</v>
      </c>
      <c r="V439" s="91"/>
      <c r="W439" s="91"/>
      <c r="X439" s="91"/>
      <c r="Y439" s="91"/>
      <c r="Z439" s="91"/>
      <c r="AA439" s="91"/>
    </row>
    <row r="440" spans="3:27" x14ac:dyDescent="0.25">
      <c r="C440" s="95"/>
      <c r="D440" s="54"/>
      <c r="E440" s="8"/>
      <c r="F440" s="8"/>
      <c r="G440" s="8"/>
      <c r="H440" s="48"/>
      <c r="I440" s="49"/>
      <c r="J440" s="8"/>
      <c r="K440" s="9"/>
      <c r="L440" s="189" t="str">
        <f t="shared" si="58"/>
        <v/>
      </c>
      <c r="M440" s="190" t="str">
        <f t="shared" si="64"/>
        <v/>
      </c>
      <c r="N440" s="187">
        <f t="shared" si="59"/>
        <v>0</v>
      </c>
      <c r="O440" s="191">
        <f t="shared" si="60"/>
        <v>0</v>
      </c>
      <c r="P440" s="187" t="str">
        <f t="shared" si="61"/>
        <v>Dins Periode Legal</v>
      </c>
      <c r="Q440" s="187" t="str">
        <f t="shared" si="62"/>
        <v xml:space="preserve"> - Dins Periode Legal</v>
      </c>
      <c r="R440" s="187" t="str">
        <f t="shared" si="57"/>
        <v xml:space="preserve"> - Import Total</v>
      </c>
      <c r="S440" s="193">
        <f t="shared" si="65"/>
        <v>0</v>
      </c>
      <c r="T440" s="192">
        <f t="shared" si="63"/>
        <v>0</v>
      </c>
      <c r="V440" s="91"/>
      <c r="W440" s="91"/>
      <c r="X440" s="91"/>
      <c r="Y440" s="91"/>
      <c r="Z440" s="91"/>
      <c r="AA440" s="91"/>
    </row>
    <row r="441" spans="3:27" x14ac:dyDescent="0.25">
      <c r="C441" s="95"/>
      <c r="D441" s="54"/>
      <c r="E441" s="8"/>
      <c r="F441" s="8"/>
      <c r="G441" s="8"/>
      <c r="H441" s="48"/>
      <c r="I441" s="49"/>
      <c r="J441" s="8"/>
      <c r="K441" s="9"/>
      <c r="L441" s="189" t="str">
        <f t="shared" si="58"/>
        <v/>
      </c>
      <c r="M441" s="190" t="str">
        <f t="shared" si="64"/>
        <v/>
      </c>
      <c r="N441" s="187">
        <f t="shared" si="59"/>
        <v>0</v>
      </c>
      <c r="O441" s="191">
        <f t="shared" si="60"/>
        <v>0</v>
      </c>
      <c r="P441" s="187" t="str">
        <f t="shared" si="61"/>
        <v>Dins Periode Legal</v>
      </c>
      <c r="Q441" s="187" t="str">
        <f t="shared" si="62"/>
        <v xml:space="preserve"> - Dins Periode Legal</v>
      </c>
      <c r="R441" s="187" t="str">
        <f t="shared" si="57"/>
        <v xml:space="preserve"> - Import Total</v>
      </c>
      <c r="S441" s="193">
        <f t="shared" si="65"/>
        <v>0</v>
      </c>
      <c r="T441" s="192">
        <f t="shared" si="63"/>
        <v>0</v>
      </c>
      <c r="V441" s="91"/>
      <c r="W441" s="91"/>
      <c r="X441" s="91"/>
      <c r="Y441" s="91"/>
      <c r="Z441" s="91"/>
      <c r="AA441" s="91"/>
    </row>
    <row r="442" spans="3:27" x14ac:dyDescent="0.25">
      <c r="C442" s="95"/>
      <c r="D442" s="54"/>
      <c r="E442" s="8"/>
      <c r="F442" s="8"/>
      <c r="G442" s="8"/>
      <c r="H442" s="48"/>
      <c r="I442" s="49"/>
      <c r="J442" s="8"/>
      <c r="K442" s="9"/>
      <c r="L442" s="189" t="str">
        <f t="shared" si="58"/>
        <v/>
      </c>
      <c r="M442" s="190" t="str">
        <f t="shared" si="64"/>
        <v/>
      </c>
      <c r="N442" s="187">
        <f t="shared" si="59"/>
        <v>0</v>
      </c>
      <c r="O442" s="191">
        <f t="shared" si="60"/>
        <v>0</v>
      </c>
      <c r="P442" s="187" t="str">
        <f t="shared" si="61"/>
        <v>Dins Periode Legal</v>
      </c>
      <c r="Q442" s="187" t="str">
        <f t="shared" si="62"/>
        <v xml:space="preserve"> - Dins Periode Legal</v>
      </c>
      <c r="R442" s="187" t="str">
        <f t="shared" si="57"/>
        <v xml:space="preserve"> - Import Total</v>
      </c>
      <c r="S442" s="193">
        <f t="shared" si="65"/>
        <v>0</v>
      </c>
      <c r="T442" s="192">
        <f t="shared" si="63"/>
        <v>0</v>
      </c>
      <c r="V442" s="91"/>
      <c r="W442" s="91"/>
      <c r="X442" s="91"/>
      <c r="Y442" s="91"/>
      <c r="Z442" s="91"/>
      <c r="AA442" s="91"/>
    </row>
    <row r="443" spans="3:27" x14ac:dyDescent="0.25">
      <c r="C443" s="95"/>
      <c r="D443" s="54"/>
      <c r="E443" s="8"/>
      <c r="F443" s="8"/>
      <c r="G443" s="8"/>
      <c r="H443" s="48"/>
      <c r="I443" s="49"/>
      <c r="J443" s="8"/>
      <c r="K443" s="9"/>
      <c r="L443" s="189" t="str">
        <f t="shared" si="58"/>
        <v/>
      </c>
      <c r="M443" s="190" t="str">
        <f t="shared" si="64"/>
        <v/>
      </c>
      <c r="N443" s="187">
        <f t="shared" si="59"/>
        <v>0</v>
      </c>
      <c r="O443" s="191">
        <f t="shared" si="60"/>
        <v>0</v>
      </c>
      <c r="P443" s="187" t="str">
        <f t="shared" si="61"/>
        <v>Dins Periode Legal</v>
      </c>
      <c r="Q443" s="187" t="str">
        <f t="shared" si="62"/>
        <v xml:space="preserve"> - Dins Periode Legal</v>
      </c>
      <c r="R443" s="187" t="str">
        <f t="shared" si="57"/>
        <v xml:space="preserve"> - Import Total</v>
      </c>
      <c r="S443" s="193">
        <f t="shared" si="65"/>
        <v>0</v>
      </c>
      <c r="T443" s="192">
        <f t="shared" si="63"/>
        <v>0</v>
      </c>
      <c r="V443" s="91"/>
      <c r="W443" s="91"/>
      <c r="X443" s="91"/>
      <c r="Y443" s="91"/>
      <c r="Z443" s="91"/>
      <c r="AA443" s="91"/>
    </row>
    <row r="444" spans="3:27" x14ac:dyDescent="0.25">
      <c r="C444" s="95"/>
      <c r="D444" s="54"/>
      <c r="E444" s="8"/>
      <c r="F444" s="8"/>
      <c r="G444" s="8"/>
      <c r="H444" s="48"/>
      <c r="I444" s="49"/>
      <c r="J444" s="8"/>
      <c r="K444" s="9"/>
      <c r="L444" s="189" t="str">
        <f t="shared" si="58"/>
        <v/>
      </c>
      <c r="M444" s="190" t="str">
        <f t="shared" si="64"/>
        <v/>
      </c>
      <c r="N444" s="187">
        <f t="shared" si="59"/>
        <v>0</v>
      </c>
      <c r="O444" s="191">
        <f t="shared" si="60"/>
        <v>0</v>
      </c>
      <c r="P444" s="187" t="str">
        <f t="shared" si="61"/>
        <v>Dins Periode Legal</v>
      </c>
      <c r="Q444" s="187" t="str">
        <f t="shared" si="62"/>
        <v xml:space="preserve"> - Dins Periode Legal</v>
      </c>
      <c r="R444" s="187" t="str">
        <f t="shared" si="57"/>
        <v xml:space="preserve"> - Import Total</v>
      </c>
      <c r="S444" s="193">
        <f t="shared" si="65"/>
        <v>0</v>
      </c>
      <c r="T444" s="192">
        <f t="shared" si="63"/>
        <v>0</v>
      </c>
      <c r="V444" s="91"/>
      <c r="W444" s="91"/>
      <c r="X444" s="91"/>
      <c r="Y444" s="91"/>
      <c r="Z444" s="91"/>
      <c r="AA444" s="91"/>
    </row>
    <row r="445" spans="3:27" x14ac:dyDescent="0.25">
      <c r="C445" s="95"/>
      <c r="D445" s="54"/>
      <c r="E445" s="8"/>
      <c r="F445" s="8"/>
      <c r="G445" s="8"/>
      <c r="H445" s="48"/>
      <c r="I445" s="49"/>
      <c r="J445" s="8"/>
      <c r="K445" s="9"/>
      <c r="L445" s="189" t="str">
        <f t="shared" si="58"/>
        <v/>
      </c>
      <c r="M445" s="190" t="str">
        <f t="shared" si="64"/>
        <v/>
      </c>
      <c r="N445" s="187">
        <f t="shared" si="59"/>
        <v>0</v>
      </c>
      <c r="O445" s="191">
        <f t="shared" si="60"/>
        <v>0</v>
      </c>
      <c r="P445" s="187" t="str">
        <f t="shared" si="61"/>
        <v>Dins Periode Legal</v>
      </c>
      <c r="Q445" s="187" t="str">
        <f t="shared" si="62"/>
        <v xml:space="preserve"> - Dins Periode Legal</v>
      </c>
      <c r="R445" s="187" t="str">
        <f t="shared" si="57"/>
        <v xml:space="preserve"> - Import Total</v>
      </c>
      <c r="S445" s="193">
        <f t="shared" si="65"/>
        <v>0</v>
      </c>
      <c r="T445" s="192">
        <f t="shared" si="63"/>
        <v>0</v>
      </c>
      <c r="V445" s="91"/>
      <c r="W445" s="91"/>
      <c r="X445" s="91"/>
      <c r="Y445" s="91"/>
      <c r="Z445" s="91"/>
      <c r="AA445" s="91"/>
    </row>
    <row r="446" spans="3:27" x14ac:dyDescent="0.25">
      <c r="C446" s="95"/>
      <c r="D446" s="54"/>
      <c r="E446" s="8"/>
      <c r="F446" s="8"/>
      <c r="G446" s="8"/>
      <c r="H446" s="48"/>
      <c r="I446" s="49"/>
      <c r="J446" s="8"/>
      <c r="K446" s="9"/>
      <c r="L446" s="189" t="str">
        <f t="shared" si="58"/>
        <v/>
      </c>
      <c r="M446" s="190" t="str">
        <f t="shared" si="64"/>
        <v/>
      </c>
      <c r="N446" s="187">
        <f t="shared" si="59"/>
        <v>0</v>
      </c>
      <c r="O446" s="191">
        <f t="shared" si="60"/>
        <v>0</v>
      </c>
      <c r="P446" s="187" t="str">
        <f t="shared" si="61"/>
        <v>Dins Periode Legal</v>
      </c>
      <c r="Q446" s="187" t="str">
        <f t="shared" si="62"/>
        <v xml:space="preserve"> - Dins Periode Legal</v>
      </c>
      <c r="R446" s="187" t="str">
        <f t="shared" si="57"/>
        <v xml:space="preserve"> - Import Total</v>
      </c>
      <c r="S446" s="193">
        <f t="shared" si="65"/>
        <v>0</v>
      </c>
      <c r="T446" s="192">
        <f t="shared" si="63"/>
        <v>0</v>
      </c>
      <c r="V446" s="91"/>
      <c r="W446" s="91"/>
      <c r="X446" s="91"/>
      <c r="Y446" s="91"/>
      <c r="Z446" s="91"/>
      <c r="AA446" s="91"/>
    </row>
    <row r="447" spans="3:27" x14ac:dyDescent="0.25">
      <c r="C447" s="95"/>
      <c r="D447" s="54"/>
      <c r="E447" s="8"/>
      <c r="F447" s="8"/>
      <c r="G447" s="8"/>
      <c r="H447" s="48"/>
      <c r="I447" s="49"/>
      <c r="J447" s="8"/>
      <c r="K447" s="9"/>
      <c r="L447" s="189" t="str">
        <f t="shared" si="58"/>
        <v/>
      </c>
      <c r="M447" s="190" t="str">
        <f t="shared" si="64"/>
        <v/>
      </c>
      <c r="N447" s="187">
        <f t="shared" si="59"/>
        <v>0</v>
      </c>
      <c r="O447" s="191">
        <f t="shared" si="60"/>
        <v>0</v>
      </c>
      <c r="P447" s="187" t="str">
        <f t="shared" si="61"/>
        <v>Dins Periode Legal</v>
      </c>
      <c r="Q447" s="187" t="str">
        <f t="shared" si="62"/>
        <v xml:space="preserve"> - Dins Periode Legal</v>
      </c>
      <c r="R447" s="187" t="str">
        <f t="shared" si="57"/>
        <v xml:space="preserve"> - Import Total</v>
      </c>
      <c r="S447" s="193">
        <f t="shared" si="65"/>
        <v>0</v>
      </c>
      <c r="T447" s="192">
        <f t="shared" si="63"/>
        <v>0</v>
      </c>
      <c r="V447" s="91"/>
      <c r="W447" s="91"/>
      <c r="X447" s="91"/>
      <c r="Y447" s="91"/>
      <c r="Z447" s="91"/>
      <c r="AA447" s="91"/>
    </row>
    <row r="448" spans="3:27" x14ac:dyDescent="0.25">
      <c r="C448" s="95"/>
      <c r="D448" s="54"/>
      <c r="E448" s="8"/>
      <c r="F448" s="8"/>
      <c r="G448" s="8"/>
      <c r="H448" s="48"/>
      <c r="I448" s="49"/>
      <c r="J448" s="8"/>
      <c r="K448" s="9"/>
      <c r="L448" s="189" t="str">
        <f t="shared" si="58"/>
        <v/>
      </c>
      <c r="M448" s="190" t="str">
        <f t="shared" si="64"/>
        <v/>
      </c>
      <c r="N448" s="187">
        <f t="shared" si="59"/>
        <v>0</v>
      </c>
      <c r="O448" s="191">
        <f t="shared" si="60"/>
        <v>0</v>
      </c>
      <c r="P448" s="187" t="str">
        <f t="shared" si="61"/>
        <v>Dins Periode Legal</v>
      </c>
      <c r="Q448" s="187" t="str">
        <f t="shared" si="62"/>
        <v xml:space="preserve"> - Dins Periode Legal</v>
      </c>
      <c r="R448" s="187" t="str">
        <f t="shared" si="57"/>
        <v xml:space="preserve"> - Import Total</v>
      </c>
      <c r="S448" s="193">
        <f t="shared" si="65"/>
        <v>0</v>
      </c>
      <c r="T448" s="192">
        <f t="shared" si="63"/>
        <v>0</v>
      </c>
      <c r="V448" s="91"/>
      <c r="W448" s="91"/>
      <c r="X448" s="91"/>
      <c r="Y448" s="91"/>
      <c r="Z448" s="91"/>
      <c r="AA448" s="91"/>
    </row>
    <row r="449" spans="3:27" x14ac:dyDescent="0.25">
      <c r="C449" s="95"/>
      <c r="D449" s="54"/>
      <c r="E449" s="8"/>
      <c r="F449" s="8"/>
      <c r="G449" s="8"/>
      <c r="H449" s="48"/>
      <c r="I449" s="49"/>
      <c r="J449" s="8"/>
      <c r="K449" s="9"/>
      <c r="L449" s="189" t="str">
        <f t="shared" si="58"/>
        <v/>
      </c>
      <c r="M449" s="190" t="str">
        <f t="shared" si="64"/>
        <v/>
      </c>
      <c r="N449" s="187">
        <f t="shared" si="59"/>
        <v>0</v>
      </c>
      <c r="O449" s="191">
        <f t="shared" si="60"/>
        <v>0</v>
      </c>
      <c r="P449" s="187" t="str">
        <f t="shared" si="61"/>
        <v>Dins Periode Legal</v>
      </c>
      <c r="Q449" s="187" t="str">
        <f t="shared" si="62"/>
        <v xml:space="preserve"> - Dins Periode Legal</v>
      </c>
      <c r="R449" s="187" t="str">
        <f t="shared" si="57"/>
        <v xml:space="preserve"> - Import Total</v>
      </c>
      <c r="S449" s="193">
        <f t="shared" si="65"/>
        <v>0</v>
      </c>
      <c r="T449" s="192">
        <f t="shared" si="63"/>
        <v>0</v>
      </c>
      <c r="V449" s="91"/>
      <c r="W449" s="91"/>
      <c r="X449" s="91"/>
      <c r="Y449" s="91"/>
      <c r="Z449" s="91"/>
      <c r="AA449" s="91"/>
    </row>
    <row r="450" spans="3:27" x14ac:dyDescent="0.25">
      <c r="C450" s="95"/>
      <c r="D450" s="54"/>
      <c r="E450" s="8"/>
      <c r="F450" s="8"/>
      <c r="G450" s="8"/>
      <c r="H450" s="48"/>
      <c r="I450" s="49"/>
      <c r="J450" s="8"/>
      <c r="K450" s="9"/>
      <c r="L450" s="189" t="str">
        <f t="shared" si="58"/>
        <v/>
      </c>
      <c r="M450" s="190" t="str">
        <f t="shared" si="64"/>
        <v/>
      </c>
      <c r="N450" s="187">
        <f t="shared" si="59"/>
        <v>0</v>
      </c>
      <c r="O450" s="191">
        <f t="shared" si="60"/>
        <v>0</v>
      </c>
      <c r="P450" s="187" t="str">
        <f t="shared" si="61"/>
        <v>Dins Periode Legal</v>
      </c>
      <c r="Q450" s="187" t="str">
        <f t="shared" si="62"/>
        <v xml:space="preserve"> - Dins Periode Legal</v>
      </c>
      <c r="R450" s="187" t="str">
        <f t="shared" si="57"/>
        <v xml:space="preserve"> - Import Total</v>
      </c>
      <c r="S450" s="193">
        <f t="shared" si="65"/>
        <v>0</v>
      </c>
      <c r="T450" s="192">
        <f t="shared" si="63"/>
        <v>0</v>
      </c>
      <c r="V450" s="91"/>
      <c r="W450" s="91"/>
      <c r="X450" s="91"/>
      <c r="Y450" s="91"/>
      <c r="Z450" s="91"/>
      <c r="AA450" s="91"/>
    </row>
    <row r="451" spans="3:27" x14ac:dyDescent="0.25">
      <c r="C451" s="95"/>
      <c r="D451" s="54"/>
      <c r="E451" s="8"/>
      <c r="F451" s="8"/>
      <c r="G451" s="8"/>
      <c r="H451" s="48"/>
      <c r="I451" s="49"/>
      <c r="J451" s="8"/>
      <c r="K451" s="9"/>
      <c r="L451" s="189" t="str">
        <f t="shared" si="58"/>
        <v/>
      </c>
      <c r="M451" s="190" t="str">
        <f t="shared" si="64"/>
        <v/>
      </c>
      <c r="N451" s="187">
        <f t="shared" si="59"/>
        <v>0</v>
      </c>
      <c r="O451" s="191">
        <f t="shared" si="60"/>
        <v>0</v>
      </c>
      <c r="P451" s="187" t="str">
        <f t="shared" si="61"/>
        <v>Dins Periode Legal</v>
      </c>
      <c r="Q451" s="187" t="str">
        <f t="shared" si="62"/>
        <v xml:space="preserve"> - Dins Periode Legal</v>
      </c>
      <c r="R451" s="187" t="str">
        <f t="shared" ref="R451:R514" si="66">CONCATENATE($M451," - Import Total")</f>
        <v xml:space="preserve"> - Import Total</v>
      </c>
      <c r="S451" s="193">
        <f t="shared" si="65"/>
        <v>0</v>
      </c>
      <c r="T451" s="192">
        <f t="shared" si="63"/>
        <v>0</v>
      </c>
      <c r="V451" s="91"/>
      <c r="W451" s="91"/>
      <c r="X451" s="91"/>
      <c r="Y451" s="91"/>
      <c r="Z451" s="91"/>
      <c r="AA451" s="91"/>
    </row>
    <row r="452" spans="3:27" x14ac:dyDescent="0.25">
      <c r="C452" s="95"/>
      <c r="D452" s="54"/>
      <c r="E452" s="8"/>
      <c r="F452" s="8"/>
      <c r="G452" s="8"/>
      <c r="H452" s="48"/>
      <c r="I452" s="49"/>
      <c r="J452" s="8"/>
      <c r="K452" s="9"/>
      <c r="L452" s="189" t="str">
        <f t="shared" ref="L452:L515" si="67">IF(D452="","",MONTH(D452))</f>
        <v/>
      </c>
      <c r="M452" s="190" t="str">
        <f t="shared" si="64"/>
        <v/>
      </c>
      <c r="N452" s="187">
        <f t="shared" ref="N452:N515" si="68">IF(D452="",0,D452-C452)</f>
        <v>0</v>
      </c>
      <c r="O452" s="191">
        <f t="shared" ref="O452:O515" si="69">K452*N452</f>
        <v>0</v>
      </c>
      <c r="P452" s="187" t="str">
        <f t="shared" ref="P452:P515" si="70">IF(N452&lt;=30,"Dins Periode Legal","Fora Periode Legal")</f>
        <v>Dins Periode Legal</v>
      </c>
      <c r="Q452" s="187" t="str">
        <f t="shared" ref="Q452:Q515" si="71">CONCATENATE($M452," - ",P452)</f>
        <v xml:space="preserve"> - Dins Periode Legal</v>
      </c>
      <c r="R452" s="187" t="str">
        <f t="shared" si="66"/>
        <v xml:space="preserve"> - Import Total</v>
      </c>
      <c r="S452" s="193">
        <f t="shared" si="65"/>
        <v>0</v>
      </c>
      <c r="T452" s="192">
        <f t="shared" ref="T452:T515" si="72">IF(L452="",0,1)</f>
        <v>0</v>
      </c>
      <c r="V452" s="91"/>
      <c r="W452" s="91"/>
      <c r="X452" s="91"/>
      <c r="Y452" s="91"/>
      <c r="Z452" s="91"/>
      <c r="AA452" s="91"/>
    </row>
    <row r="453" spans="3:27" x14ac:dyDescent="0.25">
      <c r="C453" s="95"/>
      <c r="D453" s="54"/>
      <c r="E453" s="8"/>
      <c r="F453" s="8"/>
      <c r="G453" s="8"/>
      <c r="H453" s="48"/>
      <c r="I453" s="49"/>
      <c r="J453" s="8"/>
      <c r="K453" s="9"/>
      <c r="L453" s="189" t="str">
        <f t="shared" si="67"/>
        <v/>
      </c>
      <c r="M453" s="190" t="str">
        <f t="shared" si="64"/>
        <v/>
      </c>
      <c r="N453" s="187">
        <f t="shared" si="68"/>
        <v>0</v>
      </c>
      <c r="O453" s="191">
        <f t="shared" si="69"/>
        <v>0</v>
      </c>
      <c r="P453" s="187" t="str">
        <f t="shared" si="70"/>
        <v>Dins Periode Legal</v>
      </c>
      <c r="Q453" s="187" t="str">
        <f t="shared" si="71"/>
        <v xml:space="preserve"> - Dins Periode Legal</v>
      </c>
      <c r="R453" s="187" t="str">
        <f t="shared" si="66"/>
        <v xml:space="preserve"> - Import Total</v>
      </c>
      <c r="S453" s="193">
        <f t="shared" si="65"/>
        <v>0</v>
      </c>
      <c r="T453" s="192">
        <f t="shared" si="72"/>
        <v>0</v>
      </c>
      <c r="V453" s="91"/>
      <c r="W453" s="91"/>
      <c r="X453" s="91"/>
      <c r="Y453" s="91"/>
      <c r="Z453" s="91"/>
      <c r="AA453" s="91"/>
    </row>
    <row r="454" spans="3:27" x14ac:dyDescent="0.25">
      <c r="C454" s="95"/>
      <c r="D454" s="54"/>
      <c r="E454" s="8"/>
      <c r="F454" s="8"/>
      <c r="G454" s="8"/>
      <c r="H454" s="48"/>
      <c r="I454" s="49"/>
      <c r="J454" s="8"/>
      <c r="K454" s="9"/>
      <c r="L454" s="189" t="str">
        <f t="shared" si="67"/>
        <v/>
      </c>
      <c r="M454" s="190" t="str">
        <f t="shared" si="64"/>
        <v/>
      </c>
      <c r="N454" s="187">
        <f t="shared" si="68"/>
        <v>0</v>
      </c>
      <c r="O454" s="191">
        <f t="shared" si="69"/>
        <v>0</v>
      </c>
      <c r="P454" s="187" t="str">
        <f t="shared" si="70"/>
        <v>Dins Periode Legal</v>
      </c>
      <c r="Q454" s="187" t="str">
        <f t="shared" si="71"/>
        <v xml:space="preserve"> - Dins Periode Legal</v>
      </c>
      <c r="R454" s="187" t="str">
        <f t="shared" si="66"/>
        <v xml:space="preserve"> - Import Total</v>
      </c>
      <c r="S454" s="193">
        <f t="shared" si="65"/>
        <v>0</v>
      </c>
      <c r="T454" s="192">
        <f t="shared" si="72"/>
        <v>0</v>
      </c>
      <c r="V454" s="91"/>
      <c r="W454" s="91"/>
      <c r="X454" s="91"/>
      <c r="Y454" s="91"/>
      <c r="Z454" s="91"/>
      <c r="AA454" s="91"/>
    </row>
    <row r="455" spans="3:27" x14ac:dyDescent="0.25">
      <c r="C455" s="95"/>
      <c r="D455" s="54"/>
      <c r="E455" s="8"/>
      <c r="F455" s="8"/>
      <c r="G455" s="8"/>
      <c r="H455" s="48"/>
      <c r="I455" s="49"/>
      <c r="J455" s="8"/>
      <c r="K455" s="9"/>
      <c r="L455" s="189" t="str">
        <f t="shared" si="67"/>
        <v/>
      </c>
      <c r="M455" s="190" t="str">
        <f t="shared" ref="M455:M518" si="73">IF(L455="","",VLOOKUP(L455,$AJ$8:$AK$19,2,FALSE))</f>
        <v/>
      </c>
      <c r="N455" s="187">
        <f t="shared" si="68"/>
        <v>0</v>
      </c>
      <c r="O455" s="191">
        <f t="shared" si="69"/>
        <v>0</v>
      </c>
      <c r="P455" s="187" t="str">
        <f t="shared" si="70"/>
        <v>Dins Periode Legal</v>
      </c>
      <c r="Q455" s="187" t="str">
        <f t="shared" si="71"/>
        <v xml:space="preserve"> - Dins Periode Legal</v>
      </c>
      <c r="R455" s="187" t="str">
        <f t="shared" si="66"/>
        <v xml:space="preserve"> - Import Total</v>
      </c>
      <c r="S455" s="193">
        <f t="shared" ref="S455:S518" si="74">IF(M455="",0,K455/(VLOOKUP(R455,$X$9:$Y$27,2,FALSE))*N455)</f>
        <v>0</v>
      </c>
      <c r="T455" s="192">
        <f t="shared" si="72"/>
        <v>0</v>
      </c>
      <c r="V455" s="91"/>
      <c r="W455" s="91"/>
      <c r="X455" s="91"/>
      <c r="Y455" s="91"/>
      <c r="Z455" s="91"/>
      <c r="AA455" s="91"/>
    </row>
    <row r="456" spans="3:27" x14ac:dyDescent="0.25">
      <c r="C456" s="95"/>
      <c r="D456" s="54"/>
      <c r="E456" s="8"/>
      <c r="F456" s="8"/>
      <c r="G456" s="8"/>
      <c r="H456" s="48"/>
      <c r="I456" s="49"/>
      <c r="J456" s="8"/>
      <c r="K456" s="9"/>
      <c r="L456" s="189" t="str">
        <f t="shared" si="67"/>
        <v/>
      </c>
      <c r="M456" s="190" t="str">
        <f t="shared" si="73"/>
        <v/>
      </c>
      <c r="N456" s="187">
        <f t="shared" si="68"/>
        <v>0</v>
      </c>
      <c r="O456" s="191">
        <f t="shared" si="69"/>
        <v>0</v>
      </c>
      <c r="P456" s="187" t="str">
        <f t="shared" si="70"/>
        <v>Dins Periode Legal</v>
      </c>
      <c r="Q456" s="187" t="str">
        <f t="shared" si="71"/>
        <v xml:space="preserve"> - Dins Periode Legal</v>
      </c>
      <c r="R456" s="187" t="str">
        <f t="shared" si="66"/>
        <v xml:space="preserve"> - Import Total</v>
      </c>
      <c r="S456" s="193">
        <f t="shared" si="74"/>
        <v>0</v>
      </c>
      <c r="T456" s="192">
        <f t="shared" si="72"/>
        <v>0</v>
      </c>
      <c r="V456" s="91"/>
      <c r="W456" s="91"/>
      <c r="X456" s="91"/>
      <c r="Y456" s="91"/>
      <c r="Z456" s="91"/>
      <c r="AA456" s="91"/>
    </row>
    <row r="457" spans="3:27" x14ac:dyDescent="0.25">
      <c r="C457" s="95"/>
      <c r="D457" s="54"/>
      <c r="E457" s="8"/>
      <c r="F457" s="8"/>
      <c r="G457" s="8"/>
      <c r="H457" s="48"/>
      <c r="I457" s="49"/>
      <c r="J457" s="8"/>
      <c r="K457" s="9"/>
      <c r="L457" s="189" t="str">
        <f t="shared" si="67"/>
        <v/>
      </c>
      <c r="M457" s="190" t="str">
        <f t="shared" si="73"/>
        <v/>
      </c>
      <c r="N457" s="187">
        <f t="shared" si="68"/>
        <v>0</v>
      </c>
      <c r="O457" s="191">
        <f t="shared" si="69"/>
        <v>0</v>
      </c>
      <c r="P457" s="187" t="str">
        <f t="shared" si="70"/>
        <v>Dins Periode Legal</v>
      </c>
      <c r="Q457" s="187" t="str">
        <f t="shared" si="71"/>
        <v xml:space="preserve"> - Dins Periode Legal</v>
      </c>
      <c r="R457" s="187" t="str">
        <f t="shared" si="66"/>
        <v xml:space="preserve"> - Import Total</v>
      </c>
      <c r="S457" s="193">
        <f t="shared" si="74"/>
        <v>0</v>
      </c>
      <c r="T457" s="192">
        <f t="shared" si="72"/>
        <v>0</v>
      </c>
      <c r="V457" s="91"/>
      <c r="W457" s="91"/>
      <c r="X457" s="91"/>
      <c r="Y457" s="91"/>
      <c r="Z457" s="91"/>
      <c r="AA457" s="91"/>
    </row>
    <row r="458" spans="3:27" x14ac:dyDescent="0.25">
      <c r="C458" s="95"/>
      <c r="D458" s="54"/>
      <c r="E458" s="8"/>
      <c r="F458" s="8"/>
      <c r="G458" s="8"/>
      <c r="H458" s="48"/>
      <c r="I458" s="49"/>
      <c r="J458" s="8"/>
      <c r="K458" s="9"/>
      <c r="L458" s="189" t="str">
        <f t="shared" si="67"/>
        <v/>
      </c>
      <c r="M458" s="190" t="str">
        <f t="shared" si="73"/>
        <v/>
      </c>
      <c r="N458" s="187">
        <f t="shared" si="68"/>
        <v>0</v>
      </c>
      <c r="O458" s="191">
        <f t="shared" si="69"/>
        <v>0</v>
      </c>
      <c r="P458" s="187" t="str">
        <f t="shared" si="70"/>
        <v>Dins Periode Legal</v>
      </c>
      <c r="Q458" s="187" t="str">
        <f t="shared" si="71"/>
        <v xml:space="preserve"> - Dins Periode Legal</v>
      </c>
      <c r="R458" s="187" t="str">
        <f t="shared" si="66"/>
        <v xml:space="preserve"> - Import Total</v>
      </c>
      <c r="S458" s="193">
        <f t="shared" si="74"/>
        <v>0</v>
      </c>
      <c r="T458" s="192">
        <f t="shared" si="72"/>
        <v>0</v>
      </c>
      <c r="V458" s="91"/>
      <c r="W458" s="91"/>
      <c r="X458" s="91"/>
      <c r="Y458" s="91"/>
      <c r="Z458" s="91"/>
      <c r="AA458" s="91"/>
    </row>
    <row r="459" spans="3:27" x14ac:dyDescent="0.25">
      <c r="C459" s="95"/>
      <c r="D459" s="54"/>
      <c r="E459" s="8"/>
      <c r="F459" s="8"/>
      <c r="G459" s="8"/>
      <c r="H459" s="48"/>
      <c r="I459" s="49"/>
      <c r="J459" s="8"/>
      <c r="K459" s="9"/>
      <c r="L459" s="189" t="str">
        <f t="shared" si="67"/>
        <v/>
      </c>
      <c r="M459" s="190" t="str">
        <f t="shared" si="73"/>
        <v/>
      </c>
      <c r="N459" s="187">
        <f t="shared" si="68"/>
        <v>0</v>
      </c>
      <c r="O459" s="191">
        <f t="shared" si="69"/>
        <v>0</v>
      </c>
      <c r="P459" s="187" t="str">
        <f t="shared" si="70"/>
        <v>Dins Periode Legal</v>
      </c>
      <c r="Q459" s="187" t="str">
        <f t="shared" si="71"/>
        <v xml:space="preserve"> - Dins Periode Legal</v>
      </c>
      <c r="R459" s="187" t="str">
        <f t="shared" si="66"/>
        <v xml:space="preserve"> - Import Total</v>
      </c>
      <c r="S459" s="193">
        <f t="shared" si="74"/>
        <v>0</v>
      </c>
      <c r="T459" s="192">
        <f t="shared" si="72"/>
        <v>0</v>
      </c>
      <c r="V459" s="91"/>
      <c r="W459" s="91"/>
      <c r="X459" s="91"/>
      <c r="Y459" s="91"/>
      <c r="Z459" s="91"/>
      <c r="AA459" s="91"/>
    </row>
    <row r="460" spans="3:27" x14ac:dyDescent="0.25">
      <c r="C460" s="95"/>
      <c r="D460" s="54"/>
      <c r="E460" s="8"/>
      <c r="F460" s="8"/>
      <c r="G460" s="8"/>
      <c r="H460" s="48"/>
      <c r="I460" s="49"/>
      <c r="J460" s="8"/>
      <c r="K460" s="9"/>
      <c r="L460" s="189" t="str">
        <f t="shared" si="67"/>
        <v/>
      </c>
      <c r="M460" s="190" t="str">
        <f t="shared" si="73"/>
        <v/>
      </c>
      <c r="N460" s="187">
        <f t="shared" si="68"/>
        <v>0</v>
      </c>
      <c r="O460" s="191">
        <f t="shared" si="69"/>
        <v>0</v>
      </c>
      <c r="P460" s="187" t="str">
        <f t="shared" si="70"/>
        <v>Dins Periode Legal</v>
      </c>
      <c r="Q460" s="187" t="str">
        <f t="shared" si="71"/>
        <v xml:space="preserve"> - Dins Periode Legal</v>
      </c>
      <c r="R460" s="187" t="str">
        <f t="shared" si="66"/>
        <v xml:space="preserve"> - Import Total</v>
      </c>
      <c r="S460" s="193">
        <f t="shared" si="74"/>
        <v>0</v>
      </c>
      <c r="T460" s="192">
        <f t="shared" si="72"/>
        <v>0</v>
      </c>
      <c r="V460" s="91"/>
      <c r="W460" s="91"/>
      <c r="X460" s="91"/>
      <c r="Y460" s="91"/>
      <c r="Z460" s="91"/>
      <c r="AA460" s="91"/>
    </row>
    <row r="461" spans="3:27" x14ac:dyDescent="0.25">
      <c r="C461" s="95"/>
      <c r="D461" s="54"/>
      <c r="E461" s="8"/>
      <c r="F461" s="8"/>
      <c r="G461" s="8"/>
      <c r="H461" s="48"/>
      <c r="I461" s="49"/>
      <c r="J461" s="8"/>
      <c r="K461" s="9"/>
      <c r="L461" s="189" t="str">
        <f t="shared" si="67"/>
        <v/>
      </c>
      <c r="M461" s="190" t="str">
        <f t="shared" si="73"/>
        <v/>
      </c>
      <c r="N461" s="187">
        <f t="shared" si="68"/>
        <v>0</v>
      </c>
      <c r="O461" s="191">
        <f t="shared" si="69"/>
        <v>0</v>
      </c>
      <c r="P461" s="187" t="str">
        <f t="shared" si="70"/>
        <v>Dins Periode Legal</v>
      </c>
      <c r="Q461" s="187" t="str">
        <f t="shared" si="71"/>
        <v xml:space="preserve"> - Dins Periode Legal</v>
      </c>
      <c r="R461" s="187" t="str">
        <f t="shared" si="66"/>
        <v xml:space="preserve"> - Import Total</v>
      </c>
      <c r="S461" s="193">
        <f t="shared" si="74"/>
        <v>0</v>
      </c>
      <c r="T461" s="192">
        <f t="shared" si="72"/>
        <v>0</v>
      </c>
      <c r="V461" s="91"/>
      <c r="W461" s="91"/>
      <c r="X461" s="91"/>
      <c r="Y461" s="91"/>
      <c r="Z461" s="91"/>
      <c r="AA461" s="91"/>
    </row>
    <row r="462" spans="3:27" x14ac:dyDescent="0.25">
      <c r="C462" s="95"/>
      <c r="D462" s="54"/>
      <c r="E462" s="8"/>
      <c r="F462" s="8"/>
      <c r="G462" s="8"/>
      <c r="H462" s="48"/>
      <c r="I462" s="49"/>
      <c r="J462" s="8"/>
      <c r="K462" s="9"/>
      <c r="L462" s="189" t="str">
        <f t="shared" si="67"/>
        <v/>
      </c>
      <c r="M462" s="190" t="str">
        <f t="shared" si="73"/>
        <v/>
      </c>
      <c r="N462" s="187">
        <f t="shared" si="68"/>
        <v>0</v>
      </c>
      <c r="O462" s="191">
        <f t="shared" si="69"/>
        <v>0</v>
      </c>
      <c r="P462" s="187" t="str">
        <f t="shared" si="70"/>
        <v>Dins Periode Legal</v>
      </c>
      <c r="Q462" s="187" t="str">
        <f t="shared" si="71"/>
        <v xml:space="preserve"> - Dins Periode Legal</v>
      </c>
      <c r="R462" s="187" t="str">
        <f t="shared" si="66"/>
        <v xml:space="preserve"> - Import Total</v>
      </c>
      <c r="S462" s="193">
        <f t="shared" si="74"/>
        <v>0</v>
      </c>
      <c r="T462" s="192">
        <f t="shared" si="72"/>
        <v>0</v>
      </c>
      <c r="V462" s="91"/>
      <c r="W462" s="91"/>
      <c r="X462" s="91"/>
      <c r="Y462" s="91"/>
      <c r="Z462" s="91"/>
      <c r="AA462" s="91"/>
    </row>
    <row r="463" spans="3:27" x14ac:dyDescent="0.25">
      <c r="C463" s="95"/>
      <c r="D463" s="54"/>
      <c r="E463" s="8"/>
      <c r="F463" s="8"/>
      <c r="G463" s="8"/>
      <c r="H463" s="48"/>
      <c r="I463" s="49"/>
      <c r="J463" s="8"/>
      <c r="K463" s="9"/>
      <c r="L463" s="189" t="str">
        <f t="shared" si="67"/>
        <v/>
      </c>
      <c r="M463" s="190" t="str">
        <f t="shared" si="73"/>
        <v/>
      </c>
      <c r="N463" s="187">
        <f t="shared" si="68"/>
        <v>0</v>
      </c>
      <c r="O463" s="191">
        <f t="shared" si="69"/>
        <v>0</v>
      </c>
      <c r="P463" s="187" t="str">
        <f t="shared" si="70"/>
        <v>Dins Periode Legal</v>
      </c>
      <c r="Q463" s="187" t="str">
        <f t="shared" si="71"/>
        <v xml:space="preserve"> - Dins Periode Legal</v>
      </c>
      <c r="R463" s="187" t="str">
        <f t="shared" si="66"/>
        <v xml:space="preserve"> - Import Total</v>
      </c>
      <c r="S463" s="193">
        <f t="shared" si="74"/>
        <v>0</v>
      </c>
      <c r="T463" s="192">
        <f t="shared" si="72"/>
        <v>0</v>
      </c>
      <c r="V463" s="91"/>
      <c r="W463" s="91"/>
      <c r="X463" s="91"/>
      <c r="Y463" s="91"/>
      <c r="Z463" s="91"/>
      <c r="AA463" s="91"/>
    </row>
    <row r="464" spans="3:27" x14ac:dyDescent="0.25">
      <c r="C464" s="95"/>
      <c r="D464" s="54"/>
      <c r="E464" s="8"/>
      <c r="F464" s="8"/>
      <c r="G464" s="8"/>
      <c r="H464" s="48"/>
      <c r="I464" s="49"/>
      <c r="J464" s="8"/>
      <c r="K464" s="9"/>
      <c r="L464" s="189" t="str">
        <f t="shared" si="67"/>
        <v/>
      </c>
      <c r="M464" s="190" t="str">
        <f t="shared" si="73"/>
        <v/>
      </c>
      <c r="N464" s="187">
        <f t="shared" si="68"/>
        <v>0</v>
      </c>
      <c r="O464" s="191">
        <f t="shared" si="69"/>
        <v>0</v>
      </c>
      <c r="P464" s="187" t="str">
        <f t="shared" si="70"/>
        <v>Dins Periode Legal</v>
      </c>
      <c r="Q464" s="187" t="str">
        <f t="shared" si="71"/>
        <v xml:space="preserve"> - Dins Periode Legal</v>
      </c>
      <c r="R464" s="187" t="str">
        <f t="shared" si="66"/>
        <v xml:space="preserve"> - Import Total</v>
      </c>
      <c r="S464" s="193">
        <f t="shared" si="74"/>
        <v>0</v>
      </c>
      <c r="T464" s="192">
        <f t="shared" si="72"/>
        <v>0</v>
      </c>
      <c r="V464" s="91"/>
      <c r="W464" s="91"/>
      <c r="X464" s="91"/>
      <c r="Y464" s="91"/>
      <c r="Z464" s="91"/>
      <c r="AA464" s="91"/>
    </row>
    <row r="465" spans="3:27" x14ac:dyDescent="0.25">
      <c r="C465" s="95"/>
      <c r="D465" s="54"/>
      <c r="E465" s="8"/>
      <c r="F465" s="8"/>
      <c r="G465" s="8"/>
      <c r="H465" s="48"/>
      <c r="I465" s="49"/>
      <c r="J465" s="8"/>
      <c r="K465" s="9"/>
      <c r="L465" s="189" t="str">
        <f t="shared" si="67"/>
        <v/>
      </c>
      <c r="M465" s="190" t="str">
        <f t="shared" si="73"/>
        <v/>
      </c>
      <c r="N465" s="187">
        <f t="shared" si="68"/>
        <v>0</v>
      </c>
      <c r="O465" s="191">
        <f t="shared" si="69"/>
        <v>0</v>
      </c>
      <c r="P465" s="187" t="str">
        <f t="shared" si="70"/>
        <v>Dins Periode Legal</v>
      </c>
      <c r="Q465" s="187" t="str">
        <f t="shared" si="71"/>
        <v xml:space="preserve"> - Dins Periode Legal</v>
      </c>
      <c r="R465" s="187" t="str">
        <f t="shared" si="66"/>
        <v xml:space="preserve"> - Import Total</v>
      </c>
      <c r="S465" s="193">
        <f t="shared" si="74"/>
        <v>0</v>
      </c>
      <c r="T465" s="192">
        <f t="shared" si="72"/>
        <v>0</v>
      </c>
      <c r="V465" s="91"/>
      <c r="W465" s="91"/>
      <c r="X465" s="91"/>
      <c r="Y465" s="91"/>
      <c r="Z465" s="91"/>
      <c r="AA465" s="91"/>
    </row>
    <row r="466" spans="3:27" x14ac:dyDescent="0.25">
      <c r="C466" s="95"/>
      <c r="D466" s="54"/>
      <c r="E466" s="8"/>
      <c r="F466" s="8"/>
      <c r="G466" s="8"/>
      <c r="H466" s="48"/>
      <c r="I466" s="49"/>
      <c r="J466" s="8"/>
      <c r="K466" s="9"/>
      <c r="L466" s="189" t="str">
        <f t="shared" si="67"/>
        <v/>
      </c>
      <c r="M466" s="190" t="str">
        <f t="shared" si="73"/>
        <v/>
      </c>
      <c r="N466" s="187">
        <f t="shared" si="68"/>
        <v>0</v>
      </c>
      <c r="O466" s="191">
        <f t="shared" si="69"/>
        <v>0</v>
      </c>
      <c r="P466" s="187" t="str">
        <f t="shared" si="70"/>
        <v>Dins Periode Legal</v>
      </c>
      <c r="Q466" s="187" t="str">
        <f t="shared" si="71"/>
        <v xml:space="preserve"> - Dins Periode Legal</v>
      </c>
      <c r="R466" s="187" t="str">
        <f t="shared" si="66"/>
        <v xml:space="preserve"> - Import Total</v>
      </c>
      <c r="S466" s="193">
        <f t="shared" si="74"/>
        <v>0</v>
      </c>
      <c r="T466" s="192">
        <f t="shared" si="72"/>
        <v>0</v>
      </c>
      <c r="V466" s="91"/>
      <c r="W466" s="91"/>
      <c r="X466" s="91"/>
      <c r="Y466" s="91"/>
      <c r="Z466" s="91"/>
      <c r="AA466" s="91"/>
    </row>
    <row r="467" spans="3:27" x14ac:dyDescent="0.25">
      <c r="C467" s="95"/>
      <c r="D467" s="54"/>
      <c r="E467" s="8"/>
      <c r="F467" s="8"/>
      <c r="G467" s="8"/>
      <c r="H467" s="48"/>
      <c r="I467" s="49"/>
      <c r="J467" s="8"/>
      <c r="K467" s="9"/>
      <c r="L467" s="189" t="str">
        <f t="shared" si="67"/>
        <v/>
      </c>
      <c r="M467" s="190" t="str">
        <f t="shared" si="73"/>
        <v/>
      </c>
      <c r="N467" s="187">
        <f t="shared" si="68"/>
        <v>0</v>
      </c>
      <c r="O467" s="191">
        <f t="shared" si="69"/>
        <v>0</v>
      </c>
      <c r="P467" s="187" t="str">
        <f t="shared" si="70"/>
        <v>Dins Periode Legal</v>
      </c>
      <c r="Q467" s="187" t="str">
        <f t="shared" si="71"/>
        <v xml:space="preserve"> - Dins Periode Legal</v>
      </c>
      <c r="R467" s="187" t="str">
        <f t="shared" si="66"/>
        <v xml:space="preserve"> - Import Total</v>
      </c>
      <c r="S467" s="193">
        <f t="shared" si="74"/>
        <v>0</v>
      </c>
      <c r="T467" s="192">
        <f t="shared" si="72"/>
        <v>0</v>
      </c>
      <c r="V467" s="91"/>
      <c r="W467" s="91"/>
      <c r="X467" s="91"/>
      <c r="Y467" s="91"/>
      <c r="Z467" s="91"/>
      <c r="AA467" s="91"/>
    </row>
    <row r="468" spans="3:27" x14ac:dyDescent="0.25">
      <c r="C468" s="95"/>
      <c r="D468" s="54"/>
      <c r="E468" s="8"/>
      <c r="F468" s="8"/>
      <c r="G468" s="8"/>
      <c r="H468" s="48"/>
      <c r="I468" s="49"/>
      <c r="J468" s="8"/>
      <c r="K468" s="9"/>
      <c r="L468" s="189" t="str">
        <f t="shared" si="67"/>
        <v/>
      </c>
      <c r="M468" s="190" t="str">
        <f t="shared" si="73"/>
        <v/>
      </c>
      <c r="N468" s="187">
        <f t="shared" si="68"/>
        <v>0</v>
      </c>
      <c r="O468" s="191">
        <f t="shared" si="69"/>
        <v>0</v>
      </c>
      <c r="P468" s="187" t="str">
        <f t="shared" si="70"/>
        <v>Dins Periode Legal</v>
      </c>
      <c r="Q468" s="187" t="str">
        <f t="shared" si="71"/>
        <v xml:space="preserve"> - Dins Periode Legal</v>
      </c>
      <c r="R468" s="187" t="str">
        <f t="shared" si="66"/>
        <v xml:space="preserve"> - Import Total</v>
      </c>
      <c r="S468" s="193">
        <f t="shared" si="74"/>
        <v>0</v>
      </c>
      <c r="T468" s="192">
        <f t="shared" si="72"/>
        <v>0</v>
      </c>
      <c r="V468" s="91"/>
      <c r="W468" s="91"/>
      <c r="X468" s="91"/>
      <c r="Y468" s="91"/>
      <c r="Z468" s="91"/>
      <c r="AA468" s="91"/>
    </row>
    <row r="469" spans="3:27" x14ac:dyDescent="0.25">
      <c r="C469" s="95"/>
      <c r="D469" s="54"/>
      <c r="E469" s="8"/>
      <c r="F469" s="8"/>
      <c r="G469" s="8"/>
      <c r="H469" s="48"/>
      <c r="I469" s="49"/>
      <c r="J469" s="8"/>
      <c r="K469" s="9"/>
      <c r="L469" s="189" t="str">
        <f t="shared" si="67"/>
        <v/>
      </c>
      <c r="M469" s="190" t="str">
        <f t="shared" si="73"/>
        <v/>
      </c>
      <c r="N469" s="187">
        <f t="shared" si="68"/>
        <v>0</v>
      </c>
      <c r="O469" s="191">
        <f t="shared" si="69"/>
        <v>0</v>
      </c>
      <c r="P469" s="187" t="str">
        <f t="shared" si="70"/>
        <v>Dins Periode Legal</v>
      </c>
      <c r="Q469" s="187" t="str">
        <f t="shared" si="71"/>
        <v xml:space="preserve"> - Dins Periode Legal</v>
      </c>
      <c r="R469" s="187" t="str">
        <f t="shared" si="66"/>
        <v xml:space="preserve"> - Import Total</v>
      </c>
      <c r="S469" s="193">
        <f t="shared" si="74"/>
        <v>0</v>
      </c>
      <c r="T469" s="192">
        <f t="shared" si="72"/>
        <v>0</v>
      </c>
      <c r="V469" s="91"/>
      <c r="W469" s="91"/>
      <c r="X469" s="91"/>
      <c r="Y469" s="91"/>
      <c r="Z469" s="91"/>
      <c r="AA469" s="91"/>
    </row>
    <row r="470" spans="3:27" x14ac:dyDescent="0.25">
      <c r="C470" s="95"/>
      <c r="D470" s="54"/>
      <c r="E470" s="8"/>
      <c r="F470" s="8"/>
      <c r="G470" s="8"/>
      <c r="H470" s="48"/>
      <c r="I470" s="49"/>
      <c r="J470" s="8"/>
      <c r="K470" s="9"/>
      <c r="L470" s="189" t="str">
        <f t="shared" si="67"/>
        <v/>
      </c>
      <c r="M470" s="190" t="str">
        <f t="shared" si="73"/>
        <v/>
      </c>
      <c r="N470" s="187">
        <f t="shared" si="68"/>
        <v>0</v>
      </c>
      <c r="O470" s="191">
        <f t="shared" si="69"/>
        <v>0</v>
      </c>
      <c r="P470" s="187" t="str">
        <f t="shared" si="70"/>
        <v>Dins Periode Legal</v>
      </c>
      <c r="Q470" s="187" t="str">
        <f t="shared" si="71"/>
        <v xml:space="preserve"> - Dins Periode Legal</v>
      </c>
      <c r="R470" s="187" t="str">
        <f t="shared" si="66"/>
        <v xml:space="preserve"> - Import Total</v>
      </c>
      <c r="S470" s="193">
        <f t="shared" si="74"/>
        <v>0</v>
      </c>
      <c r="T470" s="192">
        <f t="shared" si="72"/>
        <v>0</v>
      </c>
      <c r="V470" s="91"/>
      <c r="W470" s="91"/>
      <c r="X470" s="91"/>
      <c r="Y470" s="91"/>
      <c r="Z470" s="91"/>
      <c r="AA470" s="91"/>
    </row>
    <row r="471" spans="3:27" x14ac:dyDescent="0.25">
      <c r="C471" s="95"/>
      <c r="D471" s="54"/>
      <c r="E471" s="8"/>
      <c r="F471" s="8"/>
      <c r="G471" s="8"/>
      <c r="H471" s="48"/>
      <c r="I471" s="49"/>
      <c r="J471" s="8"/>
      <c r="K471" s="9"/>
      <c r="L471" s="189" t="str">
        <f t="shared" si="67"/>
        <v/>
      </c>
      <c r="M471" s="190" t="str">
        <f t="shared" si="73"/>
        <v/>
      </c>
      <c r="N471" s="187">
        <f t="shared" si="68"/>
        <v>0</v>
      </c>
      <c r="O471" s="191">
        <f t="shared" si="69"/>
        <v>0</v>
      </c>
      <c r="P471" s="187" t="str">
        <f t="shared" si="70"/>
        <v>Dins Periode Legal</v>
      </c>
      <c r="Q471" s="187" t="str">
        <f t="shared" si="71"/>
        <v xml:space="preserve"> - Dins Periode Legal</v>
      </c>
      <c r="R471" s="187" t="str">
        <f t="shared" si="66"/>
        <v xml:space="preserve"> - Import Total</v>
      </c>
      <c r="S471" s="193">
        <f t="shared" si="74"/>
        <v>0</v>
      </c>
      <c r="T471" s="192">
        <f t="shared" si="72"/>
        <v>0</v>
      </c>
      <c r="V471" s="91"/>
      <c r="W471" s="91"/>
      <c r="X471" s="91"/>
      <c r="Y471" s="91"/>
      <c r="Z471" s="91"/>
      <c r="AA471" s="91"/>
    </row>
    <row r="472" spans="3:27" x14ac:dyDescent="0.25">
      <c r="C472" s="95"/>
      <c r="D472" s="54"/>
      <c r="E472" s="8"/>
      <c r="F472" s="8"/>
      <c r="G472" s="8"/>
      <c r="H472" s="48"/>
      <c r="I472" s="49"/>
      <c r="J472" s="8"/>
      <c r="K472" s="9"/>
      <c r="L472" s="189" t="str">
        <f t="shared" si="67"/>
        <v/>
      </c>
      <c r="M472" s="190" t="str">
        <f t="shared" si="73"/>
        <v/>
      </c>
      <c r="N472" s="187">
        <f t="shared" si="68"/>
        <v>0</v>
      </c>
      <c r="O472" s="191">
        <f t="shared" si="69"/>
        <v>0</v>
      </c>
      <c r="P472" s="187" t="str">
        <f t="shared" si="70"/>
        <v>Dins Periode Legal</v>
      </c>
      <c r="Q472" s="187" t="str">
        <f t="shared" si="71"/>
        <v xml:space="preserve"> - Dins Periode Legal</v>
      </c>
      <c r="R472" s="187" t="str">
        <f t="shared" si="66"/>
        <v xml:space="preserve"> - Import Total</v>
      </c>
      <c r="S472" s="193">
        <f t="shared" si="74"/>
        <v>0</v>
      </c>
      <c r="T472" s="192">
        <f t="shared" si="72"/>
        <v>0</v>
      </c>
      <c r="V472" s="91"/>
      <c r="W472" s="91"/>
      <c r="X472" s="91"/>
      <c r="Y472" s="91"/>
      <c r="Z472" s="91"/>
      <c r="AA472" s="91"/>
    </row>
    <row r="473" spans="3:27" x14ac:dyDescent="0.25">
      <c r="C473" s="95"/>
      <c r="D473" s="54"/>
      <c r="E473" s="8"/>
      <c r="F473" s="8"/>
      <c r="G473" s="8"/>
      <c r="H473" s="48"/>
      <c r="I473" s="49"/>
      <c r="J473" s="8"/>
      <c r="K473" s="9"/>
      <c r="L473" s="189" t="str">
        <f t="shared" si="67"/>
        <v/>
      </c>
      <c r="M473" s="190" t="str">
        <f t="shared" si="73"/>
        <v/>
      </c>
      <c r="N473" s="187">
        <f t="shared" si="68"/>
        <v>0</v>
      </c>
      <c r="O473" s="191">
        <f t="shared" si="69"/>
        <v>0</v>
      </c>
      <c r="P473" s="187" t="str">
        <f t="shared" si="70"/>
        <v>Dins Periode Legal</v>
      </c>
      <c r="Q473" s="187" t="str">
        <f t="shared" si="71"/>
        <v xml:space="preserve"> - Dins Periode Legal</v>
      </c>
      <c r="R473" s="187" t="str">
        <f t="shared" si="66"/>
        <v xml:space="preserve"> - Import Total</v>
      </c>
      <c r="S473" s="193">
        <f t="shared" si="74"/>
        <v>0</v>
      </c>
      <c r="T473" s="192">
        <f t="shared" si="72"/>
        <v>0</v>
      </c>
      <c r="V473" s="91"/>
      <c r="W473" s="91"/>
      <c r="X473" s="91"/>
      <c r="Y473" s="91"/>
      <c r="Z473" s="91"/>
      <c r="AA473" s="91"/>
    </row>
    <row r="474" spans="3:27" x14ac:dyDescent="0.25">
      <c r="C474" s="95"/>
      <c r="D474" s="54"/>
      <c r="E474" s="8"/>
      <c r="F474" s="8"/>
      <c r="G474" s="8"/>
      <c r="H474" s="48"/>
      <c r="I474" s="49"/>
      <c r="J474" s="8"/>
      <c r="K474" s="9"/>
      <c r="L474" s="189" t="str">
        <f t="shared" si="67"/>
        <v/>
      </c>
      <c r="M474" s="190" t="str">
        <f t="shared" si="73"/>
        <v/>
      </c>
      <c r="N474" s="187">
        <f t="shared" si="68"/>
        <v>0</v>
      </c>
      <c r="O474" s="191">
        <f t="shared" si="69"/>
        <v>0</v>
      </c>
      <c r="P474" s="187" t="str">
        <f t="shared" si="70"/>
        <v>Dins Periode Legal</v>
      </c>
      <c r="Q474" s="187" t="str">
        <f t="shared" si="71"/>
        <v xml:space="preserve"> - Dins Periode Legal</v>
      </c>
      <c r="R474" s="187" t="str">
        <f t="shared" si="66"/>
        <v xml:space="preserve"> - Import Total</v>
      </c>
      <c r="S474" s="193">
        <f t="shared" si="74"/>
        <v>0</v>
      </c>
      <c r="T474" s="192">
        <f t="shared" si="72"/>
        <v>0</v>
      </c>
      <c r="V474" s="91"/>
      <c r="W474" s="91"/>
      <c r="X474" s="91"/>
      <c r="Y474" s="91"/>
      <c r="Z474" s="91"/>
      <c r="AA474" s="91"/>
    </row>
    <row r="475" spans="3:27" x14ac:dyDescent="0.25">
      <c r="C475" s="95"/>
      <c r="D475" s="54"/>
      <c r="E475" s="8"/>
      <c r="F475" s="8"/>
      <c r="G475" s="8"/>
      <c r="H475" s="48"/>
      <c r="I475" s="49"/>
      <c r="J475" s="8"/>
      <c r="K475" s="9"/>
      <c r="L475" s="189" t="str">
        <f t="shared" si="67"/>
        <v/>
      </c>
      <c r="M475" s="190" t="str">
        <f t="shared" si="73"/>
        <v/>
      </c>
      <c r="N475" s="187">
        <f t="shared" si="68"/>
        <v>0</v>
      </c>
      <c r="O475" s="191">
        <f t="shared" si="69"/>
        <v>0</v>
      </c>
      <c r="P475" s="187" t="str">
        <f t="shared" si="70"/>
        <v>Dins Periode Legal</v>
      </c>
      <c r="Q475" s="187" t="str">
        <f t="shared" si="71"/>
        <v xml:space="preserve"> - Dins Periode Legal</v>
      </c>
      <c r="R475" s="187" t="str">
        <f t="shared" si="66"/>
        <v xml:space="preserve"> - Import Total</v>
      </c>
      <c r="S475" s="193">
        <f t="shared" si="74"/>
        <v>0</v>
      </c>
      <c r="T475" s="192">
        <f t="shared" si="72"/>
        <v>0</v>
      </c>
      <c r="V475" s="91"/>
      <c r="W475" s="91"/>
      <c r="X475" s="91"/>
      <c r="Y475" s="91"/>
      <c r="Z475" s="91"/>
      <c r="AA475" s="91"/>
    </row>
    <row r="476" spans="3:27" x14ac:dyDescent="0.25">
      <c r="C476" s="95"/>
      <c r="D476" s="54"/>
      <c r="E476" s="8"/>
      <c r="F476" s="8"/>
      <c r="G476" s="8"/>
      <c r="H476" s="48"/>
      <c r="I476" s="49"/>
      <c r="J476" s="8"/>
      <c r="K476" s="9"/>
      <c r="L476" s="189" t="str">
        <f t="shared" si="67"/>
        <v/>
      </c>
      <c r="M476" s="190" t="str">
        <f t="shared" si="73"/>
        <v/>
      </c>
      <c r="N476" s="187">
        <f t="shared" si="68"/>
        <v>0</v>
      </c>
      <c r="O476" s="191">
        <f t="shared" si="69"/>
        <v>0</v>
      </c>
      <c r="P476" s="187" t="str">
        <f t="shared" si="70"/>
        <v>Dins Periode Legal</v>
      </c>
      <c r="Q476" s="187" t="str">
        <f t="shared" si="71"/>
        <v xml:space="preserve"> - Dins Periode Legal</v>
      </c>
      <c r="R476" s="187" t="str">
        <f t="shared" si="66"/>
        <v xml:space="preserve"> - Import Total</v>
      </c>
      <c r="S476" s="193">
        <f t="shared" si="74"/>
        <v>0</v>
      </c>
      <c r="T476" s="192">
        <f t="shared" si="72"/>
        <v>0</v>
      </c>
      <c r="V476" s="91"/>
      <c r="W476" s="91"/>
      <c r="X476" s="91"/>
      <c r="Y476" s="91"/>
      <c r="Z476" s="91"/>
      <c r="AA476" s="91"/>
    </row>
    <row r="477" spans="3:27" x14ac:dyDescent="0.25">
      <c r="C477" s="95"/>
      <c r="D477" s="54"/>
      <c r="E477" s="8"/>
      <c r="F477" s="8"/>
      <c r="G477" s="8"/>
      <c r="H477" s="48"/>
      <c r="I477" s="49"/>
      <c r="J477" s="8"/>
      <c r="K477" s="9"/>
      <c r="L477" s="189" t="str">
        <f t="shared" si="67"/>
        <v/>
      </c>
      <c r="M477" s="190" t="str">
        <f t="shared" si="73"/>
        <v/>
      </c>
      <c r="N477" s="187">
        <f t="shared" si="68"/>
        <v>0</v>
      </c>
      <c r="O477" s="191">
        <f t="shared" si="69"/>
        <v>0</v>
      </c>
      <c r="P477" s="187" t="str">
        <f t="shared" si="70"/>
        <v>Dins Periode Legal</v>
      </c>
      <c r="Q477" s="187" t="str">
        <f t="shared" si="71"/>
        <v xml:space="preserve"> - Dins Periode Legal</v>
      </c>
      <c r="R477" s="187" t="str">
        <f t="shared" si="66"/>
        <v xml:space="preserve"> - Import Total</v>
      </c>
      <c r="S477" s="193">
        <f t="shared" si="74"/>
        <v>0</v>
      </c>
      <c r="T477" s="192">
        <f t="shared" si="72"/>
        <v>0</v>
      </c>
      <c r="V477" s="91"/>
      <c r="W477" s="91"/>
      <c r="X477" s="91"/>
      <c r="Y477" s="91"/>
      <c r="Z477" s="91"/>
      <c r="AA477" s="91"/>
    </row>
    <row r="478" spans="3:27" x14ac:dyDescent="0.25">
      <c r="C478" s="95"/>
      <c r="D478" s="54"/>
      <c r="E478" s="8"/>
      <c r="F478" s="8"/>
      <c r="G478" s="8"/>
      <c r="H478" s="48"/>
      <c r="I478" s="49"/>
      <c r="J478" s="8"/>
      <c r="K478" s="9"/>
      <c r="L478" s="189" t="str">
        <f t="shared" si="67"/>
        <v/>
      </c>
      <c r="M478" s="190" t="str">
        <f t="shared" si="73"/>
        <v/>
      </c>
      <c r="N478" s="187">
        <f t="shared" si="68"/>
        <v>0</v>
      </c>
      <c r="O478" s="191">
        <f t="shared" si="69"/>
        <v>0</v>
      </c>
      <c r="P478" s="187" t="str">
        <f t="shared" si="70"/>
        <v>Dins Periode Legal</v>
      </c>
      <c r="Q478" s="187" t="str">
        <f t="shared" si="71"/>
        <v xml:space="preserve"> - Dins Periode Legal</v>
      </c>
      <c r="R478" s="187" t="str">
        <f t="shared" si="66"/>
        <v xml:space="preserve"> - Import Total</v>
      </c>
      <c r="S478" s="193">
        <f t="shared" si="74"/>
        <v>0</v>
      </c>
      <c r="T478" s="192">
        <f t="shared" si="72"/>
        <v>0</v>
      </c>
      <c r="V478" s="91"/>
      <c r="W478" s="91"/>
      <c r="X478" s="91"/>
      <c r="Y478" s="91"/>
      <c r="Z478" s="91"/>
      <c r="AA478" s="91"/>
    </row>
    <row r="479" spans="3:27" x14ac:dyDescent="0.25">
      <c r="C479" s="95"/>
      <c r="D479" s="54"/>
      <c r="E479" s="8"/>
      <c r="F479" s="8"/>
      <c r="G479" s="8"/>
      <c r="H479" s="48"/>
      <c r="I479" s="49"/>
      <c r="J479" s="8"/>
      <c r="K479" s="9"/>
      <c r="L479" s="189" t="str">
        <f t="shared" si="67"/>
        <v/>
      </c>
      <c r="M479" s="190" t="str">
        <f t="shared" si="73"/>
        <v/>
      </c>
      <c r="N479" s="187">
        <f t="shared" si="68"/>
        <v>0</v>
      </c>
      <c r="O479" s="191">
        <f t="shared" si="69"/>
        <v>0</v>
      </c>
      <c r="P479" s="187" t="str">
        <f t="shared" si="70"/>
        <v>Dins Periode Legal</v>
      </c>
      <c r="Q479" s="187" t="str">
        <f t="shared" si="71"/>
        <v xml:space="preserve"> - Dins Periode Legal</v>
      </c>
      <c r="R479" s="187" t="str">
        <f t="shared" si="66"/>
        <v xml:space="preserve"> - Import Total</v>
      </c>
      <c r="S479" s="193">
        <f t="shared" si="74"/>
        <v>0</v>
      </c>
      <c r="T479" s="192">
        <f t="shared" si="72"/>
        <v>0</v>
      </c>
      <c r="V479" s="91"/>
      <c r="W479" s="91"/>
      <c r="X479" s="91"/>
      <c r="Y479" s="91"/>
      <c r="Z479" s="91"/>
      <c r="AA479" s="91"/>
    </row>
    <row r="480" spans="3:27" x14ac:dyDescent="0.25">
      <c r="C480" s="95"/>
      <c r="D480" s="54"/>
      <c r="E480" s="8"/>
      <c r="F480" s="8"/>
      <c r="G480" s="8"/>
      <c r="H480" s="48"/>
      <c r="I480" s="49"/>
      <c r="J480" s="8"/>
      <c r="K480" s="9"/>
      <c r="L480" s="189" t="str">
        <f t="shared" si="67"/>
        <v/>
      </c>
      <c r="M480" s="190" t="str">
        <f t="shared" si="73"/>
        <v/>
      </c>
      <c r="N480" s="187">
        <f t="shared" si="68"/>
        <v>0</v>
      </c>
      <c r="O480" s="191">
        <f t="shared" si="69"/>
        <v>0</v>
      </c>
      <c r="P480" s="187" t="str">
        <f t="shared" si="70"/>
        <v>Dins Periode Legal</v>
      </c>
      <c r="Q480" s="187" t="str">
        <f t="shared" si="71"/>
        <v xml:space="preserve"> - Dins Periode Legal</v>
      </c>
      <c r="R480" s="187" t="str">
        <f t="shared" si="66"/>
        <v xml:space="preserve"> - Import Total</v>
      </c>
      <c r="S480" s="193">
        <f t="shared" si="74"/>
        <v>0</v>
      </c>
      <c r="T480" s="192">
        <f t="shared" si="72"/>
        <v>0</v>
      </c>
      <c r="V480" s="91"/>
      <c r="W480" s="91"/>
      <c r="X480" s="91"/>
      <c r="Y480" s="91"/>
      <c r="Z480" s="91"/>
      <c r="AA480" s="91"/>
    </row>
    <row r="481" spans="3:27" x14ac:dyDescent="0.25">
      <c r="C481" s="95"/>
      <c r="D481" s="54"/>
      <c r="E481" s="8"/>
      <c r="F481" s="8"/>
      <c r="G481" s="8"/>
      <c r="H481" s="48"/>
      <c r="I481" s="49"/>
      <c r="J481" s="8"/>
      <c r="K481" s="9"/>
      <c r="L481" s="189" t="str">
        <f t="shared" si="67"/>
        <v/>
      </c>
      <c r="M481" s="190" t="str">
        <f t="shared" si="73"/>
        <v/>
      </c>
      <c r="N481" s="187">
        <f t="shared" si="68"/>
        <v>0</v>
      </c>
      <c r="O481" s="191">
        <f t="shared" si="69"/>
        <v>0</v>
      </c>
      <c r="P481" s="187" t="str">
        <f t="shared" si="70"/>
        <v>Dins Periode Legal</v>
      </c>
      <c r="Q481" s="187" t="str">
        <f t="shared" si="71"/>
        <v xml:space="preserve"> - Dins Periode Legal</v>
      </c>
      <c r="R481" s="187" t="str">
        <f t="shared" si="66"/>
        <v xml:space="preserve"> - Import Total</v>
      </c>
      <c r="S481" s="193">
        <f t="shared" si="74"/>
        <v>0</v>
      </c>
      <c r="T481" s="192">
        <f t="shared" si="72"/>
        <v>0</v>
      </c>
      <c r="V481" s="91"/>
      <c r="W481" s="91"/>
      <c r="X481" s="91"/>
      <c r="Y481" s="91"/>
      <c r="Z481" s="91"/>
      <c r="AA481" s="91"/>
    </row>
    <row r="482" spans="3:27" x14ac:dyDescent="0.25">
      <c r="C482" s="95"/>
      <c r="D482" s="54"/>
      <c r="E482" s="8"/>
      <c r="F482" s="8"/>
      <c r="G482" s="8"/>
      <c r="H482" s="48"/>
      <c r="I482" s="49"/>
      <c r="J482" s="8"/>
      <c r="K482" s="9"/>
      <c r="L482" s="189" t="str">
        <f t="shared" si="67"/>
        <v/>
      </c>
      <c r="M482" s="190" t="str">
        <f t="shared" si="73"/>
        <v/>
      </c>
      <c r="N482" s="187">
        <f t="shared" si="68"/>
        <v>0</v>
      </c>
      <c r="O482" s="191">
        <f t="shared" si="69"/>
        <v>0</v>
      </c>
      <c r="P482" s="187" t="str">
        <f t="shared" si="70"/>
        <v>Dins Periode Legal</v>
      </c>
      <c r="Q482" s="187" t="str">
        <f t="shared" si="71"/>
        <v xml:space="preserve"> - Dins Periode Legal</v>
      </c>
      <c r="R482" s="187" t="str">
        <f t="shared" si="66"/>
        <v xml:space="preserve"> - Import Total</v>
      </c>
      <c r="S482" s="193">
        <f t="shared" si="74"/>
        <v>0</v>
      </c>
      <c r="T482" s="192">
        <f t="shared" si="72"/>
        <v>0</v>
      </c>
      <c r="V482" s="91"/>
      <c r="W482" s="91"/>
      <c r="X482" s="91"/>
      <c r="Y482" s="91"/>
      <c r="Z482" s="91"/>
      <c r="AA482" s="91"/>
    </row>
    <row r="483" spans="3:27" x14ac:dyDescent="0.25">
      <c r="C483" s="95"/>
      <c r="D483" s="54"/>
      <c r="E483" s="8"/>
      <c r="F483" s="8"/>
      <c r="G483" s="8"/>
      <c r="H483" s="48"/>
      <c r="I483" s="49"/>
      <c r="J483" s="8"/>
      <c r="K483" s="9"/>
      <c r="L483" s="189" t="str">
        <f t="shared" si="67"/>
        <v/>
      </c>
      <c r="M483" s="190" t="str">
        <f t="shared" si="73"/>
        <v/>
      </c>
      <c r="N483" s="187">
        <f t="shared" si="68"/>
        <v>0</v>
      </c>
      <c r="O483" s="191">
        <f t="shared" si="69"/>
        <v>0</v>
      </c>
      <c r="P483" s="187" t="str">
        <f t="shared" si="70"/>
        <v>Dins Periode Legal</v>
      </c>
      <c r="Q483" s="187" t="str">
        <f t="shared" si="71"/>
        <v xml:space="preserve"> - Dins Periode Legal</v>
      </c>
      <c r="R483" s="187" t="str">
        <f t="shared" si="66"/>
        <v xml:space="preserve"> - Import Total</v>
      </c>
      <c r="S483" s="193">
        <f t="shared" si="74"/>
        <v>0</v>
      </c>
      <c r="T483" s="192">
        <f t="shared" si="72"/>
        <v>0</v>
      </c>
      <c r="V483" s="91"/>
      <c r="W483" s="91"/>
      <c r="X483" s="91"/>
      <c r="Y483" s="91"/>
      <c r="Z483" s="91"/>
      <c r="AA483" s="91"/>
    </row>
    <row r="484" spans="3:27" x14ac:dyDescent="0.25">
      <c r="C484" s="95"/>
      <c r="D484" s="54"/>
      <c r="E484" s="8"/>
      <c r="F484" s="8"/>
      <c r="G484" s="8"/>
      <c r="H484" s="48"/>
      <c r="I484" s="49"/>
      <c r="J484" s="8"/>
      <c r="K484" s="9"/>
      <c r="L484" s="189" t="str">
        <f t="shared" si="67"/>
        <v/>
      </c>
      <c r="M484" s="190" t="str">
        <f t="shared" si="73"/>
        <v/>
      </c>
      <c r="N484" s="187">
        <f t="shared" si="68"/>
        <v>0</v>
      </c>
      <c r="O484" s="191">
        <f t="shared" si="69"/>
        <v>0</v>
      </c>
      <c r="P484" s="187" t="str">
        <f t="shared" si="70"/>
        <v>Dins Periode Legal</v>
      </c>
      <c r="Q484" s="187" t="str">
        <f t="shared" si="71"/>
        <v xml:space="preserve"> - Dins Periode Legal</v>
      </c>
      <c r="R484" s="187" t="str">
        <f t="shared" si="66"/>
        <v xml:space="preserve"> - Import Total</v>
      </c>
      <c r="S484" s="193">
        <f t="shared" si="74"/>
        <v>0</v>
      </c>
      <c r="T484" s="192">
        <f t="shared" si="72"/>
        <v>0</v>
      </c>
      <c r="V484" s="91"/>
      <c r="W484" s="91"/>
      <c r="X484" s="91"/>
      <c r="Y484" s="91"/>
      <c r="Z484" s="91"/>
      <c r="AA484" s="91"/>
    </row>
    <row r="485" spans="3:27" x14ac:dyDescent="0.25">
      <c r="C485" s="95"/>
      <c r="D485" s="54"/>
      <c r="E485" s="8"/>
      <c r="F485" s="8"/>
      <c r="G485" s="8"/>
      <c r="H485" s="48"/>
      <c r="I485" s="49"/>
      <c r="J485" s="8"/>
      <c r="K485" s="9"/>
      <c r="L485" s="189" t="str">
        <f t="shared" si="67"/>
        <v/>
      </c>
      <c r="M485" s="190" t="str">
        <f t="shared" si="73"/>
        <v/>
      </c>
      <c r="N485" s="187">
        <f t="shared" si="68"/>
        <v>0</v>
      </c>
      <c r="O485" s="191">
        <f t="shared" si="69"/>
        <v>0</v>
      </c>
      <c r="P485" s="187" t="str">
        <f t="shared" si="70"/>
        <v>Dins Periode Legal</v>
      </c>
      <c r="Q485" s="187" t="str">
        <f t="shared" si="71"/>
        <v xml:space="preserve"> - Dins Periode Legal</v>
      </c>
      <c r="R485" s="187" t="str">
        <f t="shared" si="66"/>
        <v xml:space="preserve"> - Import Total</v>
      </c>
      <c r="S485" s="193">
        <f t="shared" si="74"/>
        <v>0</v>
      </c>
      <c r="T485" s="192">
        <f t="shared" si="72"/>
        <v>0</v>
      </c>
      <c r="V485" s="91"/>
      <c r="W485" s="91"/>
      <c r="X485" s="91"/>
      <c r="Y485" s="91"/>
      <c r="Z485" s="91"/>
      <c r="AA485" s="91"/>
    </row>
    <row r="486" spans="3:27" x14ac:dyDescent="0.25">
      <c r="C486" s="95"/>
      <c r="D486" s="54"/>
      <c r="E486" s="8"/>
      <c r="F486" s="8"/>
      <c r="G486" s="8"/>
      <c r="H486" s="48"/>
      <c r="I486" s="49"/>
      <c r="J486" s="8"/>
      <c r="K486" s="9"/>
      <c r="L486" s="189" t="str">
        <f t="shared" si="67"/>
        <v/>
      </c>
      <c r="M486" s="190" t="str">
        <f t="shared" si="73"/>
        <v/>
      </c>
      <c r="N486" s="187">
        <f t="shared" si="68"/>
        <v>0</v>
      </c>
      <c r="O486" s="191">
        <f t="shared" si="69"/>
        <v>0</v>
      </c>
      <c r="P486" s="187" t="str">
        <f t="shared" si="70"/>
        <v>Dins Periode Legal</v>
      </c>
      <c r="Q486" s="187" t="str">
        <f t="shared" si="71"/>
        <v xml:space="preserve"> - Dins Periode Legal</v>
      </c>
      <c r="R486" s="187" t="str">
        <f t="shared" si="66"/>
        <v xml:space="preserve"> - Import Total</v>
      </c>
      <c r="S486" s="193">
        <f t="shared" si="74"/>
        <v>0</v>
      </c>
      <c r="T486" s="192">
        <f t="shared" si="72"/>
        <v>0</v>
      </c>
      <c r="V486" s="91"/>
      <c r="W486" s="91"/>
      <c r="X486" s="91"/>
      <c r="Y486" s="91"/>
      <c r="Z486" s="91"/>
      <c r="AA486" s="91"/>
    </row>
    <row r="487" spans="3:27" x14ac:dyDescent="0.25">
      <c r="C487" s="95"/>
      <c r="D487" s="54"/>
      <c r="E487" s="8"/>
      <c r="F487" s="8"/>
      <c r="G487" s="8"/>
      <c r="H487" s="173"/>
      <c r="I487" s="49"/>
      <c r="J487" s="8"/>
      <c r="K487" s="9"/>
      <c r="L487" s="189" t="str">
        <f t="shared" si="67"/>
        <v/>
      </c>
      <c r="M487" s="190" t="str">
        <f t="shared" si="73"/>
        <v/>
      </c>
      <c r="N487" s="187">
        <f t="shared" si="68"/>
        <v>0</v>
      </c>
      <c r="O487" s="191">
        <f t="shared" si="69"/>
        <v>0</v>
      </c>
      <c r="P487" s="187" t="str">
        <f t="shared" si="70"/>
        <v>Dins Periode Legal</v>
      </c>
      <c r="Q487" s="187" t="str">
        <f t="shared" si="71"/>
        <v xml:space="preserve"> - Dins Periode Legal</v>
      </c>
      <c r="R487" s="187" t="str">
        <f t="shared" si="66"/>
        <v xml:space="preserve"> - Import Total</v>
      </c>
      <c r="S487" s="193">
        <f t="shared" si="74"/>
        <v>0</v>
      </c>
      <c r="T487" s="192">
        <f t="shared" si="72"/>
        <v>0</v>
      </c>
      <c r="V487" s="91"/>
      <c r="W487" s="91"/>
      <c r="X487" s="91"/>
      <c r="Y487" s="91"/>
      <c r="Z487" s="91"/>
      <c r="AA487" s="91"/>
    </row>
    <row r="488" spans="3:27" x14ac:dyDescent="0.25">
      <c r="C488" s="95"/>
      <c r="D488" s="54"/>
      <c r="E488" s="8"/>
      <c r="F488" s="8"/>
      <c r="G488" s="8"/>
      <c r="H488" s="48"/>
      <c r="I488" s="49"/>
      <c r="J488" s="8"/>
      <c r="K488" s="9"/>
      <c r="L488" s="189" t="str">
        <f t="shared" si="67"/>
        <v/>
      </c>
      <c r="M488" s="190" t="str">
        <f t="shared" si="73"/>
        <v/>
      </c>
      <c r="N488" s="187">
        <f t="shared" si="68"/>
        <v>0</v>
      </c>
      <c r="O488" s="191">
        <f t="shared" si="69"/>
        <v>0</v>
      </c>
      <c r="P488" s="187" t="str">
        <f t="shared" si="70"/>
        <v>Dins Periode Legal</v>
      </c>
      <c r="Q488" s="187" t="str">
        <f t="shared" si="71"/>
        <v xml:space="preserve"> - Dins Periode Legal</v>
      </c>
      <c r="R488" s="187" t="str">
        <f t="shared" si="66"/>
        <v xml:space="preserve"> - Import Total</v>
      </c>
      <c r="S488" s="193">
        <f t="shared" si="74"/>
        <v>0</v>
      </c>
      <c r="T488" s="192">
        <f t="shared" si="72"/>
        <v>0</v>
      </c>
      <c r="V488" s="91"/>
      <c r="W488" s="91"/>
      <c r="X488" s="91"/>
      <c r="Y488" s="91"/>
      <c r="Z488" s="91"/>
      <c r="AA488" s="91"/>
    </row>
    <row r="489" spans="3:27" x14ac:dyDescent="0.25">
      <c r="C489" s="95"/>
      <c r="D489" s="54"/>
      <c r="E489" s="8"/>
      <c r="F489" s="8"/>
      <c r="G489" s="8"/>
      <c r="H489" s="48"/>
      <c r="I489" s="49"/>
      <c r="J489" s="8"/>
      <c r="K489" s="9"/>
      <c r="L489" s="189" t="str">
        <f t="shared" si="67"/>
        <v/>
      </c>
      <c r="M489" s="190" t="str">
        <f t="shared" si="73"/>
        <v/>
      </c>
      <c r="N489" s="187">
        <f t="shared" si="68"/>
        <v>0</v>
      </c>
      <c r="O489" s="191">
        <f t="shared" si="69"/>
        <v>0</v>
      </c>
      <c r="P489" s="187" t="str">
        <f t="shared" si="70"/>
        <v>Dins Periode Legal</v>
      </c>
      <c r="Q489" s="187" t="str">
        <f t="shared" si="71"/>
        <v xml:space="preserve"> - Dins Periode Legal</v>
      </c>
      <c r="R489" s="187" t="str">
        <f t="shared" si="66"/>
        <v xml:space="preserve"> - Import Total</v>
      </c>
      <c r="S489" s="193">
        <f t="shared" si="74"/>
        <v>0</v>
      </c>
      <c r="T489" s="192">
        <f t="shared" si="72"/>
        <v>0</v>
      </c>
      <c r="V489" s="91"/>
      <c r="W489" s="91"/>
      <c r="X489" s="91"/>
      <c r="Y489" s="91"/>
      <c r="Z489" s="91"/>
      <c r="AA489" s="91"/>
    </row>
    <row r="490" spans="3:27" x14ac:dyDescent="0.25">
      <c r="C490" s="95"/>
      <c r="D490" s="54"/>
      <c r="E490" s="8"/>
      <c r="F490" s="8"/>
      <c r="G490" s="8"/>
      <c r="H490" s="48"/>
      <c r="I490" s="49"/>
      <c r="J490" s="8"/>
      <c r="K490" s="9"/>
      <c r="L490" s="189" t="str">
        <f t="shared" si="67"/>
        <v/>
      </c>
      <c r="M490" s="190" t="str">
        <f t="shared" si="73"/>
        <v/>
      </c>
      <c r="N490" s="187">
        <f t="shared" si="68"/>
        <v>0</v>
      </c>
      <c r="O490" s="191">
        <f t="shared" si="69"/>
        <v>0</v>
      </c>
      <c r="P490" s="187" t="str">
        <f t="shared" si="70"/>
        <v>Dins Periode Legal</v>
      </c>
      <c r="Q490" s="187" t="str">
        <f t="shared" si="71"/>
        <v xml:space="preserve"> - Dins Periode Legal</v>
      </c>
      <c r="R490" s="187" t="str">
        <f t="shared" si="66"/>
        <v xml:space="preserve"> - Import Total</v>
      </c>
      <c r="S490" s="193">
        <f t="shared" si="74"/>
        <v>0</v>
      </c>
      <c r="T490" s="192">
        <f t="shared" si="72"/>
        <v>0</v>
      </c>
      <c r="V490" s="91"/>
      <c r="W490" s="91"/>
      <c r="X490" s="91"/>
      <c r="Y490" s="91"/>
      <c r="Z490" s="91"/>
      <c r="AA490" s="91"/>
    </row>
    <row r="491" spans="3:27" x14ac:dyDescent="0.25">
      <c r="C491" s="95"/>
      <c r="D491" s="54"/>
      <c r="E491" s="8"/>
      <c r="F491" s="8"/>
      <c r="G491" s="8"/>
      <c r="H491" s="48"/>
      <c r="I491" s="49"/>
      <c r="J491" s="8"/>
      <c r="K491" s="9"/>
      <c r="L491" s="189" t="str">
        <f t="shared" si="67"/>
        <v/>
      </c>
      <c r="M491" s="190" t="str">
        <f t="shared" si="73"/>
        <v/>
      </c>
      <c r="N491" s="187">
        <f t="shared" si="68"/>
        <v>0</v>
      </c>
      <c r="O491" s="191">
        <f t="shared" si="69"/>
        <v>0</v>
      </c>
      <c r="P491" s="187" t="str">
        <f t="shared" si="70"/>
        <v>Dins Periode Legal</v>
      </c>
      <c r="Q491" s="187" t="str">
        <f t="shared" si="71"/>
        <v xml:space="preserve"> - Dins Periode Legal</v>
      </c>
      <c r="R491" s="187" t="str">
        <f t="shared" si="66"/>
        <v xml:space="preserve"> - Import Total</v>
      </c>
      <c r="S491" s="193">
        <f t="shared" si="74"/>
        <v>0</v>
      </c>
      <c r="T491" s="192">
        <f t="shared" si="72"/>
        <v>0</v>
      </c>
      <c r="V491" s="91"/>
      <c r="W491" s="91"/>
      <c r="X491" s="91"/>
      <c r="Y491" s="91"/>
      <c r="Z491" s="91"/>
      <c r="AA491" s="91"/>
    </row>
    <row r="492" spans="3:27" x14ac:dyDescent="0.25">
      <c r="C492" s="95"/>
      <c r="D492" s="54"/>
      <c r="E492" s="8"/>
      <c r="F492" s="8"/>
      <c r="G492" s="8"/>
      <c r="H492" s="48"/>
      <c r="I492" s="49"/>
      <c r="J492" s="8"/>
      <c r="K492" s="9"/>
      <c r="L492" s="189" t="str">
        <f t="shared" si="67"/>
        <v/>
      </c>
      <c r="M492" s="190" t="str">
        <f t="shared" si="73"/>
        <v/>
      </c>
      <c r="N492" s="187">
        <f t="shared" si="68"/>
        <v>0</v>
      </c>
      <c r="O492" s="191">
        <f t="shared" si="69"/>
        <v>0</v>
      </c>
      <c r="P492" s="187" t="str">
        <f t="shared" si="70"/>
        <v>Dins Periode Legal</v>
      </c>
      <c r="Q492" s="187" t="str">
        <f t="shared" si="71"/>
        <v xml:space="preserve"> - Dins Periode Legal</v>
      </c>
      <c r="R492" s="187" t="str">
        <f t="shared" si="66"/>
        <v xml:space="preserve"> - Import Total</v>
      </c>
      <c r="S492" s="193">
        <f t="shared" si="74"/>
        <v>0</v>
      </c>
      <c r="T492" s="192">
        <f t="shared" si="72"/>
        <v>0</v>
      </c>
      <c r="V492" s="91"/>
      <c r="W492" s="91"/>
      <c r="X492" s="91"/>
      <c r="Y492" s="91"/>
      <c r="Z492" s="91"/>
      <c r="AA492" s="91"/>
    </row>
    <row r="493" spans="3:27" x14ac:dyDescent="0.25">
      <c r="C493" s="95"/>
      <c r="D493" s="54"/>
      <c r="E493" s="8"/>
      <c r="F493" s="8"/>
      <c r="G493" s="8"/>
      <c r="H493" s="48"/>
      <c r="I493" s="49"/>
      <c r="J493" s="8"/>
      <c r="K493" s="9"/>
      <c r="L493" s="189" t="str">
        <f t="shared" si="67"/>
        <v/>
      </c>
      <c r="M493" s="190" t="str">
        <f t="shared" si="73"/>
        <v/>
      </c>
      <c r="N493" s="187">
        <f t="shared" si="68"/>
        <v>0</v>
      </c>
      <c r="O493" s="191">
        <f t="shared" si="69"/>
        <v>0</v>
      </c>
      <c r="P493" s="187" t="str">
        <f t="shared" si="70"/>
        <v>Dins Periode Legal</v>
      </c>
      <c r="Q493" s="187" t="str">
        <f t="shared" si="71"/>
        <v xml:space="preserve"> - Dins Periode Legal</v>
      </c>
      <c r="R493" s="187" t="str">
        <f t="shared" si="66"/>
        <v xml:space="preserve"> - Import Total</v>
      </c>
      <c r="S493" s="193">
        <f t="shared" si="74"/>
        <v>0</v>
      </c>
      <c r="T493" s="192">
        <f t="shared" si="72"/>
        <v>0</v>
      </c>
      <c r="V493" s="91"/>
      <c r="W493" s="91"/>
      <c r="X493" s="91"/>
      <c r="Y493" s="91"/>
      <c r="Z493" s="91"/>
      <c r="AA493" s="91"/>
    </row>
    <row r="494" spans="3:27" x14ac:dyDescent="0.25">
      <c r="C494" s="95"/>
      <c r="D494" s="54"/>
      <c r="E494" s="8"/>
      <c r="F494" s="8"/>
      <c r="G494" s="8"/>
      <c r="H494" s="48"/>
      <c r="I494" s="49"/>
      <c r="J494" s="8"/>
      <c r="K494" s="9"/>
      <c r="L494" s="189" t="str">
        <f t="shared" si="67"/>
        <v/>
      </c>
      <c r="M494" s="190" t="str">
        <f t="shared" si="73"/>
        <v/>
      </c>
      <c r="N494" s="187">
        <f t="shared" si="68"/>
        <v>0</v>
      </c>
      <c r="O494" s="191">
        <f t="shared" si="69"/>
        <v>0</v>
      </c>
      <c r="P494" s="187" t="str">
        <f t="shared" si="70"/>
        <v>Dins Periode Legal</v>
      </c>
      <c r="Q494" s="187" t="str">
        <f t="shared" si="71"/>
        <v xml:space="preserve"> - Dins Periode Legal</v>
      </c>
      <c r="R494" s="187" t="str">
        <f t="shared" si="66"/>
        <v xml:space="preserve"> - Import Total</v>
      </c>
      <c r="S494" s="193">
        <f t="shared" si="74"/>
        <v>0</v>
      </c>
      <c r="T494" s="192">
        <f t="shared" si="72"/>
        <v>0</v>
      </c>
      <c r="V494" s="91"/>
      <c r="W494" s="91"/>
      <c r="X494" s="91"/>
      <c r="Y494" s="91"/>
      <c r="Z494" s="91"/>
      <c r="AA494" s="91"/>
    </row>
    <row r="495" spans="3:27" x14ac:dyDescent="0.25">
      <c r="C495" s="95"/>
      <c r="D495" s="54"/>
      <c r="E495" s="8"/>
      <c r="F495" s="8"/>
      <c r="G495" s="8"/>
      <c r="H495" s="48"/>
      <c r="I495" s="49"/>
      <c r="J495" s="8"/>
      <c r="K495" s="9"/>
      <c r="L495" s="189" t="str">
        <f t="shared" si="67"/>
        <v/>
      </c>
      <c r="M495" s="190" t="str">
        <f t="shared" si="73"/>
        <v/>
      </c>
      <c r="N495" s="187">
        <f t="shared" si="68"/>
        <v>0</v>
      </c>
      <c r="O495" s="191">
        <f t="shared" si="69"/>
        <v>0</v>
      </c>
      <c r="P495" s="187" t="str">
        <f t="shared" si="70"/>
        <v>Dins Periode Legal</v>
      </c>
      <c r="Q495" s="187" t="str">
        <f t="shared" si="71"/>
        <v xml:space="preserve"> - Dins Periode Legal</v>
      </c>
      <c r="R495" s="187" t="str">
        <f t="shared" si="66"/>
        <v xml:space="preserve"> - Import Total</v>
      </c>
      <c r="S495" s="193">
        <f t="shared" si="74"/>
        <v>0</v>
      </c>
      <c r="T495" s="192">
        <f t="shared" si="72"/>
        <v>0</v>
      </c>
      <c r="V495" s="91"/>
      <c r="W495" s="91"/>
      <c r="X495" s="91"/>
      <c r="Y495" s="91"/>
      <c r="Z495" s="91"/>
      <c r="AA495" s="91"/>
    </row>
    <row r="496" spans="3:27" x14ac:dyDescent="0.25">
      <c r="C496" s="95"/>
      <c r="D496" s="54"/>
      <c r="E496" s="8"/>
      <c r="F496" s="8"/>
      <c r="G496" s="8"/>
      <c r="H496" s="48"/>
      <c r="I496" s="49"/>
      <c r="J496" s="8"/>
      <c r="K496" s="9"/>
      <c r="L496" s="189" t="str">
        <f t="shared" si="67"/>
        <v/>
      </c>
      <c r="M496" s="190" t="str">
        <f t="shared" si="73"/>
        <v/>
      </c>
      <c r="N496" s="187">
        <f t="shared" si="68"/>
        <v>0</v>
      </c>
      <c r="O496" s="191">
        <f t="shared" si="69"/>
        <v>0</v>
      </c>
      <c r="P496" s="187" t="str">
        <f t="shared" si="70"/>
        <v>Dins Periode Legal</v>
      </c>
      <c r="Q496" s="187" t="str">
        <f t="shared" si="71"/>
        <v xml:space="preserve"> - Dins Periode Legal</v>
      </c>
      <c r="R496" s="187" t="str">
        <f t="shared" si="66"/>
        <v xml:space="preserve"> - Import Total</v>
      </c>
      <c r="S496" s="193">
        <f t="shared" si="74"/>
        <v>0</v>
      </c>
      <c r="T496" s="192">
        <f t="shared" si="72"/>
        <v>0</v>
      </c>
      <c r="V496" s="91"/>
      <c r="W496" s="91"/>
      <c r="X496" s="91"/>
      <c r="Y496" s="91"/>
      <c r="Z496" s="91"/>
      <c r="AA496" s="91"/>
    </row>
    <row r="497" spans="3:27" x14ac:dyDescent="0.25">
      <c r="C497" s="95"/>
      <c r="D497" s="54"/>
      <c r="E497" s="8"/>
      <c r="F497" s="8"/>
      <c r="G497" s="8"/>
      <c r="H497" s="48"/>
      <c r="I497" s="49"/>
      <c r="J497" s="8"/>
      <c r="K497" s="9"/>
      <c r="L497" s="189" t="str">
        <f t="shared" si="67"/>
        <v/>
      </c>
      <c r="M497" s="190" t="str">
        <f t="shared" si="73"/>
        <v/>
      </c>
      <c r="N497" s="187">
        <f t="shared" si="68"/>
        <v>0</v>
      </c>
      <c r="O497" s="191">
        <f t="shared" si="69"/>
        <v>0</v>
      </c>
      <c r="P497" s="187" t="str">
        <f t="shared" si="70"/>
        <v>Dins Periode Legal</v>
      </c>
      <c r="Q497" s="187" t="str">
        <f t="shared" si="71"/>
        <v xml:space="preserve"> - Dins Periode Legal</v>
      </c>
      <c r="R497" s="187" t="str">
        <f t="shared" si="66"/>
        <v xml:space="preserve"> - Import Total</v>
      </c>
      <c r="S497" s="193">
        <f t="shared" si="74"/>
        <v>0</v>
      </c>
      <c r="T497" s="192">
        <f t="shared" si="72"/>
        <v>0</v>
      </c>
      <c r="V497" s="91"/>
      <c r="W497" s="91"/>
      <c r="X497" s="91"/>
      <c r="Y497" s="91"/>
      <c r="Z497" s="91"/>
      <c r="AA497" s="91"/>
    </row>
    <row r="498" spans="3:27" x14ac:dyDescent="0.25">
      <c r="C498" s="95"/>
      <c r="D498" s="54"/>
      <c r="E498" s="8"/>
      <c r="F498" s="8"/>
      <c r="G498" s="8"/>
      <c r="H498" s="48"/>
      <c r="I498" s="49"/>
      <c r="J498" s="8"/>
      <c r="K498" s="9"/>
      <c r="L498" s="189" t="str">
        <f t="shared" si="67"/>
        <v/>
      </c>
      <c r="M498" s="190" t="str">
        <f t="shared" si="73"/>
        <v/>
      </c>
      <c r="N498" s="187">
        <f t="shared" si="68"/>
        <v>0</v>
      </c>
      <c r="O498" s="191">
        <f t="shared" si="69"/>
        <v>0</v>
      </c>
      <c r="P498" s="187" t="str">
        <f t="shared" si="70"/>
        <v>Dins Periode Legal</v>
      </c>
      <c r="Q498" s="187" t="str">
        <f t="shared" si="71"/>
        <v xml:space="preserve"> - Dins Periode Legal</v>
      </c>
      <c r="R498" s="187" t="str">
        <f t="shared" si="66"/>
        <v xml:space="preserve"> - Import Total</v>
      </c>
      <c r="S498" s="193">
        <f t="shared" si="74"/>
        <v>0</v>
      </c>
      <c r="T498" s="192">
        <f t="shared" si="72"/>
        <v>0</v>
      </c>
      <c r="V498" s="91"/>
      <c r="W498" s="91"/>
      <c r="X498" s="91"/>
      <c r="Y498" s="91"/>
      <c r="Z498" s="91"/>
      <c r="AA498" s="91"/>
    </row>
    <row r="499" spans="3:27" x14ac:dyDescent="0.25">
      <c r="C499" s="95"/>
      <c r="D499" s="54"/>
      <c r="E499" s="8"/>
      <c r="F499" s="8"/>
      <c r="G499" s="8"/>
      <c r="H499" s="48"/>
      <c r="I499" s="49"/>
      <c r="J499" s="8"/>
      <c r="K499" s="9"/>
      <c r="L499" s="189" t="str">
        <f t="shared" si="67"/>
        <v/>
      </c>
      <c r="M499" s="190" t="str">
        <f t="shared" si="73"/>
        <v/>
      </c>
      <c r="N499" s="187">
        <f t="shared" si="68"/>
        <v>0</v>
      </c>
      <c r="O499" s="191">
        <f t="shared" si="69"/>
        <v>0</v>
      </c>
      <c r="P499" s="187" t="str">
        <f t="shared" si="70"/>
        <v>Dins Periode Legal</v>
      </c>
      <c r="Q499" s="187" t="str">
        <f t="shared" si="71"/>
        <v xml:space="preserve"> - Dins Periode Legal</v>
      </c>
      <c r="R499" s="187" t="str">
        <f t="shared" si="66"/>
        <v xml:space="preserve"> - Import Total</v>
      </c>
      <c r="S499" s="193">
        <f t="shared" si="74"/>
        <v>0</v>
      </c>
      <c r="T499" s="192">
        <f t="shared" si="72"/>
        <v>0</v>
      </c>
      <c r="V499" s="91"/>
      <c r="W499" s="91"/>
      <c r="X499" s="91"/>
      <c r="Y499" s="91"/>
      <c r="Z499" s="91"/>
      <c r="AA499" s="91"/>
    </row>
    <row r="500" spans="3:27" x14ac:dyDescent="0.25">
      <c r="C500" s="95"/>
      <c r="D500" s="54"/>
      <c r="E500" s="8"/>
      <c r="F500" s="8"/>
      <c r="G500" s="8"/>
      <c r="H500" s="48"/>
      <c r="I500" s="49"/>
      <c r="J500" s="8"/>
      <c r="K500" s="9"/>
      <c r="L500" s="189" t="str">
        <f t="shared" si="67"/>
        <v/>
      </c>
      <c r="M500" s="190" t="str">
        <f t="shared" si="73"/>
        <v/>
      </c>
      <c r="N500" s="187">
        <f t="shared" si="68"/>
        <v>0</v>
      </c>
      <c r="O500" s="191">
        <f t="shared" si="69"/>
        <v>0</v>
      </c>
      <c r="P500" s="187" t="str">
        <f t="shared" si="70"/>
        <v>Dins Periode Legal</v>
      </c>
      <c r="Q500" s="187" t="str">
        <f t="shared" si="71"/>
        <v xml:space="preserve"> - Dins Periode Legal</v>
      </c>
      <c r="R500" s="187" t="str">
        <f t="shared" si="66"/>
        <v xml:space="preserve"> - Import Total</v>
      </c>
      <c r="S500" s="193">
        <f t="shared" si="74"/>
        <v>0</v>
      </c>
      <c r="T500" s="192">
        <f t="shared" si="72"/>
        <v>0</v>
      </c>
      <c r="V500" s="91"/>
      <c r="W500" s="91"/>
      <c r="X500" s="91"/>
      <c r="Y500" s="91"/>
      <c r="Z500" s="91"/>
      <c r="AA500" s="91"/>
    </row>
    <row r="501" spans="3:27" x14ac:dyDescent="0.25">
      <c r="C501" s="95"/>
      <c r="D501" s="54"/>
      <c r="E501" s="8"/>
      <c r="F501" s="8"/>
      <c r="G501" s="8"/>
      <c r="H501" s="48"/>
      <c r="I501" s="49"/>
      <c r="J501" s="8"/>
      <c r="K501" s="9"/>
      <c r="L501" s="189" t="str">
        <f t="shared" si="67"/>
        <v/>
      </c>
      <c r="M501" s="190" t="str">
        <f t="shared" si="73"/>
        <v/>
      </c>
      <c r="N501" s="187">
        <f t="shared" si="68"/>
        <v>0</v>
      </c>
      <c r="O501" s="191">
        <f t="shared" si="69"/>
        <v>0</v>
      </c>
      <c r="P501" s="187" t="str">
        <f t="shared" si="70"/>
        <v>Dins Periode Legal</v>
      </c>
      <c r="Q501" s="187" t="str">
        <f t="shared" si="71"/>
        <v xml:space="preserve"> - Dins Periode Legal</v>
      </c>
      <c r="R501" s="187" t="str">
        <f t="shared" si="66"/>
        <v xml:space="preserve"> - Import Total</v>
      </c>
      <c r="S501" s="193">
        <f t="shared" si="74"/>
        <v>0</v>
      </c>
      <c r="T501" s="192">
        <f t="shared" si="72"/>
        <v>0</v>
      </c>
      <c r="V501" s="91"/>
      <c r="W501" s="91"/>
      <c r="X501" s="91"/>
      <c r="Y501" s="91"/>
      <c r="Z501" s="91"/>
      <c r="AA501" s="91"/>
    </row>
    <row r="502" spans="3:27" x14ac:dyDescent="0.25">
      <c r="C502" s="95"/>
      <c r="D502" s="54"/>
      <c r="E502" s="8"/>
      <c r="F502" s="8"/>
      <c r="G502" s="8"/>
      <c r="H502" s="48"/>
      <c r="I502" s="49"/>
      <c r="J502" s="8"/>
      <c r="K502" s="9"/>
      <c r="L502" s="189" t="str">
        <f t="shared" si="67"/>
        <v/>
      </c>
      <c r="M502" s="190" t="str">
        <f t="shared" si="73"/>
        <v/>
      </c>
      <c r="N502" s="187">
        <f t="shared" si="68"/>
        <v>0</v>
      </c>
      <c r="O502" s="191">
        <f t="shared" si="69"/>
        <v>0</v>
      </c>
      <c r="P502" s="187" t="str">
        <f t="shared" si="70"/>
        <v>Dins Periode Legal</v>
      </c>
      <c r="Q502" s="187" t="str">
        <f t="shared" si="71"/>
        <v xml:space="preserve"> - Dins Periode Legal</v>
      </c>
      <c r="R502" s="187" t="str">
        <f t="shared" si="66"/>
        <v xml:space="preserve"> - Import Total</v>
      </c>
      <c r="S502" s="193">
        <f t="shared" si="74"/>
        <v>0</v>
      </c>
      <c r="T502" s="192">
        <f t="shared" si="72"/>
        <v>0</v>
      </c>
      <c r="V502" s="91"/>
      <c r="W502" s="91"/>
      <c r="X502" s="91"/>
      <c r="Y502" s="91"/>
      <c r="Z502" s="91"/>
      <c r="AA502" s="91"/>
    </row>
    <row r="503" spans="3:27" x14ac:dyDescent="0.25">
      <c r="C503" s="95"/>
      <c r="D503" s="54"/>
      <c r="E503" s="8"/>
      <c r="F503" s="8"/>
      <c r="G503" s="8"/>
      <c r="H503" s="48"/>
      <c r="I503" s="49"/>
      <c r="J503" s="8"/>
      <c r="K503" s="9"/>
      <c r="L503" s="189" t="str">
        <f t="shared" si="67"/>
        <v/>
      </c>
      <c r="M503" s="190" t="str">
        <f t="shared" si="73"/>
        <v/>
      </c>
      <c r="N503" s="187">
        <f t="shared" si="68"/>
        <v>0</v>
      </c>
      <c r="O503" s="191">
        <f t="shared" si="69"/>
        <v>0</v>
      </c>
      <c r="P503" s="187" t="str">
        <f t="shared" si="70"/>
        <v>Dins Periode Legal</v>
      </c>
      <c r="Q503" s="187" t="str">
        <f t="shared" si="71"/>
        <v xml:space="preserve"> - Dins Periode Legal</v>
      </c>
      <c r="R503" s="187" t="str">
        <f t="shared" si="66"/>
        <v xml:space="preserve"> - Import Total</v>
      </c>
      <c r="S503" s="193">
        <f t="shared" si="74"/>
        <v>0</v>
      </c>
      <c r="T503" s="192">
        <f t="shared" si="72"/>
        <v>0</v>
      </c>
      <c r="V503" s="91"/>
      <c r="W503" s="91"/>
      <c r="X503" s="91"/>
      <c r="Y503" s="91"/>
      <c r="Z503" s="91"/>
      <c r="AA503" s="91"/>
    </row>
    <row r="504" spans="3:27" x14ac:dyDescent="0.25">
      <c r="C504" s="95"/>
      <c r="D504" s="54"/>
      <c r="E504" s="8"/>
      <c r="F504" s="8"/>
      <c r="G504" s="8"/>
      <c r="H504" s="48"/>
      <c r="I504" s="49"/>
      <c r="J504" s="8"/>
      <c r="K504" s="9"/>
      <c r="L504" s="189" t="str">
        <f t="shared" si="67"/>
        <v/>
      </c>
      <c r="M504" s="190" t="str">
        <f t="shared" si="73"/>
        <v/>
      </c>
      <c r="N504" s="187">
        <f t="shared" si="68"/>
        <v>0</v>
      </c>
      <c r="O504" s="191">
        <f t="shared" si="69"/>
        <v>0</v>
      </c>
      <c r="P504" s="187" t="str">
        <f t="shared" si="70"/>
        <v>Dins Periode Legal</v>
      </c>
      <c r="Q504" s="187" t="str">
        <f t="shared" si="71"/>
        <v xml:space="preserve"> - Dins Periode Legal</v>
      </c>
      <c r="R504" s="187" t="str">
        <f t="shared" si="66"/>
        <v xml:space="preserve"> - Import Total</v>
      </c>
      <c r="S504" s="193">
        <f t="shared" si="74"/>
        <v>0</v>
      </c>
      <c r="T504" s="192">
        <f t="shared" si="72"/>
        <v>0</v>
      </c>
      <c r="V504" s="91"/>
      <c r="W504" s="91"/>
      <c r="X504" s="91"/>
      <c r="Y504" s="91"/>
      <c r="Z504" s="91"/>
      <c r="AA504" s="91"/>
    </row>
    <row r="505" spans="3:27" x14ac:dyDescent="0.25">
      <c r="C505" s="95"/>
      <c r="D505" s="54"/>
      <c r="E505" s="8"/>
      <c r="F505" s="8"/>
      <c r="G505" s="8"/>
      <c r="H505" s="48"/>
      <c r="I505" s="49"/>
      <c r="J505" s="8"/>
      <c r="K505" s="9"/>
      <c r="L505" s="189" t="str">
        <f t="shared" si="67"/>
        <v/>
      </c>
      <c r="M505" s="190" t="str">
        <f t="shared" si="73"/>
        <v/>
      </c>
      <c r="N505" s="187">
        <f t="shared" si="68"/>
        <v>0</v>
      </c>
      <c r="O505" s="191">
        <f t="shared" si="69"/>
        <v>0</v>
      </c>
      <c r="P505" s="187" t="str">
        <f t="shared" si="70"/>
        <v>Dins Periode Legal</v>
      </c>
      <c r="Q505" s="187" t="str">
        <f t="shared" si="71"/>
        <v xml:space="preserve"> - Dins Periode Legal</v>
      </c>
      <c r="R505" s="187" t="str">
        <f t="shared" si="66"/>
        <v xml:space="preserve"> - Import Total</v>
      </c>
      <c r="S505" s="193">
        <f t="shared" si="74"/>
        <v>0</v>
      </c>
      <c r="T505" s="192">
        <f t="shared" si="72"/>
        <v>0</v>
      </c>
      <c r="V505" s="91"/>
      <c r="W505" s="91"/>
      <c r="X505" s="91"/>
      <c r="Y505" s="91"/>
      <c r="Z505" s="91"/>
      <c r="AA505" s="91"/>
    </row>
    <row r="506" spans="3:27" x14ac:dyDescent="0.25">
      <c r="C506" s="95"/>
      <c r="D506" s="54"/>
      <c r="E506" s="8"/>
      <c r="F506" s="8"/>
      <c r="G506" s="8"/>
      <c r="H506" s="48"/>
      <c r="I506" s="49"/>
      <c r="J506" s="8"/>
      <c r="K506" s="9"/>
      <c r="L506" s="189" t="str">
        <f t="shared" si="67"/>
        <v/>
      </c>
      <c r="M506" s="190" t="str">
        <f t="shared" si="73"/>
        <v/>
      </c>
      <c r="N506" s="187">
        <f t="shared" si="68"/>
        <v>0</v>
      </c>
      <c r="O506" s="191">
        <f t="shared" si="69"/>
        <v>0</v>
      </c>
      <c r="P506" s="187" t="str">
        <f t="shared" si="70"/>
        <v>Dins Periode Legal</v>
      </c>
      <c r="Q506" s="187" t="str">
        <f t="shared" si="71"/>
        <v xml:space="preserve"> - Dins Periode Legal</v>
      </c>
      <c r="R506" s="187" t="str">
        <f t="shared" si="66"/>
        <v xml:space="preserve"> - Import Total</v>
      </c>
      <c r="S506" s="193">
        <f t="shared" si="74"/>
        <v>0</v>
      </c>
      <c r="T506" s="192">
        <f t="shared" si="72"/>
        <v>0</v>
      </c>
      <c r="V506" s="91"/>
      <c r="W506" s="91"/>
      <c r="X506" s="91"/>
      <c r="Y506" s="91"/>
      <c r="Z506" s="91"/>
      <c r="AA506" s="91"/>
    </row>
    <row r="507" spans="3:27" x14ac:dyDescent="0.25">
      <c r="C507" s="95"/>
      <c r="D507" s="54"/>
      <c r="E507" s="8"/>
      <c r="F507" s="8"/>
      <c r="G507" s="8"/>
      <c r="H507" s="48"/>
      <c r="I507" s="49"/>
      <c r="J507" s="8"/>
      <c r="K507" s="9"/>
      <c r="L507" s="189" t="str">
        <f t="shared" si="67"/>
        <v/>
      </c>
      <c r="M507" s="190" t="str">
        <f t="shared" si="73"/>
        <v/>
      </c>
      <c r="N507" s="187">
        <f t="shared" si="68"/>
        <v>0</v>
      </c>
      <c r="O507" s="191">
        <f t="shared" si="69"/>
        <v>0</v>
      </c>
      <c r="P507" s="187" t="str">
        <f t="shared" si="70"/>
        <v>Dins Periode Legal</v>
      </c>
      <c r="Q507" s="187" t="str">
        <f t="shared" si="71"/>
        <v xml:space="preserve"> - Dins Periode Legal</v>
      </c>
      <c r="R507" s="187" t="str">
        <f t="shared" si="66"/>
        <v xml:space="preserve"> - Import Total</v>
      </c>
      <c r="S507" s="193">
        <f t="shared" si="74"/>
        <v>0</v>
      </c>
      <c r="T507" s="192">
        <f t="shared" si="72"/>
        <v>0</v>
      </c>
      <c r="V507" s="91"/>
      <c r="W507" s="91"/>
      <c r="X507" s="91"/>
      <c r="Y507" s="91"/>
      <c r="Z507" s="91"/>
      <c r="AA507" s="91"/>
    </row>
    <row r="508" spans="3:27" x14ac:dyDescent="0.25">
      <c r="C508" s="95"/>
      <c r="D508" s="54"/>
      <c r="E508" s="8"/>
      <c r="F508" s="8"/>
      <c r="G508" s="8"/>
      <c r="H508" s="48"/>
      <c r="I508" s="49"/>
      <c r="J508" s="8"/>
      <c r="K508" s="9"/>
      <c r="L508" s="189" t="str">
        <f t="shared" si="67"/>
        <v/>
      </c>
      <c r="M508" s="190" t="str">
        <f t="shared" si="73"/>
        <v/>
      </c>
      <c r="N508" s="187">
        <f t="shared" si="68"/>
        <v>0</v>
      </c>
      <c r="O508" s="191">
        <f t="shared" si="69"/>
        <v>0</v>
      </c>
      <c r="P508" s="187" t="str">
        <f t="shared" si="70"/>
        <v>Dins Periode Legal</v>
      </c>
      <c r="Q508" s="187" t="str">
        <f t="shared" si="71"/>
        <v xml:space="preserve"> - Dins Periode Legal</v>
      </c>
      <c r="R508" s="187" t="str">
        <f t="shared" si="66"/>
        <v xml:space="preserve"> - Import Total</v>
      </c>
      <c r="S508" s="193">
        <f t="shared" si="74"/>
        <v>0</v>
      </c>
      <c r="T508" s="192">
        <f t="shared" si="72"/>
        <v>0</v>
      </c>
      <c r="V508" s="91"/>
      <c r="W508" s="91"/>
      <c r="X508" s="91"/>
      <c r="Y508" s="91"/>
      <c r="Z508" s="91"/>
      <c r="AA508" s="91"/>
    </row>
    <row r="509" spans="3:27" x14ac:dyDescent="0.25">
      <c r="C509" s="95"/>
      <c r="D509" s="54"/>
      <c r="E509" s="8"/>
      <c r="F509" s="8"/>
      <c r="G509" s="8"/>
      <c r="H509" s="48"/>
      <c r="I509" s="49"/>
      <c r="J509" s="8"/>
      <c r="K509" s="9"/>
      <c r="L509" s="189" t="str">
        <f t="shared" si="67"/>
        <v/>
      </c>
      <c r="M509" s="190" t="str">
        <f t="shared" si="73"/>
        <v/>
      </c>
      <c r="N509" s="187">
        <f t="shared" si="68"/>
        <v>0</v>
      </c>
      <c r="O509" s="191">
        <f t="shared" si="69"/>
        <v>0</v>
      </c>
      <c r="P509" s="187" t="str">
        <f t="shared" si="70"/>
        <v>Dins Periode Legal</v>
      </c>
      <c r="Q509" s="187" t="str">
        <f t="shared" si="71"/>
        <v xml:space="preserve"> - Dins Periode Legal</v>
      </c>
      <c r="R509" s="187" t="str">
        <f t="shared" si="66"/>
        <v xml:space="preserve"> - Import Total</v>
      </c>
      <c r="S509" s="193">
        <f t="shared" si="74"/>
        <v>0</v>
      </c>
      <c r="T509" s="192">
        <f t="shared" si="72"/>
        <v>0</v>
      </c>
      <c r="V509" s="91"/>
      <c r="W509" s="91"/>
      <c r="X509" s="91"/>
      <c r="Y509" s="91"/>
      <c r="Z509" s="91"/>
      <c r="AA509" s="91"/>
    </row>
    <row r="510" spans="3:27" x14ac:dyDescent="0.25">
      <c r="C510" s="95"/>
      <c r="D510" s="54"/>
      <c r="E510" s="8"/>
      <c r="F510" s="8"/>
      <c r="G510" s="8"/>
      <c r="H510" s="48"/>
      <c r="I510" s="49"/>
      <c r="J510" s="8"/>
      <c r="K510" s="9"/>
      <c r="L510" s="189" t="str">
        <f t="shared" si="67"/>
        <v/>
      </c>
      <c r="M510" s="190" t="str">
        <f t="shared" si="73"/>
        <v/>
      </c>
      <c r="N510" s="187">
        <f t="shared" si="68"/>
        <v>0</v>
      </c>
      <c r="O510" s="191">
        <f t="shared" si="69"/>
        <v>0</v>
      </c>
      <c r="P510" s="187" t="str">
        <f t="shared" si="70"/>
        <v>Dins Periode Legal</v>
      </c>
      <c r="Q510" s="187" t="str">
        <f t="shared" si="71"/>
        <v xml:space="preserve"> - Dins Periode Legal</v>
      </c>
      <c r="R510" s="187" t="str">
        <f t="shared" si="66"/>
        <v xml:space="preserve"> - Import Total</v>
      </c>
      <c r="S510" s="193">
        <f t="shared" si="74"/>
        <v>0</v>
      </c>
      <c r="T510" s="192">
        <f t="shared" si="72"/>
        <v>0</v>
      </c>
      <c r="V510" s="91"/>
      <c r="W510" s="91"/>
      <c r="X510" s="91"/>
      <c r="Y510" s="91"/>
      <c r="Z510" s="91"/>
      <c r="AA510" s="91"/>
    </row>
    <row r="511" spans="3:27" x14ac:dyDescent="0.25">
      <c r="C511" s="95"/>
      <c r="D511" s="54"/>
      <c r="E511" s="8"/>
      <c r="F511" s="8"/>
      <c r="G511" s="8"/>
      <c r="H511" s="48"/>
      <c r="I511" s="49"/>
      <c r="J511" s="8"/>
      <c r="K511" s="9"/>
      <c r="L511" s="189" t="str">
        <f t="shared" si="67"/>
        <v/>
      </c>
      <c r="M511" s="190" t="str">
        <f t="shared" si="73"/>
        <v/>
      </c>
      <c r="N511" s="187">
        <f t="shared" si="68"/>
        <v>0</v>
      </c>
      <c r="O511" s="191">
        <f t="shared" si="69"/>
        <v>0</v>
      </c>
      <c r="P511" s="187" t="str">
        <f t="shared" si="70"/>
        <v>Dins Periode Legal</v>
      </c>
      <c r="Q511" s="187" t="str">
        <f t="shared" si="71"/>
        <v xml:space="preserve"> - Dins Periode Legal</v>
      </c>
      <c r="R511" s="187" t="str">
        <f t="shared" si="66"/>
        <v xml:space="preserve"> - Import Total</v>
      </c>
      <c r="S511" s="193">
        <f t="shared" si="74"/>
        <v>0</v>
      </c>
      <c r="T511" s="192">
        <f t="shared" si="72"/>
        <v>0</v>
      </c>
      <c r="V511" s="91"/>
      <c r="W511" s="91"/>
      <c r="X511" s="91"/>
      <c r="Y511" s="91"/>
      <c r="Z511" s="91"/>
      <c r="AA511" s="91"/>
    </row>
    <row r="512" spans="3:27" x14ac:dyDescent="0.25">
      <c r="C512" s="95"/>
      <c r="D512" s="54"/>
      <c r="E512" s="8"/>
      <c r="F512" s="8"/>
      <c r="G512" s="8"/>
      <c r="H512" s="48"/>
      <c r="I512" s="49"/>
      <c r="J512" s="8"/>
      <c r="K512" s="9"/>
      <c r="L512" s="189" t="str">
        <f t="shared" si="67"/>
        <v/>
      </c>
      <c r="M512" s="190" t="str">
        <f t="shared" si="73"/>
        <v/>
      </c>
      <c r="N512" s="187">
        <f t="shared" si="68"/>
        <v>0</v>
      </c>
      <c r="O512" s="191">
        <f t="shared" si="69"/>
        <v>0</v>
      </c>
      <c r="P512" s="187" t="str">
        <f t="shared" si="70"/>
        <v>Dins Periode Legal</v>
      </c>
      <c r="Q512" s="187" t="str">
        <f t="shared" si="71"/>
        <v xml:space="preserve"> - Dins Periode Legal</v>
      </c>
      <c r="R512" s="187" t="str">
        <f t="shared" si="66"/>
        <v xml:space="preserve"> - Import Total</v>
      </c>
      <c r="S512" s="193">
        <f t="shared" si="74"/>
        <v>0</v>
      </c>
      <c r="T512" s="192">
        <f t="shared" si="72"/>
        <v>0</v>
      </c>
      <c r="V512" s="91"/>
      <c r="W512" s="91"/>
      <c r="X512" s="91"/>
      <c r="Y512" s="91"/>
      <c r="Z512" s="91"/>
      <c r="AA512" s="91"/>
    </row>
    <row r="513" spans="3:27" x14ac:dyDescent="0.25">
      <c r="C513" s="95"/>
      <c r="D513" s="54"/>
      <c r="E513" s="8"/>
      <c r="F513" s="8"/>
      <c r="G513" s="8"/>
      <c r="H513" s="48"/>
      <c r="I513" s="49"/>
      <c r="J513" s="8"/>
      <c r="K513" s="9"/>
      <c r="L513" s="189" t="str">
        <f t="shared" si="67"/>
        <v/>
      </c>
      <c r="M513" s="190" t="str">
        <f t="shared" si="73"/>
        <v/>
      </c>
      <c r="N513" s="187">
        <f t="shared" si="68"/>
        <v>0</v>
      </c>
      <c r="O513" s="191">
        <f t="shared" si="69"/>
        <v>0</v>
      </c>
      <c r="P513" s="187" t="str">
        <f t="shared" si="70"/>
        <v>Dins Periode Legal</v>
      </c>
      <c r="Q513" s="187" t="str">
        <f t="shared" si="71"/>
        <v xml:space="preserve"> - Dins Periode Legal</v>
      </c>
      <c r="R513" s="187" t="str">
        <f t="shared" si="66"/>
        <v xml:space="preserve"> - Import Total</v>
      </c>
      <c r="S513" s="193">
        <f t="shared" si="74"/>
        <v>0</v>
      </c>
      <c r="T513" s="192">
        <f t="shared" si="72"/>
        <v>0</v>
      </c>
      <c r="V513" s="91"/>
      <c r="W513" s="91"/>
      <c r="X513" s="91"/>
      <c r="Y513" s="91"/>
      <c r="Z513" s="91"/>
      <c r="AA513" s="91"/>
    </row>
    <row r="514" spans="3:27" x14ac:dyDescent="0.25">
      <c r="C514" s="95"/>
      <c r="D514" s="54"/>
      <c r="E514" s="8"/>
      <c r="F514" s="8"/>
      <c r="G514" s="8"/>
      <c r="H514" s="48"/>
      <c r="I514" s="49"/>
      <c r="J514" s="8"/>
      <c r="K514" s="9"/>
      <c r="L514" s="189" t="str">
        <f t="shared" si="67"/>
        <v/>
      </c>
      <c r="M514" s="190" t="str">
        <f t="shared" si="73"/>
        <v/>
      </c>
      <c r="N514" s="187">
        <f t="shared" si="68"/>
        <v>0</v>
      </c>
      <c r="O514" s="191">
        <f t="shared" si="69"/>
        <v>0</v>
      </c>
      <c r="P514" s="187" t="str">
        <f t="shared" si="70"/>
        <v>Dins Periode Legal</v>
      </c>
      <c r="Q514" s="187" t="str">
        <f t="shared" si="71"/>
        <v xml:space="preserve"> - Dins Periode Legal</v>
      </c>
      <c r="R514" s="187" t="str">
        <f t="shared" si="66"/>
        <v xml:space="preserve"> - Import Total</v>
      </c>
      <c r="S514" s="193">
        <f t="shared" si="74"/>
        <v>0</v>
      </c>
      <c r="T514" s="192">
        <f t="shared" si="72"/>
        <v>0</v>
      </c>
      <c r="V514" s="91"/>
      <c r="W514" s="91"/>
      <c r="X514" s="91"/>
      <c r="Y514" s="91"/>
      <c r="Z514" s="91"/>
      <c r="AA514" s="91"/>
    </row>
    <row r="515" spans="3:27" x14ac:dyDescent="0.25">
      <c r="C515" s="95"/>
      <c r="D515" s="54"/>
      <c r="E515" s="8"/>
      <c r="F515" s="8"/>
      <c r="G515" s="8"/>
      <c r="H515" s="48"/>
      <c r="I515" s="49"/>
      <c r="J515" s="8"/>
      <c r="K515" s="9"/>
      <c r="L515" s="189" t="str">
        <f t="shared" si="67"/>
        <v/>
      </c>
      <c r="M515" s="190" t="str">
        <f t="shared" si="73"/>
        <v/>
      </c>
      <c r="N515" s="187">
        <f t="shared" si="68"/>
        <v>0</v>
      </c>
      <c r="O515" s="191">
        <f t="shared" si="69"/>
        <v>0</v>
      </c>
      <c r="P515" s="187" t="str">
        <f t="shared" si="70"/>
        <v>Dins Periode Legal</v>
      </c>
      <c r="Q515" s="187" t="str">
        <f t="shared" si="71"/>
        <v xml:space="preserve"> - Dins Periode Legal</v>
      </c>
      <c r="R515" s="187" t="str">
        <f t="shared" ref="R515:R578" si="75">CONCATENATE($M515," - Import Total")</f>
        <v xml:space="preserve"> - Import Total</v>
      </c>
      <c r="S515" s="193">
        <f t="shared" si="74"/>
        <v>0</v>
      </c>
      <c r="T515" s="192">
        <f t="shared" si="72"/>
        <v>0</v>
      </c>
      <c r="V515" s="91"/>
      <c r="W515" s="91"/>
      <c r="X515" s="91"/>
      <c r="Y515" s="91"/>
      <c r="Z515" s="91"/>
      <c r="AA515" s="91"/>
    </row>
    <row r="516" spans="3:27" x14ac:dyDescent="0.25">
      <c r="C516" s="95"/>
      <c r="D516" s="54"/>
      <c r="E516" s="8"/>
      <c r="F516" s="8"/>
      <c r="G516" s="8"/>
      <c r="H516" s="48"/>
      <c r="I516" s="49"/>
      <c r="J516" s="8"/>
      <c r="K516" s="9"/>
      <c r="L516" s="189" t="str">
        <f t="shared" ref="L516:L579" si="76">IF(D516="","",MONTH(D516))</f>
        <v/>
      </c>
      <c r="M516" s="190" t="str">
        <f t="shared" si="73"/>
        <v/>
      </c>
      <c r="N516" s="187">
        <f t="shared" ref="N516:N579" si="77">IF(D516="",0,D516-C516)</f>
        <v>0</v>
      </c>
      <c r="O516" s="191">
        <f t="shared" ref="O516:O579" si="78">K516*N516</f>
        <v>0</v>
      </c>
      <c r="P516" s="187" t="str">
        <f t="shared" ref="P516:P579" si="79">IF(N516&lt;=30,"Dins Periode Legal","Fora Periode Legal")</f>
        <v>Dins Periode Legal</v>
      </c>
      <c r="Q516" s="187" t="str">
        <f t="shared" ref="Q516:Q579" si="80">CONCATENATE($M516," - ",P516)</f>
        <v xml:space="preserve"> - Dins Periode Legal</v>
      </c>
      <c r="R516" s="187" t="str">
        <f t="shared" si="75"/>
        <v xml:space="preserve"> - Import Total</v>
      </c>
      <c r="S516" s="193">
        <f t="shared" si="74"/>
        <v>0</v>
      </c>
      <c r="T516" s="192">
        <f t="shared" ref="T516:T579" si="81">IF(L516="",0,1)</f>
        <v>0</v>
      </c>
      <c r="V516" s="91"/>
      <c r="W516" s="91"/>
      <c r="X516" s="91"/>
      <c r="Y516" s="91"/>
      <c r="Z516" s="91"/>
      <c r="AA516" s="91"/>
    </row>
    <row r="517" spans="3:27" x14ac:dyDescent="0.25">
      <c r="C517" s="95"/>
      <c r="D517" s="54"/>
      <c r="E517" s="8"/>
      <c r="F517" s="8"/>
      <c r="G517" s="8"/>
      <c r="H517" s="48"/>
      <c r="I517" s="49"/>
      <c r="J517" s="8"/>
      <c r="K517" s="9"/>
      <c r="L517" s="189" t="str">
        <f t="shared" si="76"/>
        <v/>
      </c>
      <c r="M517" s="190" t="str">
        <f t="shared" si="73"/>
        <v/>
      </c>
      <c r="N517" s="187">
        <f t="shared" si="77"/>
        <v>0</v>
      </c>
      <c r="O517" s="191">
        <f t="shared" si="78"/>
        <v>0</v>
      </c>
      <c r="P517" s="187" t="str">
        <f t="shared" si="79"/>
        <v>Dins Periode Legal</v>
      </c>
      <c r="Q517" s="187" t="str">
        <f t="shared" si="80"/>
        <v xml:space="preserve"> - Dins Periode Legal</v>
      </c>
      <c r="R517" s="187" t="str">
        <f t="shared" si="75"/>
        <v xml:space="preserve"> - Import Total</v>
      </c>
      <c r="S517" s="193">
        <f t="shared" si="74"/>
        <v>0</v>
      </c>
      <c r="T517" s="192">
        <f t="shared" si="81"/>
        <v>0</v>
      </c>
      <c r="V517" s="91"/>
      <c r="W517" s="91"/>
      <c r="X517" s="91"/>
      <c r="Y517" s="91"/>
      <c r="Z517" s="91"/>
      <c r="AA517" s="91"/>
    </row>
    <row r="518" spans="3:27" x14ac:dyDescent="0.25">
      <c r="C518" s="95"/>
      <c r="D518" s="54"/>
      <c r="E518" s="8"/>
      <c r="F518" s="8"/>
      <c r="G518" s="8"/>
      <c r="H518" s="48"/>
      <c r="I518" s="49"/>
      <c r="J518" s="8"/>
      <c r="K518" s="9"/>
      <c r="L518" s="189" t="str">
        <f t="shared" si="76"/>
        <v/>
      </c>
      <c r="M518" s="190" t="str">
        <f t="shared" si="73"/>
        <v/>
      </c>
      <c r="N518" s="187">
        <f t="shared" si="77"/>
        <v>0</v>
      </c>
      <c r="O518" s="191">
        <f t="shared" si="78"/>
        <v>0</v>
      </c>
      <c r="P518" s="187" t="str">
        <f t="shared" si="79"/>
        <v>Dins Periode Legal</v>
      </c>
      <c r="Q518" s="187" t="str">
        <f t="shared" si="80"/>
        <v xml:space="preserve"> - Dins Periode Legal</v>
      </c>
      <c r="R518" s="187" t="str">
        <f t="shared" si="75"/>
        <v xml:space="preserve"> - Import Total</v>
      </c>
      <c r="S518" s="193">
        <f t="shared" si="74"/>
        <v>0</v>
      </c>
      <c r="T518" s="192">
        <f t="shared" si="81"/>
        <v>0</v>
      </c>
      <c r="V518" s="91"/>
      <c r="W518" s="91"/>
      <c r="X518" s="91"/>
      <c r="Y518" s="91"/>
      <c r="Z518" s="91"/>
      <c r="AA518" s="91"/>
    </row>
    <row r="519" spans="3:27" x14ac:dyDescent="0.25">
      <c r="C519" s="95"/>
      <c r="D519" s="54"/>
      <c r="E519" s="8"/>
      <c r="F519" s="8"/>
      <c r="G519" s="8"/>
      <c r="H519" s="48"/>
      <c r="I519" s="49"/>
      <c r="J519" s="8"/>
      <c r="K519" s="9"/>
      <c r="L519" s="189" t="str">
        <f t="shared" si="76"/>
        <v/>
      </c>
      <c r="M519" s="190" t="str">
        <f t="shared" ref="M519:M582" si="82">IF(L519="","",VLOOKUP(L519,$AJ$8:$AK$19,2,FALSE))</f>
        <v/>
      </c>
      <c r="N519" s="187">
        <f t="shared" si="77"/>
        <v>0</v>
      </c>
      <c r="O519" s="191">
        <f t="shared" si="78"/>
        <v>0</v>
      </c>
      <c r="P519" s="187" t="str">
        <f t="shared" si="79"/>
        <v>Dins Periode Legal</v>
      </c>
      <c r="Q519" s="187" t="str">
        <f t="shared" si="80"/>
        <v xml:space="preserve"> - Dins Periode Legal</v>
      </c>
      <c r="R519" s="187" t="str">
        <f t="shared" si="75"/>
        <v xml:space="preserve"> - Import Total</v>
      </c>
      <c r="S519" s="193">
        <f t="shared" ref="S519:S582" si="83">IF(M519="",0,K519/(VLOOKUP(R519,$X$9:$Y$27,2,FALSE))*N519)</f>
        <v>0</v>
      </c>
      <c r="T519" s="192">
        <f t="shared" si="81"/>
        <v>0</v>
      </c>
      <c r="V519" s="91"/>
      <c r="W519" s="91"/>
      <c r="X519" s="91"/>
      <c r="Y519" s="91"/>
      <c r="Z519" s="91"/>
      <c r="AA519" s="91"/>
    </row>
    <row r="520" spans="3:27" x14ac:dyDescent="0.25">
      <c r="C520" s="95"/>
      <c r="D520" s="54"/>
      <c r="E520" s="8"/>
      <c r="F520" s="8"/>
      <c r="G520" s="8"/>
      <c r="H520" s="48"/>
      <c r="I520" s="49"/>
      <c r="J520" s="8"/>
      <c r="K520" s="9"/>
      <c r="L520" s="189" t="str">
        <f t="shared" si="76"/>
        <v/>
      </c>
      <c r="M520" s="190" t="str">
        <f t="shared" si="82"/>
        <v/>
      </c>
      <c r="N520" s="187">
        <f t="shared" si="77"/>
        <v>0</v>
      </c>
      <c r="O520" s="191">
        <f t="shared" si="78"/>
        <v>0</v>
      </c>
      <c r="P520" s="187" t="str">
        <f t="shared" si="79"/>
        <v>Dins Periode Legal</v>
      </c>
      <c r="Q520" s="187" t="str">
        <f t="shared" si="80"/>
        <v xml:space="preserve"> - Dins Periode Legal</v>
      </c>
      <c r="R520" s="187" t="str">
        <f t="shared" si="75"/>
        <v xml:space="preserve"> - Import Total</v>
      </c>
      <c r="S520" s="193">
        <f t="shared" si="83"/>
        <v>0</v>
      </c>
      <c r="T520" s="192">
        <f t="shared" si="81"/>
        <v>0</v>
      </c>
      <c r="V520" s="91"/>
      <c r="W520" s="91"/>
      <c r="X520" s="91"/>
      <c r="Y520" s="91"/>
      <c r="Z520" s="91"/>
      <c r="AA520" s="91"/>
    </row>
    <row r="521" spans="3:27" x14ac:dyDescent="0.25">
      <c r="C521" s="95"/>
      <c r="D521" s="54"/>
      <c r="E521" s="8"/>
      <c r="F521" s="8"/>
      <c r="G521" s="8"/>
      <c r="H521" s="48"/>
      <c r="I521" s="49"/>
      <c r="J521" s="8"/>
      <c r="K521" s="9"/>
      <c r="L521" s="189" t="str">
        <f t="shared" si="76"/>
        <v/>
      </c>
      <c r="M521" s="190" t="str">
        <f t="shared" si="82"/>
        <v/>
      </c>
      <c r="N521" s="187">
        <f t="shared" si="77"/>
        <v>0</v>
      </c>
      <c r="O521" s="191">
        <f t="shared" si="78"/>
        <v>0</v>
      </c>
      <c r="P521" s="187" t="str">
        <f t="shared" si="79"/>
        <v>Dins Periode Legal</v>
      </c>
      <c r="Q521" s="187" t="str">
        <f t="shared" si="80"/>
        <v xml:space="preserve"> - Dins Periode Legal</v>
      </c>
      <c r="R521" s="187" t="str">
        <f t="shared" si="75"/>
        <v xml:space="preserve"> - Import Total</v>
      </c>
      <c r="S521" s="193">
        <f t="shared" si="83"/>
        <v>0</v>
      </c>
      <c r="T521" s="192">
        <f t="shared" si="81"/>
        <v>0</v>
      </c>
      <c r="V521" s="91"/>
      <c r="W521" s="91"/>
      <c r="X521" s="91"/>
      <c r="Y521" s="91"/>
      <c r="Z521" s="91"/>
      <c r="AA521" s="91"/>
    </row>
    <row r="522" spans="3:27" x14ac:dyDescent="0.25">
      <c r="C522" s="95"/>
      <c r="D522" s="54"/>
      <c r="E522" s="8"/>
      <c r="F522" s="8"/>
      <c r="G522" s="8"/>
      <c r="H522" s="48"/>
      <c r="I522" s="49"/>
      <c r="J522" s="8"/>
      <c r="K522" s="9"/>
      <c r="L522" s="189" t="str">
        <f t="shared" si="76"/>
        <v/>
      </c>
      <c r="M522" s="190" t="str">
        <f t="shared" si="82"/>
        <v/>
      </c>
      <c r="N522" s="187">
        <f t="shared" si="77"/>
        <v>0</v>
      </c>
      <c r="O522" s="191">
        <f t="shared" si="78"/>
        <v>0</v>
      </c>
      <c r="P522" s="187" t="str">
        <f t="shared" si="79"/>
        <v>Dins Periode Legal</v>
      </c>
      <c r="Q522" s="187" t="str">
        <f t="shared" si="80"/>
        <v xml:space="preserve"> - Dins Periode Legal</v>
      </c>
      <c r="R522" s="187" t="str">
        <f t="shared" si="75"/>
        <v xml:space="preserve"> - Import Total</v>
      </c>
      <c r="S522" s="193">
        <f t="shared" si="83"/>
        <v>0</v>
      </c>
      <c r="T522" s="192">
        <f t="shared" si="81"/>
        <v>0</v>
      </c>
      <c r="V522" s="91"/>
      <c r="W522" s="91"/>
      <c r="X522" s="91"/>
      <c r="Y522" s="91"/>
      <c r="Z522" s="91"/>
      <c r="AA522" s="91"/>
    </row>
    <row r="523" spans="3:27" x14ac:dyDescent="0.25">
      <c r="C523" s="95"/>
      <c r="D523" s="54"/>
      <c r="E523" s="8"/>
      <c r="F523" s="8"/>
      <c r="G523" s="8"/>
      <c r="H523" s="48"/>
      <c r="I523" s="49"/>
      <c r="J523" s="8"/>
      <c r="K523" s="9"/>
      <c r="L523" s="189" t="str">
        <f t="shared" si="76"/>
        <v/>
      </c>
      <c r="M523" s="190" t="str">
        <f t="shared" si="82"/>
        <v/>
      </c>
      <c r="N523" s="187">
        <f t="shared" si="77"/>
        <v>0</v>
      </c>
      <c r="O523" s="191">
        <f t="shared" si="78"/>
        <v>0</v>
      </c>
      <c r="P523" s="187" t="str">
        <f t="shared" si="79"/>
        <v>Dins Periode Legal</v>
      </c>
      <c r="Q523" s="187" t="str">
        <f t="shared" si="80"/>
        <v xml:space="preserve"> - Dins Periode Legal</v>
      </c>
      <c r="R523" s="187" t="str">
        <f t="shared" si="75"/>
        <v xml:space="preserve"> - Import Total</v>
      </c>
      <c r="S523" s="193">
        <f t="shared" si="83"/>
        <v>0</v>
      </c>
      <c r="T523" s="192">
        <f t="shared" si="81"/>
        <v>0</v>
      </c>
      <c r="V523" s="91"/>
      <c r="W523" s="91"/>
      <c r="X523" s="91"/>
      <c r="Y523" s="91"/>
      <c r="Z523" s="91"/>
      <c r="AA523" s="91"/>
    </row>
    <row r="524" spans="3:27" x14ac:dyDescent="0.25">
      <c r="C524" s="95"/>
      <c r="D524" s="54"/>
      <c r="E524" s="8"/>
      <c r="F524" s="8"/>
      <c r="G524" s="8"/>
      <c r="H524" s="48"/>
      <c r="I524" s="49"/>
      <c r="J524" s="8"/>
      <c r="K524" s="9"/>
      <c r="L524" s="189" t="str">
        <f t="shared" si="76"/>
        <v/>
      </c>
      <c r="M524" s="190" t="str">
        <f t="shared" si="82"/>
        <v/>
      </c>
      <c r="N524" s="187">
        <f t="shared" si="77"/>
        <v>0</v>
      </c>
      <c r="O524" s="191">
        <f t="shared" si="78"/>
        <v>0</v>
      </c>
      <c r="P524" s="187" t="str">
        <f t="shared" si="79"/>
        <v>Dins Periode Legal</v>
      </c>
      <c r="Q524" s="187" t="str">
        <f t="shared" si="80"/>
        <v xml:space="preserve"> - Dins Periode Legal</v>
      </c>
      <c r="R524" s="187" t="str">
        <f t="shared" si="75"/>
        <v xml:space="preserve"> - Import Total</v>
      </c>
      <c r="S524" s="193">
        <f t="shared" si="83"/>
        <v>0</v>
      </c>
      <c r="T524" s="192">
        <f t="shared" si="81"/>
        <v>0</v>
      </c>
      <c r="V524" s="91"/>
      <c r="W524" s="91"/>
      <c r="X524" s="91"/>
      <c r="Y524" s="91"/>
      <c r="Z524" s="91"/>
      <c r="AA524" s="91"/>
    </row>
    <row r="525" spans="3:27" x14ac:dyDescent="0.25">
      <c r="C525" s="95"/>
      <c r="D525" s="54"/>
      <c r="E525" s="8"/>
      <c r="F525" s="8"/>
      <c r="G525" s="8"/>
      <c r="H525" s="48"/>
      <c r="I525" s="49"/>
      <c r="J525" s="8"/>
      <c r="K525" s="9"/>
      <c r="L525" s="189" t="str">
        <f t="shared" si="76"/>
        <v/>
      </c>
      <c r="M525" s="190" t="str">
        <f t="shared" si="82"/>
        <v/>
      </c>
      <c r="N525" s="187">
        <f t="shared" si="77"/>
        <v>0</v>
      </c>
      <c r="O525" s="191">
        <f t="shared" si="78"/>
        <v>0</v>
      </c>
      <c r="P525" s="187" t="str">
        <f t="shared" si="79"/>
        <v>Dins Periode Legal</v>
      </c>
      <c r="Q525" s="187" t="str">
        <f t="shared" si="80"/>
        <v xml:space="preserve"> - Dins Periode Legal</v>
      </c>
      <c r="R525" s="187" t="str">
        <f t="shared" si="75"/>
        <v xml:space="preserve"> - Import Total</v>
      </c>
      <c r="S525" s="193">
        <f t="shared" si="83"/>
        <v>0</v>
      </c>
      <c r="T525" s="192">
        <f t="shared" si="81"/>
        <v>0</v>
      </c>
      <c r="V525" s="91"/>
      <c r="W525" s="91"/>
      <c r="X525" s="91"/>
      <c r="Y525" s="91"/>
      <c r="Z525" s="91"/>
      <c r="AA525" s="91"/>
    </row>
    <row r="526" spans="3:27" x14ac:dyDescent="0.25">
      <c r="C526" s="95"/>
      <c r="D526" s="54"/>
      <c r="E526" s="8"/>
      <c r="F526" s="8"/>
      <c r="G526" s="8"/>
      <c r="H526" s="48"/>
      <c r="I526" s="49"/>
      <c r="J526" s="8"/>
      <c r="K526" s="9"/>
      <c r="L526" s="189" t="str">
        <f t="shared" si="76"/>
        <v/>
      </c>
      <c r="M526" s="190" t="str">
        <f t="shared" si="82"/>
        <v/>
      </c>
      <c r="N526" s="187">
        <f t="shared" si="77"/>
        <v>0</v>
      </c>
      <c r="O526" s="191">
        <f t="shared" si="78"/>
        <v>0</v>
      </c>
      <c r="P526" s="187" t="str">
        <f t="shared" si="79"/>
        <v>Dins Periode Legal</v>
      </c>
      <c r="Q526" s="187" t="str">
        <f t="shared" si="80"/>
        <v xml:space="preserve"> - Dins Periode Legal</v>
      </c>
      <c r="R526" s="187" t="str">
        <f t="shared" si="75"/>
        <v xml:space="preserve"> - Import Total</v>
      </c>
      <c r="S526" s="193">
        <f t="shared" si="83"/>
        <v>0</v>
      </c>
      <c r="T526" s="192">
        <f t="shared" si="81"/>
        <v>0</v>
      </c>
      <c r="V526" s="91"/>
      <c r="W526" s="91"/>
      <c r="X526" s="91"/>
      <c r="Y526" s="91"/>
      <c r="Z526" s="91"/>
      <c r="AA526" s="91"/>
    </row>
    <row r="527" spans="3:27" x14ac:dyDescent="0.25">
      <c r="C527" s="95"/>
      <c r="D527" s="54"/>
      <c r="E527" s="8"/>
      <c r="F527" s="8"/>
      <c r="G527" s="8"/>
      <c r="H527" s="48"/>
      <c r="I527" s="49"/>
      <c r="J527" s="8"/>
      <c r="K527" s="9"/>
      <c r="L527" s="189" t="str">
        <f t="shared" si="76"/>
        <v/>
      </c>
      <c r="M527" s="190" t="str">
        <f t="shared" si="82"/>
        <v/>
      </c>
      <c r="N527" s="187">
        <f t="shared" si="77"/>
        <v>0</v>
      </c>
      <c r="O527" s="191">
        <f t="shared" si="78"/>
        <v>0</v>
      </c>
      <c r="P527" s="187" t="str">
        <f t="shared" si="79"/>
        <v>Dins Periode Legal</v>
      </c>
      <c r="Q527" s="187" t="str">
        <f t="shared" si="80"/>
        <v xml:space="preserve"> - Dins Periode Legal</v>
      </c>
      <c r="R527" s="187" t="str">
        <f t="shared" si="75"/>
        <v xml:space="preserve"> - Import Total</v>
      </c>
      <c r="S527" s="193">
        <f t="shared" si="83"/>
        <v>0</v>
      </c>
      <c r="T527" s="192">
        <f t="shared" si="81"/>
        <v>0</v>
      </c>
      <c r="V527" s="91"/>
      <c r="W527" s="91"/>
      <c r="X527" s="91"/>
      <c r="Y527" s="91"/>
      <c r="Z527" s="91"/>
      <c r="AA527" s="91"/>
    </row>
    <row r="528" spans="3:27" x14ac:dyDescent="0.25">
      <c r="C528" s="95"/>
      <c r="D528" s="54"/>
      <c r="E528" s="8"/>
      <c r="F528" s="8"/>
      <c r="G528" s="8"/>
      <c r="H528" s="48"/>
      <c r="I528" s="49"/>
      <c r="J528" s="8"/>
      <c r="K528" s="9"/>
      <c r="L528" s="189" t="str">
        <f t="shared" si="76"/>
        <v/>
      </c>
      <c r="M528" s="190" t="str">
        <f t="shared" si="82"/>
        <v/>
      </c>
      <c r="N528" s="187">
        <f t="shared" si="77"/>
        <v>0</v>
      </c>
      <c r="O528" s="191">
        <f t="shared" si="78"/>
        <v>0</v>
      </c>
      <c r="P528" s="187" t="str">
        <f t="shared" si="79"/>
        <v>Dins Periode Legal</v>
      </c>
      <c r="Q528" s="187" t="str">
        <f t="shared" si="80"/>
        <v xml:space="preserve"> - Dins Periode Legal</v>
      </c>
      <c r="R528" s="187" t="str">
        <f t="shared" si="75"/>
        <v xml:space="preserve"> - Import Total</v>
      </c>
      <c r="S528" s="193">
        <f t="shared" si="83"/>
        <v>0</v>
      </c>
      <c r="T528" s="192">
        <f t="shared" si="81"/>
        <v>0</v>
      </c>
      <c r="V528" s="91"/>
      <c r="W528" s="91"/>
      <c r="X528" s="91"/>
      <c r="Y528" s="91"/>
      <c r="Z528" s="91"/>
      <c r="AA528" s="91"/>
    </row>
    <row r="529" spans="3:27" x14ac:dyDescent="0.25">
      <c r="C529" s="95"/>
      <c r="D529" s="54"/>
      <c r="E529" s="8"/>
      <c r="F529" s="8"/>
      <c r="G529" s="8"/>
      <c r="H529" s="48"/>
      <c r="I529" s="49"/>
      <c r="J529" s="8"/>
      <c r="K529" s="9"/>
      <c r="L529" s="189" t="str">
        <f t="shared" si="76"/>
        <v/>
      </c>
      <c r="M529" s="190" t="str">
        <f t="shared" si="82"/>
        <v/>
      </c>
      <c r="N529" s="187">
        <f t="shared" si="77"/>
        <v>0</v>
      </c>
      <c r="O529" s="191">
        <f t="shared" si="78"/>
        <v>0</v>
      </c>
      <c r="P529" s="187" t="str">
        <f t="shared" si="79"/>
        <v>Dins Periode Legal</v>
      </c>
      <c r="Q529" s="187" t="str">
        <f t="shared" si="80"/>
        <v xml:space="preserve"> - Dins Periode Legal</v>
      </c>
      <c r="R529" s="187" t="str">
        <f t="shared" si="75"/>
        <v xml:space="preserve"> - Import Total</v>
      </c>
      <c r="S529" s="193">
        <f t="shared" si="83"/>
        <v>0</v>
      </c>
      <c r="T529" s="192">
        <f t="shared" si="81"/>
        <v>0</v>
      </c>
      <c r="V529" s="91"/>
      <c r="W529" s="91"/>
      <c r="X529" s="91"/>
      <c r="Y529" s="91"/>
      <c r="Z529" s="91"/>
      <c r="AA529" s="91"/>
    </row>
    <row r="530" spans="3:27" x14ac:dyDescent="0.25">
      <c r="C530" s="95"/>
      <c r="D530" s="54"/>
      <c r="E530" s="8"/>
      <c r="F530" s="8"/>
      <c r="G530" s="8"/>
      <c r="H530" s="48"/>
      <c r="I530" s="49"/>
      <c r="J530" s="8"/>
      <c r="K530" s="9"/>
      <c r="L530" s="189" t="str">
        <f t="shared" si="76"/>
        <v/>
      </c>
      <c r="M530" s="190" t="str">
        <f t="shared" si="82"/>
        <v/>
      </c>
      <c r="N530" s="187">
        <f t="shared" si="77"/>
        <v>0</v>
      </c>
      <c r="O530" s="191">
        <f t="shared" si="78"/>
        <v>0</v>
      </c>
      <c r="P530" s="187" t="str">
        <f t="shared" si="79"/>
        <v>Dins Periode Legal</v>
      </c>
      <c r="Q530" s="187" t="str">
        <f t="shared" si="80"/>
        <v xml:space="preserve"> - Dins Periode Legal</v>
      </c>
      <c r="R530" s="187" t="str">
        <f t="shared" si="75"/>
        <v xml:space="preserve"> - Import Total</v>
      </c>
      <c r="S530" s="193">
        <f t="shared" si="83"/>
        <v>0</v>
      </c>
      <c r="T530" s="192">
        <f t="shared" si="81"/>
        <v>0</v>
      </c>
      <c r="V530" s="91"/>
      <c r="W530" s="91"/>
      <c r="X530" s="91"/>
      <c r="Y530" s="91"/>
      <c r="Z530" s="91"/>
      <c r="AA530" s="91"/>
    </row>
    <row r="531" spans="3:27" x14ac:dyDescent="0.25">
      <c r="C531" s="95"/>
      <c r="D531" s="54"/>
      <c r="E531" s="8"/>
      <c r="F531" s="8"/>
      <c r="G531" s="8"/>
      <c r="H531" s="48"/>
      <c r="I531" s="49"/>
      <c r="J531" s="8"/>
      <c r="K531" s="9"/>
      <c r="L531" s="189" t="str">
        <f t="shared" si="76"/>
        <v/>
      </c>
      <c r="M531" s="190" t="str">
        <f t="shared" si="82"/>
        <v/>
      </c>
      <c r="N531" s="187">
        <f t="shared" si="77"/>
        <v>0</v>
      </c>
      <c r="O531" s="191">
        <f t="shared" si="78"/>
        <v>0</v>
      </c>
      <c r="P531" s="187" t="str">
        <f t="shared" si="79"/>
        <v>Dins Periode Legal</v>
      </c>
      <c r="Q531" s="187" t="str">
        <f t="shared" si="80"/>
        <v xml:space="preserve"> - Dins Periode Legal</v>
      </c>
      <c r="R531" s="187" t="str">
        <f t="shared" si="75"/>
        <v xml:space="preserve"> - Import Total</v>
      </c>
      <c r="S531" s="193">
        <f t="shared" si="83"/>
        <v>0</v>
      </c>
      <c r="T531" s="192">
        <f t="shared" si="81"/>
        <v>0</v>
      </c>
      <c r="V531" s="91"/>
      <c r="W531" s="91"/>
      <c r="X531" s="91"/>
      <c r="Y531" s="91"/>
      <c r="Z531" s="91"/>
      <c r="AA531" s="91"/>
    </row>
    <row r="532" spans="3:27" x14ac:dyDescent="0.25">
      <c r="C532" s="95"/>
      <c r="D532" s="54"/>
      <c r="E532" s="8"/>
      <c r="F532" s="8"/>
      <c r="G532" s="8"/>
      <c r="H532" s="48"/>
      <c r="I532" s="49"/>
      <c r="J532" s="8"/>
      <c r="K532" s="9"/>
      <c r="L532" s="189" t="str">
        <f t="shared" si="76"/>
        <v/>
      </c>
      <c r="M532" s="190" t="str">
        <f t="shared" si="82"/>
        <v/>
      </c>
      <c r="N532" s="187">
        <f t="shared" si="77"/>
        <v>0</v>
      </c>
      <c r="O532" s="191">
        <f t="shared" si="78"/>
        <v>0</v>
      </c>
      <c r="P532" s="187" t="str">
        <f t="shared" si="79"/>
        <v>Dins Periode Legal</v>
      </c>
      <c r="Q532" s="187" t="str">
        <f t="shared" si="80"/>
        <v xml:space="preserve"> - Dins Periode Legal</v>
      </c>
      <c r="R532" s="187" t="str">
        <f t="shared" si="75"/>
        <v xml:space="preserve"> - Import Total</v>
      </c>
      <c r="S532" s="193">
        <f t="shared" si="83"/>
        <v>0</v>
      </c>
      <c r="T532" s="192">
        <f t="shared" si="81"/>
        <v>0</v>
      </c>
      <c r="V532" s="91"/>
      <c r="W532" s="91"/>
      <c r="X532" s="91"/>
      <c r="Y532" s="91"/>
      <c r="Z532" s="91"/>
      <c r="AA532" s="91"/>
    </row>
    <row r="533" spans="3:27" x14ac:dyDescent="0.25">
      <c r="C533" s="95"/>
      <c r="D533" s="54"/>
      <c r="E533" s="8"/>
      <c r="F533" s="8"/>
      <c r="G533" s="8"/>
      <c r="H533" s="48"/>
      <c r="I533" s="49"/>
      <c r="J533" s="8"/>
      <c r="K533" s="9"/>
      <c r="L533" s="189" t="str">
        <f t="shared" si="76"/>
        <v/>
      </c>
      <c r="M533" s="190" t="str">
        <f t="shared" si="82"/>
        <v/>
      </c>
      <c r="N533" s="187">
        <f t="shared" si="77"/>
        <v>0</v>
      </c>
      <c r="O533" s="191">
        <f t="shared" si="78"/>
        <v>0</v>
      </c>
      <c r="P533" s="187" t="str">
        <f t="shared" si="79"/>
        <v>Dins Periode Legal</v>
      </c>
      <c r="Q533" s="187" t="str">
        <f t="shared" si="80"/>
        <v xml:space="preserve"> - Dins Periode Legal</v>
      </c>
      <c r="R533" s="187" t="str">
        <f t="shared" si="75"/>
        <v xml:space="preserve"> - Import Total</v>
      </c>
      <c r="S533" s="193">
        <f t="shared" si="83"/>
        <v>0</v>
      </c>
      <c r="T533" s="192">
        <f t="shared" si="81"/>
        <v>0</v>
      </c>
      <c r="V533" s="91"/>
      <c r="W533" s="91"/>
      <c r="X533" s="91"/>
      <c r="Y533" s="91"/>
      <c r="Z533" s="91"/>
      <c r="AA533" s="91"/>
    </row>
    <row r="534" spans="3:27" x14ac:dyDescent="0.25">
      <c r="C534" s="95"/>
      <c r="D534" s="54"/>
      <c r="E534" s="8"/>
      <c r="F534" s="8"/>
      <c r="G534" s="8"/>
      <c r="H534" s="48"/>
      <c r="I534" s="49"/>
      <c r="J534" s="8"/>
      <c r="K534" s="9"/>
      <c r="L534" s="189" t="str">
        <f t="shared" si="76"/>
        <v/>
      </c>
      <c r="M534" s="190" t="str">
        <f t="shared" si="82"/>
        <v/>
      </c>
      <c r="N534" s="187">
        <f t="shared" si="77"/>
        <v>0</v>
      </c>
      <c r="O534" s="191">
        <f t="shared" si="78"/>
        <v>0</v>
      </c>
      <c r="P534" s="187" t="str">
        <f t="shared" si="79"/>
        <v>Dins Periode Legal</v>
      </c>
      <c r="Q534" s="187" t="str">
        <f t="shared" si="80"/>
        <v xml:space="preserve"> - Dins Periode Legal</v>
      </c>
      <c r="R534" s="187" t="str">
        <f t="shared" si="75"/>
        <v xml:space="preserve"> - Import Total</v>
      </c>
      <c r="S534" s="193">
        <f t="shared" si="83"/>
        <v>0</v>
      </c>
      <c r="T534" s="192">
        <f t="shared" si="81"/>
        <v>0</v>
      </c>
      <c r="V534" s="91"/>
      <c r="W534" s="91"/>
      <c r="X534" s="91"/>
      <c r="Y534" s="91"/>
      <c r="Z534" s="91"/>
      <c r="AA534" s="91"/>
    </row>
    <row r="535" spans="3:27" x14ac:dyDescent="0.25">
      <c r="C535" s="95"/>
      <c r="D535" s="54"/>
      <c r="E535" s="8"/>
      <c r="F535" s="8"/>
      <c r="G535" s="8"/>
      <c r="H535" s="48"/>
      <c r="I535" s="49"/>
      <c r="J535" s="8"/>
      <c r="K535" s="9"/>
      <c r="L535" s="189" t="str">
        <f t="shared" si="76"/>
        <v/>
      </c>
      <c r="M535" s="190" t="str">
        <f t="shared" si="82"/>
        <v/>
      </c>
      <c r="N535" s="187">
        <f t="shared" si="77"/>
        <v>0</v>
      </c>
      <c r="O535" s="191">
        <f t="shared" si="78"/>
        <v>0</v>
      </c>
      <c r="P535" s="187" t="str">
        <f t="shared" si="79"/>
        <v>Dins Periode Legal</v>
      </c>
      <c r="Q535" s="187" t="str">
        <f t="shared" si="80"/>
        <v xml:space="preserve"> - Dins Periode Legal</v>
      </c>
      <c r="R535" s="187" t="str">
        <f t="shared" si="75"/>
        <v xml:space="preserve"> - Import Total</v>
      </c>
      <c r="S535" s="193">
        <f t="shared" si="83"/>
        <v>0</v>
      </c>
      <c r="T535" s="192">
        <f t="shared" si="81"/>
        <v>0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54"/>
      <c r="E536" s="8"/>
      <c r="F536" s="8"/>
      <c r="G536" s="8"/>
      <c r="H536" s="48"/>
      <c r="I536" s="49"/>
      <c r="J536" s="8"/>
      <c r="K536" s="9"/>
      <c r="L536" s="189" t="str">
        <f t="shared" si="76"/>
        <v/>
      </c>
      <c r="M536" s="190" t="str">
        <f t="shared" si="82"/>
        <v/>
      </c>
      <c r="N536" s="187">
        <f t="shared" si="77"/>
        <v>0</v>
      </c>
      <c r="O536" s="191">
        <f t="shared" si="78"/>
        <v>0</v>
      </c>
      <c r="P536" s="187" t="str">
        <f t="shared" si="79"/>
        <v>Dins Periode Legal</v>
      </c>
      <c r="Q536" s="187" t="str">
        <f t="shared" si="80"/>
        <v xml:space="preserve"> - Dins Periode Legal</v>
      </c>
      <c r="R536" s="187" t="str">
        <f t="shared" si="75"/>
        <v xml:space="preserve"> - Import Total</v>
      </c>
      <c r="S536" s="193">
        <f t="shared" si="83"/>
        <v>0</v>
      </c>
      <c r="T536" s="192">
        <f t="shared" si="81"/>
        <v>0</v>
      </c>
      <c r="V536" s="91"/>
      <c r="W536" s="91"/>
      <c r="X536" s="91"/>
      <c r="Y536" s="91"/>
      <c r="Z536" s="91"/>
      <c r="AA536" s="91"/>
    </row>
    <row r="537" spans="3:27" x14ac:dyDescent="0.25">
      <c r="C537" s="95"/>
      <c r="D537" s="54"/>
      <c r="E537" s="8"/>
      <c r="F537" s="8"/>
      <c r="G537" s="8"/>
      <c r="H537" s="48"/>
      <c r="I537" s="49"/>
      <c r="J537" s="8"/>
      <c r="K537" s="9"/>
      <c r="L537" s="189" t="str">
        <f t="shared" si="76"/>
        <v/>
      </c>
      <c r="M537" s="190" t="str">
        <f t="shared" si="82"/>
        <v/>
      </c>
      <c r="N537" s="187">
        <f t="shared" si="77"/>
        <v>0</v>
      </c>
      <c r="O537" s="191">
        <f t="shared" si="78"/>
        <v>0</v>
      </c>
      <c r="P537" s="187" t="str">
        <f t="shared" si="79"/>
        <v>Dins Periode Legal</v>
      </c>
      <c r="Q537" s="187" t="str">
        <f t="shared" si="80"/>
        <v xml:space="preserve"> - Dins Periode Legal</v>
      </c>
      <c r="R537" s="187" t="str">
        <f t="shared" si="75"/>
        <v xml:space="preserve"> - Import Total</v>
      </c>
      <c r="S537" s="193">
        <f t="shared" si="83"/>
        <v>0</v>
      </c>
      <c r="T537" s="192">
        <f t="shared" si="81"/>
        <v>0</v>
      </c>
      <c r="V537" s="91"/>
      <c r="W537" s="91"/>
      <c r="X537" s="91"/>
      <c r="Y537" s="91"/>
      <c r="Z537" s="91"/>
      <c r="AA537" s="91"/>
    </row>
    <row r="538" spans="3:27" x14ac:dyDescent="0.25">
      <c r="C538" s="95"/>
      <c r="D538" s="54"/>
      <c r="E538" s="8"/>
      <c r="F538" s="8"/>
      <c r="G538" s="8"/>
      <c r="H538" s="48"/>
      <c r="I538" s="49"/>
      <c r="J538" s="8"/>
      <c r="K538" s="9"/>
      <c r="L538" s="189" t="str">
        <f t="shared" si="76"/>
        <v/>
      </c>
      <c r="M538" s="190" t="str">
        <f t="shared" si="82"/>
        <v/>
      </c>
      <c r="N538" s="187">
        <f t="shared" si="77"/>
        <v>0</v>
      </c>
      <c r="O538" s="191">
        <f t="shared" si="78"/>
        <v>0</v>
      </c>
      <c r="P538" s="187" t="str">
        <f t="shared" si="79"/>
        <v>Dins Periode Legal</v>
      </c>
      <c r="Q538" s="187" t="str">
        <f t="shared" si="80"/>
        <v xml:space="preserve"> - Dins Periode Legal</v>
      </c>
      <c r="R538" s="187" t="str">
        <f t="shared" si="75"/>
        <v xml:space="preserve"> - Import Total</v>
      </c>
      <c r="S538" s="193">
        <f t="shared" si="83"/>
        <v>0</v>
      </c>
      <c r="T538" s="192">
        <f t="shared" si="81"/>
        <v>0</v>
      </c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L539" s="189" t="str">
        <f t="shared" si="76"/>
        <v/>
      </c>
      <c r="M539" s="190" t="str">
        <f t="shared" si="82"/>
        <v/>
      </c>
      <c r="N539" s="187">
        <f t="shared" si="77"/>
        <v>0</v>
      </c>
      <c r="O539" s="191">
        <f t="shared" si="78"/>
        <v>0</v>
      </c>
      <c r="P539" s="187" t="str">
        <f t="shared" si="79"/>
        <v>Dins Periode Legal</v>
      </c>
      <c r="Q539" s="187" t="str">
        <f t="shared" si="80"/>
        <v xml:space="preserve"> - Dins Periode Legal</v>
      </c>
      <c r="R539" s="187" t="str">
        <f t="shared" si="75"/>
        <v xml:space="preserve"> - Import Total</v>
      </c>
      <c r="S539" s="193">
        <f t="shared" si="83"/>
        <v>0</v>
      </c>
      <c r="T539" s="192">
        <f t="shared" si="81"/>
        <v>0</v>
      </c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L540" s="189" t="str">
        <f t="shared" si="76"/>
        <v/>
      </c>
      <c r="M540" s="190" t="str">
        <f t="shared" si="82"/>
        <v/>
      </c>
      <c r="N540" s="187">
        <f t="shared" si="77"/>
        <v>0</v>
      </c>
      <c r="O540" s="191">
        <f t="shared" si="78"/>
        <v>0</v>
      </c>
      <c r="P540" s="187" t="str">
        <f t="shared" si="79"/>
        <v>Dins Periode Legal</v>
      </c>
      <c r="Q540" s="187" t="str">
        <f t="shared" si="80"/>
        <v xml:space="preserve"> - Dins Periode Legal</v>
      </c>
      <c r="R540" s="187" t="str">
        <f t="shared" si="75"/>
        <v xml:space="preserve"> - Import Total</v>
      </c>
      <c r="S540" s="193">
        <f t="shared" si="83"/>
        <v>0</v>
      </c>
      <c r="T540" s="192">
        <f t="shared" si="81"/>
        <v>0</v>
      </c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L541" s="189" t="str">
        <f t="shared" si="76"/>
        <v/>
      </c>
      <c r="M541" s="190" t="str">
        <f t="shared" si="82"/>
        <v/>
      </c>
      <c r="N541" s="187">
        <f t="shared" si="77"/>
        <v>0</v>
      </c>
      <c r="O541" s="191">
        <f t="shared" si="78"/>
        <v>0</v>
      </c>
      <c r="P541" s="187" t="str">
        <f t="shared" si="79"/>
        <v>Dins Periode Legal</v>
      </c>
      <c r="Q541" s="187" t="str">
        <f t="shared" si="80"/>
        <v xml:space="preserve"> - Dins Periode Legal</v>
      </c>
      <c r="R541" s="187" t="str">
        <f t="shared" si="75"/>
        <v xml:space="preserve"> - Import Total</v>
      </c>
      <c r="S541" s="193">
        <f t="shared" si="83"/>
        <v>0</v>
      </c>
      <c r="T541" s="192">
        <f t="shared" si="81"/>
        <v>0</v>
      </c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L542" s="189" t="str">
        <f t="shared" si="76"/>
        <v/>
      </c>
      <c r="M542" s="190" t="str">
        <f t="shared" si="82"/>
        <v/>
      </c>
      <c r="N542" s="187">
        <f t="shared" si="77"/>
        <v>0</v>
      </c>
      <c r="O542" s="191">
        <f t="shared" si="78"/>
        <v>0</v>
      </c>
      <c r="P542" s="187" t="str">
        <f t="shared" si="79"/>
        <v>Dins Periode Legal</v>
      </c>
      <c r="Q542" s="187" t="str">
        <f t="shared" si="80"/>
        <v xml:space="preserve"> - Dins Periode Legal</v>
      </c>
      <c r="R542" s="187" t="str">
        <f t="shared" si="75"/>
        <v xml:space="preserve"> - Import Total</v>
      </c>
      <c r="S542" s="193">
        <f t="shared" si="83"/>
        <v>0</v>
      </c>
      <c r="T542" s="192">
        <f t="shared" si="81"/>
        <v>0</v>
      </c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L543" s="189" t="str">
        <f t="shared" si="76"/>
        <v/>
      </c>
      <c r="M543" s="190" t="str">
        <f t="shared" si="82"/>
        <v/>
      </c>
      <c r="N543" s="187">
        <f t="shared" si="77"/>
        <v>0</v>
      </c>
      <c r="O543" s="191">
        <f t="shared" si="78"/>
        <v>0</v>
      </c>
      <c r="P543" s="187" t="str">
        <f t="shared" si="79"/>
        <v>Dins Periode Legal</v>
      </c>
      <c r="Q543" s="187" t="str">
        <f t="shared" si="80"/>
        <v xml:space="preserve"> - Dins Periode Legal</v>
      </c>
      <c r="R543" s="187" t="str">
        <f t="shared" si="75"/>
        <v xml:space="preserve"> - Import Total</v>
      </c>
      <c r="S543" s="193">
        <f t="shared" si="83"/>
        <v>0</v>
      </c>
      <c r="T543" s="192">
        <f t="shared" si="81"/>
        <v>0</v>
      </c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L544" s="189" t="str">
        <f t="shared" si="76"/>
        <v/>
      </c>
      <c r="M544" s="190" t="str">
        <f t="shared" si="82"/>
        <v/>
      </c>
      <c r="N544" s="187">
        <f t="shared" si="77"/>
        <v>0</v>
      </c>
      <c r="O544" s="191">
        <f t="shared" si="78"/>
        <v>0</v>
      </c>
      <c r="P544" s="187" t="str">
        <f t="shared" si="79"/>
        <v>Dins Periode Legal</v>
      </c>
      <c r="Q544" s="187" t="str">
        <f t="shared" si="80"/>
        <v xml:space="preserve"> - Dins Periode Legal</v>
      </c>
      <c r="R544" s="187" t="str">
        <f t="shared" si="75"/>
        <v xml:space="preserve"> - Import Total</v>
      </c>
      <c r="S544" s="193">
        <f t="shared" si="83"/>
        <v>0</v>
      </c>
      <c r="T544" s="192">
        <f t="shared" si="81"/>
        <v>0</v>
      </c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L545" s="189" t="str">
        <f t="shared" si="76"/>
        <v/>
      </c>
      <c r="M545" s="190" t="str">
        <f t="shared" si="82"/>
        <v/>
      </c>
      <c r="N545" s="187">
        <f t="shared" si="77"/>
        <v>0</v>
      </c>
      <c r="O545" s="191">
        <f t="shared" si="78"/>
        <v>0</v>
      </c>
      <c r="P545" s="187" t="str">
        <f t="shared" si="79"/>
        <v>Dins Periode Legal</v>
      </c>
      <c r="Q545" s="187" t="str">
        <f t="shared" si="80"/>
        <v xml:space="preserve"> - Dins Periode Legal</v>
      </c>
      <c r="R545" s="187" t="str">
        <f t="shared" si="75"/>
        <v xml:space="preserve"> - Import Total</v>
      </c>
      <c r="S545" s="193">
        <f t="shared" si="83"/>
        <v>0</v>
      </c>
      <c r="T545" s="192">
        <f t="shared" si="81"/>
        <v>0</v>
      </c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L546" s="189" t="str">
        <f t="shared" si="76"/>
        <v/>
      </c>
      <c r="M546" s="190" t="str">
        <f t="shared" si="82"/>
        <v/>
      </c>
      <c r="N546" s="187">
        <f t="shared" si="77"/>
        <v>0</v>
      </c>
      <c r="O546" s="191">
        <f t="shared" si="78"/>
        <v>0</v>
      </c>
      <c r="P546" s="187" t="str">
        <f t="shared" si="79"/>
        <v>Dins Periode Legal</v>
      </c>
      <c r="Q546" s="187" t="str">
        <f t="shared" si="80"/>
        <v xml:space="preserve"> - Dins Periode Legal</v>
      </c>
      <c r="R546" s="187" t="str">
        <f t="shared" si="75"/>
        <v xml:space="preserve"> - Import Total</v>
      </c>
      <c r="S546" s="193">
        <f t="shared" si="83"/>
        <v>0</v>
      </c>
      <c r="T546" s="192">
        <f t="shared" si="81"/>
        <v>0</v>
      </c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L547" s="189" t="str">
        <f t="shared" si="76"/>
        <v/>
      </c>
      <c r="M547" s="190" t="str">
        <f t="shared" si="82"/>
        <v/>
      </c>
      <c r="N547" s="187">
        <f t="shared" si="77"/>
        <v>0</v>
      </c>
      <c r="O547" s="191">
        <f t="shared" si="78"/>
        <v>0</v>
      </c>
      <c r="P547" s="187" t="str">
        <f t="shared" si="79"/>
        <v>Dins Periode Legal</v>
      </c>
      <c r="Q547" s="187" t="str">
        <f t="shared" si="80"/>
        <v xml:space="preserve"> - Dins Periode Legal</v>
      </c>
      <c r="R547" s="187" t="str">
        <f t="shared" si="75"/>
        <v xml:space="preserve"> - Import Total</v>
      </c>
      <c r="S547" s="193">
        <f t="shared" si="83"/>
        <v>0</v>
      </c>
      <c r="T547" s="192">
        <f t="shared" si="81"/>
        <v>0</v>
      </c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L548" s="189" t="str">
        <f t="shared" si="76"/>
        <v/>
      </c>
      <c r="M548" s="190" t="str">
        <f t="shared" si="82"/>
        <v/>
      </c>
      <c r="N548" s="187">
        <f t="shared" si="77"/>
        <v>0</v>
      </c>
      <c r="O548" s="191">
        <f t="shared" si="78"/>
        <v>0</v>
      </c>
      <c r="P548" s="187" t="str">
        <f t="shared" si="79"/>
        <v>Dins Periode Legal</v>
      </c>
      <c r="Q548" s="187" t="str">
        <f t="shared" si="80"/>
        <v xml:space="preserve"> - Dins Periode Legal</v>
      </c>
      <c r="R548" s="187" t="str">
        <f t="shared" si="75"/>
        <v xml:space="preserve"> - Import Total</v>
      </c>
      <c r="S548" s="193">
        <f t="shared" si="83"/>
        <v>0</v>
      </c>
      <c r="T548" s="192">
        <f t="shared" si="81"/>
        <v>0</v>
      </c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L549" s="189" t="str">
        <f t="shared" si="76"/>
        <v/>
      </c>
      <c r="M549" s="190" t="str">
        <f t="shared" si="82"/>
        <v/>
      </c>
      <c r="N549" s="187">
        <f t="shared" si="77"/>
        <v>0</v>
      </c>
      <c r="O549" s="191">
        <f t="shared" si="78"/>
        <v>0</v>
      </c>
      <c r="P549" s="187" t="str">
        <f t="shared" si="79"/>
        <v>Dins Periode Legal</v>
      </c>
      <c r="Q549" s="187" t="str">
        <f t="shared" si="80"/>
        <v xml:space="preserve"> - Dins Periode Legal</v>
      </c>
      <c r="R549" s="187" t="str">
        <f t="shared" si="75"/>
        <v xml:space="preserve"> - Import Total</v>
      </c>
      <c r="S549" s="193">
        <f t="shared" si="83"/>
        <v>0</v>
      </c>
      <c r="T549" s="192">
        <f t="shared" si="81"/>
        <v>0</v>
      </c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L550" s="189" t="str">
        <f t="shared" si="76"/>
        <v/>
      </c>
      <c r="M550" s="190" t="str">
        <f t="shared" si="82"/>
        <v/>
      </c>
      <c r="N550" s="187">
        <f t="shared" si="77"/>
        <v>0</v>
      </c>
      <c r="O550" s="191">
        <f t="shared" si="78"/>
        <v>0</v>
      </c>
      <c r="P550" s="187" t="str">
        <f t="shared" si="79"/>
        <v>Dins Periode Legal</v>
      </c>
      <c r="Q550" s="187" t="str">
        <f t="shared" si="80"/>
        <v xml:space="preserve"> - Dins Periode Legal</v>
      </c>
      <c r="R550" s="187" t="str">
        <f t="shared" si="75"/>
        <v xml:space="preserve"> - Import Total</v>
      </c>
      <c r="S550" s="193">
        <f t="shared" si="83"/>
        <v>0</v>
      </c>
      <c r="T550" s="192">
        <f t="shared" si="81"/>
        <v>0</v>
      </c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L551" s="189" t="str">
        <f t="shared" si="76"/>
        <v/>
      </c>
      <c r="M551" s="190" t="str">
        <f t="shared" si="82"/>
        <v/>
      </c>
      <c r="N551" s="187">
        <f t="shared" si="77"/>
        <v>0</v>
      </c>
      <c r="O551" s="191">
        <f t="shared" si="78"/>
        <v>0</v>
      </c>
      <c r="P551" s="187" t="str">
        <f t="shared" si="79"/>
        <v>Dins Periode Legal</v>
      </c>
      <c r="Q551" s="187" t="str">
        <f t="shared" si="80"/>
        <v xml:space="preserve"> - Dins Periode Legal</v>
      </c>
      <c r="R551" s="187" t="str">
        <f t="shared" si="75"/>
        <v xml:space="preserve"> - Import Total</v>
      </c>
      <c r="S551" s="193">
        <f t="shared" si="83"/>
        <v>0</v>
      </c>
      <c r="T551" s="192">
        <f t="shared" si="81"/>
        <v>0</v>
      </c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L552" s="189" t="str">
        <f t="shared" si="76"/>
        <v/>
      </c>
      <c r="M552" s="190" t="str">
        <f t="shared" si="82"/>
        <v/>
      </c>
      <c r="N552" s="187">
        <f t="shared" si="77"/>
        <v>0</v>
      </c>
      <c r="O552" s="191">
        <f t="shared" si="78"/>
        <v>0</v>
      </c>
      <c r="P552" s="187" t="str">
        <f t="shared" si="79"/>
        <v>Dins Periode Legal</v>
      </c>
      <c r="Q552" s="187" t="str">
        <f t="shared" si="80"/>
        <v xml:space="preserve"> - Dins Periode Legal</v>
      </c>
      <c r="R552" s="187" t="str">
        <f t="shared" si="75"/>
        <v xml:space="preserve"> - Import Total</v>
      </c>
      <c r="S552" s="193">
        <f t="shared" si="83"/>
        <v>0</v>
      </c>
      <c r="T552" s="192">
        <f t="shared" si="81"/>
        <v>0</v>
      </c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L553" s="189" t="str">
        <f t="shared" si="76"/>
        <v/>
      </c>
      <c r="M553" s="190" t="str">
        <f t="shared" si="82"/>
        <v/>
      </c>
      <c r="N553" s="187">
        <f t="shared" si="77"/>
        <v>0</v>
      </c>
      <c r="O553" s="191">
        <f t="shared" si="78"/>
        <v>0</v>
      </c>
      <c r="P553" s="187" t="str">
        <f t="shared" si="79"/>
        <v>Dins Periode Legal</v>
      </c>
      <c r="Q553" s="187" t="str">
        <f t="shared" si="80"/>
        <v xml:space="preserve"> - Dins Periode Legal</v>
      </c>
      <c r="R553" s="187" t="str">
        <f t="shared" si="75"/>
        <v xml:space="preserve"> - Import Total</v>
      </c>
      <c r="S553" s="193">
        <f t="shared" si="83"/>
        <v>0</v>
      </c>
      <c r="T553" s="192">
        <f t="shared" si="81"/>
        <v>0</v>
      </c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L554" s="189" t="str">
        <f t="shared" si="76"/>
        <v/>
      </c>
      <c r="M554" s="190" t="str">
        <f t="shared" si="82"/>
        <v/>
      </c>
      <c r="N554" s="187">
        <f t="shared" si="77"/>
        <v>0</v>
      </c>
      <c r="O554" s="191">
        <f t="shared" si="78"/>
        <v>0</v>
      </c>
      <c r="P554" s="187" t="str">
        <f t="shared" si="79"/>
        <v>Dins Periode Legal</v>
      </c>
      <c r="Q554" s="187" t="str">
        <f t="shared" si="80"/>
        <v xml:space="preserve"> - Dins Periode Legal</v>
      </c>
      <c r="R554" s="187" t="str">
        <f t="shared" si="75"/>
        <v xml:space="preserve"> - Import Total</v>
      </c>
      <c r="S554" s="193">
        <f t="shared" si="83"/>
        <v>0</v>
      </c>
      <c r="T554" s="192">
        <f t="shared" si="81"/>
        <v>0</v>
      </c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L555" s="189" t="str">
        <f t="shared" si="76"/>
        <v/>
      </c>
      <c r="M555" s="190" t="str">
        <f t="shared" si="82"/>
        <v/>
      </c>
      <c r="N555" s="187">
        <f t="shared" si="77"/>
        <v>0</v>
      </c>
      <c r="O555" s="191">
        <f t="shared" si="78"/>
        <v>0</v>
      </c>
      <c r="P555" s="187" t="str">
        <f t="shared" si="79"/>
        <v>Dins Periode Legal</v>
      </c>
      <c r="Q555" s="187" t="str">
        <f t="shared" si="80"/>
        <v xml:space="preserve"> - Dins Periode Legal</v>
      </c>
      <c r="R555" s="187" t="str">
        <f t="shared" si="75"/>
        <v xml:space="preserve"> - Import Total</v>
      </c>
      <c r="S555" s="193">
        <f t="shared" si="83"/>
        <v>0</v>
      </c>
      <c r="T555" s="192">
        <f t="shared" si="81"/>
        <v>0</v>
      </c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L556" s="189" t="str">
        <f t="shared" si="76"/>
        <v/>
      </c>
      <c r="M556" s="190" t="str">
        <f t="shared" si="82"/>
        <v/>
      </c>
      <c r="N556" s="187">
        <f t="shared" si="77"/>
        <v>0</v>
      </c>
      <c r="O556" s="191">
        <f t="shared" si="78"/>
        <v>0</v>
      </c>
      <c r="P556" s="187" t="str">
        <f t="shared" si="79"/>
        <v>Dins Periode Legal</v>
      </c>
      <c r="Q556" s="187" t="str">
        <f t="shared" si="80"/>
        <v xml:space="preserve"> - Dins Periode Legal</v>
      </c>
      <c r="R556" s="187" t="str">
        <f t="shared" si="75"/>
        <v xml:space="preserve"> - Import Total</v>
      </c>
      <c r="S556" s="193">
        <f t="shared" si="83"/>
        <v>0</v>
      </c>
      <c r="T556" s="192">
        <f t="shared" si="81"/>
        <v>0</v>
      </c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L557" s="189" t="str">
        <f t="shared" si="76"/>
        <v/>
      </c>
      <c r="M557" s="190" t="str">
        <f t="shared" si="82"/>
        <v/>
      </c>
      <c r="N557" s="187">
        <f t="shared" si="77"/>
        <v>0</v>
      </c>
      <c r="O557" s="191">
        <f t="shared" si="78"/>
        <v>0</v>
      </c>
      <c r="P557" s="187" t="str">
        <f t="shared" si="79"/>
        <v>Dins Periode Legal</v>
      </c>
      <c r="Q557" s="187" t="str">
        <f t="shared" si="80"/>
        <v xml:space="preserve"> - Dins Periode Legal</v>
      </c>
      <c r="R557" s="187" t="str">
        <f t="shared" si="75"/>
        <v xml:space="preserve"> - Import Total</v>
      </c>
      <c r="S557" s="193">
        <f t="shared" si="83"/>
        <v>0</v>
      </c>
      <c r="T557" s="192">
        <f t="shared" si="81"/>
        <v>0</v>
      </c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L558" s="189" t="str">
        <f t="shared" si="76"/>
        <v/>
      </c>
      <c r="M558" s="190" t="str">
        <f t="shared" si="82"/>
        <v/>
      </c>
      <c r="N558" s="187">
        <f t="shared" si="77"/>
        <v>0</v>
      </c>
      <c r="O558" s="191">
        <f t="shared" si="78"/>
        <v>0</v>
      </c>
      <c r="P558" s="187" t="str">
        <f t="shared" si="79"/>
        <v>Dins Periode Legal</v>
      </c>
      <c r="Q558" s="187" t="str">
        <f t="shared" si="80"/>
        <v xml:space="preserve"> - Dins Periode Legal</v>
      </c>
      <c r="R558" s="187" t="str">
        <f t="shared" si="75"/>
        <v xml:space="preserve"> - Import Total</v>
      </c>
      <c r="S558" s="193">
        <f t="shared" si="83"/>
        <v>0</v>
      </c>
      <c r="T558" s="192">
        <f t="shared" si="81"/>
        <v>0</v>
      </c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L559" s="189" t="str">
        <f t="shared" si="76"/>
        <v/>
      </c>
      <c r="M559" s="190" t="str">
        <f t="shared" si="82"/>
        <v/>
      </c>
      <c r="N559" s="187">
        <f t="shared" si="77"/>
        <v>0</v>
      </c>
      <c r="O559" s="191">
        <f t="shared" si="78"/>
        <v>0</v>
      </c>
      <c r="P559" s="187" t="str">
        <f t="shared" si="79"/>
        <v>Dins Periode Legal</v>
      </c>
      <c r="Q559" s="187" t="str">
        <f t="shared" si="80"/>
        <v xml:space="preserve"> - Dins Periode Legal</v>
      </c>
      <c r="R559" s="187" t="str">
        <f t="shared" si="75"/>
        <v xml:space="preserve"> - Import Total</v>
      </c>
      <c r="S559" s="193">
        <f t="shared" si="83"/>
        <v>0</v>
      </c>
      <c r="T559" s="192">
        <f t="shared" si="81"/>
        <v>0</v>
      </c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L560" s="189" t="str">
        <f t="shared" si="76"/>
        <v/>
      </c>
      <c r="M560" s="190" t="str">
        <f t="shared" si="82"/>
        <v/>
      </c>
      <c r="N560" s="187">
        <f t="shared" si="77"/>
        <v>0</v>
      </c>
      <c r="O560" s="191">
        <f t="shared" si="78"/>
        <v>0</v>
      </c>
      <c r="P560" s="187" t="str">
        <f t="shared" si="79"/>
        <v>Dins Periode Legal</v>
      </c>
      <c r="Q560" s="187" t="str">
        <f t="shared" si="80"/>
        <v xml:space="preserve"> - Dins Periode Legal</v>
      </c>
      <c r="R560" s="187" t="str">
        <f t="shared" si="75"/>
        <v xml:space="preserve"> - Import Total</v>
      </c>
      <c r="S560" s="193">
        <f t="shared" si="83"/>
        <v>0</v>
      </c>
      <c r="T560" s="192">
        <f t="shared" si="81"/>
        <v>0</v>
      </c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L561" s="189" t="str">
        <f t="shared" si="76"/>
        <v/>
      </c>
      <c r="M561" s="190" t="str">
        <f t="shared" si="82"/>
        <v/>
      </c>
      <c r="N561" s="187">
        <f t="shared" si="77"/>
        <v>0</v>
      </c>
      <c r="O561" s="191">
        <f t="shared" si="78"/>
        <v>0</v>
      </c>
      <c r="P561" s="187" t="str">
        <f t="shared" si="79"/>
        <v>Dins Periode Legal</v>
      </c>
      <c r="Q561" s="187" t="str">
        <f t="shared" si="80"/>
        <v xml:space="preserve"> - Dins Periode Legal</v>
      </c>
      <c r="R561" s="187" t="str">
        <f t="shared" si="75"/>
        <v xml:space="preserve"> - Import Total</v>
      </c>
      <c r="S561" s="193">
        <f t="shared" si="83"/>
        <v>0</v>
      </c>
      <c r="T561" s="192">
        <f t="shared" si="81"/>
        <v>0</v>
      </c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L562" s="189" t="str">
        <f t="shared" si="76"/>
        <v/>
      </c>
      <c r="M562" s="190" t="str">
        <f t="shared" si="82"/>
        <v/>
      </c>
      <c r="N562" s="187">
        <f t="shared" si="77"/>
        <v>0</v>
      </c>
      <c r="O562" s="191">
        <f t="shared" si="78"/>
        <v>0</v>
      </c>
      <c r="P562" s="187" t="str">
        <f t="shared" si="79"/>
        <v>Dins Periode Legal</v>
      </c>
      <c r="Q562" s="187" t="str">
        <f t="shared" si="80"/>
        <v xml:space="preserve"> - Dins Periode Legal</v>
      </c>
      <c r="R562" s="187" t="str">
        <f t="shared" si="75"/>
        <v xml:space="preserve"> - Import Total</v>
      </c>
      <c r="S562" s="193">
        <f t="shared" si="83"/>
        <v>0</v>
      </c>
      <c r="T562" s="192">
        <f t="shared" si="81"/>
        <v>0</v>
      </c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L563" s="189" t="str">
        <f t="shared" si="76"/>
        <v/>
      </c>
      <c r="M563" s="190" t="str">
        <f t="shared" si="82"/>
        <v/>
      </c>
      <c r="N563" s="187">
        <f t="shared" si="77"/>
        <v>0</v>
      </c>
      <c r="O563" s="191">
        <f t="shared" si="78"/>
        <v>0</v>
      </c>
      <c r="P563" s="187" t="str">
        <f t="shared" si="79"/>
        <v>Dins Periode Legal</v>
      </c>
      <c r="Q563" s="187" t="str">
        <f t="shared" si="80"/>
        <v xml:space="preserve"> - Dins Periode Legal</v>
      </c>
      <c r="R563" s="187" t="str">
        <f t="shared" si="75"/>
        <v xml:space="preserve"> - Import Total</v>
      </c>
      <c r="S563" s="193">
        <f t="shared" si="83"/>
        <v>0</v>
      </c>
      <c r="T563" s="192">
        <f t="shared" si="81"/>
        <v>0</v>
      </c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L564" s="189" t="str">
        <f t="shared" si="76"/>
        <v/>
      </c>
      <c r="M564" s="190" t="str">
        <f t="shared" si="82"/>
        <v/>
      </c>
      <c r="N564" s="187">
        <f t="shared" si="77"/>
        <v>0</v>
      </c>
      <c r="O564" s="191">
        <f t="shared" si="78"/>
        <v>0</v>
      </c>
      <c r="P564" s="187" t="str">
        <f t="shared" si="79"/>
        <v>Dins Periode Legal</v>
      </c>
      <c r="Q564" s="187" t="str">
        <f t="shared" si="80"/>
        <v xml:space="preserve"> - Dins Periode Legal</v>
      </c>
      <c r="R564" s="187" t="str">
        <f t="shared" si="75"/>
        <v xml:space="preserve"> - Import Total</v>
      </c>
      <c r="S564" s="193">
        <f t="shared" si="83"/>
        <v>0</v>
      </c>
      <c r="T564" s="192">
        <f t="shared" si="81"/>
        <v>0</v>
      </c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L565" s="189" t="str">
        <f t="shared" si="76"/>
        <v/>
      </c>
      <c r="M565" s="190" t="str">
        <f t="shared" si="82"/>
        <v/>
      </c>
      <c r="N565" s="187">
        <f t="shared" si="77"/>
        <v>0</v>
      </c>
      <c r="O565" s="191">
        <f t="shared" si="78"/>
        <v>0</v>
      </c>
      <c r="P565" s="187" t="str">
        <f t="shared" si="79"/>
        <v>Dins Periode Legal</v>
      </c>
      <c r="Q565" s="187" t="str">
        <f t="shared" si="80"/>
        <v xml:space="preserve"> - Dins Periode Legal</v>
      </c>
      <c r="R565" s="187" t="str">
        <f t="shared" si="75"/>
        <v xml:space="preserve"> - Import Total</v>
      </c>
      <c r="S565" s="193">
        <f t="shared" si="83"/>
        <v>0</v>
      </c>
      <c r="T565" s="192">
        <f t="shared" si="81"/>
        <v>0</v>
      </c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L566" s="189" t="str">
        <f t="shared" si="76"/>
        <v/>
      </c>
      <c r="M566" s="190" t="str">
        <f t="shared" si="82"/>
        <v/>
      </c>
      <c r="N566" s="187">
        <f t="shared" si="77"/>
        <v>0</v>
      </c>
      <c r="O566" s="191">
        <f t="shared" si="78"/>
        <v>0</v>
      </c>
      <c r="P566" s="187" t="str">
        <f t="shared" si="79"/>
        <v>Dins Periode Legal</v>
      </c>
      <c r="Q566" s="187" t="str">
        <f t="shared" si="80"/>
        <v xml:space="preserve"> - Dins Periode Legal</v>
      </c>
      <c r="R566" s="187" t="str">
        <f t="shared" si="75"/>
        <v xml:space="preserve"> - Import Total</v>
      </c>
      <c r="S566" s="193">
        <f t="shared" si="83"/>
        <v>0</v>
      </c>
      <c r="T566" s="192">
        <f t="shared" si="81"/>
        <v>0</v>
      </c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L567" s="189" t="str">
        <f t="shared" si="76"/>
        <v/>
      </c>
      <c r="M567" s="190" t="str">
        <f t="shared" si="82"/>
        <v/>
      </c>
      <c r="N567" s="187">
        <f t="shared" si="77"/>
        <v>0</v>
      </c>
      <c r="O567" s="191">
        <f t="shared" si="78"/>
        <v>0</v>
      </c>
      <c r="P567" s="187" t="str">
        <f t="shared" si="79"/>
        <v>Dins Periode Legal</v>
      </c>
      <c r="Q567" s="187" t="str">
        <f t="shared" si="80"/>
        <v xml:space="preserve"> - Dins Periode Legal</v>
      </c>
      <c r="R567" s="187" t="str">
        <f t="shared" si="75"/>
        <v xml:space="preserve"> - Import Total</v>
      </c>
      <c r="S567" s="193">
        <f t="shared" si="83"/>
        <v>0</v>
      </c>
      <c r="T567" s="192">
        <f t="shared" si="81"/>
        <v>0</v>
      </c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L568" s="189" t="str">
        <f t="shared" si="76"/>
        <v/>
      </c>
      <c r="M568" s="190" t="str">
        <f t="shared" si="82"/>
        <v/>
      </c>
      <c r="N568" s="187">
        <f t="shared" si="77"/>
        <v>0</v>
      </c>
      <c r="O568" s="191">
        <f t="shared" si="78"/>
        <v>0</v>
      </c>
      <c r="P568" s="187" t="str">
        <f t="shared" si="79"/>
        <v>Dins Periode Legal</v>
      </c>
      <c r="Q568" s="187" t="str">
        <f t="shared" si="80"/>
        <v xml:space="preserve"> - Dins Periode Legal</v>
      </c>
      <c r="R568" s="187" t="str">
        <f t="shared" si="75"/>
        <v xml:space="preserve"> - Import Total</v>
      </c>
      <c r="S568" s="193">
        <f t="shared" si="83"/>
        <v>0</v>
      </c>
      <c r="T568" s="192">
        <f t="shared" si="81"/>
        <v>0</v>
      </c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L569" s="189" t="str">
        <f t="shared" si="76"/>
        <v/>
      </c>
      <c r="M569" s="190" t="str">
        <f t="shared" si="82"/>
        <v/>
      </c>
      <c r="N569" s="187">
        <f t="shared" si="77"/>
        <v>0</v>
      </c>
      <c r="O569" s="191">
        <f t="shared" si="78"/>
        <v>0</v>
      </c>
      <c r="P569" s="187" t="str">
        <f t="shared" si="79"/>
        <v>Dins Periode Legal</v>
      </c>
      <c r="Q569" s="187" t="str">
        <f t="shared" si="80"/>
        <v xml:space="preserve"> - Dins Periode Legal</v>
      </c>
      <c r="R569" s="187" t="str">
        <f t="shared" si="75"/>
        <v xml:space="preserve"> - Import Total</v>
      </c>
      <c r="S569" s="193">
        <f t="shared" si="83"/>
        <v>0</v>
      </c>
      <c r="T569" s="192">
        <f t="shared" si="81"/>
        <v>0</v>
      </c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L570" s="189" t="str">
        <f t="shared" si="76"/>
        <v/>
      </c>
      <c r="M570" s="190" t="str">
        <f t="shared" si="82"/>
        <v/>
      </c>
      <c r="N570" s="187">
        <f t="shared" si="77"/>
        <v>0</v>
      </c>
      <c r="O570" s="191">
        <f t="shared" si="78"/>
        <v>0</v>
      </c>
      <c r="P570" s="187" t="str">
        <f t="shared" si="79"/>
        <v>Dins Periode Legal</v>
      </c>
      <c r="Q570" s="187" t="str">
        <f t="shared" si="80"/>
        <v xml:space="preserve"> - Dins Periode Legal</v>
      </c>
      <c r="R570" s="187" t="str">
        <f t="shared" si="75"/>
        <v xml:space="preserve"> - Import Total</v>
      </c>
      <c r="S570" s="193">
        <f t="shared" si="83"/>
        <v>0</v>
      </c>
      <c r="T570" s="192">
        <f t="shared" si="81"/>
        <v>0</v>
      </c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L571" s="189" t="str">
        <f t="shared" si="76"/>
        <v/>
      </c>
      <c r="M571" s="190" t="str">
        <f t="shared" si="82"/>
        <v/>
      </c>
      <c r="N571" s="187">
        <f t="shared" si="77"/>
        <v>0</v>
      </c>
      <c r="O571" s="191">
        <f t="shared" si="78"/>
        <v>0</v>
      </c>
      <c r="P571" s="187" t="str">
        <f t="shared" si="79"/>
        <v>Dins Periode Legal</v>
      </c>
      <c r="Q571" s="187" t="str">
        <f t="shared" si="80"/>
        <v xml:space="preserve"> - Dins Periode Legal</v>
      </c>
      <c r="R571" s="187" t="str">
        <f t="shared" si="75"/>
        <v xml:space="preserve"> - Import Total</v>
      </c>
      <c r="S571" s="193">
        <f t="shared" si="83"/>
        <v>0</v>
      </c>
      <c r="T571" s="192">
        <f t="shared" si="81"/>
        <v>0</v>
      </c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L572" s="189" t="str">
        <f t="shared" si="76"/>
        <v/>
      </c>
      <c r="M572" s="190" t="str">
        <f t="shared" si="82"/>
        <v/>
      </c>
      <c r="N572" s="187">
        <f t="shared" si="77"/>
        <v>0</v>
      </c>
      <c r="O572" s="191">
        <f t="shared" si="78"/>
        <v>0</v>
      </c>
      <c r="P572" s="187" t="str">
        <f t="shared" si="79"/>
        <v>Dins Periode Legal</v>
      </c>
      <c r="Q572" s="187" t="str">
        <f t="shared" si="80"/>
        <v xml:space="preserve"> - Dins Periode Legal</v>
      </c>
      <c r="R572" s="187" t="str">
        <f t="shared" si="75"/>
        <v xml:space="preserve"> - Import Total</v>
      </c>
      <c r="S572" s="193">
        <f t="shared" si="83"/>
        <v>0</v>
      </c>
      <c r="T572" s="192">
        <f t="shared" si="81"/>
        <v>0</v>
      </c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L573" s="189" t="str">
        <f t="shared" si="76"/>
        <v/>
      </c>
      <c r="M573" s="190" t="str">
        <f t="shared" si="82"/>
        <v/>
      </c>
      <c r="N573" s="187">
        <f t="shared" si="77"/>
        <v>0</v>
      </c>
      <c r="O573" s="191">
        <f t="shared" si="78"/>
        <v>0</v>
      </c>
      <c r="P573" s="187" t="str">
        <f t="shared" si="79"/>
        <v>Dins Periode Legal</v>
      </c>
      <c r="Q573" s="187" t="str">
        <f t="shared" si="80"/>
        <v xml:space="preserve"> - Dins Periode Legal</v>
      </c>
      <c r="R573" s="187" t="str">
        <f t="shared" si="75"/>
        <v xml:space="preserve"> - Import Total</v>
      </c>
      <c r="S573" s="193">
        <f t="shared" si="83"/>
        <v>0</v>
      </c>
      <c r="T573" s="192">
        <f t="shared" si="81"/>
        <v>0</v>
      </c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L574" s="189" t="str">
        <f t="shared" si="76"/>
        <v/>
      </c>
      <c r="M574" s="190" t="str">
        <f t="shared" si="82"/>
        <v/>
      </c>
      <c r="N574" s="187">
        <f t="shared" si="77"/>
        <v>0</v>
      </c>
      <c r="O574" s="191">
        <f t="shared" si="78"/>
        <v>0</v>
      </c>
      <c r="P574" s="187" t="str">
        <f t="shared" si="79"/>
        <v>Dins Periode Legal</v>
      </c>
      <c r="Q574" s="187" t="str">
        <f t="shared" si="80"/>
        <v xml:space="preserve"> - Dins Periode Legal</v>
      </c>
      <c r="R574" s="187" t="str">
        <f t="shared" si="75"/>
        <v xml:space="preserve"> - Import Total</v>
      </c>
      <c r="S574" s="193">
        <f t="shared" si="83"/>
        <v>0</v>
      </c>
      <c r="T574" s="192">
        <f t="shared" si="81"/>
        <v>0</v>
      </c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L575" s="189" t="str">
        <f t="shared" si="76"/>
        <v/>
      </c>
      <c r="M575" s="190" t="str">
        <f t="shared" si="82"/>
        <v/>
      </c>
      <c r="N575" s="187">
        <f t="shared" si="77"/>
        <v>0</v>
      </c>
      <c r="O575" s="191">
        <f t="shared" si="78"/>
        <v>0</v>
      </c>
      <c r="P575" s="187" t="str">
        <f t="shared" si="79"/>
        <v>Dins Periode Legal</v>
      </c>
      <c r="Q575" s="187" t="str">
        <f t="shared" si="80"/>
        <v xml:space="preserve"> - Dins Periode Legal</v>
      </c>
      <c r="R575" s="187" t="str">
        <f t="shared" si="75"/>
        <v xml:space="preserve"> - Import Total</v>
      </c>
      <c r="S575" s="193">
        <f t="shared" si="83"/>
        <v>0</v>
      </c>
      <c r="T575" s="192">
        <f t="shared" si="81"/>
        <v>0</v>
      </c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L576" s="189" t="str">
        <f t="shared" si="76"/>
        <v/>
      </c>
      <c r="M576" s="190" t="str">
        <f t="shared" si="82"/>
        <v/>
      </c>
      <c r="N576" s="187">
        <f t="shared" si="77"/>
        <v>0</v>
      </c>
      <c r="O576" s="191">
        <f t="shared" si="78"/>
        <v>0</v>
      </c>
      <c r="P576" s="187" t="str">
        <f t="shared" si="79"/>
        <v>Dins Periode Legal</v>
      </c>
      <c r="Q576" s="187" t="str">
        <f t="shared" si="80"/>
        <v xml:space="preserve"> - Dins Periode Legal</v>
      </c>
      <c r="R576" s="187" t="str">
        <f t="shared" si="75"/>
        <v xml:space="preserve"> - Import Total</v>
      </c>
      <c r="S576" s="193">
        <f t="shared" si="83"/>
        <v>0</v>
      </c>
      <c r="T576" s="192">
        <f t="shared" si="81"/>
        <v>0</v>
      </c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L577" s="189" t="str">
        <f t="shared" si="76"/>
        <v/>
      </c>
      <c r="M577" s="190" t="str">
        <f t="shared" si="82"/>
        <v/>
      </c>
      <c r="N577" s="187">
        <f t="shared" si="77"/>
        <v>0</v>
      </c>
      <c r="O577" s="191">
        <f t="shared" si="78"/>
        <v>0</v>
      </c>
      <c r="P577" s="187" t="str">
        <f t="shared" si="79"/>
        <v>Dins Periode Legal</v>
      </c>
      <c r="Q577" s="187" t="str">
        <f t="shared" si="80"/>
        <v xml:space="preserve"> - Dins Periode Legal</v>
      </c>
      <c r="R577" s="187" t="str">
        <f t="shared" si="75"/>
        <v xml:space="preserve"> - Import Total</v>
      </c>
      <c r="S577" s="193">
        <f t="shared" si="83"/>
        <v>0</v>
      </c>
      <c r="T577" s="192">
        <f t="shared" si="81"/>
        <v>0</v>
      </c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L578" s="189" t="str">
        <f t="shared" si="76"/>
        <v/>
      </c>
      <c r="M578" s="190" t="str">
        <f t="shared" si="82"/>
        <v/>
      </c>
      <c r="N578" s="187">
        <f t="shared" si="77"/>
        <v>0</v>
      </c>
      <c r="O578" s="191">
        <f t="shared" si="78"/>
        <v>0</v>
      </c>
      <c r="P578" s="187" t="str">
        <f t="shared" si="79"/>
        <v>Dins Periode Legal</v>
      </c>
      <c r="Q578" s="187" t="str">
        <f t="shared" si="80"/>
        <v xml:space="preserve"> - Dins Periode Legal</v>
      </c>
      <c r="R578" s="187" t="str">
        <f t="shared" si="75"/>
        <v xml:space="preserve"> - Import Total</v>
      </c>
      <c r="S578" s="193">
        <f t="shared" si="83"/>
        <v>0</v>
      </c>
      <c r="T578" s="192">
        <f t="shared" si="81"/>
        <v>0</v>
      </c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L579" s="189" t="str">
        <f t="shared" si="76"/>
        <v/>
      </c>
      <c r="M579" s="190" t="str">
        <f t="shared" si="82"/>
        <v/>
      </c>
      <c r="N579" s="187">
        <f t="shared" si="77"/>
        <v>0</v>
      </c>
      <c r="O579" s="191">
        <f t="shared" si="78"/>
        <v>0</v>
      </c>
      <c r="P579" s="187" t="str">
        <f t="shared" si="79"/>
        <v>Dins Periode Legal</v>
      </c>
      <c r="Q579" s="187" t="str">
        <f t="shared" si="80"/>
        <v xml:space="preserve"> - Dins Periode Legal</v>
      </c>
      <c r="R579" s="187" t="str">
        <f t="shared" ref="R579:R642" si="84">CONCATENATE($M579," - Import Total")</f>
        <v xml:space="preserve"> - Import Total</v>
      </c>
      <c r="S579" s="193">
        <f t="shared" si="83"/>
        <v>0</v>
      </c>
      <c r="T579" s="192">
        <f t="shared" si="81"/>
        <v>0</v>
      </c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L580" s="189" t="str">
        <f t="shared" ref="L580:L643" si="85">IF(D580="","",MONTH(D580))</f>
        <v/>
      </c>
      <c r="M580" s="190" t="str">
        <f t="shared" si="82"/>
        <v/>
      </c>
      <c r="N580" s="187">
        <f t="shared" ref="N580:N643" si="86">IF(D580="",0,D580-C580)</f>
        <v>0</v>
      </c>
      <c r="O580" s="191">
        <f t="shared" ref="O580:O643" si="87">K580*N580</f>
        <v>0</v>
      </c>
      <c r="P580" s="187" t="str">
        <f t="shared" ref="P580:P643" si="88">IF(N580&lt;=30,"Dins Periode Legal","Fora Periode Legal")</f>
        <v>Dins Periode Legal</v>
      </c>
      <c r="Q580" s="187" t="str">
        <f t="shared" ref="Q580:Q643" si="89">CONCATENATE($M580," - ",P580)</f>
        <v xml:space="preserve"> - Dins Periode Legal</v>
      </c>
      <c r="R580" s="187" t="str">
        <f t="shared" si="84"/>
        <v xml:space="preserve"> - Import Total</v>
      </c>
      <c r="S580" s="193">
        <f t="shared" si="83"/>
        <v>0</v>
      </c>
      <c r="T580" s="192">
        <f t="shared" ref="T580:T643" si="90">IF(L580="",0,1)</f>
        <v>0</v>
      </c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L581" s="189" t="str">
        <f t="shared" si="85"/>
        <v/>
      </c>
      <c r="M581" s="190" t="str">
        <f t="shared" si="82"/>
        <v/>
      </c>
      <c r="N581" s="187">
        <f t="shared" si="86"/>
        <v>0</v>
      </c>
      <c r="O581" s="191">
        <f t="shared" si="87"/>
        <v>0</v>
      </c>
      <c r="P581" s="187" t="str">
        <f t="shared" si="88"/>
        <v>Dins Periode Legal</v>
      </c>
      <c r="Q581" s="187" t="str">
        <f t="shared" si="89"/>
        <v xml:space="preserve"> - Dins Periode Legal</v>
      </c>
      <c r="R581" s="187" t="str">
        <f t="shared" si="84"/>
        <v xml:space="preserve"> - Import Total</v>
      </c>
      <c r="S581" s="193">
        <f t="shared" si="83"/>
        <v>0</v>
      </c>
      <c r="T581" s="192">
        <f t="shared" si="90"/>
        <v>0</v>
      </c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L582" s="189" t="str">
        <f t="shared" si="85"/>
        <v/>
      </c>
      <c r="M582" s="190" t="str">
        <f t="shared" si="82"/>
        <v/>
      </c>
      <c r="N582" s="187">
        <f t="shared" si="86"/>
        <v>0</v>
      </c>
      <c r="O582" s="191">
        <f t="shared" si="87"/>
        <v>0</v>
      </c>
      <c r="P582" s="187" t="str">
        <f t="shared" si="88"/>
        <v>Dins Periode Legal</v>
      </c>
      <c r="Q582" s="187" t="str">
        <f t="shared" si="89"/>
        <v xml:space="preserve"> - Dins Periode Legal</v>
      </c>
      <c r="R582" s="187" t="str">
        <f t="shared" si="84"/>
        <v xml:space="preserve"> - Import Total</v>
      </c>
      <c r="S582" s="193">
        <f t="shared" si="83"/>
        <v>0</v>
      </c>
      <c r="T582" s="192">
        <f t="shared" si="90"/>
        <v>0</v>
      </c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L583" s="189" t="str">
        <f t="shared" si="85"/>
        <v/>
      </c>
      <c r="M583" s="190" t="str">
        <f t="shared" ref="M583:M646" si="91">IF(L583="","",VLOOKUP(L583,$AJ$8:$AK$19,2,FALSE))</f>
        <v/>
      </c>
      <c r="N583" s="187">
        <f t="shared" si="86"/>
        <v>0</v>
      </c>
      <c r="O583" s="191">
        <f t="shared" si="87"/>
        <v>0</v>
      </c>
      <c r="P583" s="187" t="str">
        <f t="shared" si="88"/>
        <v>Dins Periode Legal</v>
      </c>
      <c r="Q583" s="187" t="str">
        <f t="shared" si="89"/>
        <v xml:space="preserve"> - Dins Periode Legal</v>
      </c>
      <c r="R583" s="187" t="str">
        <f t="shared" si="84"/>
        <v xml:space="preserve"> - Import Total</v>
      </c>
      <c r="S583" s="193">
        <f t="shared" ref="S583:S646" si="92">IF(M583="",0,K583/(VLOOKUP(R583,$X$9:$Y$27,2,FALSE))*N583)</f>
        <v>0</v>
      </c>
      <c r="T583" s="192">
        <f t="shared" si="90"/>
        <v>0</v>
      </c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L584" s="189" t="str">
        <f t="shared" si="85"/>
        <v/>
      </c>
      <c r="M584" s="190" t="str">
        <f t="shared" si="91"/>
        <v/>
      </c>
      <c r="N584" s="187">
        <f t="shared" si="86"/>
        <v>0</v>
      </c>
      <c r="O584" s="191">
        <f t="shared" si="87"/>
        <v>0</v>
      </c>
      <c r="P584" s="187" t="str">
        <f t="shared" si="88"/>
        <v>Dins Periode Legal</v>
      </c>
      <c r="Q584" s="187" t="str">
        <f t="shared" si="89"/>
        <v xml:space="preserve"> - Dins Periode Legal</v>
      </c>
      <c r="R584" s="187" t="str">
        <f t="shared" si="84"/>
        <v xml:space="preserve"> - Import Total</v>
      </c>
      <c r="S584" s="193">
        <f t="shared" si="92"/>
        <v>0</v>
      </c>
      <c r="T584" s="192">
        <f t="shared" si="90"/>
        <v>0</v>
      </c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L585" s="189" t="str">
        <f t="shared" si="85"/>
        <v/>
      </c>
      <c r="M585" s="190" t="str">
        <f t="shared" si="91"/>
        <v/>
      </c>
      <c r="N585" s="187">
        <f t="shared" si="86"/>
        <v>0</v>
      </c>
      <c r="O585" s="191">
        <f t="shared" si="87"/>
        <v>0</v>
      </c>
      <c r="P585" s="187" t="str">
        <f t="shared" si="88"/>
        <v>Dins Periode Legal</v>
      </c>
      <c r="Q585" s="187" t="str">
        <f t="shared" si="89"/>
        <v xml:space="preserve"> - Dins Periode Legal</v>
      </c>
      <c r="R585" s="187" t="str">
        <f t="shared" si="84"/>
        <v xml:space="preserve"> - Import Total</v>
      </c>
      <c r="S585" s="193">
        <f t="shared" si="92"/>
        <v>0</v>
      </c>
      <c r="T585" s="192">
        <f t="shared" si="90"/>
        <v>0</v>
      </c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L586" s="189" t="str">
        <f t="shared" si="85"/>
        <v/>
      </c>
      <c r="M586" s="190" t="str">
        <f t="shared" si="91"/>
        <v/>
      </c>
      <c r="N586" s="187">
        <f t="shared" si="86"/>
        <v>0</v>
      </c>
      <c r="O586" s="191">
        <f t="shared" si="87"/>
        <v>0</v>
      </c>
      <c r="P586" s="187" t="str">
        <f t="shared" si="88"/>
        <v>Dins Periode Legal</v>
      </c>
      <c r="Q586" s="187" t="str">
        <f t="shared" si="89"/>
        <v xml:space="preserve"> - Dins Periode Legal</v>
      </c>
      <c r="R586" s="187" t="str">
        <f t="shared" si="84"/>
        <v xml:space="preserve"> - Import Total</v>
      </c>
      <c r="S586" s="193">
        <f t="shared" si="92"/>
        <v>0</v>
      </c>
      <c r="T586" s="192">
        <f t="shared" si="90"/>
        <v>0</v>
      </c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L587" s="189" t="str">
        <f t="shared" si="85"/>
        <v/>
      </c>
      <c r="M587" s="190" t="str">
        <f t="shared" si="91"/>
        <v/>
      </c>
      <c r="N587" s="187">
        <f t="shared" si="86"/>
        <v>0</v>
      </c>
      <c r="O587" s="191">
        <f t="shared" si="87"/>
        <v>0</v>
      </c>
      <c r="P587" s="187" t="str">
        <f t="shared" si="88"/>
        <v>Dins Periode Legal</v>
      </c>
      <c r="Q587" s="187" t="str">
        <f t="shared" si="89"/>
        <v xml:space="preserve"> - Dins Periode Legal</v>
      </c>
      <c r="R587" s="187" t="str">
        <f t="shared" si="84"/>
        <v xml:space="preserve"> - Import Total</v>
      </c>
      <c r="S587" s="193">
        <f t="shared" si="92"/>
        <v>0</v>
      </c>
      <c r="T587" s="192">
        <f t="shared" si="90"/>
        <v>0</v>
      </c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L588" s="189" t="str">
        <f t="shared" si="85"/>
        <v/>
      </c>
      <c r="M588" s="190" t="str">
        <f t="shared" si="91"/>
        <v/>
      </c>
      <c r="N588" s="187">
        <f t="shared" si="86"/>
        <v>0</v>
      </c>
      <c r="O588" s="191">
        <f t="shared" si="87"/>
        <v>0</v>
      </c>
      <c r="P588" s="187" t="str">
        <f t="shared" si="88"/>
        <v>Dins Periode Legal</v>
      </c>
      <c r="Q588" s="187" t="str">
        <f t="shared" si="89"/>
        <v xml:space="preserve"> - Dins Periode Legal</v>
      </c>
      <c r="R588" s="187" t="str">
        <f t="shared" si="84"/>
        <v xml:space="preserve"> - Import Total</v>
      </c>
      <c r="S588" s="193">
        <f t="shared" si="92"/>
        <v>0</v>
      </c>
      <c r="T588" s="192">
        <f t="shared" si="90"/>
        <v>0</v>
      </c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L589" s="189" t="str">
        <f t="shared" si="85"/>
        <v/>
      </c>
      <c r="M589" s="190" t="str">
        <f t="shared" si="91"/>
        <v/>
      </c>
      <c r="N589" s="187">
        <f t="shared" si="86"/>
        <v>0</v>
      </c>
      <c r="O589" s="191">
        <f t="shared" si="87"/>
        <v>0</v>
      </c>
      <c r="P589" s="187" t="str">
        <f t="shared" si="88"/>
        <v>Dins Periode Legal</v>
      </c>
      <c r="Q589" s="187" t="str">
        <f t="shared" si="89"/>
        <v xml:space="preserve"> - Dins Periode Legal</v>
      </c>
      <c r="R589" s="187" t="str">
        <f t="shared" si="84"/>
        <v xml:space="preserve"> - Import Total</v>
      </c>
      <c r="S589" s="193">
        <f t="shared" si="92"/>
        <v>0</v>
      </c>
      <c r="T589" s="192">
        <f t="shared" si="90"/>
        <v>0</v>
      </c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L590" s="189" t="str">
        <f t="shared" si="85"/>
        <v/>
      </c>
      <c r="M590" s="190" t="str">
        <f t="shared" si="91"/>
        <v/>
      </c>
      <c r="N590" s="187">
        <f t="shared" si="86"/>
        <v>0</v>
      </c>
      <c r="O590" s="191">
        <f t="shared" si="87"/>
        <v>0</v>
      </c>
      <c r="P590" s="187" t="str">
        <f t="shared" si="88"/>
        <v>Dins Periode Legal</v>
      </c>
      <c r="Q590" s="187" t="str">
        <f t="shared" si="89"/>
        <v xml:space="preserve"> - Dins Periode Legal</v>
      </c>
      <c r="R590" s="187" t="str">
        <f t="shared" si="84"/>
        <v xml:space="preserve"> - Import Total</v>
      </c>
      <c r="S590" s="193">
        <f t="shared" si="92"/>
        <v>0</v>
      </c>
      <c r="T590" s="192">
        <f t="shared" si="90"/>
        <v>0</v>
      </c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L591" s="189" t="str">
        <f t="shared" si="85"/>
        <v/>
      </c>
      <c r="M591" s="190" t="str">
        <f t="shared" si="91"/>
        <v/>
      </c>
      <c r="N591" s="187">
        <f t="shared" si="86"/>
        <v>0</v>
      </c>
      <c r="O591" s="191">
        <f t="shared" si="87"/>
        <v>0</v>
      </c>
      <c r="P591" s="187" t="str">
        <f t="shared" si="88"/>
        <v>Dins Periode Legal</v>
      </c>
      <c r="Q591" s="187" t="str">
        <f t="shared" si="89"/>
        <v xml:space="preserve"> - Dins Periode Legal</v>
      </c>
      <c r="R591" s="187" t="str">
        <f t="shared" si="84"/>
        <v xml:space="preserve"> - Import Total</v>
      </c>
      <c r="S591" s="193">
        <f t="shared" si="92"/>
        <v>0</v>
      </c>
      <c r="T591" s="192">
        <f t="shared" si="90"/>
        <v>0</v>
      </c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L592" s="189" t="str">
        <f t="shared" si="85"/>
        <v/>
      </c>
      <c r="M592" s="190" t="str">
        <f t="shared" si="91"/>
        <v/>
      </c>
      <c r="N592" s="187">
        <f t="shared" si="86"/>
        <v>0</v>
      </c>
      <c r="O592" s="191">
        <f t="shared" si="87"/>
        <v>0</v>
      </c>
      <c r="P592" s="187" t="str">
        <f t="shared" si="88"/>
        <v>Dins Periode Legal</v>
      </c>
      <c r="Q592" s="187" t="str">
        <f t="shared" si="89"/>
        <v xml:space="preserve"> - Dins Periode Legal</v>
      </c>
      <c r="R592" s="187" t="str">
        <f t="shared" si="84"/>
        <v xml:space="preserve"> - Import Total</v>
      </c>
      <c r="S592" s="193">
        <f t="shared" si="92"/>
        <v>0</v>
      </c>
      <c r="T592" s="192">
        <f t="shared" si="90"/>
        <v>0</v>
      </c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L593" s="189" t="str">
        <f t="shared" si="85"/>
        <v/>
      </c>
      <c r="M593" s="190" t="str">
        <f t="shared" si="91"/>
        <v/>
      </c>
      <c r="N593" s="187">
        <f t="shared" si="86"/>
        <v>0</v>
      </c>
      <c r="O593" s="191">
        <f t="shared" si="87"/>
        <v>0</v>
      </c>
      <c r="P593" s="187" t="str">
        <f t="shared" si="88"/>
        <v>Dins Periode Legal</v>
      </c>
      <c r="Q593" s="187" t="str">
        <f t="shared" si="89"/>
        <v xml:space="preserve"> - Dins Periode Legal</v>
      </c>
      <c r="R593" s="187" t="str">
        <f t="shared" si="84"/>
        <v xml:space="preserve"> - Import Total</v>
      </c>
      <c r="S593" s="193">
        <f t="shared" si="92"/>
        <v>0</v>
      </c>
      <c r="T593" s="192">
        <f t="shared" si="90"/>
        <v>0</v>
      </c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L594" s="189" t="str">
        <f t="shared" si="85"/>
        <v/>
      </c>
      <c r="M594" s="190" t="str">
        <f t="shared" si="91"/>
        <v/>
      </c>
      <c r="N594" s="187">
        <f t="shared" si="86"/>
        <v>0</v>
      </c>
      <c r="O594" s="191">
        <f t="shared" si="87"/>
        <v>0</v>
      </c>
      <c r="P594" s="187" t="str">
        <f t="shared" si="88"/>
        <v>Dins Periode Legal</v>
      </c>
      <c r="Q594" s="187" t="str">
        <f t="shared" si="89"/>
        <v xml:space="preserve"> - Dins Periode Legal</v>
      </c>
      <c r="R594" s="187" t="str">
        <f t="shared" si="84"/>
        <v xml:space="preserve"> - Import Total</v>
      </c>
      <c r="S594" s="193">
        <f t="shared" si="92"/>
        <v>0</v>
      </c>
      <c r="T594" s="192">
        <f t="shared" si="90"/>
        <v>0</v>
      </c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L595" s="189" t="str">
        <f t="shared" si="85"/>
        <v/>
      </c>
      <c r="M595" s="190" t="str">
        <f t="shared" si="91"/>
        <v/>
      </c>
      <c r="N595" s="187">
        <f t="shared" si="86"/>
        <v>0</v>
      </c>
      <c r="O595" s="191">
        <f t="shared" si="87"/>
        <v>0</v>
      </c>
      <c r="P595" s="187" t="str">
        <f t="shared" si="88"/>
        <v>Dins Periode Legal</v>
      </c>
      <c r="Q595" s="187" t="str">
        <f t="shared" si="89"/>
        <v xml:space="preserve"> - Dins Periode Legal</v>
      </c>
      <c r="R595" s="187" t="str">
        <f t="shared" si="84"/>
        <v xml:space="preserve"> - Import Total</v>
      </c>
      <c r="S595" s="193">
        <f t="shared" si="92"/>
        <v>0</v>
      </c>
      <c r="T595" s="192">
        <f t="shared" si="90"/>
        <v>0</v>
      </c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L596" s="189" t="str">
        <f t="shared" si="85"/>
        <v/>
      </c>
      <c r="M596" s="190" t="str">
        <f t="shared" si="91"/>
        <v/>
      </c>
      <c r="N596" s="187">
        <f t="shared" si="86"/>
        <v>0</v>
      </c>
      <c r="O596" s="191">
        <f t="shared" si="87"/>
        <v>0</v>
      </c>
      <c r="P596" s="187" t="str">
        <f t="shared" si="88"/>
        <v>Dins Periode Legal</v>
      </c>
      <c r="Q596" s="187" t="str">
        <f t="shared" si="89"/>
        <v xml:space="preserve"> - Dins Periode Legal</v>
      </c>
      <c r="R596" s="187" t="str">
        <f t="shared" si="84"/>
        <v xml:space="preserve"> - Import Total</v>
      </c>
      <c r="S596" s="193">
        <f t="shared" si="92"/>
        <v>0</v>
      </c>
      <c r="T596" s="192">
        <f t="shared" si="90"/>
        <v>0</v>
      </c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L597" s="189" t="str">
        <f t="shared" si="85"/>
        <v/>
      </c>
      <c r="M597" s="190" t="str">
        <f t="shared" si="91"/>
        <v/>
      </c>
      <c r="N597" s="187">
        <f t="shared" si="86"/>
        <v>0</v>
      </c>
      <c r="O597" s="191">
        <f t="shared" si="87"/>
        <v>0</v>
      </c>
      <c r="P597" s="187" t="str">
        <f t="shared" si="88"/>
        <v>Dins Periode Legal</v>
      </c>
      <c r="Q597" s="187" t="str">
        <f t="shared" si="89"/>
        <v xml:space="preserve"> - Dins Periode Legal</v>
      </c>
      <c r="R597" s="187" t="str">
        <f t="shared" si="84"/>
        <v xml:space="preserve"> - Import Total</v>
      </c>
      <c r="S597" s="193">
        <f t="shared" si="92"/>
        <v>0</v>
      </c>
      <c r="T597" s="192">
        <f t="shared" si="90"/>
        <v>0</v>
      </c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L598" s="189" t="str">
        <f t="shared" si="85"/>
        <v/>
      </c>
      <c r="M598" s="190" t="str">
        <f t="shared" si="91"/>
        <v/>
      </c>
      <c r="N598" s="187">
        <f t="shared" si="86"/>
        <v>0</v>
      </c>
      <c r="O598" s="191">
        <f t="shared" si="87"/>
        <v>0</v>
      </c>
      <c r="P598" s="187" t="str">
        <f t="shared" si="88"/>
        <v>Dins Periode Legal</v>
      </c>
      <c r="Q598" s="187" t="str">
        <f t="shared" si="89"/>
        <v xml:space="preserve"> - Dins Periode Legal</v>
      </c>
      <c r="R598" s="187" t="str">
        <f t="shared" si="84"/>
        <v xml:space="preserve"> - Import Total</v>
      </c>
      <c r="S598" s="193">
        <f t="shared" si="92"/>
        <v>0</v>
      </c>
      <c r="T598" s="192">
        <f t="shared" si="90"/>
        <v>0</v>
      </c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L599" s="189" t="str">
        <f t="shared" si="85"/>
        <v/>
      </c>
      <c r="M599" s="190" t="str">
        <f t="shared" si="91"/>
        <v/>
      </c>
      <c r="N599" s="187">
        <f t="shared" si="86"/>
        <v>0</v>
      </c>
      <c r="O599" s="191">
        <f t="shared" si="87"/>
        <v>0</v>
      </c>
      <c r="P599" s="187" t="str">
        <f t="shared" si="88"/>
        <v>Dins Periode Legal</v>
      </c>
      <c r="Q599" s="187" t="str">
        <f t="shared" si="89"/>
        <v xml:space="preserve"> - Dins Periode Legal</v>
      </c>
      <c r="R599" s="187" t="str">
        <f t="shared" si="84"/>
        <v xml:space="preserve"> - Import Total</v>
      </c>
      <c r="S599" s="193">
        <f t="shared" si="92"/>
        <v>0</v>
      </c>
      <c r="T599" s="192">
        <f t="shared" si="90"/>
        <v>0</v>
      </c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L600" s="189" t="str">
        <f t="shared" si="85"/>
        <v/>
      </c>
      <c r="M600" s="190" t="str">
        <f t="shared" si="91"/>
        <v/>
      </c>
      <c r="N600" s="187">
        <f t="shared" si="86"/>
        <v>0</v>
      </c>
      <c r="O600" s="191">
        <f t="shared" si="87"/>
        <v>0</v>
      </c>
      <c r="P600" s="187" t="str">
        <f t="shared" si="88"/>
        <v>Dins Periode Legal</v>
      </c>
      <c r="Q600" s="187" t="str">
        <f t="shared" si="89"/>
        <v xml:space="preserve"> - Dins Periode Legal</v>
      </c>
      <c r="R600" s="187" t="str">
        <f t="shared" si="84"/>
        <v xml:space="preserve"> - Import Total</v>
      </c>
      <c r="S600" s="193">
        <f t="shared" si="92"/>
        <v>0</v>
      </c>
      <c r="T600" s="192">
        <f t="shared" si="90"/>
        <v>0</v>
      </c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L601" s="189" t="str">
        <f t="shared" si="85"/>
        <v/>
      </c>
      <c r="M601" s="190" t="str">
        <f t="shared" si="91"/>
        <v/>
      </c>
      <c r="N601" s="187">
        <f t="shared" si="86"/>
        <v>0</v>
      </c>
      <c r="O601" s="191">
        <f t="shared" si="87"/>
        <v>0</v>
      </c>
      <c r="P601" s="187" t="str">
        <f t="shared" si="88"/>
        <v>Dins Periode Legal</v>
      </c>
      <c r="Q601" s="187" t="str">
        <f t="shared" si="89"/>
        <v xml:space="preserve"> - Dins Periode Legal</v>
      </c>
      <c r="R601" s="187" t="str">
        <f t="shared" si="84"/>
        <v xml:space="preserve"> - Import Total</v>
      </c>
      <c r="S601" s="193">
        <f t="shared" si="92"/>
        <v>0</v>
      </c>
      <c r="T601" s="192">
        <f t="shared" si="90"/>
        <v>0</v>
      </c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L602" s="189" t="str">
        <f t="shared" si="85"/>
        <v/>
      </c>
      <c r="M602" s="190" t="str">
        <f t="shared" si="91"/>
        <v/>
      </c>
      <c r="N602" s="187">
        <f t="shared" si="86"/>
        <v>0</v>
      </c>
      <c r="O602" s="191">
        <f t="shared" si="87"/>
        <v>0</v>
      </c>
      <c r="P602" s="187" t="str">
        <f t="shared" si="88"/>
        <v>Dins Periode Legal</v>
      </c>
      <c r="Q602" s="187" t="str">
        <f t="shared" si="89"/>
        <v xml:space="preserve"> - Dins Periode Legal</v>
      </c>
      <c r="R602" s="187" t="str">
        <f t="shared" si="84"/>
        <v xml:space="preserve"> - Import Total</v>
      </c>
      <c r="S602" s="193">
        <f t="shared" si="92"/>
        <v>0</v>
      </c>
      <c r="T602" s="192">
        <f t="shared" si="90"/>
        <v>0</v>
      </c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L603" s="189" t="str">
        <f t="shared" si="85"/>
        <v/>
      </c>
      <c r="M603" s="190" t="str">
        <f t="shared" si="91"/>
        <v/>
      </c>
      <c r="N603" s="187">
        <f t="shared" si="86"/>
        <v>0</v>
      </c>
      <c r="O603" s="191">
        <f t="shared" si="87"/>
        <v>0</v>
      </c>
      <c r="P603" s="187" t="str">
        <f t="shared" si="88"/>
        <v>Dins Periode Legal</v>
      </c>
      <c r="Q603" s="187" t="str">
        <f t="shared" si="89"/>
        <v xml:space="preserve"> - Dins Periode Legal</v>
      </c>
      <c r="R603" s="187" t="str">
        <f t="shared" si="84"/>
        <v xml:space="preserve"> - Import Total</v>
      </c>
      <c r="S603" s="193">
        <f t="shared" si="92"/>
        <v>0</v>
      </c>
      <c r="T603" s="192">
        <f t="shared" si="90"/>
        <v>0</v>
      </c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L604" s="189" t="str">
        <f t="shared" si="85"/>
        <v/>
      </c>
      <c r="M604" s="190" t="str">
        <f t="shared" si="91"/>
        <v/>
      </c>
      <c r="N604" s="187">
        <f t="shared" si="86"/>
        <v>0</v>
      </c>
      <c r="O604" s="191">
        <f t="shared" si="87"/>
        <v>0</v>
      </c>
      <c r="P604" s="187" t="str">
        <f t="shared" si="88"/>
        <v>Dins Periode Legal</v>
      </c>
      <c r="Q604" s="187" t="str">
        <f t="shared" si="89"/>
        <v xml:space="preserve"> - Dins Periode Legal</v>
      </c>
      <c r="R604" s="187" t="str">
        <f t="shared" si="84"/>
        <v xml:space="preserve"> - Import Total</v>
      </c>
      <c r="S604" s="193">
        <f t="shared" si="92"/>
        <v>0</v>
      </c>
      <c r="T604" s="192">
        <f t="shared" si="90"/>
        <v>0</v>
      </c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L605" s="189" t="str">
        <f t="shared" si="85"/>
        <v/>
      </c>
      <c r="M605" s="190" t="str">
        <f t="shared" si="91"/>
        <v/>
      </c>
      <c r="N605" s="187">
        <f t="shared" si="86"/>
        <v>0</v>
      </c>
      <c r="O605" s="191">
        <f t="shared" si="87"/>
        <v>0</v>
      </c>
      <c r="P605" s="187" t="str">
        <f t="shared" si="88"/>
        <v>Dins Periode Legal</v>
      </c>
      <c r="Q605" s="187" t="str">
        <f t="shared" si="89"/>
        <v xml:space="preserve"> - Dins Periode Legal</v>
      </c>
      <c r="R605" s="187" t="str">
        <f t="shared" si="84"/>
        <v xml:space="preserve"> - Import Total</v>
      </c>
      <c r="S605" s="193">
        <f t="shared" si="92"/>
        <v>0</v>
      </c>
      <c r="T605" s="192">
        <f t="shared" si="90"/>
        <v>0</v>
      </c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L606" s="189" t="str">
        <f t="shared" si="85"/>
        <v/>
      </c>
      <c r="M606" s="190" t="str">
        <f t="shared" si="91"/>
        <v/>
      </c>
      <c r="N606" s="187">
        <f t="shared" si="86"/>
        <v>0</v>
      </c>
      <c r="O606" s="191">
        <f t="shared" si="87"/>
        <v>0</v>
      </c>
      <c r="P606" s="187" t="str">
        <f t="shared" si="88"/>
        <v>Dins Periode Legal</v>
      </c>
      <c r="Q606" s="187" t="str">
        <f t="shared" si="89"/>
        <v xml:space="preserve"> - Dins Periode Legal</v>
      </c>
      <c r="R606" s="187" t="str">
        <f t="shared" si="84"/>
        <v xml:space="preserve"> - Import Total</v>
      </c>
      <c r="S606" s="193">
        <f t="shared" si="92"/>
        <v>0</v>
      </c>
      <c r="T606" s="192">
        <f t="shared" si="90"/>
        <v>0</v>
      </c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L607" s="189" t="str">
        <f t="shared" si="85"/>
        <v/>
      </c>
      <c r="M607" s="190" t="str">
        <f t="shared" si="91"/>
        <v/>
      </c>
      <c r="N607" s="187">
        <f t="shared" si="86"/>
        <v>0</v>
      </c>
      <c r="O607" s="191">
        <f t="shared" si="87"/>
        <v>0</v>
      </c>
      <c r="P607" s="187" t="str">
        <f t="shared" si="88"/>
        <v>Dins Periode Legal</v>
      </c>
      <c r="Q607" s="187" t="str">
        <f t="shared" si="89"/>
        <v xml:space="preserve"> - Dins Periode Legal</v>
      </c>
      <c r="R607" s="187" t="str">
        <f t="shared" si="84"/>
        <v xml:space="preserve"> - Import Total</v>
      </c>
      <c r="S607" s="193">
        <f t="shared" si="92"/>
        <v>0</v>
      </c>
      <c r="T607" s="192">
        <f t="shared" si="90"/>
        <v>0</v>
      </c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L608" s="189" t="str">
        <f t="shared" si="85"/>
        <v/>
      </c>
      <c r="M608" s="190" t="str">
        <f t="shared" si="91"/>
        <v/>
      </c>
      <c r="N608" s="187">
        <f t="shared" si="86"/>
        <v>0</v>
      </c>
      <c r="O608" s="191">
        <f t="shared" si="87"/>
        <v>0</v>
      </c>
      <c r="P608" s="187" t="str">
        <f t="shared" si="88"/>
        <v>Dins Periode Legal</v>
      </c>
      <c r="Q608" s="187" t="str">
        <f t="shared" si="89"/>
        <v xml:space="preserve"> - Dins Periode Legal</v>
      </c>
      <c r="R608" s="187" t="str">
        <f t="shared" si="84"/>
        <v xml:space="preserve"> - Import Total</v>
      </c>
      <c r="S608" s="193">
        <f t="shared" si="92"/>
        <v>0</v>
      </c>
      <c r="T608" s="192">
        <f t="shared" si="90"/>
        <v>0</v>
      </c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L609" s="189" t="str">
        <f t="shared" si="85"/>
        <v/>
      </c>
      <c r="M609" s="190" t="str">
        <f t="shared" si="91"/>
        <v/>
      </c>
      <c r="N609" s="187">
        <f t="shared" si="86"/>
        <v>0</v>
      </c>
      <c r="O609" s="191">
        <f t="shared" si="87"/>
        <v>0</v>
      </c>
      <c r="P609" s="187" t="str">
        <f t="shared" si="88"/>
        <v>Dins Periode Legal</v>
      </c>
      <c r="Q609" s="187" t="str">
        <f t="shared" si="89"/>
        <v xml:space="preserve"> - Dins Periode Legal</v>
      </c>
      <c r="R609" s="187" t="str">
        <f t="shared" si="84"/>
        <v xml:space="preserve"> - Import Total</v>
      </c>
      <c r="S609" s="193">
        <f t="shared" si="92"/>
        <v>0</v>
      </c>
      <c r="T609" s="192">
        <f t="shared" si="90"/>
        <v>0</v>
      </c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L610" s="189" t="str">
        <f t="shared" si="85"/>
        <v/>
      </c>
      <c r="M610" s="190" t="str">
        <f t="shared" si="91"/>
        <v/>
      </c>
      <c r="N610" s="187">
        <f t="shared" si="86"/>
        <v>0</v>
      </c>
      <c r="O610" s="191">
        <f t="shared" si="87"/>
        <v>0</v>
      </c>
      <c r="P610" s="187" t="str">
        <f t="shared" si="88"/>
        <v>Dins Periode Legal</v>
      </c>
      <c r="Q610" s="187" t="str">
        <f t="shared" si="89"/>
        <v xml:space="preserve"> - Dins Periode Legal</v>
      </c>
      <c r="R610" s="187" t="str">
        <f t="shared" si="84"/>
        <v xml:space="preserve"> - Import Total</v>
      </c>
      <c r="S610" s="193">
        <f t="shared" si="92"/>
        <v>0</v>
      </c>
      <c r="T610" s="192">
        <f t="shared" si="90"/>
        <v>0</v>
      </c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L611" s="189" t="str">
        <f t="shared" si="85"/>
        <v/>
      </c>
      <c r="M611" s="190" t="str">
        <f t="shared" si="91"/>
        <v/>
      </c>
      <c r="N611" s="187">
        <f t="shared" si="86"/>
        <v>0</v>
      </c>
      <c r="O611" s="191">
        <f t="shared" si="87"/>
        <v>0</v>
      </c>
      <c r="P611" s="187" t="str">
        <f t="shared" si="88"/>
        <v>Dins Periode Legal</v>
      </c>
      <c r="Q611" s="187" t="str">
        <f t="shared" si="89"/>
        <v xml:space="preserve"> - Dins Periode Legal</v>
      </c>
      <c r="R611" s="187" t="str">
        <f t="shared" si="84"/>
        <v xml:space="preserve"> - Import Total</v>
      </c>
      <c r="S611" s="193">
        <f t="shared" si="92"/>
        <v>0</v>
      </c>
      <c r="T611" s="192">
        <f t="shared" si="90"/>
        <v>0</v>
      </c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L612" s="189" t="str">
        <f t="shared" si="85"/>
        <v/>
      </c>
      <c r="M612" s="190" t="str">
        <f t="shared" si="91"/>
        <v/>
      </c>
      <c r="N612" s="187">
        <f t="shared" si="86"/>
        <v>0</v>
      </c>
      <c r="O612" s="191">
        <f t="shared" si="87"/>
        <v>0</v>
      </c>
      <c r="P612" s="187" t="str">
        <f t="shared" si="88"/>
        <v>Dins Periode Legal</v>
      </c>
      <c r="Q612" s="187" t="str">
        <f t="shared" si="89"/>
        <v xml:space="preserve"> - Dins Periode Legal</v>
      </c>
      <c r="R612" s="187" t="str">
        <f t="shared" si="84"/>
        <v xml:space="preserve"> - Import Total</v>
      </c>
      <c r="S612" s="193">
        <f t="shared" si="92"/>
        <v>0</v>
      </c>
      <c r="T612" s="192">
        <f t="shared" si="90"/>
        <v>0</v>
      </c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L613" s="189" t="str">
        <f t="shared" si="85"/>
        <v/>
      </c>
      <c r="M613" s="190" t="str">
        <f t="shared" si="91"/>
        <v/>
      </c>
      <c r="N613" s="187">
        <f t="shared" si="86"/>
        <v>0</v>
      </c>
      <c r="O613" s="191">
        <f t="shared" si="87"/>
        <v>0</v>
      </c>
      <c r="P613" s="187" t="str">
        <f t="shared" si="88"/>
        <v>Dins Periode Legal</v>
      </c>
      <c r="Q613" s="187" t="str">
        <f t="shared" si="89"/>
        <v xml:space="preserve"> - Dins Periode Legal</v>
      </c>
      <c r="R613" s="187" t="str">
        <f t="shared" si="84"/>
        <v xml:space="preserve"> - Import Total</v>
      </c>
      <c r="S613" s="193">
        <f t="shared" si="92"/>
        <v>0</v>
      </c>
      <c r="T613" s="192">
        <f t="shared" si="90"/>
        <v>0</v>
      </c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L614" s="189" t="str">
        <f t="shared" si="85"/>
        <v/>
      </c>
      <c r="M614" s="190" t="str">
        <f t="shared" si="91"/>
        <v/>
      </c>
      <c r="N614" s="187">
        <f t="shared" si="86"/>
        <v>0</v>
      </c>
      <c r="O614" s="191">
        <f t="shared" si="87"/>
        <v>0</v>
      </c>
      <c r="P614" s="187" t="str">
        <f t="shared" si="88"/>
        <v>Dins Periode Legal</v>
      </c>
      <c r="Q614" s="187" t="str">
        <f t="shared" si="89"/>
        <v xml:space="preserve"> - Dins Periode Legal</v>
      </c>
      <c r="R614" s="187" t="str">
        <f t="shared" si="84"/>
        <v xml:space="preserve"> - Import Total</v>
      </c>
      <c r="S614" s="193">
        <f t="shared" si="92"/>
        <v>0</v>
      </c>
      <c r="T614" s="192">
        <f t="shared" si="90"/>
        <v>0</v>
      </c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L615" s="189" t="str">
        <f t="shared" si="85"/>
        <v/>
      </c>
      <c r="M615" s="190" t="str">
        <f t="shared" si="91"/>
        <v/>
      </c>
      <c r="N615" s="187">
        <f t="shared" si="86"/>
        <v>0</v>
      </c>
      <c r="O615" s="191">
        <f t="shared" si="87"/>
        <v>0</v>
      </c>
      <c r="P615" s="187" t="str">
        <f t="shared" si="88"/>
        <v>Dins Periode Legal</v>
      </c>
      <c r="Q615" s="187" t="str">
        <f t="shared" si="89"/>
        <v xml:space="preserve"> - Dins Periode Legal</v>
      </c>
      <c r="R615" s="187" t="str">
        <f t="shared" si="84"/>
        <v xml:space="preserve"> - Import Total</v>
      </c>
      <c r="S615" s="193">
        <f t="shared" si="92"/>
        <v>0</v>
      </c>
      <c r="T615" s="192">
        <f t="shared" si="90"/>
        <v>0</v>
      </c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L616" s="189" t="str">
        <f t="shared" si="85"/>
        <v/>
      </c>
      <c r="M616" s="190" t="str">
        <f t="shared" si="91"/>
        <v/>
      </c>
      <c r="N616" s="187">
        <f t="shared" si="86"/>
        <v>0</v>
      </c>
      <c r="O616" s="191">
        <f t="shared" si="87"/>
        <v>0</v>
      </c>
      <c r="P616" s="187" t="str">
        <f t="shared" si="88"/>
        <v>Dins Periode Legal</v>
      </c>
      <c r="Q616" s="187" t="str">
        <f t="shared" si="89"/>
        <v xml:space="preserve"> - Dins Periode Legal</v>
      </c>
      <c r="R616" s="187" t="str">
        <f t="shared" si="84"/>
        <v xml:space="preserve"> - Import Total</v>
      </c>
      <c r="S616" s="193">
        <f t="shared" si="92"/>
        <v>0</v>
      </c>
      <c r="T616" s="192">
        <f t="shared" si="90"/>
        <v>0</v>
      </c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L617" s="189" t="str">
        <f t="shared" si="85"/>
        <v/>
      </c>
      <c r="M617" s="190" t="str">
        <f t="shared" si="91"/>
        <v/>
      </c>
      <c r="N617" s="187">
        <f t="shared" si="86"/>
        <v>0</v>
      </c>
      <c r="O617" s="191">
        <f t="shared" si="87"/>
        <v>0</v>
      </c>
      <c r="P617" s="187" t="str">
        <f t="shared" si="88"/>
        <v>Dins Periode Legal</v>
      </c>
      <c r="Q617" s="187" t="str">
        <f t="shared" si="89"/>
        <v xml:space="preserve"> - Dins Periode Legal</v>
      </c>
      <c r="R617" s="187" t="str">
        <f t="shared" si="84"/>
        <v xml:space="preserve"> - Import Total</v>
      </c>
      <c r="S617" s="193">
        <f t="shared" si="92"/>
        <v>0</v>
      </c>
      <c r="T617" s="192">
        <f t="shared" si="90"/>
        <v>0</v>
      </c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L618" s="189" t="str">
        <f t="shared" si="85"/>
        <v/>
      </c>
      <c r="M618" s="190" t="str">
        <f t="shared" si="91"/>
        <v/>
      </c>
      <c r="N618" s="187">
        <f t="shared" si="86"/>
        <v>0</v>
      </c>
      <c r="O618" s="191">
        <f t="shared" si="87"/>
        <v>0</v>
      </c>
      <c r="P618" s="187" t="str">
        <f t="shared" si="88"/>
        <v>Dins Periode Legal</v>
      </c>
      <c r="Q618" s="187" t="str">
        <f t="shared" si="89"/>
        <v xml:space="preserve"> - Dins Periode Legal</v>
      </c>
      <c r="R618" s="187" t="str">
        <f t="shared" si="84"/>
        <v xml:space="preserve"> - Import Total</v>
      </c>
      <c r="S618" s="193">
        <f t="shared" si="92"/>
        <v>0</v>
      </c>
      <c r="T618" s="192">
        <f t="shared" si="90"/>
        <v>0</v>
      </c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L619" s="189" t="str">
        <f t="shared" si="85"/>
        <v/>
      </c>
      <c r="M619" s="190" t="str">
        <f t="shared" si="91"/>
        <v/>
      </c>
      <c r="N619" s="187">
        <f t="shared" si="86"/>
        <v>0</v>
      </c>
      <c r="O619" s="191">
        <f t="shared" si="87"/>
        <v>0</v>
      </c>
      <c r="P619" s="187" t="str">
        <f t="shared" si="88"/>
        <v>Dins Periode Legal</v>
      </c>
      <c r="Q619" s="187" t="str">
        <f t="shared" si="89"/>
        <v xml:space="preserve"> - Dins Periode Legal</v>
      </c>
      <c r="R619" s="187" t="str">
        <f t="shared" si="84"/>
        <v xml:space="preserve"> - Import Total</v>
      </c>
      <c r="S619" s="193">
        <f t="shared" si="92"/>
        <v>0</v>
      </c>
      <c r="T619" s="192">
        <f t="shared" si="90"/>
        <v>0</v>
      </c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L620" s="189" t="str">
        <f t="shared" si="85"/>
        <v/>
      </c>
      <c r="M620" s="190" t="str">
        <f t="shared" si="91"/>
        <v/>
      </c>
      <c r="N620" s="187">
        <f t="shared" si="86"/>
        <v>0</v>
      </c>
      <c r="O620" s="191">
        <f t="shared" si="87"/>
        <v>0</v>
      </c>
      <c r="P620" s="187" t="str">
        <f t="shared" si="88"/>
        <v>Dins Periode Legal</v>
      </c>
      <c r="Q620" s="187" t="str">
        <f t="shared" si="89"/>
        <v xml:space="preserve"> - Dins Periode Legal</v>
      </c>
      <c r="R620" s="187" t="str">
        <f t="shared" si="84"/>
        <v xml:space="preserve"> - Import Total</v>
      </c>
      <c r="S620" s="193">
        <f t="shared" si="92"/>
        <v>0</v>
      </c>
      <c r="T620" s="192">
        <f t="shared" si="90"/>
        <v>0</v>
      </c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L621" s="189" t="str">
        <f t="shared" si="85"/>
        <v/>
      </c>
      <c r="M621" s="190" t="str">
        <f t="shared" si="91"/>
        <v/>
      </c>
      <c r="N621" s="187">
        <f t="shared" si="86"/>
        <v>0</v>
      </c>
      <c r="O621" s="191">
        <f t="shared" si="87"/>
        <v>0</v>
      </c>
      <c r="P621" s="187" t="str">
        <f t="shared" si="88"/>
        <v>Dins Periode Legal</v>
      </c>
      <c r="Q621" s="187" t="str">
        <f t="shared" si="89"/>
        <v xml:space="preserve"> - Dins Periode Legal</v>
      </c>
      <c r="R621" s="187" t="str">
        <f t="shared" si="84"/>
        <v xml:space="preserve"> - Import Total</v>
      </c>
      <c r="S621" s="193">
        <f t="shared" si="92"/>
        <v>0</v>
      </c>
      <c r="T621" s="192">
        <f t="shared" si="90"/>
        <v>0</v>
      </c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L622" s="189" t="str">
        <f t="shared" si="85"/>
        <v/>
      </c>
      <c r="M622" s="190" t="str">
        <f t="shared" si="91"/>
        <v/>
      </c>
      <c r="N622" s="187">
        <f t="shared" si="86"/>
        <v>0</v>
      </c>
      <c r="O622" s="191">
        <f t="shared" si="87"/>
        <v>0</v>
      </c>
      <c r="P622" s="187" t="str">
        <f t="shared" si="88"/>
        <v>Dins Periode Legal</v>
      </c>
      <c r="Q622" s="187" t="str">
        <f t="shared" si="89"/>
        <v xml:space="preserve"> - Dins Periode Legal</v>
      </c>
      <c r="R622" s="187" t="str">
        <f t="shared" si="84"/>
        <v xml:space="preserve"> - Import Total</v>
      </c>
      <c r="S622" s="193">
        <f t="shared" si="92"/>
        <v>0</v>
      </c>
      <c r="T622" s="192">
        <f t="shared" si="90"/>
        <v>0</v>
      </c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L623" s="189" t="str">
        <f t="shared" si="85"/>
        <v/>
      </c>
      <c r="M623" s="190" t="str">
        <f t="shared" si="91"/>
        <v/>
      </c>
      <c r="N623" s="187">
        <f t="shared" si="86"/>
        <v>0</v>
      </c>
      <c r="O623" s="191">
        <f t="shared" si="87"/>
        <v>0</v>
      </c>
      <c r="P623" s="187" t="str">
        <f t="shared" si="88"/>
        <v>Dins Periode Legal</v>
      </c>
      <c r="Q623" s="187" t="str">
        <f t="shared" si="89"/>
        <v xml:space="preserve"> - Dins Periode Legal</v>
      </c>
      <c r="R623" s="187" t="str">
        <f t="shared" si="84"/>
        <v xml:space="preserve"> - Import Total</v>
      </c>
      <c r="S623" s="193">
        <f t="shared" si="92"/>
        <v>0</v>
      </c>
      <c r="T623" s="192">
        <f t="shared" si="90"/>
        <v>0</v>
      </c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L624" s="189" t="str">
        <f t="shared" si="85"/>
        <v/>
      </c>
      <c r="M624" s="190" t="str">
        <f t="shared" si="91"/>
        <v/>
      </c>
      <c r="N624" s="187">
        <f t="shared" si="86"/>
        <v>0</v>
      </c>
      <c r="O624" s="191">
        <f t="shared" si="87"/>
        <v>0</v>
      </c>
      <c r="P624" s="187" t="str">
        <f t="shared" si="88"/>
        <v>Dins Periode Legal</v>
      </c>
      <c r="Q624" s="187" t="str">
        <f t="shared" si="89"/>
        <v xml:space="preserve"> - Dins Periode Legal</v>
      </c>
      <c r="R624" s="187" t="str">
        <f t="shared" si="84"/>
        <v xml:space="preserve"> - Import Total</v>
      </c>
      <c r="S624" s="193">
        <f t="shared" si="92"/>
        <v>0</v>
      </c>
      <c r="T624" s="192">
        <f t="shared" si="90"/>
        <v>0</v>
      </c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L625" s="189" t="str">
        <f t="shared" si="85"/>
        <v/>
      </c>
      <c r="M625" s="190" t="str">
        <f t="shared" si="91"/>
        <v/>
      </c>
      <c r="N625" s="187">
        <f t="shared" si="86"/>
        <v>0</v>
      </c>
      <c r="O625" s="191">
        <f t="shared" si="87"/>
        <v>0</v>
      </c>
      <c r="P625" s="187" t="str">
        <f t="shared" si="88"/>
        <v>Dins Periode Legal</v>
      </c>
      <c r="Q625" s="187" t="str">
        <f t="shared" si="89"/>
        <v xml:space="preserve"> - Dins Periode Legal</v>
      </c>
      <c r="R625" s="187" t="str">
        <f t="shared" si="84"/>
        <v xml:space="preserve"> - Import Total</v>
      </c>
      <c r="S625" s="193">
        <f t="shared" si="92"/>
        <v>0</v>
      </c>
      <c r="T625" s="192">
        <f t="shared" si="90"/>
        <v>0</v>
      </c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L626" s="189" t="str">
        <f t="shared" si="85"/>
        <v/>
      </c>
      <c r="M626" s="190" t="str">
        <f t="shared" si="91"/>
        <v/>
      </c>
      <c r="N626" s="187">
        <f t="shared" si="86"/>
        <v>0</v>
      </c>
      <c r="O626" s="191">
        <f t="shared" si="87"/>
        <v>0</v>
      </c>
      <c r="P626" s="187" t="str">
        <f t="shared" si="88"/>
        <v>Dins Periode Legal</v>
      </c>
      <c r="Q626" s="187" t="str">
        <f t="shared" si="89"/>
        <v xml:space="preserve"> - Dins Periode Legal</v>
      </c>
      <c r="R626" s="187" t="str">
        <f t="shared" si="84"/>
        <v xml:space="preserve"> - Import Total</v>
      </c>
      <c r="S626" s="193">
        <f t="shared" si="92"/>
        <v>0</v>
      </c>
      <c r="T626" s="192">
        <f t="shared" si="90"/>
        <v>0</v>
      </c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L627" s="189" t="str">
        <f t="shared" si="85"/>
        <v/>
      </c>
      <c r="M627" s="190" t="str">
        <f t="shared" si="91"/>
        <v/>
      </c>
      <c r="N627" s="187">
        <f t="shared" si="86"/>
        <v>0</v>
      </c>
      <c r="O627" s="191">
        <f t="shared" si="87"/>
        <v>0</v>
      </c>
      <c r="P627" s="187" t="str">
        <f t="shared" si="88"/>
        <v>Dins Periode Legal</v>
      </c>
      <c r="Q627" s="187" t="str">
        <f t="shared" si="89"/>
        <v xml:space="preserve"> - Dins Periode Legal</v>
      </c>
      <c r="R627" s="187" t="str">
        <f t="shared" si="84"/>
        <v xml:space="preserve"> - Import Total</v>
      </c>
      <c r="S627" s="193">
        <f t="shared" si="92"/>
        <v>0</v>
      </c>
      <c r="T627" s="192">
        <f t="shared" si="90"/>
        <v>0</v>
      </c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L628" s="189" t="str">
        <f t="shared" si="85"/>
        <v/>
      </c>
      <c r="M628" s="190" t="str">
        <f t="shared" si="91"/>
        <v/>
      </c>
      <c r="N628" s="187">
        <f t="shared" si="86"/>
        <v>0</v>
      </c>
      <c r="O628" s="191">
        <f t="shared" si="87"/>
        <v>0</v>
      </c>
      <c r="P628" s="187" t="str">
        <f t="shared" si="88"/>
        <v>Dins Periode Legal</v>
      </c>
      <c r="Q628" s="187" t="str">
        <f t="shared" si="89"/>
        <v xml:space="preserve"> - Dins Periode Legal</v>
      </c>
      <c r="R628" s="187" t="str">
        <f t="shared" si="84"/>
        <v xml:space="preserve"> - Import Total</v>
      </c>
      <c r="S628" s="193">
        <f t="shared" si="92"/>
        <v>0</v>
      </c>
      <c r="T628" s="192">
        <f t="shared" si="90"/>
        <v>0</v>
      </c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L629" s="189" t="str">
        <f t="shared" si="85"/>
        <v/>
      </c>
      <c r="M629" s="190" t="str">
        <f t="shared" si="91"/>
        <v/>
      </c>
      <c r="N629" s="187">
        <f t="shared" si="86"/>
        <v>0</v>
      </c>
      <c r="O629" s="191">
        <f t="shared" si="87"/>
        <v>0</v>
      </c>
      <c r="P629" s="187" t="str">
        <f t="shared" si="88"/>
        <v>Dins Periode Legal</v>
      </c>
      <c r="Q629" s="187" t="str">
        <f t="shared" si="89"/>
        <v xml:space="preserve"> - Dins Periode Legal</v>
      </c>
      <c r="R629" s="187" t="str">
        <f t="shared" si="84"/>
        <v xml:space="preserve"> - Import Total</v>
      </c>
      <c r="S629" s="193">
        <f t="shared" si="92"/>
        <v>0</v>
      </c>
      <c r="T629" s="192">
        <f t="shared" si="90"/>
        <v>0</v>
      </c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L630" s="189" t="str">
        <f t="shared" si="85"/>
        <v/>
      </c>
      <c r="M630" s="190" t="str">
        <f t="shared" si="91"/>
        <v/>
      </c>
      <c r="N630" s="187">
        <f t="shared" si="86"/>
        <v>0</v>
      </c>
      <c r="O630" s="191">
        <f t="shared" si="87"/>
        <v>0</v>
      </c>
      <c r="P630" s="187" t="str">
        <f t="shared" si="88"/>
        <v>Dins Periode Legal</v>
      </c>
      <c r="Q630" s="187" t="str">
        <f t="shared" si="89"/>
        <v xml:space="preserve"> - Dins Periode Legal</v>
      </c>
      <c r="R630" s="187" t="str">
        <f t="shared" si="84"/>
        <v xml:space="preserve"> - Import Total</v>
      </c>
      <c r="S630" s="193">
        <f t="shared" si="92"/>
        <v>0</v>
      </c>
      <c r="T630" s="192">
        <f t="shared" si="90"/>
        <v>0</v>
      </c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L631" s="189" t="str">
        <f t="shared" si="85"/>
        <v/>
      </c>
      <c r="M631" s="190" t="str">
        <f t="shared" si="91"/>
        <v/>
      </c>
      <c r="N631" s="187">
        <f t="shared" si="86"/>
        <v>0</v>
      </c>
      <c r="O631" s="191">
        <f t="shared" si="87"/>
        <v>0</v>
      </c>
      <c r="P631" s="187" t="str">
        <f t="shared" si="88"/>
        <v>Dins Periode Legal</v>
      </c>
      <c r="Q631" s="187" t="str">
        <f t="shared" si="89"/>
        <v xml:space="preserve"> - Dins Periode Legal</v>
      </c>
      <c r="R631" s="187" t="str">
        <f t="shared" si="84"/>
        <v xml:space="preserve"> - Import Total</v>
      </c>
      <c r="S631" s="193">
        <f t="shared" si="92"/>
        <v>0</v>
      </c>
      <c r="T631" s="192">
        <f t="shared" si="90"/>
        <v>0</v>
      </c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L632" s="189" t="str">
        <f t="shared" si="85"/>
        <v/>
      </c>
      <c r="M632" s="190" t="str">
        <f t="shared" si="91"/>
        <v/>
      </c>
      <c r="N632" s="187">
        <f t="shared" si="86"/>
        <v>0</v>
      </c>
      <c r="O632" s="191">
        <f t="shared" si="87"/>
        <v>0</v>
      </c>
      <c r="P632" s="187" t="str">
        <f t="shared" si="88"/>
        <v>Dins Periode Legal</v>
      </c>
      <c r="Q632" s="187" t="str">
        <f t="shared" si="89"/>
        <v xml:space="preserve"> - Dins Periode Legal</v>
      </c>
      <c r="R632" s="187" t="str">
        <f t="shared" si="84"/>
        <v xml:space="preserve"> - Import Total</v>
      </c>
      <c r="S632" s="193">
        <f t="shared" si="92"/>
        <v>0</v>
      </c>
      <c r="T632" s="192">
        <f t="shared" si="90"/>
        <v>0</v>
      </c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L633" s="189" t="str">
        <f t="shared" si="85"/>
        <v/>
      </c>
      <c r="M633" s="190" t="str">
        <f t="shared" si="91"/>
        <v/>
      </c>
      <c r="N633" s="187">
        <f t="shared" si="86"/>
        <v>0</v>
      </c>
      <c r="O633" s="191">
        <f t="shared" si="87"/>
        <v>0</v>
      </c>
      <c r="P633" s="187" t="str">
        <f t="shared" si="88"/>
        <v>Dins Periode Legal</v>
      </c>
      <c r="Q633" s="187" t="str">
        <f t="shared" si="89"/>
        <v xml:space="preserve"> - Dins Periode Legal</v>
      </c>
      <c r="R633" s="187" t="str">
        <f t="shared" si="84"/>
        <v xml:space="preserve"> - Import Total</v>
      </c>
      <c r="S633" s="193">
        <f t="shared" si="92"/>
        <v>0</v>
      </c>
      <c r="T633" s="192">
        <f t="shared" si="90"/>
        <v>0</v>
      </c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L634" s="189" t="str">
        <f t="shared" si="85"/>
        <v/>
      </c>
      <c r="M634" s="190" t="str">
        <f t="shared" si="91"/>
        <v/>
      </c>
      <c r="N634" s="187">
        <f t="shared" si="86"/>
        <v>0</v>
      </c>
      <c r="O634" s="191">
        <f t="shared" si="87"/>
        <v>0</v>
      </c>
      <c r="P634" s="187" t="str">
        <f t="shared" si="88"/>
        <v>Dins Periode Legal</v>
      </c>
      <c r="Q634" s="187" t="str">
        <f t="shared" si="89"/>
        <v xml:space="preserve"> - Dins Periode Legal</v>
      </c>
      <c r="R634" s="187" t="str">
        <f t="shared" si="84"/>
        <v xml:space="preserve"> - Import Total</v>
      </c>
      <c r="S634" s="193">
        <f t="shared" si="92"/>
        <v>0</v>
      </c>
      <c r="T634" s="192">
        <f t="shared" si="90"/>
        <v>0</v>
      </c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L635" s="189" t="str">
        <f t="shared" si="85"/>
        <v/>
      </c>
      <c r="M635" s="190" t="str">
        <f t="shared" si="91"/>
        <v/>
      </c>
      <c r="N635" s="187">
        <f t="shared" si="86"/>
        <v>0</v>
      </c>
      <c r="O635" s="191">
        <f t="shared" si="87"/>
        <v>0</v>
      </c>
      <c r="P635" s="187" t="str">
        <f t="shared" si="88"/>
        <v>Dins Periode Legal</v>
      </c>
      <c r="Q635" s="187" t="str">
        <f t="shared" si="89"/>
        <v xml:space="preserve"> - Dins Periode Legal</v>
      </c>
      <c r="R635" s="187" t="str">
        <f t="shared" si="84"/>
        <v xml:space="preserve"> - Import Total</v>
      </c>
      <c r="S635" s="193">
        <f t="shared" si="92"/>
        <v>0</v>
      </c>
      <c r="T635" s="192">
        <f t="shared" si="90"/>
        <v>0</v>
      </c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L636" s="189" t="str">
        <f t="shared" si="85"/>
        <v/>
      </c>
      <c r="M636" s="190" t="str">
        <f t="shared" si="91"/>
        <v/>
      </c>
      <c r="N636" s="187">
        <f t="shared" si="86"/>
        <v>0</v>
      </c>
      <c r="O636" s="191">
        <f t="shared" si="87"/>
        <v>0</v>
      </c>
      <c r="P636" s="187" t="str">
        <f t="shared" si="88"/>
        <v>Dins Periode Legal</v>
      </c>
      <c r="Q636" s="187" t="str">
        <f t="shared" si="89"/>
        <v xml:space="preserve"> - Dins Periode Legal</v>
      </c>
      <c r="R636" s="187" t="str">
        <f t="shared" si="84"/>
        <v xml:space="preserve"> - Import Total</v>
      </c>
      <c r="S636" s="193">
        <f t="shared" si="92"/>
        <v>0</v>
      </c>
      <c r="T636" s="192">
        <f t="shared" si="90"/>
        <v>0</v>
      </c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L637" s="189" t="str">
        <f t="shared" si="85"/>
        <v/>
      </c>
      <c r="M637" s="190" t="str">
        <f t="shared" si="91"/>
        <v/>
      </c>
      <c r="N637" s="187">
        <f t="shared" si="86"/>
        <v>0</v>
      </c>
      <c r="O637" s="191">
        <f t="shared" si="87"/>
        <v>0</v>
      </c>
      <c r="P637" s="187" t="str">
        <f t="shared" si="88"/>
        <v>Dins Periode Legal</v>
      </c>
      <c r="Q637" s="187" t="str">
        <f t="shared" si="89"/>
        <v xml:space="preserve"> - Dins Periode Legal</v>
      </c>
      <c r="R637" s="187" t="str">
        <f t="shared" si="84"/>
        <v xml:space="preserve"> - Import Total</v>
      </c>
      <c r="S637" s="193">
        <f t="shared" si="92"/>
        <v>0</v>
      </c>
      <c r="T637" s="192">
        <f t="shared" si="90"/>
        <v>0</v>
      </c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L638" s="189" t="str">
        <f t="shared" si="85"/>
        <v/>
      </c>
      <c r="M638" s="190" t="str">
        <f t="shared" si="91"/>
        <v/>
      </c>
      <c r="N638" s="187">
        <f t="shared" si="86"/>
        <v>0</v>
      </c>
      <c r="O638" s="191">
        <f t="shared" si="87"/>
        <v>0</v>
      </c>
      <c r="P638" s="187" t="str">
        <f t="shared" si="88"/>
        <v>Dins Periode Legal</v>
      </c>
      <c r="Q638" s="187" t="str">
        <f t="shared" si="89"/>
        <v xml:space="preserve"> - Dins Periode Legal</v>
      </c>
      <c r="R638" s="187" t="str">
        <f t="shared" si="84"/>
        <v xml:space="preserve"> - Import Total</v>
      </c>
      <c r="S638" s="193">
        <f t="shared" si="92"/>
        <v>0</v>
      </c>
      <c r="T638" s="192">
        <f t="shared" si="90"/>
        <v>0</v>
      </c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L639" s="189" t="str">
        <f t="shared" si="85"/>
        <v/>
      </c>
      <c r="M639" s="190" t="str">
        <f t="shared" si="91"/>
        <v/>
      </c>
      <c r="N639" s="187">
        <f t="shared" si="86"/>
        <v>0</v>
      </c>
      <c r="O639" s="191">
        <f t="shared" si="87"/>
        <v>0</v>
      </c>
      <c r="P639" s="187" t="str">
        <f t="shared" si="88"/>
        <v>Dins Periode Legal</v>
      </c>
      <c r="Q639" s="187" t="str">
        <f t="shared" si="89"/>
        <v xml:space="preserve"> - Dins Periode Legal</v>
      </c>
      <c r="R639" s="187" t="str">
        <f t="shared" si="84"/>
        <v xml:space="preserve"> - Import Total</v>
      </c>
      <c r="S639" s="193">
        <f t="shared" si="92"/>
        <v>0</v>
      </c>
      <c r="T639" s="192">
        <f t="shared" si="90"/>
        <v>0</v>
      </c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L640" s="189" t="str">
        <f t="shared" si="85"/>
        <v/>
      </c>
      <c r="M640" s="190" t="str">
        <f t="shared" si="91"/>
        <v/>
      </c>
      <c r="N640" s="187">
        <f t="shared" si="86"/>
        <v>0</v>
      </c>
      <c r="O640" s="191">
        <f t="shared" si="87"/>
        <v>0</v>
      </c>
      <c r="P640" s="187" t="str">
        <f t="shared" si="88"/>
        <v>Dins Periode Legal</v>
      </c>
      <c r="Q640" s="187" t="str">
        <f t="shared" si="89"/>
        <v xml:space="preserve"> - Dins Periode Legal</v>
      </c>
      <c r="R640" s="187" t="str">
        <f t="shared" si="84"/>
        <v xml:space="preserve"> - Import Total</v>
      </c>
      <c r="S640" s="193">
        <f t="shared" si="92"/>
        <v>0</v>
      </c>
      <c r="T640" s="192">
        <f t="shared" si="90"/>
        <v>0</v>
      </c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L641" s="189" t="str">
        <f t="shared" si="85"/>
        <v/>
      </c>
      <c r="M641" s="190" t="str">
        <f t="shared" si="91"/>
        <v/>
      </c>
      <c r="N641" s="187">
        <f t="shared" si="86"/>
        <v>0</v>
      </c>
      <c r="O641" s="191">
        <f t="shared" si="87"/>
        <v>0</v>
      </c>
      <c r="P641" s="187" t="str">
        <f t="shared" si="88"/>
        <v>Dins Periode Legal</v>
      </c>
      <c r="Q641" s="187" t="str">
        <f t="shared" si="89"/>
        <v xml:space="preserve"> - Dins Periode Legal</v>
      </c>
      <c r="R641" s="187" t="str">
        <f t="shared" si="84"/>
        <v xml:space="preserve"> - Import Total</v>
      </c>
      <c r="S641" s="193">
        <f t="shared" si="92"/>
        <v>0</v>
      </c>
      <c r="T641" s="192">
        <f t="shared" si="90"/>
        <v>0</v>
      </c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L642" s="189" t="str">
        <f t="shared" si="85"/>
        <v/>
      </c>
      <c r="M642" s="190" t="str">
        <f t="shared" si="91"/>
        <v/>
      </c>
      <c r="N642" s="187">
        <f t="shared" si="86"/>
        <v>0</v>
      </c>
      <c r="O642" s="191">
        <f t="shared" si="87"/>
        <v>0</v>
      </c>
      <c r="P642" s="187" t="str">
        <f t="shared" si="88"/>
        <v>Dins Periode Legal</v>
      </c>
      <c r="Q642" s="187" t="str">
        <f t="shared" si="89"/>
        <v xml:space="preserve"> - Dins Periode Legal</v>
      </c>
      <c r="R642" s="187" t="str">
        <f t="shared" si="84"/>
        <v xml:space="preserve"> - Import Total</v>
      </c>
      <c r="S642" s="193">
        <f t="shared" si="92"/>
        <v>0</v>
      </c>
      <c r="T642" s="192">
        <f t="shared" si="90"/>
        <v>0</v>
      </c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L643" s="189" t="str">
        <f t="shared" si="85"/>
        <v/>
      </c>
      <c r="M643" s="190" t="str">
        <f t="shared" si="91"/>
        <v/>
      </c>
      <c r="N643" s="187">
        <f t="shared" si="86"/>
        <v>0</v>
      </c>
      <c r="O643" s="191">
        <f t="shared" si="87"/>
        <v>0</v>
      </c>
      <c r="P643" s="187" t="str">
        <f t="shared" si="88"/>
        <v>Dins Periode Legal</v>
      </c>
      <c r="Q643" s="187" t="str">
        <f t="shared" si="89"/>
        <v xml:space="preserve"> - Dins Periode Legal</v>
      </c>
      <c r="R643" s="187" t="str">
        <f t="shared" ref="R643:R706" si="93">CONCATENATE($M643," - Import Total")</f>
        <v xml:space="preserve"> - Import Total</v>
      </c>
      <c r="S643" s="193">
        <f t="shared" si="92"/>
        <v>0</v>
      </c>
      <c r="T643" s="192">
        <f t="shared" si="90"/>
        <v>0</v>
      </c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L644" s="189" t="str">
        <f t="shared" ref="L644:L707" si="94">IF(D644="","",MONTH(D644))</f>
        <v/>
      </c>
      <c r="M644" s="190" t="str">
        <f t="shared" si="91"/>
        <v/>
      </c>
      <c r="N644" s="187">
        <f t="shared" ref="N644:N707" si="95">IF(D644="",0,D644-C644)</f>
        <v>0</v>
      </c>
      <c r="O644" s="191">
        <f t="shared" ref="O644:O707" si="96">K644*N644</f>
        <v>0</v>
      </c>
      <c r="P644" s="187" t="str">
        <f t="shared" ref="P644:P707" si="97">IF(N644&lt;=30,"Dins Periode Legal","Fora Periode Legal")</f>
        <v>Dins Periode Legal</v>
      </c>
      <c r="Q644" s="187" t="str">
        <f t="shared" ref="Q644:Q707" si="98">CONCATENATE($M644," - ",P644)</f>
        <v xml:space="preserve"> - Dins Periode Legal</v>
      </c>
      <c r="R644" s="187" t="str">
        <f t="shared" si="93"/>
        <v xml:space="preserve"> - Import Total</v>
      </c>
      <c r="S644" s="193">
        <f t="shared" si="92"/>
        <v>0</v>
      </c>
      <c r="T644" s="192">
        <f t="shared" ref="T644:T707" si="99">IF(L644="",0,1)</f>
        <v>0</v>
      </c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L645" s="189" t="str">
        <f t="shared" si="94"/>
        <v/>
      </c>
      <c r="M645" s="190" t="str">
        <f t="shared" si="91"/>
        <v/>
      </c>
      <c r="N645" s="187">
        <f t="shared" si="95"/>
        <v>0</v>
      </c>
      <c r="O645" s="191">
        <f t="shared" si="96"/>
        <v>0</v>
      </c>
      <c r="P645" s="187" t="str">
        <f t="shared" si="97"/>
        <v>Dins Periode Legal</v>
      </c>
      <c r="Q645" s="187" t="str">
        <f t="shared" si="98"/>
        <v xml:space="preserve"> - Dins Periode Legal</v>
      </c>
      <c r="R645" s="187" t="str">
        <f t="shared" si="93"/>
        <v xml:space="preserve"> - Import Total</v>
      </c>
      <c r="S645" s="193">
        <f t="shared" si="92"/>
        <v>0</v>
      </c>
      <c r="T645" s="192">
        <f t="shared" si="99"/>
        <v>0</v>
      </c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L646" s="189" t="str">
        <f t="shared" si="94"/>
        <v/>
      </c>
      <c r="M646" s="190" t="str">
        <f t="shared" si="91"/>
        <v/>
      </c>
      <c r="N646" s="187">
        <f t="shared" si="95"/>
        <v>0</v>
      </c>
      <c r="O646" s="191">
        <f t="shared" si="96"/>
        <v>0</v>
      </c>
      <c r="P646" s="187" t="str">
        <f t="shared" si="97"/>
        <v>Dins Periode Legal</v>
      </c>
      <c r="Q646" s="187" t="str">
        <f t="shared" si="98"/>
        <v xml:space="preserve"> - Dins Periode Legal</v>
      </c>
      <c r="R646" s="187" t="str">
        <f t="shared" si="93"/>
        <v xml:space="preserve"> - Import Total</v>
      </c>
      <c r="S646" s="193">
        <f t="shared" si="92"/>
        <v>0</v>
      </c>
      <c r="T646" s="192">
        <f t="shared" si="99"/>
        <v>0</v>
      </c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L647" s="189" t="str">
        <f t="shared" si="94"/>
        <v/>
      </c>
      <c r="M647" s="190" t="str">
        <f t="shared" ref="M647:M710" si="100">IF(L647="","",VLOOKUP(L647,$AJ$8:$AK$19,2,FALSE))</f>
        <v/>
      </c>
      <c r="N647" s="187">
        <f t="shared" si="95"/>
        <v>0</v>
      </c>
      <c r="O647" s="191">
        <f t="shared" si="96"/>
        <v>0</v>
      </c>
      <c r="P647" s="187" t="str">
        <f t="shared" si="97"/>
        <v>Dins Periode Legal</v>
      </c>
      <c r="Q647" s="187" t="str">
        <f t="shared" si="98"/>
        <v xml:space="preserve"> - Dins Periode Legal</v>
      </c>
      <c r="R647" s="187" t="str">
        <f t="shared" si="93"/>
        <v xml:space="preserve"> - Import Total</v>
      </c>
      <c r="S647" s="193">
        <f t="shared" ref="S647:S710" si="101">IF(M647="",0,K647/(VLOOKUP(R647,$X$9:$Y$27,2,FALSE))*N647)</f>
        <v>0</v>
      </c>
      <c r="T647" s="192">
        <f t="shared" si="99"/>
        <v>0</v>
      </c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L648" s="189" t="str">
        <f t="shared" si="94"/>
        <v/>
      </c>
      <c r="M648" s="190" t="str">
        <f t="shared" si="100"/>
        <v/>
      </c>
      <c r="N648" s="187">
        <f t="shared" si="95"/>
        <v>0</v>
      </c>
      <c r="O648" s="191">
        <f t="shared" si="96"/>
        <v>0</v>
      </c>
      <c r="P648" s="187" t="str">
        <f t="shared" si="97"/>
        <v>Dins Periode Legal</v>
      </c>
      <c r="Q648" s="187" t="str">
        <f t="shared" si="98"/>
        <v xml:space="preserve"> - Dins Periode Legal</v>
      </c>
      <c r="R648" s="187" t="str">
        <f t="shared" si="93"/>
        <v xml:space="preserve"> - Import Total</v>
      </c>
      <c r="S648" s="193">
        <f t="shared" si="101"/>
        <v>0</v>
      </c>
      <c r="T648" s="192">
        <f t="shared" si="99"/>
        <v>0</v>
      </c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L649" s="189" t="str">
        <f t="shared" si="94"/>
        <v/>
      </c>
      <c r="M649" s="190" t="str">
        <f t="shared" si="100"/>
        <v/>
      </c>
      <c r="N649" s="187">
        <f t="shared" si="95"/>
        <v>0</v>
      </c>
      <c r="O649" s="191">
        <f t="shared" si="96"/>
        <v>0</v>
      </c>
      <c r="P649" s="187" t="str">
        <f t="shared" si="97"/>
        <v>Dins Periode Legal</v>
      </c>
      <c r="Q649" s="187" t="str">
        <f t="shared" si="98"/>
        <v xml:space="preserve"> - Dins Periode Legal</v>
      </c>
      <c r="R649" s="187" t="str">
        <f t="shared" si="93"/>
        <v xml:space="preserve"> - Import Total</v>
      </c>
      <c r="S649" s="193">
        <f t="shared" si="101"/>
        <v>0</v>
      </c>
      <c r="T649" s="192">
        <f t="shared" si="99"/>
        <v>0</v>
      </c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L650" s="189" t="str">
        <f t="shared" si="94"/>
        <v/>
      </c>
      <c r="M650" s="190" t="str">
        <f t="shared" si="100"/>
        <v/>
      </c>
      <c r="N650" s="187">
        <f t="shared" si="95"/>
        <v>0</v>
      </c>
      <c r="O650" s="191">
        <f t="shared" si="96"/>
        <v>0</v>
      </c>
      <c r="P650" s="187" t="str">
        <f t="shared" si="97"/>
        <v>Dins Periode Legal</v>
      </c>
      <c r="Q650" s="187" t="str">
        <f t="shared" si="98"/>
        <v xml:space="preserve"> - Dins Periode Legal</v>
      </c>
      <c r="R650" s="187" t="str">
        <f t="shared" si="93"/>
        <v xml:space="preserve"> - Import Total</v>
      </c>
      <c r="S650" s="193">
        <f t="shared" si="101"/>
        <v>0</v>
      </c>
      <c r="T650" s="192">
        <f t="shared" si="99"/>
        <v>0</v>
      </c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L651" s="189" t="str">
        <f t="shared" si="94"/>
        <v/>
      </c>
      <c r="M651" s="190" t="str">
        <f t="shared" si="100"/>
        <v/>
      </c>
      <c r="N651" s="187">
        <f t="shared" si="95"/>
        <v>0</v>
      </c>
      <c r="O651" s="191">
        <f t="shared" si="96"/>
        <v>0</v>
      </c>
      <c r="P651" s="187" t="str">
        <f t="shared" si="97"/>
        <v>Dins Periode Legal</v>
      </c>
      <c r="Q651" s="187" t="str">
        <f t="shared" si="98"/>
        <v xml:space="preserve"> - Dins Periode Legal</v>
      </c>
      <c r="R651" s="187" t="str">
        <f t="shared" si="93"/>
        <v xml:space="preserve"> - Import Total</v>
      </c>
      <c r="S651" s="193">
        <f t="shared" si="101"/>
        <v>0</v>
      </c>
      <c r="T651" s="192">
        <f t="shared" si="99"/>
        <v>0</v>
      </c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L652" s="189" t="str">
        <f t="shared" si="94"/>
        <v/>
      </c>
      <c r="M652" s="190" t="str">
        <f t="shared" si="100"/>
        <v/>
      </c>
      <c r="N652" s="187">
        <f t="shared" si="95"/>
        <v>0</v>
      </c>
      <c r="O652" s="191">
        <f t="shared" si="96"/>
        <v>0</v>
      </c>
      <c r="P652" s="187" t="str">
        <f t="shared" si="97"/>
        <v>Dins Periode Legal</v>
      </c>
      <c r="Q652" s="187" t="str">
        <f t="shared" si="98"/>
        <v xml:space="preserve"> - Dins Periode Legal</v>
      </c>
      <c r="R652" s="187" t="str">
        <f t="shared" si="93"/>
        <v xml:space="preserve"> - Import Total</v>
      </c>
      <c r="S652" s="193">
        <f t="shared" si="101"/>
        <v>0</v>
      </c>
      <c r="T652" s="192">
        <f t="shared" si="99"/>
        <v>0</v>
      </c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L653" s="189" t="str">
        <f t="shared" si="94"/>
        <v/>
      </c>
      <c r="M653" s="190" t="str">
        <f t="shared" si="100"/>
        <v/>
      </c>
      <c r="N653" s="187">
        <f t="shared" si="95"/>
        <v>0</v>
      </c>
      <c r="O653" s="191">
        <f t="shared" si="96"/>
        <v>0</v>
      </c>
      <c r="P653" s="187" t="str">
        <f t="shared" si="97"/>
        <v>Dins Periode Legal</v>
      </c>
      <c r="Q653" s="187" t="str">
        <f t="shared" si="98"/>
        <v xml:space="preserve"> - Dins Periode Legal</v>
      </c>
      <c r="R653" s="187" t="str">
        <f t="shared" si="93"/>
        <v xml:space="preserve"> - Import Total</v>
      </c>
      <c r="S653" s="193">
        <f t="shared" si="101"/>
        <v>0</v>
      </c>
      <c r="T653" s="192">
        <f t="shared" si="99"/>
        <v>0</v>
      </c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L654" s="189" t="str">
        <f t="shared" si="94"/>
        <v/>
      </c>
      <c r="M654" s="190" t="str">
        <f t="shared" si="100"/>
        <v/>
      </c>
      <c r="N654" s="187">
        <f t="shared" si="95"/>
        <v>0</v>
      </c>
      <c r="O654" s="191">
        <f t="shared" si="96"/>
        <v>0</v>
      </c>
      <c r="P654" s="187" t="str">
        <f t="shared" si="97"/>
        <v>Dins Periode Legal</v>
      </c>
      <c r="Q654" s="187" t="str">
        <f t="shared" si="98"/>
        <v xml:space="preserve"> - Dins Periode Legal</v>
      </c>
      <c r="R654" s="187" t="str">
        <f t="shared" si="93"/>
        <v xml:space="preserve"> - Import Total</v>
      </c>
      <c r="S654" s="193">
        <f t="shared" si="101"/>
        <v>0</v>
      </c>
      <c r="T654" s="192">
        <f t="shared" si="99"/>
        <v>0</v>
      </c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L655" s="189" t="str">
        <f t="shared" si="94"/>
        <v/>
      </c>
      <c r="M655" s="190" t="str">
        <f t="shared" si="100"/>
        <v/>
      </c>
      <c r="N655" s="187">
        <f t="shared" si="95"/>
        <v>0</v>
      </c>
      <c r="O655" s="191">
        <f t="shared" si="96"/>
        <v>0</v>
      </c>
      <c r="P655" s="187" t="str">
        <f t="shared" si="97"/>
        <v>Dins Periode Legal</v>
      </c>
      <c r="Q655" s="187" t="str">
        <f t="shared" si="98"/>
        <v xml:space="preserve"> - Dins Periode Legal</v>
      </c>
      <c r="R655" s="187" t="str">
        <f t="shared" si="93"/>
        <v xml:space="preserve"> - Import Total</v>
      </c>
      <c r="S655" s="193">
        <f t="shared" si="101"/>
        <v>0</v>
      </c>
      <c r="T655" s="192">
        <f t="shared" si="99"/>
        <v>0</v>
      </c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L656" s="189" t="str">
        <f t="shared" si="94"/>
        <v/>
      </c>
      <c r="M656" s="190" t="str">
        <f t="shared" si="100"/>
        <v/>
      </c>
      <c r="N656" s="187">
        <f t="shared" si="95"/>
        <v>0</v>
      </c>
      <c r="O656" s="191">
        <f t="shared" si="96"/>
        <v>0</v>
      </c>
      <c r="P656" s="187" t="str">
        <f t="shared" si="97"/>
        <v>Dins Periode Legal</v>
      </c>
      <c r="Q656" s="187" t="str">
        <f t="shared" si="98"/>
        <v xml:space="preserve"> - Dins Periode Legal</v>
      </c>
      <c r="R656" s="187" t="str">
        <f t="shared" si="93"/>
        <v xml:space="preserve"> - Import Total</v>
      </c>
      <c r="S656" s="193">
        <f t="shared" si="101"/>
        <v>0</v>
      </c>
      <c r="T656" s="192">
        <f t="shared" si="99"/>
        <v>0</v>
      </c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L657" s="189" t="str">
        <f t="shared" si="94"/>
        <v/>
      </c>
      <c r="M657" s="190" t="str">
        <f t="shared" si="100"/>
        <v/>
      </c>
      <c r="N657" s="187">
        <f t="shared" si="95"/>
        <v>0</v>
      </c>
      <c r="O657" s="191">
        <f t="shared" si="96"/>
        <v>0</v>
      </c>
      <c r="P657" s="187" t="str">
        <f t="shared" si="97"/>
        <v>Dins Periode Legal</v>
      </c>
      <c r="Q657" s="187" t="str">
        <f t="shared" si="98"/>
        <v xml:space="preserve"> - Dins Periode Legal</v>
      </c>
      <c r="R657" s="187" t="str">
        <f t="shared" si="93"/>
        <v xml:space="preserve"> - Import Total</v>
      </c>
      <c r="S657" s="193">
        <f t="shared" si="101"/>
        <v>0</v>
      </c>
      <c r="T657" s="192">
        <f t="shared" si="99"/>
        <v>0</v>
      </c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L658" s="189" t="str">
        <f t="shared" si="94"/>
        <v/>
      </c>
      <c r="M658" s="190" t="str">
        <f t="shared" si="100"/>
        <v/>
      </c>
      <c r="N658" s="187">
        <f t="shared" si="95"/>
        <v>0</v>
      </c>
      <c r="O658" s="191">
        <f t="shared" si="96"/>
        <v>0</v>
      </c>
      <c r="P658" s="187" t="str">
        <f t="shared" si="97"/>
        <v>Dins Periode Legal</v>
      </c>
      <c r="Q658" s="187" t="str">
        <f t="shared" si="98"/>
        <v xml:space="preserve"> - Dins Periode Legal</v>
      </c>
      <c r="R658" s="187" t="str">
        <f t="shared" si="93"/>
        <v xml:space="preserve"> - Import Total</v>
      </c>
      <c r="S658" s="193">
        <f t="shared" si="101"/>
        <v>0</v>
      </c>
      <c r="T658" s="192">
        <f t="shared" si="99"/>
        <v>0</v>
      </c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L659" s="189" t="str">
        <f t="shared" si="94"/>
        <v/>
      </c>
      <c r="M659" s="190" t="str">
        <f t="shared" si="100"/>
        <v/>
      </c>
      <c r="N659" s="187">
        <f t="shared" si="95"/>
        <v>0</v>
      </c>
      <c r="O659" s="191">
        <f t="shared" si="96"/>
        <v>0</v>
      </c>
      <c r="P659" s="187" t="str">
        <f t="shared" si="97"/>
        <v>Dins Periode Legal</v>
      </c>
      <c r="Q659" s="187" t="str">
        <f t="shared" si="98"/>
        <v xml:space="preserve"> - Dins Periode Legal</v>
      </c>
      <c r="R659" s="187" t="str">
        <f t="shared" si="93"/>
        <v xml:space="preserve"> - Import Total</v>
      </c>
      <c r="S659" s="193">
        <f t="shared" si="101"/>
        <v>0</v>
      </c>
      <c r="T659" s="192">
        <f t="shared" si="99"/>
        <v>0</v>
      </c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L660" s="189" t="str">
        <f t="shared" si="94"/>
        <v/>
      </c>
      <c r="M660" s="190" t="str">
        <f t="shared" si="100"/>
        <v/>
      </c>
      <c r="N660" s="187">
        <f t="shared" si="95"/>
        <v>0</v>
      </c>
      <c r="O660" s="191">
        <f t="shared" si="96"/>
        <v>0</v>
      </c>
      <c r="P660" s="187" t="str">
        <f t="shared" si="97"/>
        <v>Dins Periode Legal</v>
      </c>
      <c r="Q660" s="187" t="str">
        <f t="shared" si="98"/>
        <v xml:space="preserve"> - Dins Periode Legal</v>
      </c>
      <c r="R660" s="187" t="str">
        <f t="shared" si="93"/>
        <v xml:space="preserve"> - Import Total</v>
      </c>
      <c r="S660" s="193">
        <f t="shared" si="101"/>
        <v>0</v>
      </c>
      <c r="T660" s="192">
        <f t="shared" si="99"/>
        <v>0</v>
      </c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L661" s="189" t="str">
        <f t="shared" si="94"/>
        <v/>
      </c>
      <c r="M661" s="190" t="str">
        <f t="shared" si="100"/>
        <v/>
      </c>
      <c r="N661" s="187">
        <f t="shared" si="95"/>
        <v>0</v>
      </c>
      <c r="O661" s="191">
        <f t="shared" si="96"/>
        <v>0</v>
      </c>
      <c r="P661" s="187" t="str">
        <f t="shared" si="97"/>
        <v>Dins Periode Legal</v>
      </c>
      <c r="Q661" s="187" t="str">
        <f t="shared" si="98"/>
        <v xml:space="preserve"> - Dins Periode Legal</v>
      </c>
      <c r="R661" s="187" t="str">
        <f t="shared" si="93"/>
        <v xml:space="preserve"> - Import Total</v>
      </c>
      <c r="S661" s="193">
        <f t="shared" si="101"/>
        <v>0</v>
      </c>
      <c r="T661" s="192">
        <f t="shared" si="99"/>
        <v>0</v>
      </c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L662" s="189" t="str">
        <f t="shared" si="94"/>
        <v/>
      </c>
      <c r="M662" s="190" t="str">
        <f t="shared" si="100"/>
        <v/>
      </c>
      <c r="N662" s="187">
        <f t="shared" si="95"/>
        <v>0</v>
      </c>
      <c r="O662" s="191">
        <f t="shared" si="96"/>
        <v>0</v>
      </c>
      <c r="P662" s="187" t="str">
        <f t="shared" si="97"/>
        <v>Dins Periode Legal</v>
      </c>
      <c r="Q662" s="187" t="str">
        <f t="shared" si="98"/>
        <v xml:space="preserve"> - Dins Periode Legal</v>
      </c>
      <c r="R662" s="187" t="str">
        <f t="shared" si="93"/>
        <v xml:space="preserve"> - Import Total</v>
      </c>
      <c r="S662" s="193">
        <f t="shared" si="101"/>
        <v>0</v>
      </c>
      <c r="T662" s="192">
        <f t="shared" si="99"/>
        <v>0</v>
      </c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L663" s="189" t="str">
        <f t="shared" si="94"/>
        <v/>
      </c>
      <c r="M663" s="190" t="str">
        <f t="shared" si="100"/>
        <v/>
      </c>
      <c r="N663" s="187">
        <f t="shared" si="95"/>
        <v>0</v>
      </c>
      <c r="O663" s="191">
        <f t="shared" si="96"/>
        <v>0</v>
      </c>
      <c r="P663" s="187" t="str">
        <f t="shared" si="97"/>
        <v>Dins Periode Legal</v>
      </c>
      <c r="Q663" s="187" t="str">
        <f t="shared" si="98"/>
        <v xml:space="preserve"> - Dins Periode Legal</v>
      </c>
      <c r="R663" s="187" t="str">
        <f t="shared" si="93"/>
        <v xml:space="preserve"> - Import Total</v>
      </c>
      <c r="S663" s="193">
        <f t="shared" si="101"/>
        <v>0</v>
      </c>
      <c r="T663" s="192">
        <f t="shared" si="99"/>
        <v>0</v>
      </c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L664" s="189" t="str">
        <f t="shared" si="94"/>
        <v/>
      </c>
      <c r="M664" s="190" t="str">
        <f t="shared" si="100"/>
        <v/>
      </c>
      <c r="N664" s="187">
        <f t="shared" si="95"/>
        <v>0</v>
      </c>
      <c r="O664" s="191">
        <f t="shared" si="96"/>
        <v>0</v>
      </c>
      <c r="P664" s="187" t="str">
        <f t="shared" si="97"/>
        <v>Dins Periode Legal</v>
      </c>
      <c r="Q664" s="187" t="str">
        <f t="shared" si="98"/>
        <v xml:space="preserve"> - Dins Periode Legal</v>
      </c>
      <c r="R664" s="187" t="str">
        <f t="shared" si="93"/>
        <v xml:space="preserve"> - Import Total</v>
      </c>
      <c r="S664" s="193">
        <f t="shared" si="101"/>
        <v>0</v>
      </c>
      <c r="T664" s="192">
        <f t="shared" si="99"/>
        <v>0</v>
      </c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L665" s="189" t="str">
        <f t="shared" si="94"/>
        <v/>
      </c>
      <c r="M665" s="190" t="str">
        <f t="shared" si="100"/>
        <v/>
      </c>
      <c r="N665" s="187">
        <f t="shared" si="95"/>
        <v>0</v>
      </c>
      <c r="O665" s="191">
        <f t="shared" si="96"/>
        <v>0</v>
      </c>
      <c r="P665" s="187" t="str">
        <f t="shared" si="97"/>
        <v>Dins Periode Legal</v>
      </c>
      <c r="Q665" s="187" t="str">
        <f t="shared" si="98"/>
        <v xml:space="preserve"> - Dins Periode Legal</v>
      </c>
      <c r="R665" s="187" t="str">
        <f t="shared" si="93"/>
        <v xml:space="preserve"> - Import Total</v>
      </c>
      <c r="S665" s="193">
        <f t="shared" si="101"/>
        <v>0</v>
      </c>
      <c r="T665" s="192">
        <f t="shared" si="99"/>
        <v>0</v>
      </c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L666" s="189" t="str">
        <f t="shared" si="94"/>
        <v/>
      </c>
      <c r="M666" s="190" t="str">
        <f t="shared" si="100"/>
        <v/>
      </c>
      <c r="N666" s="187">
        <f t="shared" si="95"/>
        <v>0</v>
      </c>
      <c r="O666" s="191">
        <f t="shared" si="96"/>
        <v>0</v>
      </c>
      <c r="P666" s="187" t="str">
        <f t="shared" si="97"/>
        <v>Dins Periode Legal</v>
      </c>
      <c r="Q666" s="187" t="str">
        <f t="shared" si="98"/>
        <v xml:space="preserve"> - Dins Periode Legal</v>
      </c>
      <c r="R666" s="187" t="str">
        <f t="shared" si="93"/>
        <v xml:space="preserve"> - Import Total</v>
      </c>
      <c r="S666" s="193">
        <f t="shared" si="101"/>
        <v>0</v>
      </c>
      <c r="T666" s="192">
        <f t="shared" si="99"/>
        <v>0</v>
      </c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L667" s="189" t="str">
        <f t="shared" si="94"/>
        <v/>
      </c>
      <c r="M667" s="190" t="str">
        <f t="shared" si="100"/>
        <v/>
      </c>
      <c r="N667" s="187">
        <f t="shared" si="95"/>
        <v>0</v>
      </c>
      <c r="O667" s="191">
        <f t="shared" si="96"/>
        <v>0</v>
      </c>
      <c r="P667" s="187" t="str">
        <f t="shared" si="97"/>
        <v>Dins Periode Legal</v>
      </c>
      <c r="Q667" s="187" t="str">
        <f t="shared" si="98"/>
        <v xml:space="preserve"> - Dins Periode Legal</v>
      </c>
      <c r="R667" s="187" t="str">
        <f t="shared" si="93"/>
        <v xml:space="preserve"> - Import Total</v>
      </c>
      <c r="S667" s="193">
        <f t="shared" si="101"/>
        <v>0</v>
      </c>
      <c r="T667" s="192">
        <f t="shared" si="99"/>
        <v>0</v>
      </c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L668" s="189" t="str">
        <f t="shared" si="94"/>
        <v/>
      </c>
      <c r="M668" s="190" t="str">
        <f t="shared" si="100"/>
        <v/>
      </c>
      <c r="N668" s="187">
        <f t="shared" si="95"/>
        <v>0</v>
      </c>
      <c r="O668" s="191">
        <f t="shared" si="96"/>
        <v>0</v>
      </c>
      <c r="P668" s="187" t="str">
        <f t="shared" si="97"/>
        <v>Dins Periode Legal</v>
      </c>
      <c r="Q668" s="187" t="str">
        <f t="shared" si="98"/>
        <v xml:space="preserve"> - Dins Periode Legal</v>
      </c>
      <c r="R668" s="187" t="str">
        <f t="shared" si="93"/>
        <v xml:space="preserve"> - Import Total</v>
      </c>
      <c r="S668" s="193">
        <f t="shared" si="101"/>
        <v>0</v>
      </c>
      <c r="T668" s="192">
        <f t="shared" si="99"/>
        <v>0</v>
      </c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L669" s="189" t="str">
        <f t="shared" si="94"/>
        <v/>
      </c>
      <c r="M669" s="190" t="str">
        <f t="shared" si="100"/>
        <v/>
      </c>
      <c r="N669" s="187">
        <f t="shared" si="95"/>
        <v>0</v>
      </c>
      <c r="O669" s="191">
        <f t="shared" si="96"/>
        <v>0</v>
      </c>
      <c r="P669" s="187" t="str">
        <f t="shared" si="97"/>
        <v>Dins Periode Legal</v>
      </c>
      <c r="Q669" s="187" t="str">
        <f t="shared" si="98"/>
        <v xml:space="preserve"> - Dins Periode Legal</v>
      </c>
      <c r="R669" s="187" t="str">
        <f t="shared" si="93"/>
        <v xml:space="preserve"> - Import Total</v>
      </c>
      <c r="S669" s="193">
        <f t="shared" si="101"/>
        <v>0</v>
      </c>
      <c r="T669" s="192">
        <f t="shared" si="99"/>
        <v>0</v>
      </c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L670" s="189" t="str">
        <f t="shared" si="94"/>
        <v/>
      </c>
      <c r="M670" s="190" t="str">
        <f t="shared" si="100"/>
        <v/>
      </c>
      <c r="N670" s="187">
        <f t="shared" si="95"/>
        <v>0</v>
      </c>
      <c r="O670" s="191">
        <f t="shared" si="96"/>
        <v>0</v>
      </c>
      <c r="P670" s="187" t="str">
        <f t="shared" si="97"/>
        <v>Dins Periode Legal</v>
      </c>
      <c r="Q670" s="187" t="str">
        <f t="shared" si="98"/>
        <v xml:space="preserve"> - Dins Periode Legal</v>
      </c>
      <c r="R670" s="187" t="str">
        <f t="shared" si="93"/>
        <v xml:space="preserve"> - Import Total</v>
      </c>
      <c r="S670" s="193">
        <f t="shared" si="101"/>
        <v>0</v>
      </c>
      <c r="T670" s="192">
        <f t="shared" si="99"/>
        <v>0</v>
      </c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L671" s="189" t="str">
        <f t="shared" si="94"/>
        <v/>
      </c>
      <c r="M671" s="190" t="str">
        <f t="shared" si="100"/>
        <v/>
      </c>
      <c r="N671" s="187">
        <f t="shared" si="95"/>
        <v>0</v>
      </c>
      <c r="O671" s="191">
        <f t="shared" si="96"/>
        <v>0</v>
      </c>
      <c r="P671" s="187" t="str">
        <f t="shared" si="97"/>
        <v>Dins Periode Legal</v>
      </c>
      <c r="Q671" s="187" t="str">
        <f t="shared" si="98"/>
        <v xml:space="preserve"> - Dins Periode Legal</v>
      </c>
      <c r="R671" s="187" t="str">
        <f t="shared" si="93"/>
        <v xml:space="preserve"> - Import Total</v>
      </c>
      <c r="S671" s="193">
        <f t="shared" si="101"/>
        <v>0</v>
      </c>
      <c r="T671" s="192">
        <f t="shared" si="99"/>
        <v>0</v>
      </c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L672" s="189" t="str">
        <f t="shared" si="94"/>
        <v/>
      </c>
      <c r="M672" s="190" t="str">
        <f t="shared" si="100"/>
        <v/>
      </c>
      <c r="N672" s="187">
        <f t="shared" si="95"/>
        <v>0</v>
      </c>
      <c r="O672" s="191">
        <f t="shared" si="96"/>
        <v>0</v>
      </c>
      <c r="P672" s="187" t="str">
        <f t="shared" si="97"/>
        <v>Dins Periode Legal</v>
      </c>
      <c r="Q672" s="187" t="str">
        <f t="shared" si="98"/>
        <v xml:space="preserve"> - Dins Periode Legal</v>
      </c>
      <c r="R672" s="187" t="str">
        <f t="shared" si="93"/>
        <v xml:space="preserve"> - Import Total</v>
      </c>
      <c r="S672" s="193">
        <f t="shared" si="101"/>
        <v>0</v>
      </c>
      <c r="T672" s="192">
        <f t="shared" si="99"/>
        <v>0</v>
      </c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L673" s="189" t="str">
        <f t="shared" si="94"/>
        <v/>
      </c>
      <c r="M673" s="190" t="str">
        <f t="shared" si="100"/>
        <v/>
      </c>
      <c r="N673" s="187">
        <f t="shared" si="95"/>
        <v>0</v>
      </c>
      <c r="O673" s="191">
        <f t="shared" si="96"/>
        <v>0</v>
      </c>
      <c r="P673" s="187" t="str">
        <f t="shared" si="97"/>
        <v>Dins Periode Legal</v>
      </c>
      <c r="Q673" s="187" t="str">
        <f t="shared" si="98"/>
        <v xml:space="preserve"> - Dins Periode Legal</v>
      </c>
      <c r="R673" s="187" t="str">
        <f t="shared" si="93"/>
        <v xml:space="preserve"> - Import Total</v>
      </c>
      <c r="S673" s="193">
        <f t="shared" si="101"/>
        <v>0</v>
      </c>
      <c r="T673" s="192">
        <f t="shared" si="99"/>
        <v>0</v>
      </c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L674" s="189" t="str">
        <f t="shared" si="94"/>
        <v/>
      </c>
      <c r="M674" s="190" t="str">
        <f t="shared" si="100"/>
        <v/>
      </c>
      <c r="N674" s="187">
        <f t="shared" si="95"/>
        <v>0</v>
      </c>
      <c r="O674" s="191">
        <f t="shared" si="96"/>
        <v>0</v>
      </c>
      <c r="P674" s="187" t="str">
        <f t="shared" si="97"/>
        <v>Dins Periode Legal</v>
      </c>
      <c r="Q674" s="187" t="str">
        <f t="shared" si="98"/>
        <v xml:space="preserve"> - Dins Periode Legal</v>
      </c>
      <c r="R674" s="187" t="str">
        <f t="shared" si="93"/>
        <v xml:space="preserve"> - Import Total</v>
      </c>
      <c r="S674" s="193">
        <f t="shared" si="101"/>
        <v>0</v>
      </c>
      <c r="T674" s="192">
        <f t="shared" si="99"/>
        <v>0</v>
      </c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L675" s="189" t="str">
        <f t="shared" si="94"/>
        <v/>
      </c>
      <c r="M675" s="190" t="str">
        <f t="shared" si="100"/>
        <v/>
      </c>
      <c r="N675" s="187">
        <f t="shared" si="95"/>
        <v>0</v>
      </c>
      <c r="O675" s="191">
        <f t="shared" si="96"/>
        <v>0</v>
      </c>
      <c r="P675" s="187" t="str">
        <f t="shared" si="97"/>
        <v>Dins Periode Legal</v>
      </c>
      <c r="Q675" s="187" t="str">
        <f t="shared" si="98"/>
        <v xml:space="preserve"> - Dins Periode Legal</v>
      </c>
      <c r="R675" s="187" t="str">
        <f t="shared" si="93"/>
        <v xml:space="preserve"> - Import Total</v>
      </c>
      <c r="S675" s="193">
        <f t="shared" si="101"/>
        <v>0</v>
      </c>
      <c r="T675" s="192">
        <f t="shared" si="99"/>
        <v>0</v>
      </c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L676" s="189" t="str">
        <f t="shared" si="94"/>
        <v/>
      </c>
      <c r="M676" s="190" t="str">
        <f t="shared" si="100"/>
        <v/>
      </c>
      <c r="N676" s="187">
        <f t="shared" si="95"/>
        <v>0</v>
      </c>
      <c r="O676" s="191">
        <f t="shared" si="96"/>
        <v>0</v>
      </c>
      <c r="P676" s="187" t="str">
        <f t="shared" si="97"/>
        <v>Dins Periode Legal</v>
      </c>
      <c r="Q676" s="187" t="str">
        <f t="shared" si="98"/>
        <v xml:space="preserve"> - Dins Periode Legal</v>
      </c>
      <c r="R676" s="187" t="str">
        <f t="shared" si="93"/>
        <v xml:space="preserve"> - Import Total</v>
      </c>
      <c r="S676" s="193">
        <f t="shared" si="101"/>
        <v>0</v>
      </c>
      <c r="T676" s="192">
        <f t="shared" si="99"/>
        <v>0</v>
      </c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L677" s="189" t="str">
        <f t="shared" si="94"/>
        <v/>
      </c>
      <c r="M677" s="190" t="str">
        <f t="shared" si="100"/>
        <v/>
      </c>
      <c r="N677" s="187">
        <f t="shared" si="95"/>
        <v>0</v>
      </c>
      <c r="O677" s="191">
        <f t="shared" si="96"/>
        <v>0</v>
      </c>
      <c r="P677" s="187" t="str">
        <f t="shared" si="97"/>
        <v>Dins Periode Legal</v>
      </c>
      <c r="Q677" s="187" t="str">
        <f t="shared" si="98"/>
        <v xml:space="preserve"> - Dins Periode Legal</v>
      </c>
      <c r="R677" s="187" t="str">
        <f t="shared" si="93"/>
        <v xml:space="preserve"> - Import Total</v>
      </c>
      <c r="S677" s="193">
        <f t="shared" si="101"/>
        <v>0</v>
      </c>
      <c r="T677" s="192">
        <f t="shared" si="99"/>
        <v>0</v>
      </c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L678" s="189" t="str">
        <f t="shared" si="94"/>
        <v/>
      </c>
      <c r="M678" s="190" t="str">
        <f t="shared" si="100"/>
        <v/>
      </c>
      <c r="N678" s="187">
        <f t="shared" si="95"/>
        <v>0</v>
      </c>
      <c r="O678" s="191">
        <f t="shared" si="96"/>
        <v>0</v>
      </c>
      <c r="P678" s="187" t="str">
        <f t="shared" si="97"/>
        <v>Dins Periode Legal</v>
      </c>
      <c r="Q678" s="187" t="str">
        <f t="shared" si="98"/>
        <v xml:space="preserve"> - Dins Periode Legal</v>
      </c>
      <c r="R678" s="187" t="str">
        <f t="shared" si="93"/>
        <v xml:space="preserve"> - Import Total</v>
      </c>
      <c r="S678" s="193">
        <f t="shared" si="101"/>
        <v>0</v>
      </c>
      <c r="T678" s="192">
        <f t="shared" si="99"/>
        <v>0</v>
      </c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L679" s="189" t="str">
        <f t="shared" si="94"/>
        <v/>
      </c>
      <c r="M679" s="190" t="str">
        <f t="shared" si="100"/>
        <v/>
      </c>
      <c r="N679" s="187">
        <f t="shared" si="95"/>
        <v>0</v>
      </c>
      <c r="O679" s="191">
        <f t="shared" si="96"/>
        <v>0</v>
      </c>
      <c r="P679" s="187" t="str">
        <f t="shared" si="97"/>
        <v>Dins Periode Legal</v>
      </c>
      <c r="Q679" s="187" t="str">
        <f t="shared" si="98"/>
        <v xml:space="preserve"> - Dins Periode Legal</v>
      </c>
      <c r="R679" s="187" t="str">
        <f t="shared" si="93"/>
        <v xml:space="preserve"> - Import Total</v>
      </c>
      <c r="S679" s="193">
        <f t="shared" si="101"/>
        <v>0</v>
      </c>
      <c r="T679" s="192">
        <f t="shared" si="99"/>
        <v>0</v>
      </c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L680" s="189" t="str">
        <f t="shared" si="94"/>
        <v/>
      </c>
      <c r="M680" s="190" t="str">
        <f t="shared" si="100"/>
        <v/>
      </c>
      <c r="N680" s="187">
        <f t="shared" si="95"/>
        <v>0</v>
      </c>
      <c r="O680" s="191">
        <f t="shared" si="96"/>
        <v>0</v>
      </c>
      <c r="P680" s="187" t="str">
        <f t="shared" si="97"/>
        <v>Dins Periode Legal</v>
      </c>
      <c r="Q680" s="187" t="str">
        <f t="shared" si="98"/>
        <v xml:space="preserve"> - Dins Periode Legal</v>
      </c>
      <c r="R680" s="187" t="str">
        <f t="shared" si="93"/>
        <v xml:space="preserve"> - Import Total</v>
      </c>
      <c r="S680" s="193">
        <f t="shared" si="101"/>
        <v>0</v>
      </c>
      <c r="T680" s="192">
        <f t="shared" si="99"/>
        <v>0</v>
      </c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L681" s="189" t="str">
        <f t="shared" si="94"/>
        <v/>
      </c>
      <c r="M681" s="190" t="str">
        <f t="shared" si="100"/>
        <v/>
      </c>
      <c r="N681" s="187">
        <f t="shared" si="95"/>
        <v>0</v>
      </c>
      <c r="O681" s="191">
        <f t="shared" si="96"/>
        <v>0</v>
      </c>
      <c r="P681" s="187" t="str">
        <f t="shared" si="97"/>
        <v>Dins Periode Legal</v>
      </c>
      <c r="Q681" s="187" t="str">
        <f t="shared" si="98"/>
        <v xml:space="preserve"> - Dins Periode Legal</v>
      </c>
      <c r="R681" s="187" t="str">
        <f t="shared" si="93"/>
        <v xml:space="preserve"> - Import Total</v>
      </c>
      <c r="S681" s="193">
        <f t="shared" si="101"/>
        <v>0</v>
      </c>
      <c r="T681" s="192">
        <f t="shared" si="99"/>
        <v>0</v>
      </c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L682" s="189" t="str">
        <f t="shared" si="94"/>
        <v/>
      </c>
      <c r="M682" s="190" t="str">
        <f t="shared" si="100"/>
        <v/>
      </c>
      <c r="N682" s="187">
        <f t="shared" si="95"/>
        <v>0</v>
      </c>
      <c r="O682" s="191">
        <f t="shared" si="96"/>
        <v>0</v>
      </c>
      <c r="P682" s="187" t="str">
        <f t="shared" si="97"/>
        <v>Dins Periode Legal</v>
      </c>
      <c r="Q682" s="187" t="str">
        <f t="shared" si="98"/>
        <v xml:space="preserve"> - Dins Periode Legal</v>
      </c>
      <c r="R682" s="187" t="str">
        <f t="shared" si="93"/>
        <v xml:space="preserve"> - Import Total</v>
      </c>
      <c r="S682" s="193">
        <f t="shared" si="101"/>
        <v>0</v>
      </c>
      <c r="T682" s="192">
        <f t="shared" si="99"/>
        <v>0</v>
      </c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L683" s="189" t="str">
        <f t="shared" si="94"/>
        <v/>
      </c>
      <c r="M683" s="190" t="str">
        <f t="shared" si="100"/>
        <v/>
      </c>
      <c r="N683" s="187">
        <f t="shared" si="95"/>
        <v>0</v>
      </c>
      <c r="O683" s="191">
        <f t="shared" si="96"/>
        <v>0</v>
      </c>
      <c r="P683" s="187" t="str">
        <f t="shared" si="97"/>
        <v>Dins Periode Legal</v>
      </c>
      <c r="Q683" s="187" t="str">
        <f t="shared" si="98"/>
        <v xml:space="preserve"> - Dins Periode Legal</v>
      </c>
      <c r="R683" s="187" t="str">
        <f t="shared" si="93"/>
        <v xml:space="preserve"> - Import Total</v>
      </c>
      <c r="S683" s="193">
        <f t="shared" si="101"/>
        <v>0</v>
      </c>
      <c r="T683" s="192">
        <f t="shared" si="99"/>
        <v>0</v>
      </c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L684" s="189" t="str">
        <f t="shared" si="94"/>
        <v/>
      </c>
      <c r="M684" s="190" t="str">
        <f t="shared" si="100"/>
        <v/>
      </c>
      <c r="N684" s="187">
        <f t="shared" si="95"/>
        <v>0</v>
      </c>
      <c r="O684" s="191">
        <f t="shared" si="96"/>
        <v>0</v>
      </c>
      <c r="P684" s="187" t="str">
        <f t="shared" si="97"/>
        <v>Dins Periode Legal</v>
      </c>
      <c r="Q684" s="187" t="str">
        <f t="shared" si="98"/>
        <v xml:space="preserve"> - Dins Periode Legal</v>
      </c>
      <c r="R684" s="187" t="str">
        <f t="shared" si="93"/>
        <v xml:space="preserve"> - Import Total</v>
      </c>
      <c r="S684" s="193">
        <f t="shared" si="101"/>
        <v>0</v>
      </c>
      <c r="T684" s="192">
        <f t="shared" si="99"/>
        <v>0</v>
      </c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L685" s="189" t="str">
        <f t="shared" si="94"/>
        <v/>
      </c>
      <c r="M685" s="190" t="str">
        <f t="shared" si="100"/>
        <v/>
      </c>
      <c r="N685" s="187">
        <f t="shared" si="95"/>
        <v>0</v>
      </c>
      <c r="O685" s="191">
        <f t="shared" si="96"/>
        <v>0</v>
      </c>
      <c r="P685" s="187" t="str">
        <f t="shared" si="97"/>
        <v>Dins Periode Legal</v>
      </c>
      <c r="Q685" s="187" t="str">
        <f t="shared" si="98"/>
        <v xml:space="preserve"> - Dins Periode Legal</v>
      </c>
      <c r="R685" s="187" t="str">
        <f t="shared" si="93"/>
        <v xml:space="preserve"> - Import Total</v>
      </c>
      <c r="S685" s="193">
        <f t="shared" si="101"/>
        <v>0</v>
      </c>
      <c r="T685" s="192">
        <f t="shared" si="99"/>
        <v>0</v>
      </c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L686" s="189" t="str">
        <f t="shared" si="94"/>
        <v/>
      </c>
      <c r="M686" s="190" t="str">
        <f t="shared" si="100"/>
        <v/>
      </c>
      <c r="N686" s="187">
        <f t="shared" si="95"/>
        <v>0</v>
      </c>
      <c r="O686" s="191">
        <f t="shared" si="96"/>
        <v>0</v>
      </c>
      <c r="P686" s="187" t="str">
        <f t="shared" si="97"/>
        <v>Dins Periode Legal</v>
      </c>
      <c r="Q686" s="187" t="str">
        <f t="shared" si="98"/>
        <v xml:space="preserve"> - Dins Periode Legal</v>
      </c>
      <c r="R686" s="187" t="str">
        <f t="shared" si="93"/>
        <v xml:space="preserve"> - Import Total</v>
      </c>
      <c r="S686" s="193">
        <f t="shared" si="101"/>
        <v>0</v>
      </c>
      <c r="T686" s="192">
        <f t="shared" si="99"/>
        <v>0</v>
      </c>
      <c r="V686" s="91"/>
      <c r="W686" s="91"/>
      <c r="X686" s="91"/>
      <c r="Y686" s="91"/>
      <c r="Z686" s="91"/>
      <c r="AA686" s="91"/>
    </row>
    <row r="687" spans="3:27" x14ac:dyDescent="0.25">
      <c r="L687" s="189" t="str">
        <f t="shared" si="94"/>
        <v/>
      </c>
      <c r="M687" s="190" t="str">
        <f t="shared" si="100"/>
        <v/>
      </c>
      <c r="N687" s="187">
        <f t="shared" si="95"/>
        <v>0</v>
      </c>
      <c r="O687" s="191">
        <f t="shared" si="96"/>
        <v>0</v>
      </c>
      <c r="P687" s="187" t="str">
        <f t="shared" si="97"/>
        <v>Dins Periode Legal</v>
      </c>
      <c r="Q687" s="187" t="str">
        <f t="shared" si="98"/>
        <v xml:space="preserve"> - Dins Periode Legal</v>
      </c>
      <c r="R687" s="187" t="str">
        <f t="shared" si="93"/>
        <v xml:space="preserve"> - Import Total</v>
      </c>
      <c r="S687" s="193">
        <f t="shared" si="101"/>
        <v>0</v>
      </c>
      <c r="T687" s="192">
        <f t="shared" si="99"/>
        <v>0</v>
      </c>
      <c r="V687" s="91"/>
      <c r="W687" s="91"/>
      <c r="X687" s="91"/>
      <c r="Y687" s="91"/>
      <c r="Z687" s="91"/>
      <c r="AA687" s="91"/>
    </row>
    <row r="688" spans="3:27" x14ac:dyDescent="0.25">
      <c r="L688" s="189" t="str">
        <f t="shared" si="94"/>
        <v/>
      </c>
      <c r="M688" s="190" t="str">
        <f t="shared" si="100"/>
        <v/>
      </c>
      <c r="N688" s="187">
        <f t="shared" si="95"/>
        <v>0</v>
      </c>
      <c r="O688" s="191">
        <f t="shared" si="96"/>
        <v>0</v>
      </c>
      <c r="P688" s="187" t="str">
        <f t="shared" si="97"/>
        <v>Dins Periode Legal</v>
      </c>
      <c r="Q688" s="187" t="str">
        <f t="shared" si="98"/>
        <v xml:space="preserve"> - Dins Periode Legal</v>
      </c>
      <c r="R688" s="187" t="str">
        <f t="shared" si="93"/>
        <v xml:space="preserve"> - Import Total</v>
      </c>
      <c r="S688" s="193">
        <f t="shared" si="101"/>
        <v>0</v>
      </c>
      <c r="T688" s="192">
        <f t="shared" si="99"/>
        <v>0</v>
      </c>
      <c r="V688" s="91"/>
      <c r="W688" s="91"/>
      <c r="X688" s="91"/>
      <c r="Y688" s="91"/>
      <c r="Z688" s="91"/>
      <c r="AA688" s="91"/>
    </row>
    <row r="689" spans="12:27" x14ac:dyDescent="0.25">
      <c r="L689" s="189" t="str">
        <f t="shared" si="94"/>
        <v/>
      </c>
      <c r="M689" s="190" t="str">
        <f t="shared" si="100"/>
        <v/>
      </c>
      <c r="N689" s="187">
        <f t="shared" si="95"/>
        <v>0</v>
      </c>
      <c r="O689" s="191">
        <f t="shared" si="96"/>
        <v>0</v>
      </c>
      <c r="P689" s="187" t="str">
        <f t="shared" si="97"/>
        <v>Dins Periode Legal</v>
      </c>
      <c r="Q689" s="187" t="str">
        <f t="shared" si="98"/>
        <v xml:space="preserve"> - Dins Periode Legal</v>
      </c>
      <c r="R689" s="187" t="str">
        <f t="shared" si="93"/>
        <v xml:space="preserve"> - Import Total</v>
      </c>
      <c r="S689" s="193">
        <f t="shared" si="101"/>
        <v>0</v>
      </c>
      <c r="T689" s="192">
        <f t="shared" si="99"/>
        <v>0</v>
      </c>
      <c r="V689" s="91"/>
      <c r="W689" s="91"/>
      <c r="X689" s="91"/>
      <c r="Y689" s="91"/>
      <c r="Z689" s="91"/>
      <c r="AA689" s="91"/>
    </row>
    <row r="690" spans="12:27" x14ac:dyDescent="0.25">
      <c r="L690" s="189" t="str">
        <f t="shared" si="94"/>
        <v/>
      </c>
      <c r="M690" s="190" t="str">
        <f t="shared" si="100"/>
        <v/>
      </c>
      <c r="N690" s="187">
        <f t="shared" si="95"/>
        <v>0</v>
      </c>
      <c r="O690" s="191">
        <f t="shared" si="96"/>
        <v>0</v>
      </c>
      <c r="P690" s="187" t="str">
        <f t="shared" si="97"/>
        <v>Dins Periode Legal</v>
      </c>
      <c r="Q690" s="187" t="str">
        <f t="shared" si="98"/>
        <v xml:space="preserve"> - Dins Periode Legal</v>
      </c>
      <c r="R690" s="187" t="str">
        <f t="shared" si="93"/>
        <v xml:space="preserve"> - Import Total</v>
      </c>
      <c r="S690" s="193">
        <f t="shared" si="101"/>
        <v>0</v>
      </c>
      <c r="T690" s="192">
        <f t="shared" si="99"/>
        <v>0</v>
      </c>
      <c r="V690" s="91"/>
      <c r="W690" s="91"/>
      <c r="X690" s="91"/>
      <c r="Y690" s="91"/>
      <c r="Z690" s="91"/>
      <c r="AA690" s="91"/>
    </row>
    <row r="691" spans="12:27" x14ac:dyDescent="0.25">
      <c r="L691" s="189" t="str">
        <f t="shared" si="94"/>
        <v/>
      </c>
      <c r="M691" s="190" t="str">
        <f t="shared" si="100"/>
        <v/>
      </c>
      <c r="N691" s="187">
        <f t="shared" si="95"/>
        <v>0</v>
      </c>
      <c r="O691" s="191">
        <f t="shared" si="96"/>
        <v>0</v>
      </c>
      <c r="P691" s="187" t="str">
        <f t="shared" si="97"/>
        <v>Dins Periode Legal</v>
      </c>
      <c r="Q691" s="187" t="str">
        <f t="shared" si="98"/>
        <v xml:space="preserve"> - Dins Periode Legal</v>
      </c>
      <c r="R691" s="187" t="str">
        <f t="shared" si="93"/>
        <v xml:space="preserve"> - Import Total</v>
      </c>
      <c r="S691" s="193">
        <f t="shared" si="101"/>
        <v>0</v>
      </c>
      <c r="T691" s="192">
        <f t="shared" si="99"/>
        <v>0</v>
      </c>
      <c r="V691" s="91"/>
      <c r="W691" s="91"/>
      <c r="X691" s="91"/>
      <c r="Y691" s="91"/>
      <c r="Z691" s="91"/>
      <c r="AA691" s="91"/>
    </row>
    <row r="692" spans="12:27" x14ac:dyDescent="0.25">
      <c r="L692" s="189" t="str">
        <f t="shared" si="94"/>
        <v/>
      </c>
      <c r="M692" s="190" t="str">
        <f t="shared" si="100"/>
        <v/>
      </c>
      <c r="N692" s="187">
        <f t="shared" si="95"/>
        <v>0</v>
      </c>
      <c r="O692" s="191">
        <f t="shared" si="96"/>
        <v>0</v>
      </c>
      <c r="P692" s="187" t="str">
        <f t="shared" si="97"/>
        <v>Dins Periode Legal</v>
      </c>
      <c r="Q692" s="187" t="str">
        <f t="shared" si="98"/>
        <v xml:space="preserve"> - Dins Periode Legal</v>
      </c>
      <c r="R692" s="187" t="str">
        <f t="shared" si="93"/>
        <v xml:space="preserve"> - Import Total</v>
      </c>
      <c r="S692" s="193">
        <f t="shared" si="101"/>
        <v>0</v>
      </c>
      <c r="T692" s="192">
        <f t="shared" si="99"/>
        <v>0</v>
      </c>
      <c r="V692" s="91"/>
      <c r="W692" s="91"/>
      <c r="X692" s="91"/>
      <c r="Y692" s="91"/>
      <c r="Z692" s="91"/>
      <c r="AA692" s="91"/>
    </row>
    <row r="693" spans="12:27" x14ac:dyDescent="0.25">
      <c r="L693" s="189" t="str">
        <f t="shared" si="94"/>
        <v/>
      </c>
      <c r="M693" s="190" t="str">
        <f t="shared" si="100"/>
        <v/>
      </c>
      <c r="N693" s="187">
        <f t="shared" si="95"/>
        <v>0</v>
      </c>
      <c r="O693" s="191">
        <f t="shared" si="96"/>
        <v>0</v>
      </c>
      <c r="P693" s="187" t="str">
        <f t="shared" si="97"/>
        <v>Dins Periode Legal</v>
      </c>
      <c r="Q693" s="187" t="str">
        <f t="shared" si="98"/>
        <v xml:space="preserve"> - Dins Periode Legal</v>
      </c>
      <c r="R693" s="187" t="str">
        <f t="shared" si="93"/>
        <v xml:space="preserve"> - Import Total</v>
      </c>
      <c r="S693" s="193">
        <f t="shared" si="101"/>
        <v>0</v>
      </c>
      <c r="T693" s="192">
        <f t="shared" si="99"/>
        <v>0</v>
      </c>
      <c r="V693" s="91"/>
      <c r="W693" s="91"/>
      <c r="X693" s="91"/>
      <c r="Y693" s="91"/>
      <c r="Z693" s="91"/>
      <c r="AA693" s="91"/>
    </row>
    <row r="694" spans="12:27" x14ac:dyDescent="0.25">
      <c r="L694" s="189" t="str">
        <f t="shared" si="94"/>
        <v/>
      </c>
      <c r="M694" s="190" t="str">
        <f t="shared" si="100"/>
        <v/>
      </c>
      <c r="N694" s="187">
        <f t="shared" si="95"/>
        <v>0</v>
      </c>
      <c r="O694" s="191">
        <f t="shared" si="96"/>
        <v>0</v>
      </c>
      <c r="P694" s="187" t="str">
        <f t="shared" si="97"/>
        <v>Dins Periode Legal</v>
      </c>
      <c r="Q694" s="187" t="str">
        <f t="shared" si="98"/>
        <v xml:space="preserve"> - Dins Periode Legal</v>
      </c>
      <c r="R694" s="187" t="str">
        <f t="shared" si="93"/>
        <v xml:space="preserve"> - Import Total</v>
      </c>
      <c r="S694" s="193">
        <f t="shared" si="101"/>
        <v>0</v>
      </c>
      <c r="T694" s="192">
        <f t="shared" si="99"/>
        <v>0</v>
      </c>
      <c r="V694" s="91"/>
      <c r="W694" s="91"/>
      <c r="X694" s="91"/>
      <c r="Y694" s="91"/>
      <c r="Z694" s="91"/>
      <c r="AA694" s="91"/>
    </row>
    <row r="695" spans="12:27" x14ac:dyDescent="0.25">
      <c r="L695" s="189" t="str">
        <f t="shared" si="94"/>
        <v/>
      </c>
      <c r="M695" s="190" t="str">
        <f t="shared" si="100"/>
        <v/>
      </c>
      <c r="N695" s="187">
        <f t="shared" si="95"/>
        <v>0</v>
      </c>
      <c r="O695" s="191">
        <f t="shared" si="96"/>
        <v>0</v>
      </c>
      <c r="P695" s="187" t="str">
        <f t="shared" si="97"/>
        <v>Dins Periode Legal</v>
      </c>
      <c r="Q695" s="187" t="str">
        <f t="shared" si="98"/>
        <v xml:space="preserve"> - Dins Periode Legal</v>
      </c>
      <c r="R695" s="187" t="str">
        <f t="shared" si="93"/>
        <v xml:space="preserve"> - Import Total</v>
      </c>
      <c r="S695" s="193">
        <f t="shared" si="101"/>
        <v>0</v>
      </c>
      <c r="T695" s="192">
        <f t="shared" si="99"/>
        <v>0</v>
      </c>
      <c r="V695" s="91"/>
      <c r="W695" s="91"/>
      <c r="X695" s="91"/>
      <c r="Y695" s="91"/>
      <c r="Z695" s="91"/>
      <c r="AA695" s="91"/>
    </row>
    <row r="696" spans="12:27" x14ac:dyDescent="0.25">
      <c r="L696" s="189" t="str">
        <f t="shared" si="94"/>
        <v/>
      </c>
      <c r="M696" s="190" t="str">
        <f t="shared" si="100"/>
        <v/>
      </c>
      <c r="N696" s="187">
        <f t="shared" si="95"/>
        <v>0</v>
      </c>
      <c r="O696" s="191">
        <f t="shared" si="96"/>
        <v>0</v>
      </c>
      <c r="P696" s="187" t="str">
        <f t="shared" si="97"/>
        <v>Dins Periode Legal</v>
      </c>
      <c r="Q696" s="187" t="str">
        <f t="shared" si="98"/>
        <v xml:space="preserve"> - Dins Periode Legal</v>
      </c>
      <c r="R696" s="187" t="str">
        <f t="shared" si="93"/>
        <v xml:space="preserve"> - Import Total</v>
      </c>
      <c r="S696" s="193">
        <f t="shared" si="101"/>
        <v>0</v>
      </c>
      <c r="T696" s="192">
        <f t="shared" si="99"/>
        <v>0</v>
      </c>
      <c r="V696" s="91"/>
      <c r="W696" s="91"/>
      <c r="X696" s="91"/>
      <c r="Y696" s="91"/>
      <c r="Z696" s="91"/>
      <c r="AA696" s="91"/>
    </row>
    <row r="697" spans="12:27" x14ac:dyDescent="0.25">
      <c r="L697" s="189" t="str">
        <f t="shared" si="94"/>
        <v/>
      </c>
      <c r="M697" s="190" t="str">
        <f t="shared" si="100"/>
        <v/>
      </c>
      <c r="N697" s="187">
        <f t="shared" si="95"/>
        <v>0</v>
      </c>
      <c r="O697" s="191">
        <f t="shared" si="96"/>
        <v>0</v>
      </c>
      <c r="P697" s="187" t="str">
        <f t="shared" si="97"/>
        <v>Dins Periode Legal</v>
      </c>
      <c r="Q697" s="187" t="str">
        <f t="shared" si="98"/>
        <v xml:space="preserve"> - Dins Periode Legal</v>
      </c>
      <c r="R697" s="187" t="str">
        <f t="shared" si="93"/>
        <v xml:space="preserve"> - Import Total</v>
      </c>
      <c r="S697" s="193">
        <f t="shared" si="101"/>
        <v>0</v>
      </c>
      <c r="T697" s="192">
        <f t="shared" si="99"/>
        <v>0</v>
      </c>
      <c r="V697" s="91"/>
      <c r="W697" s="91"/>
      <c r="X697" s="91"/>
      <c r="Y697" s="91"/>
      <c r="Z697" s="91"/>
      <c r="AA697" s="91"/>
    </row>
    <row r="698" spans="12:27" x14ac:dyDescent="0.25">
      <c r="L698" s="189" t="str">
        <f t="shared" si="94"/>
        <v/>
      </c>
      <c r="M698" s="190" t="str">
        <f t="shared" si="100"/>
        <v/>
      </c>
      <c r="N698" s="187">
        <f t="shared" si="95"/>
        <v>0</v>
      </c>
      <c r="O698" s="191">
        <f t="shared" si="96"/>
        <v>0</v>
      </c>
      <c r="P698" s="187" t="str">
        <f t="shared" si="97"/>
        <v>Dins Periode Legal</v>
      </c>
      <c r="Q698" s="187" t="str">
        <f t="shared" si="98"/>
        <v xml:space="preserve"> - Dins Periode Legal</v>
      </c>
      <c r="R698" s="187" t="str">
        <f t="shared" si="93"/>
        <v xml:space="preserve"> - Import Total</v>
      </c>
      <c r="S698" s="193">
        <f t="shared" si="101"/>
        <v>0</v>
      </c>
      <c r="T698" s="192">
        <f t="shared" si="99"/>
        <v>0</v>
      </c>
      <c r="V698" s="91"/>
      <c r="W698" s="91"/>
      <c r="X698" s="91"/>
      <c r="Y698" s="91"/>
      <c r="Z698" s="91"/>
      <c r="AA698" s="91"/>
    </row>
    <row r="699" spans="12:27" x14ac:dyDescent="0.25">
      <c r="L699" s="189" t="str">
        <f t="shared" si="94"/>
        <v/>
      </c>
      <c r="M699" s="190" t="str">
        <f t="shared" si="100"/>
        <v/>
      </c>
      <c r="N699" s="187">
        <f t="shared" si="95"/>
        <v>0</v>
      </c>
      <c r="O699" s="191">
        <f t="shared" si="96"/>
        <v>0</v>
      </c>
      <c r="P699" s="187" t="str">
        <f t="shared" si="97"/>
        <v>Dins Periode Legal</v>
      </c>
      <c r="Q699" s="187" t="str">
        <f t="shared" si="98"/>
        <v xml:space="preserve"> - Dins Periode Legal</v>
      </c>
      <c r="R699" s="187" t="str">
        <f t="shared" si="93"/>
        <v xml:space="preserve"> - Import Total</v>
      </c>
      <c r="S699" s="193">
        <f t="shared" si="101"/>
        <v>0</v>
      </c>
      <c r="T699" s="192">
        <f t="shared" si="99"/>
        <v>0</v>
      </c>
      <c r="V699" s="91"/>
      <c r="W699" s="91"/>
      <c r="X699" s="91"/>
      <c r="Y699" s="91"/>
      <c r="Z699" s="91"/>
      <c r="AA699" s="91"/>
    </row>
    <row r="700" spans="12:27" x14ac:dyDescent="0.25">
      <c r="L700" s="189" t="str">
        <f t="shared" si="94"/>
        <v/>
      </c>
      <c r="M700" s="190" t="str">
        <f t="shared" si="100"/>
        <v/>
      </c>
      <c r="N700" s="187">
        <f t="shared" si="95"/>
        <v>0</v>
      </c>
      <c r="O700" s="191">
        <f t="shared" si="96"/>
        <v>0</v>
      </c>
      <c r="P700" s="187" t="str">
        <f t="shared" si="97"/>
        <v>Dins Periode Legal</v>
      </c>
      <c r="Q700" s="187" t="str">
        <f t="shared" si="98"/>
        <v xml:space="preserve"> - Dins Periode Legal</v>
      </c>
      <c r="R700" s="187" t="str">
        <f t="shared" si="93"/>
        <v xml:space="preserve"> - Import Total</v>
      </c>
      <c r="S700" s="193">
        <f t="shared" si="101"/>
        <v>0</v>
      </c>
      <c r="T700" s="192">
        <f t="shared" si="99"/>
        <v>0</v>
      </c>
      <c r="V700" s="91"/>
      <c r="W700" s="91"/>
      <c r="X700" s="91"/>
      <c r="Y700" s="91"/>
      <c r="Z700" s="91"/>
      <c r="AA700" s="91"/>
    </row>
    <row r="701" spans="12:27" x14ac:dyDescent="0.25">
      <c r="L701" s="189" t="str">
        <f t="shared" si="94"/>
        <v/>
      </c>
      <c r="M701" s="190" t="str">
        <f t="shared" si="100"/>
        <v/>
      </c>
      <c r="N701" s="187">
        <f t="shared" si="95"/>
        <v>0</v>
      </c>
      <c r="O701" s="191">
        <f t="shared" si="96"/>
        <v>0</v>
      </c>
      <c r="P701" s="187" t="str">
        <f t="shared" si="97"/>
        <v>Dins Periode Legal</v>
      </c>
      <c r="Q701" s="187" t="str">
        <f t="shared" si="98"/>
        <v xml:space="preserve"> - Dins Periode Legal</v>
      </c>
      <c r="R701" s="187" t="str">
        <f t="shared" si="93"/>
        <v xml:space="preserve"> - Import Total</v>
      </c>
      <c r="S701" s="193">
        <f t="shared" si="101"/>
        <v>0</v>
      </c>
      <c r="T701" s="192">
        <f t="shared" si="99"/>
        <v>0</v>
      </c>
      <c r="V701" s="91"/>
      <c r="W701" s="91"/>
      <c r="X701" s="91"/>
      <c r="Y701" s="91"/>
      <c r="Z701" s="91"/>
      <c r="AA701" s="91"/>
    </row>
    <row r="702" spans="12:27" x14ac:dyDescent="0.25">
      <c r="L702" s="189" t="str">
        <f t="shared" si="94"/>
        <v/>
      </c>
      <c r="M702" s="190" t="str">
        <f t="shared" si="100"/>
        <v/>
      </c>
      <c r="N702" s="187">
        <f t="shared" si="95"/>
        <v>0</v>
      </c>
      <c r="O702" s="191">
        <f t="shared" si="96"/>
        <v>0</v>
      </c>
      <c r="P702" s="187" t="str">
        <f t="shared" si="97"/>
        <v>Dins Periode Legal</v>
      </c>
      <c r="Q702" s="187" t="str">
        <f t="shared" si="98"/>
        <v xml:space="preserve"> - Dins Periode Legal</v>
      </c>
      <c r="R702" s="187" t="str">
        <f t="shared" si="93"/>
        <v xml:space="preserve"> - Import Total</v>
      </c>
      <c r="S702" s="193">
        <f t="shared" si="101"/>
        <v>0</v>
      </c>
      <c r="T702" s="192">
        <f t="shared" si="99"/>
        <v>0</v>
      </c>
      <c r="V702" s="91"/>
      <c r="W702" s="91"/>
      <c r="X702" s="91"/>
      <c r="Y702" s="91"/>
      <c r="Z702" s="91"/>
      <c r="AA702" s="91"/>
    </row>
    <row r="703" spans="12:27" x14ac:dyDescent="0.25">
      <c r="L703" s="189" t="str">
        <f t="shared" si="94"/>
        <v/>
      </c>
      <c r="M703" s="190" t="str">
        <f t="shared" si="100"/>
        <v/>
      </c>
      <c r="N703" s="187">
        <f t="shared" si="95"/>
        <v>0</v>
      </c>
      <c r="O703" s="191">
        <f t="shared" si="96"/>
        <v>0</v>
      </c>
      <c r="P703" s="187" t="str">
        <f t="shared" si="97"/>
        <v>Dins Periode Legal</v>
      </c>
      <c r="Q703" s="187" t="str">
        <f t="shared" si="98"/>
        <v xml:space="preserve"> - Dins Periode Legal</v>
      </c>
      <c r="R703" s="187" t="str">
        <f t="shared" si="93"/>
        <v xml:space="preserve"> - Import Total</v>
      </c>
      <c r="S703" s="193">
        <f t="shared" si="101"/>
        <v>0</v>
      </c>
      <c r="T703" s="192">
        <f t="shared" si="99"/>
        <v>0</v>
      </c>
      <c r="V703" s="91"/>
      <c r="W703" s="91"/>
      <c r="X703" s="91"/>
      <c r="Y703" s="91"/>
      <c r="Z703" s="91"/>
      <c r="AA703" s="91"/>
    </row>
    <row r="704" spans="12:27" x14ac:dyDescent="0.25">
      <c r="L704" s="189" t="str">
        <f t="shared" si="94"/>
        <v/>
      </c>
      <c r="M704" s="190" t="str">
        <f t="shared" si="100"/>
        <v/>
      </c>
      <c r="N704" s="187">
        <f t="shared" si="95"/>
        <v>0</v>
      </c>
      <c r="O704" s="191">
        <f t="shared" si="96"/>
        <v>0</v>
      </c>
      <c r="P704" s="187" t="str">
        <f t="shared" si="97"/>
        <v>Dins Periode Legal</v>
      </c>
      <c r="Q704" s="187" t="str">
        <f t="shared" si="98"/>
        <v xml:space="preserve"> - Dins Periode Legal</v>
      </c>
      <c r="R704" s="187" t="str">
        <f t="shared" si="93"/>
        <v xml:space="preserve"> - Import Total</v>
      </c>
      <c r="S704" s="193">
        <f t="shared" si="101"/>
        <v>0</v>
      </c>
      <c r="T704" s="192">
        <f t="shared" si="99"/>
        <v>0</v>
      </c>
      <c r="V704" s="91"/>
      <c r="W704" s="91"/>
      <c r="X704" s="91"/>
      <c r="Y704" s="91"/>
      <c r="Z704" s="91"/>
      <c r="AA704" s="91"/>
    </row>
    <row r="705" spans="12:27" x14ac:dyDescent="0.25">
      <c r="L705" s="189" t="str">
        <f t="shared" si="94"/>
        <v/>
      </c>
      <c r="M705" s="190" t="str">
        <f t="shared" si="100"/>
        <v/>
      </c>
      <c r="N705" s="187">
        <f t="shared" si="95"/>
        <v>0</v>
      </c>
      <c r="O705" s="191">
        <f t="shared" si="96"/>
        <v>0</v>
      </c>
      <c r="P705" s="187" t="str">
        <f t="shared" si="97"/>
        <v>Dins Periode Legal</v>
      </c>
      <c r="Q705" s="187" t="str">
        <f t="shared" si="98"/>
        <v xml:space="preserve"> - Dins Periode Legal</v>
      </c>
      <c r="R705" s="187" t="str">
        <f t="shared" si="93"/>
        <v xml:space="preserve"> - Import Total</v>
      </c>
      <c r="S705" s="193">
        <f t="shared" si="101"/>
        <v>0</v>
      </c>
      <c r="T705" s="192">
        <f t="shared" si="99"/>
        <v>0</v>
      </c>
      <c r="V705" s="91"/>
      <c r="W705" s="91"/>
      <c r="X705" s="91"/>
      <c r="Y705" s="91"/>
      <c r="Z705" s="91"/>
      <c r="AA705" s="91"/>
    </row>
    <row r="706" spans="12:27" x14ac:dyDescent="0.25">
      <c r="L706" s="189" t="str">
        <f t="shared" si="94"/>
        <v/>
      </c>
      <c r="M706" s="190" t="str">
        <f t="shared" si="100"/>
        <v/>
      </c>
      <c r="N706" s="187">
        <f t="shared" si="95"/>
        <v>0</v>
      </c>
      <c r="O706" s="191">
        <f t="shared" si="96"/>
        <v>0</v>
      </c>
      <c r="P706" s="187" t="str">
        <f t="shared" si="97"/>
        <v>Dins Periode Legal</v>
      </c>
      <c r="Q706" s="187" t="str">
        <f t="shared" si="98"/>
        <v xml:space="preserve"> - Dins Periode Legal</v>
      </c>
      <c r="R706" s="187" t="str">
        <f t="shared" si="93"/>
        <v xml:space="preserve"> - Import Total</v>
      </c>
      <c r="S706" s="193">
        <f t="shared" si="101"/>
        <v>0</v>
      </c>
      <c r="T706" s="192">
        <f t="shared" si="99"/>
        <v>0</v>
      </c>
      <c r="V706" s="91"/>
      <c r="W706" s="91"/>
      <c r="X706" s="91"/>
      <c r="Y706" s="91"/>
      <c r="Z706" s="91"/>
      <c r="AA706" s="91"/>
    </row>
    <row r="707" spans="12:27" x14ac:dyDescent="0.25">
      <c r="L707" s="189" t="str">
        <f t="shared" si="94"/>
        <v/>
      </c>
      <c r="M707" s="190" t="str">
        <f t="shared" si="100"/>
        <v/>
      </c>
      <c r="N707" s="187">
        <f t="shared" si="95"/>
        <v>0</v>
      </c>
      <c r="O707" s="191">
        <f t="shared" si="96"/>
        <v>0</v>
      </c>
      <c r="P707" s="187" t="str">
        <f t="shared" si="97"/>
        <v>Dins Periode Legal</v>
      </c>
      <c r="Q707" s="187" t="str">
        <f t="shared" si="98"/>
        <v xml:space="preserve"> - Dins Periode Legal</v>
      </c>
      <c r="R707" s="187" t="str">
        <f t="shared" ref="R707:R770" si="102">CONCATENATE($M707," - Import Total")</f>
        <v xml:space="preserve"> - Import Total</v>
      </c>
      <c r="S707" s="193">
        <f t="shared" si="101"/>
        <v>0</v>
      </c>
      <c r="T707" s="192">
        <f t="shared" si="99"/>
        <v>0</v>
      </c>
      <c r="V707" s="91"/>
      <c r="W707" s="91"/>
      <c r="X707" s="91"/>
      <c r="Y707" s="91"/>
      <c r="Z707" s="91"/>
      <c r="AA707" s="91"/>
    </row>
    <row r="708" spans="12:27" x14ac:dyDescent="0.25">
      <c r="L708" s="189" t="str">
        <f t="shared" ref="L708:L771" si="103">IF(D708="","",MONTH(D708))</f>
        <v/>
      </c>
      <c r="M708" s="190" t="str">
        <f t="shared" si="100"/>
        <v/>
      </c>
      <c r="N708" s="187">
        <f t="shared" ref="N708:N771" si="104">IF(D708="",0,D708-C708)</f>
        <v>0</v>
      </c>
      <c r="O708" s="191">
        <f t="shared" ref="O708:O771" si="105">K708*N708</f>
        <v>0</v>
      </c>
      <c r="P708" s="187" t="str">
        <f t="shared" ref="P708:P771" si="106">IF(N708&lt;=30,"Dins Periode Legal","Fora Periode Legal")</f>
        <v>Dins Periode Legal</v>
      </c>
      <c r="Q708" s="187" t="str">
        <f t="shared" ref="Q708:Q771" si="107">CONCATENATE($M708," - ",P708)</f>
        <v xml:space="preserve"> - Dins Periode Legal</v>
      </c>
      <c r="R708" s="187" t="str">
        <f t="shared" si="102"/>
        <v xml:space="preserve"> - Import Total</v>
      </c>
      <c r="S708" s="193">
        <f t="shared" si="101"/>
        <v>0</v>
      </c>
      <c r="T708" s="192">
        <f t="shared" ref="T708:T771" si="108">IF(L708="",0,1)</f>
        <v>0</v>
      </c>
      <c r="V708" s="91"/>
      <c r="W708" s="91"/>
      <c r="X708" s="91"/>
      <c r="Y708" s="91"/>
      <c r="Z708" s="91"/>
      <c r="AA708" s="91"/>
    </row>
    <row r="709" spans="12:27" x14ac:dyDescent="0.25">
      <c r="L709" s="189" t="str">
        <f t="shared" si="103"/>
        <v/>
      </c>
      <c r="M709" s="190" t="str">
        <f t="shared" si="100"/>
        <v/>
      </c>
      <c r="N709" s="187">
        <f t="shared" si="104"/>
        <v>0</v>
      </c>
      <c r="O709" s="191">
        <f t="shared" si="105"/>
        <v>0</v>
      </c>
      <c r="P709" s="187" t="str">
        <f t="shared" si="106"/>
        <v>Dins Periode Legal</v>
      </c>
      <c r="Q709" s="187" t="str">
        <f t="shared" si="107"/>
        <v xml:space="preserve"> - Dins Periode Legal</v>
      </c>
      <c r="R709" s="187" t="str">
        <f t="shared" si="102"/>
        <v xml:space="preserve"> - Import Total</v>
      </c>
      <c r="S709" s="193">
        <f t="shared" si="101"/>
        <v>0</v>
      </c>
      <c r="T709" s="192">
        <f t="shared" si="108"/>
        <v>0</v>
      </c>
      <c r="V709" s="91"/>
      <c r="W709" s="91"/>
      <c r="X709" s="91"/>
      <c r="Y709" s="91"/>
      <c r="Z709" s="91"/>
      <c r="AA709" s="91"/>
    </row>
    <row r="710" spans="12:27" x14ac:dyDescent="0.25">
      <c r="L710" s="189" t="str">
        <f t="shared" si="103"/>
        <v/>
      </c>
      <c r="M710" s="190" t="str">
        <f t="shared" si="100"/>
        <v/>
      </c>
      <c r="N710" s="187">
        <f t="shared" si="104"/>
        <v>0</v>
      </c>
      <c r="O710" s="191">
        <f t="shared" si="105"/>
        <v>0</v>
      </c>
      <c r="P710" s="187" t="str">
        <f t="shared" si="106"/>
        <v>Dins Periode Legal</v>
      </c>
      <c r="Q710" s="187" t="str">
        <f t="shared" si="107"/>
        <v xml:space="preserve"> - Dins Periode Legal</v>
      </c>
      <c r="R710" s="187" t="str">
        <f t="shared" si="102"/>
        <v xml:space="preserve"> - Import Total</v>
      </c>
      <c r="S710" s="193">
        <f t="shared" si="101"/>
        <v>0</v>
      </c>
      <c r="T710" s="192">
        <f t="shared" si="108"/>
        <v>0</v>
      </c>
      <c r="V710" s="91"/>
      <c r="W710" s="91"/>
      <c r="X710" s="91"/>
      <c r="Y710" s="91"/>
      <c r="Z710" s="91"/>
      <c r="AA710" s="91"/>
    </row>
    <row r="711" spans="12:27" x14ac:dyDescent="0.25">
      <c r="L711" s="189" t="str">
        <f t="shared" si="103"/>
        <v/>
      </c>
      <c r="M711" s="190" t="str">
        <f t="shared" ref="M711:M774" si="109">IF(L711="","",VLOOKUP(L711,$AJ$8:$AK$19,2,FALSE))</f>
        <v/>
      </c>
      <c r="N711" s="187">
        <f t="shared" si="104"/>
        <v>0</v>
      </c>
      <c r="O711" s="191">
        <f t="shared" si="105"/>
        <v>0</v>
      </c>
      <c r="P711" s="187" t="str">
        <f t="shared" si="106"/>
        <v>Dins Periode Legal</v>
      </c>
      <c r="Q711" s="187" t="str">
        <f t="shared" si="107"/>
        <v xml:space="preserve"> - Dins Periode Legal</v>
      </c>
      <c r="R711" s="187" t="str">
        <f t="shared" si="102"/>
        <v xml:space="preserve"> - Import Total</v>
      </c>
      <c r="S711" s="193">
        <f t="shared" ref="S711:S774" si="110">IF(M711="",0,K711/(VLOOKUP(R711,$X$9:$Y$27,2,FALSE))*N711)</f>
        <v>0</v>
      </c>
      <c r="T711" s="192">
        <f t="shared" si="108"/>
        <v>0</v>
      </c>
      <c r="X711" s="91"/>
      <c r="Y711" s="91"/>
      <c r="Z711" s="91"/>
      <c r="AA711" s="91"/>
    </row>
    <row r="712" spans="12:27" x14ac:dyDescent="0.25">
      <c r="L712" s="189" t="str">
        <f t="shared" si="103"/>
        <v/>
      </c>
      <c r="M712" s="190" t="str">
        <f t="shared" si="109"/>
        <v/>
      </c>
      <c r="N712" s="187">
        <f t="shared" si="104"/>
        <v>0</v>
      </c>
      <c r="O712" s="191">
        <f t="shared" si="105"/>
        <v>0</v>
      </c>
      <c r="P712" s="187" t="str">
        <f t="shared" si="106"/>
        <v>Dins Periode Legal</v>
      </c>
      <c r="Q712" s="187" t="str">
        <f t="shared" si="107"/>
        <v xml:space="preserve"> - Dins Periode Legal</v>
      </c>
      <c r="R712" s="187" t="str">
        <f t="shared" si="102"/>
        <v xml:space="preserve"> - Import Total</v>
      </c>
      <c r="S712" s="193">
        <f t="shared" si="110"/>
        <v>0</v>
      </c>
      <c r="T712" s="192">
        <f t="shared" si="108"/>
        <v>0</v>
      </c>
      <c r="X712" s="91"/>
      <c r="Y712" s="91"/>
      <c r="Z712" s="91"/>
      <c r="AA712" s="91"/>
    </row>
    <row r="713" spans="12:27" x14ac:dyDescent="0.25">
      <c r="L713" s="189" t="str">
        <f t="shared" si="103"/>
        <v/>
      </c>
      <c r="M713" s="190" t="str">
        <f t="shared" si="109"/>
        <v/>
      </c>
      <c r="N713" s="187">
        <f t="shared" si="104"/>
        <v>0</v>
      </c>
      <c r="O713" s="191">
        <f t="shared" si="105"/>
        <v>0</v>
      </c>
      <c r="P713" s="187" t="str">
        <f t="shared" si="106"/>
        <v>Dins Periode Legal</v>
      </c>
      <c r="Q713" s="187" t="str">
        <f t="shared" si="107"/>
        <v xml:space="preserve"> - Dins Periode Legal</v>
      </c>
      <c r="R713" s="187" t="str">
        <f t="shared" si="102"/>
        <v xml:space="preserve"> - Import Total</v>
      </c>
      <c r="S713" s="193">
        <f t="shared" si="110"/>
        <v>0</v>
      </c>
      <c r="T713" s="192">
        <f t="shared" si="108"/>
        <v>0</v>
      </c>
      <c r="Z713" s="91"/>
      <c r="AA713" s="91"/>
    </row>
    <row r="714" spans="12:27" x14ac:dyDescent="0.25">
      <c r="L714" s="189" t="str">
        <f t="shared" si="103"/>
        <v/>
      </c>
      <c r="M714" s="190" t="str">
        <f t="shared" si="109"/>
        <v/>
      </c>
      <c r="N714" s="187">
        <f t="shared" si="104"/>
        <v>0</v>
      </c>
      <c r="O714" s="191">
        <f t="shared" si="105"/>
        <v>0</v>
      </c>
      <c r="P714" s="187" t="str">
        <f t="shared" si="106"/>
        <v>Dins Periode Legal</v>
      </c>
      <c r="Q714" s="187" t="str">
        <f t="shared" si="107"/>
        <v xml:space="preserve"> - Dins Periode Legal</v>
      </c>
      <c r="R714" s="187" t="str">
        <f t="shared" si="102"/>
        <v xml:space="preserve"> - Import Total</v>
      </c>
      <c r="S714" s="193">
        <f t="shared" si="110"/>
        <v>0</v>
      </c>
      <c r="T714" s="192">
        <f t="shared" si="108"/>
        <v>0</v>
      </c>
      <c r="AA714" s="91"/>
    </row>
    <row r="715" spans="12:27" x14ac:dyDescent="0.25">
      <c r="L715" s="189" t="str">
        <f t="shared" si="103"/>
        <v/>
      </c>
      <c r="M715" s="190" t="str">
        <f t="shared" si="109"/>
        <v/>
      </c>
      <c r="N715" s="187">
        <f t="shared" si="104"/>
        <v>0</v>
      </c>
      <c r="O715" s="191">
        <f t="shared" si="105"/>
        <v>0</v>
      </c>
      <c r="P715" s="187" t="str">
        <f t="shared" si="106"/>
        <v>Dins Periode Legal</v>
      </c>
      <c r="Q715" s="187" t="str">
        <f t="shared" si="107"/>
        <v xml:space="preserve"> - Dins Periode Legal</v>
      </c>
      <c r="R715" s="187" t="str">
        <f t="shared" si="102"/>
        <v xml:space="preserve"> - Import Total</v>
      </c>
      <c r="S715" s="193">
        <f t="shared" si="110"/>
        <v>0</v>
      </c>
      <c r="T715" s="192">
        <f t="shared" si="108"/>
        <v>0</v>
      </c>
    </row>
    <row r="716" spans="12:27" x14ac:dyDescent="0.25">
      <c r="L716" s="189" t="str">
        <f t="shared" si="103"/>
        <v/>
      </c>
      <c r="M716" s="190" t="str">
        <f t="shared" si="109"/>
        <v/>
      </c>
      <c r="N716" s="187">
        <f t="shared" si="104"/>
        <v>0</v>
      </c>
      <c r="O716" s="191">
        <f t="shared" si="105"/>
        <v>0</v>
      </c>
      <c r="P716" s="187" t="str">
        <f t="shared" si="106"/>
        <v>Dins Periode Legal</v>
      </c>
      <c r="Q716" s="187" t="str">
        <f t="shared" si="107"/>
        <v xml:space="preserve"> - Dins Periode Legal</v>
      </c>
      <c r="R716" s="187" t="str">
        <f t="shared" si="102"/>
        <v xml:space="preserve"> - Import Total</v>
      </c>
      <c r="S716" s="193">
        <f t="shared" si="110"/>
        <v>0</v>
      </c>
      <c r="T716" s="192">
        <f t="shared" si="108"/>
        <v>0</v>
      </c>
    </row>
    <row r="717" spans="12:27" x14ac:dyDescent="0.25">
      <c r="L717" s="189" t="str">
        <f t="shared" si="103"/>
        <v/>
      </c>
      <c r="M717" s="190" t="str">
        <f t="shared" si="109"/>
        <v/>
      </c>
      <c r="N717" s="187">
        <f t="shared" si="104"/>
        <v>0</v>
      </c>
      <c r="O717" s="191">
        <f t="shared" si="105"/>
        <v>0</v>
      </c>
      <c r="P717" s="187" t="str">
        <f t="shared" si="106"/>
        <v>Dins Periode Legal</v>
      </c>
      <c r="Q717" s="187" t="str">
        <f t="shared" si="107"/>
        <v xml:space="preserve"> - Dins Periode Legal</v>
      </c>
      <c r="R717" s="187" t="str">
        <f t="shared" si="102"/>
        <v xml:space="preserve"> - Import Total</v>
      </c>
      <c r="S717" s="193">
        <f t="shared" si="110"/>
        <v>0</v>
      </c>
      <c r="T717" s="192">
        <f t="shared" si="108"/>
        <v>0</v>
      </c>
    </row>
    <row r="718" spans="12:27" x14ac:dyDescent="0.25">
      <c r="L718" s="189" t="str">
        <f t="shared" si="103"/>
        <v/>
      </c>
      <c r="M718" s="190" t="str">
        <f t="shared" si="109"/>
        <v/>
      </c>
      <c r="N718" s="187">
        <f t="shared" si="104"/>
        <v>0</v>
      </c>
      <c r="O718" s="191">
        <f t="shared" si="105"/>
        <v>0</v>
      </c>
      <c r="P718" s="187" t="str">
        <f t="shared" si="106"/>
        <v>Dins Periode Legal</v>
      </c>
      <c r="Q718" s="187" t="str">
        <f t="shared" si="107"/>
        <v xml:space="preserve"> - Dins Periode Legal</v>
      </c>
      <c r="R718" s="187" t="str">
        <f t="shared" si="102"/>
        <v xml:space="preserve"> - Import Total</v>
      </c>
      <c r="S718" s="193">
        <f t="shared" si="110"/>
        <v>0</v>
      </c>
      <c r="T718" s="192">
        <f t="shared" si="108"/>
        <v>0</v>
      </c>
    </row>
    <row r="719" spans="12:27" x14ac:dyDescent="0.25">
      <c r="L719" s="189" t="str">
        <f t="shared" si="103"/>
        <v/>
      </c>
      <c r="M719" s="190" t="str">
        <f t="shared" si="109"/>
        <v/>
      </c>
      <c r="N719" s="187">
        <f t="shared" si="104"/>
        <v>0</v>
      </c>
      <c r="O719" s="191">
        <f t="shared" si="105"/>
        <v>0</v>
      </c>
      <c r="P719" s="187" t="str">
        <f t="shared" si="106"/>
        <v>Dins Periode Legal</v>
      </c>
      <c r="Q719" s="187" t="str">
        <f t="shared" si="107"/>
        <v xml:space="preserve"> - Dins Periode Legal</v>
      </c>
      <c r="R719" s="187" t="str">
        <f t="shared" si="102"/>
        <v xml:space="preserve"> - Import Total</v>
      </c>
      <c r="S719" s="193">
        <f t="shared" si="110"/>
        <v>0</v>
      </c>
      <c r="T719" s="192">
        <f t="shared" si="108"/>
        <v>0</v>
      </c>
    </row>
    <row r="720" spans="12:27" x14ac:dyDescent="0.25">
      <c r="L720" s="189" t="str">
        <f t="shared" si="103"/>
        <v/>
      </c>
      <c r="M720" s="190" t="str">
        <f t="shared" si="109"/>
        <v/>
      </c>
      <c r="N720" s="187">
        <f t="shared" si="104"/>
        <v>0</v>
      </c>
      <c r="O720" s="191">
        <f t="shared" si="105"/>
        <v>0</v>
      </c>
      <c r="P720" s="187" t="str">
        <f t="shared" si="106"/>
        <v>Dins Periode Legal</v>
      </c>
      <c r="Q720" s="187" t="str">
        <f t="shared" si="107"/>
        <v xml:space="preserve"> - Dins Periode Legal</v>
      </c>
      <c r="R720" s="187" t="str">
        <f t="shared" si="102"/>
        <v xml:space="preserve"> - Import Total</v>
      </c>
      <c r="S720" s="193">
        <f t="shared" si="110"/>
        <v>0</v>
      </c>
      <c r="T720" s="192">
        <f t="shared" si="108"/>
        <v>0</v>
      </c>
    </row>
    <row r="721" spans="12:20" x14ac:dyDescent="0.25">
      <c r="L721" s="189" t="str">
        <f t="shared" si="103"/>
        <v/>
      </c>
      <c r="M721" s="190" t="str">
        <f t="shared" si="109"/>
        <v/>
      </c>
      <c r="N721" s="187">
        <f t="shared" si="104"/>
        <v>0</v>
      </c>
      <c r="O721" s="191">
        <f t="shared" si="105"/>
        <v>0</v>
      </c>
      <c r="P721" s="187" t="str">
        <f t="shared" si="106"/>
        <v>Dins Periode Legal</v>
      </c>
      <c r="Q721" s="187" t="str">
        <f t="shared" si="107"/>
        <v xml:space="preserve"> - Dins Periode Legal</v>
      </c>
      <c r="R721" s="187" t="str">
        <f t="shared" si="102"/>
        <v xml:space="preserve"> - Import Total</v>
      </c>
      <c r="S721" s="193">
        <f t="shared" si="110"/>
        <v>0</v>
      </c>
      <c r="T721" s="192">
        <f t="shared" si="108"/>
        <v>0</v>
      </c>
    </row>
    <row r="722" spans="12:20" x14ac:dyDescent="0.25">
      <c r="L722" s="189" t="str">
        <f t="shared" si="103"/>
        <v/>
      </c>
      <c r="M722" s="190" t="str">
        <f t="shared" si="109"/>
        <v/>
      </c>
      <c r="N722" s="187">
        <f t="shared" si="104"/>
        <v>0</v>
      </c>
      <c r="O722" s="191">
        <f t="shared" si="105"/>
        <v>0</v>
      </c>
      <c r="P722" s="187" t="str">
        <f t="shared" si="106"/>
        <v>Dins Periode Legal</v>
      </c>
      <c r="Q722" s="187" t="str">
        <f t="shared" si="107"/>
        <v xml:space="preserve"> - Dins Periode Legal</v>
      </c>
      <c r="R722" s="187" t="str">
        <f t="shared" si="102"/>
        <v xml:space="preserve"> - Import Total</v>
      </c>
      <c r="S722" s="193">
        <f t="shared" si="110"/>
        <v>0</v>
      </c>
      <c r="T722" s="192">
        <f t="shared" si="108"/>
        <v>0</v>
      </c>
    </row>
    <row r="723" spans="12:20" x14ac:dyDescent="0.25">
      <c r="L723" s="189" t="str">
        <f t="shared" si="103"/>
        <v/>
      </c>
      <c r="M723" s="190" t="str">
        <f t="shared" si="109"/>
        <v/>
      </c>
      <c r="N723" s="187">
        <f t="shared" si="104"/>
        <v>0</v>
      </c>
      <c r="O723" s="191">
        <f t="shared" si="105"/>
        <v>0</v>
      </c>
      <c r="P723" s="187" t="str">
        <f t="shared" si="106"/>
        <v>Dins Periode Legal</v>
      </c>
      <c r="Q723" s="187" t="str">
        <f t="shared" si="107"/>
        <v xml:space="preserve"> - Dins Periode Legal</v>
      </c>
      <c r="R723" s="187" t="str">
        <f t="shared" si="102"/>
        <v xml:space="preserve"> - Import Total</v>
      </c>
      <c r="S723" s="193">
        <f t="shared" si="110"/>
        <v>0</v>
      </c>
      <c r="T723" s="192">
        <f t="shared" si="108"/>
        <v>0</v>
      </c>
    </row>
    <row r="724" spans="12:20" x14ac:dyDescent="0.25">
      <c r="L724" s="189" t="str">
        <f t="shared" si="103"/>
        <v/>
      </c>
      <c r="M724" s="190" t="str">
        <f t="shared" si="109"/>
        <v/>
      </c>
      <c r="N724" s="187">
        <f t="shared" si="104"/>
        <v>0</v>
      </c>
      <c r="O724" s="191">
        <f t="shared" si="105"/>
        <v>0</v>
      </c>
      <c r="P724" s="187" t="str">
        <f t="shared" si="106"/>
        <v>Dins Periode Legal</v>
      </c>
      <c r="Q724" s="187" t="str">
        <f t="shared" si="107"/>
        <v xml:space="preserve"> - Dins Periode Legal</v>
      </c>
      <c r="R724" s="187" t="str">
        <f t="shared" si="102"/>
        <v xml:space="preserve"> - Import Total</v>
      </c>
      <c r="S724" s="193">
        <f t="shared" si="110"/>
        <v>0</v>
      </c>
      <c r="T724" s="192">
        <f t="shared" si="108"/>
        <v>0</v>
      </c>
    </row>
    <row r="725" spans="12:20" x14ac:dyDescent="0.25">
      <c r="L725" s="189" t="str">
        <f t="shared" si="103"/>
        <v/>
      </c>
      <c r="M725" s="190" t="str">
        <f t="shared" si="109"/>
        <v/>
      </c>
      <c r="N725" s="187">
        <f t="shared" si="104"/>
        <v>0</v>
      </c>
      <c r="O725" s="191">
        <f t="shared" si="105"/>
        <v>0</v>
      </c>
      <c r="P725" s="187" t="str">
        <f t="shared" si="106"/>
        <v>Dins Periode Legal</v>
      </c>
      <c r="Q725" s="187" t="str">
        <f t="shared" si="107"/>
        <v xml:space="preserve"> - Dins Periode Legal</v>
      </c>
      <c r="R725" s="187" t="str">
        <f t="shared" si="102"/>
        <v xml:space="preserve"> - Import Total</v>
      </c>
      <c r="S725" s="193">
        <f t="shared" si="110"/>
        <v>0</v>
      </c>
      <c r="T725" s="192">
        <f t="shared" si="108"/>
        <v>0</v>
      </c>
    </row>
    <row r="726" spans="12:20" x14ac:dyDescent="0.25">
      <c r="L726" s="189" t="str">
        <f t="shared" si="103"/>
        <v/>
      </c>
      <c r="M726" s="190" t="str">
        <f t="shared" si="109"/>
        <v/>
      </c>
      <c r="N726" s="187">
        <f t="shared" si="104"/>
        <v>0</v>
      </c>
      <c r="O726" s="191">
        <f t="shared" si="105"/>
        <v>0</v>
      </c>
      <c r="P726" s="187" t="str">
        <f t="shared" si="106"/>
        <v>Dins Periode Legal</v>
      </c>
      <c r="Q726" s="187" t="str">
        <f t="shared" si="107"/>
        <v xml:space="preserve"> - Dins Periode Legal</v>
      </c>
      <c r="R726" s="187" t="str">
        <f t="shared" si="102"/>
        <v xml:space="preserve"> - Import Total</v>
      </c>
      <c r="S726" s="193">
        <f t="shared" si="110"/>
        <v>0</v>
      </c>
      <c r="T726" s="192">
        <f t="shared" si="108"/>
        <v>0</v>
      </c>
    </row>
    <row r="727" spans="12:20" x14ac:dyDescent="0.25">
      <c r="L727" s="189" t="str">
        <f t="shared" si="103"/>
        <v/>
      </c>
      <c r="M727" s="190" t="str">
        <f t="shared" si="109"/>
        <v/>
      </c>
      <c r="N727" s="187">
        <f t="shared" si="104"/>
        <v>0</v>
      </c>
      <c r="O727" s="191">
        <f t="shared" si="105"/>
        <v>0</v>
      </c>
      <c r="P727" s="187" t="str">
        <f t="shared" si="106"/>
        <v>Dins Periode Legal</v>
      </c>
      <c r="Q727" s="187" t="str">
        <f t="shared" si="107"/>
        <v xml:space="preserve"> - Dins Periode Legal</v>
      </c>
      <c r="R727" s="187" t="str">
        <f t="shared" si="102"/>
        <v xml:space="preserve"> - Import Total</v>
      </c>
      <c r="S727" s="193">
        <f t="shared" si="110"/>
        <v>0</v>
      </c>
      <c r="T727" s="192">
        <f t="shared" si="108"/>
        <v>0</v>
      </c>
    </row>
    <row r="728" spans="12:20" x14ac:dyDescent="0.25">
      <c r="L728" s="189" t="str">
        <f t="shared" si="103"/>
        <v/>
      </c>
      <c r="M728" s="190" t="str">
        <f t="shared" si="109"/>
        <v/>
      </c>
      <c r="N728" s="187">
        <f t="shared" si="104"/>
        <v>0</v>
      </c>
      <c r="O728" s="191">
        <f t="shared" si="105"/>
        <v>0</v>
      </c>
      <c r="P728" s="187" t="str">
        <f t="shared" si="106"/>
        <v>Dins Periode Legal</v>
      </c>
      <c r="Q728" s="187" t="str">
        <f t="shared" si="107"/>
        <v xml:space="preserve"> - Dins Periode Legal</v>
      </c>
      <c r="R728" s="187" t="str">
        <f t="shared" si="102"/>
        <v xml:space="preserve"> - Import Total</v>
      </c>
      <c r="S728" s="193">
        <f t="shared" si="110"/>
        <v>0</v>
      </c>
      <c r="T728" s="192">
        <f t="shared" si="108"/>
        <v>0</v>
      </c>
    </row>
    <row r="729" spans="12:20" x14ac:dyDescent="0.25">
      <c r="L729" s="189" t="str">
        <f t="shared" si="103"/>
        <v/>
      </c>
      <c r="M729" s="190" t="str">
        <f t="shared" si="109"/>
        <v/>
      </c>
      <c r="N729" s="187">
        <f t="shared" si="104"/>
        <v>0</v>
      </c>
      <c r="O729" s="191">
        <f t="shared" si="105"/>
        <v>0</v>
      </c>
      <c r="P729" s="187" t="str">
        <f t="shared" si="106"/>
        <v>Dins Periode Legal</v>
      </c>
      <c r="Q729" s="187" t="str">
        <f t="shared" si="107"/>
        <v xml:space="preserve"> - Dins Periode Legal</v>
      </c>
      <c r="R729" s="187" t="str">
        <f t="shared" si="102"/>
        <v xml:space="preserve"> - Import Total</v>
      </c>
      <c r="S729" s="193">
        <f t="shared" si="110"/>
        <v>0</v>
      </c>
      <c r="T729" s="192">
        <f t="shared" si="108"/>
        <v>0</v>
      </c>
    </row>
    <row r="730" spans="12:20" x14ac:dyDescent="0.25">
      <c r="L730" s="189" t="str">
        <f t="shared" si="103"/>
        <v/>
      </c>
      <c r="M730" s="190" t="str">
        <f t="shared" si="109"/>
        <v/>
      </c>
      <c r="N730" s="187">
        <f t="shared" si="104"/>
        <v>0</v>
      </c>
      <c r="O730" s="191">
        <f t="shared" si="105"/>
        <v>0</v>
      </c>
      <c r="P730" s="187" t="str">
        <f t="shared" si="106"/>
        <v>Dins Periode Legal</v>
      </c>
      <c r="Q730" s="187" t="str">
        <f t="shared" si="107"/>
        <v xml:space="preserve"> - Dins Periode Legal</v>
      </c>
      <c r="R730" s="187" t="str">
        <f t="shared" si="102"/>
        <v xml:space="preserve"> - Import Total</v>
      </c>
      <c r="S730" s="193">
        <f t="shared" si="110"/>
        <v>0</v>
      </c>
      <c r="T730" s="192">
        <f t="shared" si="108"/>
        <v>0</v>
      </c>
    </row>
    <row r="731" spans="12:20" x14ac:dyDescent="0.25">
      <c r="L731" s="189" t="str">
        <f t="shared" si="103"/>
        <v/>
      </c>
      <c r="M731" s="190" t="str">
        <f t="shared" si="109"/>
        <v/>
      </c>
      <c r="N731" s="187">
        <f t="shared" si="104"/>
        <v>0</v>
      </c>
      <c r="O731" s="191">
        <f t="shared" si="105"/>
        <v>0</v>
      </c>
      <c r="P731" s="187" t="str">
        <f t="shared" si="106"/>
        <v>Dins Periode Legal</v>
      </c>
      <c r="Q731" s="187" t="str">
        <f t="shared" si="107"/>
        <v xml:space="preserve"> - Dins Periode Legal</v>
      </c>
      <c r="R731" s="187" t="str">
        <f t="shared" si="102"/>
        <v xml:space="preserve"> - Import Total</v>
      </c>
      <c r="S731" s="193">
        <f t="shared" si="110"/>
        <v>0</v>
      </c>
      <c r="T731" s="192">
        <f t="shared" si="108"/>
        <v>0</v>
      </c>
    </row>
    <row r="732" spans="12:20" x14ac:dyDescent="0.25">
      <c r="L732" s="189" t="str">
        <f t="shared" si="103"/>
        <v/>
      </c>
      <c r="M732" s="190" t="str">
        <f t="shared" si="109"/>
        <v/>
      </c>
      <c r="N732" s="187">
        <f t="shared" si="104"/>
        <v>0</v>
      </c>
      <c r="O732" s="191">
        <f t="shared" si="105"/>
        <v>0</v>
      </c>
      <c r="P732" s="187" t="str">
        <f t="shared" si="106"/>
        <v>Dins Periode Legal</v>
      </c>
      <c r="Q732" s="187" t="str">
        <f t="shared" si="107"/>
        <v xml:space="preserve"> - Dins Periode Legal</v>
      </c>
      <c r="R732" s="187" t="str">
        <f t="shared" si="102"/>
        <v xml:space="preserve"> - Import Total</v>
      </c>
      <c r="S732" s="193">
        <f t="shared" si="110"/>
        <v>0</v>
      </c>
      <c r="T732" s="192">
        <f t="shared" si="108"/>
        <v>0</v>
      </c>
    </row>
    <row r="733" spans="12:20" x14ac:dyDescent="0.25">
      <c r="L733" s="189" t="str">
        <f t="shared" si="103"/>
        <v/>
      </c>
      <c r="M733" s="190" t="str">
        <f t="shared" si="109"/>
        <v/>
      </c>
      <c r="N733" s="187">
        <f t="shared" si="104"/>
        <v>0</v>
      </c>
      <c r="O733" s="191">
        <f t="shared" si="105"/>
        <v>0</v>
      </c>
      <c r="P733" s="187" t="str">
        <f t="shared" si="106"/>
        <v>Dins Periode Legal</v>
      </c>
      <c r="Q733" s="187" t="str">
        <f t="shared" si="107"/>
        <v xml:space="preserve"> - Dins Periode Legal</v>
      </c>
      <c r="R733" s="187" t="str">
        <f t="shared" si="102"/>
        <v xml:space="preserve"> - Import Total</v>
      </c>
      <c r="S733" s="193">
        <f t="shared" si="110"/>
        <v>0</v>
      </c>
      <c r="T733" s="192">
        <f t="shared" si="108"/>
        <v>0</v>
      </c>
    </row>
    <row r="734" spans="12:20" x14ac:dyDescent="0.25">
      <c r="L734" s="189" t="str">
        <f t="shared" si="103"/>
        <v/>
      </c>
      <c r="M734" s="190" t="str">
        <f t="shared" si="109"/>
        <v/>
      </c>
      <c r="N734" s="187">
        <f t="shared" si="104"/>
        <v>0</v>
      </c>
      <c r="O734" s="191">
        <f t="shared" si="105"/>
        <v>0</v>
      </c>
      <c r="P734" s="187" t="str">
        <f t="shared" si="106"/>
        <v>Dins Periode Legal</v>
      </c>
      <c r="Q734" s="187" t="str">
        <f t="shared" si="107"/>
        <v xml:space="preserve"> - Dins Periode Legal</v>
      </c>
      <c r="R734" s="187" t="str">
        <f t="shared" si="102"/>
        <v xml:space="preserve"> - Import Total</v>
      </c>
      <c r="S734" s="193">
        <f t="shared" si="110"/>
        <v>0</v>
      </c>
      <c r="T734" s="192">
        <f t="shared" si="108"/>
        <v>0</v>
      </c>
    </row>
    <row r="735" spans="12:20" x14ac:dyDescent="0.25">
      <c r="L735" s="189" t="str">
        <f t="shared" si="103"/>
        <v/>
      </c>
      <c r="M735" s="190" t="str">
        <f t="shared" si="109"/>
        <v/>
      </c>
      <c r="N735" s="187">
        <f t="shared" si="104"/>
        <v>0</v>
      </c>
      <c r="O735" s="191">
        <f t="shared" si="105"/>
        <v>0</v>
      </c>
      <c r="P735" s="187" t="str">
        <f t="shared" si="106"/>
        <v>Dins Periode Legal</v>
      </c>
      <c r="Q735" s="187" t="str">
        <f t="shared" si="107"/>
        <v xml:space="preserve"> - Dins Periode Legal</v>
      </c>
      <c r="R735" s="187" t="str">
        <f t="shared" si="102"/>
        <v xml:space="preserve"> - Import Total</v>
      </c>
      <c r="S735" s="193">
        <f t="shared" si="110"/>
        <v>0</v>
      </c>
      <c r="T735" s="192">
        <f t="shared" si="108"/>
        <v>0</v>
      </c>
    </row>
    <row r="736" spans="12:20" x14ac:dyDescent="0.25">
      <c r="L736" s="189" t="str">
        <f t="shared" si="103"/>
        <v/>
      </c>
      <c r="M736" s="190" t="str">
        <f t="shared" si="109"/>
        <v/>
      </c>
      <c r="N736" s="187">
        <f t="shared" si="104"/>
        <v>0</v>
      </c>
      <c r="O736" s="191">
        <f t="shared" si="105"/>
        <v>0</v>
      </c>
      <c r="P736" s="187" t="str">
        <f t="shared" si="106"/>
        <v>Dins Periode Legal</v>
      </c>
      <c r="Q736" s="187" t="str">
        <f t="shared" si="107"/>
        <v xml:space="preserve"> - Dins Periode Legal</v>
      </c>
      <c r="R736" s="187" t="str">
        <f t="shared" si="102"/>
        <v xml:space="preserve"> - Import Total</v>
      </c>
      <c r="S736" s="193">
        <f t="shared" si="110"/>
        <v>0</v>
      </c>
      <c r="T736" s="192">
        <f t="shared" si="108"/>
        <v>0</v>
      </c>
    </row>
    <row r="737" spans="12:20" x14ac:dyDescent="0.25">
      <c r="L737" s="189" t="str">
        <f t="shared" si="103"/>
        <v/>
      </c>
      <c r="M737" s="190" t="str">
        <f t="shared" si="109"/>
        <v/>
      </c>
      <c r="N737" s="187">
        <f t="shared" si="104"/>
        <v>0</v>
      </c>
      <c r="O737" s="191">
        <f t="shared" si="105"/>
        <v>0</v>
      </c>
      <c r="P737" s="187" t="str">
        <f t="shared" si="106"/>
        <v>Dins Periode Legal</v>
      </c>
      <c r="Q737" s="187" t="str">
        <f t="shared" si="107"/>
        <v xml:space="preserve"> - Dins Periode Legal</v>
      </c>
      <c r="R737" s="187" t="str">
        <f t="shared" si="102"/>
        <v xml:space="preserve"> - Import Total</v>
      </c>
      <c r="S737" s="193">
        <f t="shared" si="110"/>
        <v>0</v>
      </c>
      <c r="T737" s="192">
        <f t="shared" si="108"/>
        <v>0</v>
      </c>
    </row>
    <row r="738" spans="12:20" x14ac:dyDescent="0.25">
      <c r="L738" s="189" t="str">
        <f t="shared" si="103"/>
        <v/>
      </c>
      <c r="M738" s="190" t="str">
        <f t="shared" si="109"/>
        <v/>
      </c>
      <c r="N738" s="187">
        <f t="shared" si="104"/>
        <v>0</v>
      </c>
      <c r="O738" s="191">
        <f t="shared" si="105"/>
        <v>0</v>
      </c>
      <c r="P738" s="187" t="str">
        <f t="shared" si="106"/>
        <v>Dins Periode Legal</v>
      </c>
      <c r="Q738" s="187" t="str">
        <f t="shared" si="107"/>
        <v xml:space="preserve"> - Dins Periode Legal</v>
      </c>
      <c r="R738" s="187" t="str">
        <f t="shared" si="102"/>
        <v xml:space="preserve"> - Import Total</v>
      </c>
      <c r="S738" s="193">
        <f t="shared" si="110"/>
        <v>0</v>
      </c>
      <c r="T738" s="192">
        <f t="shared" si="108"/>
        <v>0</v>
      </c>
    </row>
    <row r="739" spans="12:20" x14ac:dyDescent="0.25">
      <c r="L739" s="189" t="str">
        <f t="shared" si="103"/>
        <v/>
      </c>
      <c r="M739" s="190" t="str">
        <f t="shared" si="109"/>
        <v/>
      </c>
      <c r="N739" s="187">
        <f t="shared" si="104"/>
        <v>0</v>
      </c>
      <c r="O739" s="191">
        <f t="shared" si="105"/>
        <v>0</v>
      </c>
      <c r="P739" s="187" t="str">
        <f t="shared" si="106"/>
        <v>Dins Periode Legal</v>
      </c>
      <c r="Q739" s="187" t="str">
        <f t="shared" si="107"/>
        <v xml:space="preserve"> - Dins Periode Legal</v>
      </c>
      <c r="R739" s="187" t="str">
        <f t="shared" si="102"/>
        <v xml:space="preserve"> - Import Total</v>
      </c>
      <c r="S739" s="193">
        <f t="shared" si="110"/>
        <v>0</v>
      </c>
      <c r="T739" s="192">
        <f t="shared" si="108"/>
        <v>0</v>
      </c>
    </row>
    <row r="740" spans="12:20" x14ac:dyDescent="0.25">
      <c r="L740" s="189" t="str">
        <f t="shared" si="103"/>
        <v/>
      </c>
      <c r="M740" s="190" t="str">
        <f t="shared" si="109"/>
        <v/>
      </c>
      <c r="N740" s="187">
        <f t="shared" si="104"/>
        <v>0</v>
      </c>
      <c r="O740" s="191">
        <f t="shared" si="105"/>
        <v>0</v>
      </c>
      <c r="P740" s="187" t="str">
        <f t="shared" si="106"/>
        <v>Dins Periode Legal</v>
      </c>
      <c r="Q740" s="187" t="str">
        <f t="shared" si="107"/>
        <v xml:space="preserve"> - Dins Periode Legal</v>
      </c>
      <c r="R740" s="187" t="str">
        <f t="shared" si="102"/>
        <v xml:space="preserve"> - Import Total</v>
      </c>
      <c r="S740" s="193">
        <f t="shared" si="110"/>
        <v>0</v>
      </c>
      <c r="T740" s="192">
        <f t="shared" si="108"/>
        <v>0</v>
      </c>
    </row>
    <row r="741" spans="12:20" x14ac:dyDescent="0.25">
      <c r="L741" s="189" t="str">
        <f t="shared" si="103"/>
        <v/>
      </c>
      <c r="M741" s="190" t="str">
        <f t="shared" si="109"/>
        <v/>
      </c>
      <c r="N741" s="187">
        <f t="shared" si="104"/>
        <v>0</v>
      </c>
      <c r="O741" s="191">
        <f t="shared" si="105"/>
        <v>0</v>
      </c>
      <c r="P741" s="187" t="str">
        <f t="shared" si="106"/>
        <v>Dins Periode Legal</v>
      </c>
      <c r="Q741" s="187" t="str">
        <f t="shared" si="107"/>
        <v xml:space="preserve"> - Dins Periode Legal</v>
      </c>
      <c r="R741" s="187" t="str">
        <f t="shared" si="102"/>
        <v xml:space="preserve"> - Import Total</v>
      </c>
      <c r="S741" s="193">
        <f t="shared" si="110"/>
        <v>0</v>
      </c>
      <c r="T741" s="192">
        <f t="shared" si="108"/>
        <v>0</v>
      </c>
    </row>
    <row r="742" spans="12:20" x14ac:dyDescent="0.25">
      <c r="L742" s="189" t="str">
        <f t="shared" si="103"/>
        <v/>
      </c>
      <c r="M742" s="190" t="str">
        <f t="shared" si="109"/>
        <v/>
      </c>
      <c r="N742" s="187">
        <f t="shared" si="104"/>
        <v>0</v>
      </c>
      <c r="O742" s="191">
        <f t="shared" si="105"/>
        <v>0</v>
      </c>
      <c r="P742" s="187" t="str">
        <f t="shared" si="106"/>
        <v>Dins Periode Legal</v>
      </c>
      <c r="Q742" s="187" t="str">
        <f t="shared" si="107"/>
        <v xml:space="preserve"> - Dins Periode Legal</v>
      </c>
      <c r="R742" s="187" t="str">
        <f t="shared" si="102"/>
        <v xml:space="preserve"> - Import Total</v>
      </c>
      <c r="S742" s="193">
        <f t="shared" si="110"/>
        <v>0</v>
      </c>
      <c r="T742" s="192">
        <f t="shared" si="108"/>
        <v>0</v>
      </c>
    </row>
    <row r="743" spans="12:20" x14ac:dyDescent="0.25">
      <c r="L743" s="189" t="str">
        <f t="shared" si="103"/>
        <v/>
      </c>
      <c r="M743" s="190" t="str">
        <f t="shared" si="109"/>
        <v/>
      </c>
      <c r="N743" s="187">
        <f t="shared" si="104"/>
        <v>0</v>
      </c>
      <c r="O743" s="191">
        <f t="shared" si="105"/>
        <v>0</v>
      </c>
      <c r="P743" s="187" t="str">
        <f t="shared" si="106"/>
        <v>Dins Periode Legal</v>
      </c>
      <c r="Q743" s="187" t="str">
        <f t="shared" si="107"/>
        <v xml:space="preserve"> - Dins Periode Legal</v>
      </c>
      <c r="R743" s="187" t="str">
        <f t="shared" si="102"/>
        <v xml:space="preserve"> - Import Total</v>
      </c>
      <c r="S743" s="193">
        <f t="shared" si="110"/>
        <v>0</v>
      </c>
      <c r="T743" s="192">
        <f t="shared" si="108"/>
        <v>0</v>
      </c>
    </row>
    <row r="744" spans="12:20" x14ac:dyDescent="0.25">
      <c r="L744" s="189" t="str">
        <f t="shared" si="103"/>
        <v/>
      </c>
      <c r="M744" s="190" t="str">
        <f t="shared" si="109"/>
        <v/>
      </c>
      <c r="N744" s="187">
        <f t="shared" si="104"/>
        <v>0</v>
      </c>
      <c r="O744" s="191">
        <f t="shared" si="105"/>
        <v>0</v>
      </c>
      <c r="P744" s="187" t="str">
        <f t="shared" si="106"/>
        <v>Dins Periode Legal</v>
      </c>
      <c r="Q744" s="187" t="str">
        <f t="shared" si="107"/>
        <v xml:space="preserve"> - Dins Periode Legal</v>
      </c>
      <c r="R744" s="187" t="str">
        <f t="shared" si="102"/>
        <v xml:space="preserve"> - Import Total</v>
      </c>
      <c r="S744" s="193">
        <f t="shared" si="110"/>
        <v>0</v>
      </c>
      <c r="T744" s="192">
        <f t="shared" si="108"/>
        <v>0</v>
      </c>
    </row>
    <row r="745" spans="12:20" x14ac:dyDescent="0.25">
      <c r="L745" s="189" t="str">
        <f t="shared" si="103"/>
        <v/>
      </c>
      <c r="M745" s="190" t="str">
        <f t="shared" si="109"/>
        <v/>
      </c>
      <c r="N745" s="187">
        <f t="shared" si="104"/>
        <v>0</v>
      </c>
      <c r="O745" s="191">
        <f t="shared" si="105"/>
        <v>0</v>
      </c>
      <c r="P745" s="187" t="str">
        <f t="shared" si="106"/>
        <v>Dins Periode Legal</v>
      </c>
      <c r="Q745" s="187" t="str">
        <f t="shared" si="107"/>
        <v xml:space="preserve"> - Dins Periode Legal</v>
      </c>
      <c r="R745" s="187" t="str">
        <f t="shared" si="102"/>
        <v xml:space="preserve"> - Import Total</v>
      </c>
      <c r="S745" s="193">
        <f t="shared" si="110"/>
        <v>0</v>
      </c>
      <c r="T745" s="192">
        <f t="shared" si="108"/>
        <v>0</v>
      </c>
    </row>
    <row r="746" spans="12:20" x14ac:dyDescent="0.25">
      <c r="L746" s="189" t="str">
        <f t="shared" si="103"/>
        <v/>
      </c>
      <c r="M746" s="190" t="str">
        <f t="shared" si="109"/>
        <v/>
      </c>
      <c r="N746" s="187">
        <f t="shared" si="104"/>
        <v>0</v>
      </c>
      <c r="O746" s="191">
        <f t="shared" si="105"/>
        <v>0</v>
      </c>
      <c r="P746" s="187" t="str">
        <f t="shared" si="106"/>
        <v>Dins Periode Legal</v>
      </c>
      <c r="Q746" s="187" t="str">
        <f t="shared" si="107"/>
        <v xml:space="preserve"> - Dins Periode Legal</v>
      </c>
      <c r="R746" s="187" t="str">
        <f t="shared" si="102"/>
        <v xml:space="preserve"> - Import Total</v>
      </c>
      <c r="S746" s="193">
        <f t="shared" si="110"/>
        <v>0</v>
      </c>
      <c r="T746" s="192">
        <f t="shared" si="108"/>
        <v>0</v>
      </c>
    </row>
    <row r="747" spans="12:20" x14ac:dyDescent="0.25">
      <c r="L747" s="189" t="str">
        <f t="shared" si="103"/>
        <v/>
      </c>
      <c r="M747" s="190" t="str">
        <f t="shared" si="109"/>
        <v/>
      </c>
      <c r="N747" s="187">
        <f t="shared" si="104"/>
        <v>0</v>
      </c>
      <c r="O747" s="191">
        <f t="shared" si="105"/>
        <v>0</v>
      </c>
      <c r="P747" s="187" t="str">
        <f t="shared" si="106"/>
        <v>Dins Periode Legal</v>
      </c>
      <c r="Q747" s="187" t="str">
        <f t="shared" si="107"/>
        <v xml:space="preserve"> - Dins Periode Legal</v>
      </c>
      <c r="R747" s="187" t="str">
        <f t="shared" si="102"/>
        <v xml:space="preserve"> - Import Total</v>
      </c>
      <c r="S747" s="193">
        <f t="shared" si="110"/>
        <v>0</v>
      </c>
      <c r="T747" s="192">
        <f t="shared" si="108"/>
        <v>0</v>
      </c>
    </row>
    <row r="748" spans="12:20" x14ac:dyDescent="0.25">
      <c r="L748" s="189" t="str">
        <f t="shared" si="103"/>
        <v/>
      </c>
      <c r="M748" s="190" t="str">
        <f t="shared" si="109"/>
        <v/>
      </c>
      <c r="N748" s="187">
        <f t="shared" si="104"/>
        <v>0</v>
      </c>
      <c r="O748" s="191">
        <f t="shared" si="105"/>
        <v>0</v>
      </c>
      <c r="P748" s="187" t="str">
        <f t="shared" si="106"/>
        <v>Dins Periode Legal</v>
      </c>
      <c r="Q748" s="187" t="str">
        <f t="shared" si="107"/>
        <v xml:space="preserve"> - Dins Periode Legal</v>
      </c>
      <c r="R748" s="187" t="str">
        <f t="shared" si="102"/>
        <v xml:space="preserve"> - Import Total</v>
      </c>
      <c r="S748" s="193">
        <f t="shared" si="110"/>
        <v>0</v>
      </c>
      <c r="T748" s="192">
        <f t="shared" si="108"/>
        <v>0</v>
      </c>
    </row>
    <row r="749" spans="12:20" x14ac:dyDescent="0.25">
      <c r="L749" s="189" t="str">
        <f t="shared" si="103"/>
        <v/>
      </c>
      <c r="M749" s="190" t="str">
        <f t="shared" si="109"/>
        <v/>
      </c>
      <c r="N749" s="187">
        <f t="shared" si="104"/>
        <v>0</v>
      </c>
      <c r="O749" s="191">
        <f t="shared" si="105"/>
        <v>0</v>
      </c>
      <c r="P749" s="187" t="str">
        <f t="shared" si="106"/>
        <v>Dins Periode Legal</v>
      </c>
      <c r="Q749" s="187" t="str">
        <f t="shared" si="107"/>
        <v xml:space="preserve"> - Dins Periode Legal</v>
      </c>
      <c r="R749" s="187" t="str">
        <f t="shared" si="102"/>
        <v xml:space="preserve"> - Import Total</v>
      </c>
      <c r="S749" s="193">
        <f t="shared" si="110"/>
        <v>0</v>
      </c>
      <c r="T749" s="192">
        <f t="shared" si="108"/>
        <v>0</v>
      </c>
    </row>
    <row r="750" spans="12:20" x14ac:dyDescent="0.25">
      <c r="L750" s="189" t="str">
        <f t="shared" si="103"/>
        <v/>
      </c>
      <c r="M750" s="190" t="str">
        <f t="shared" si="109"/>
        <v/>
      </c>
      <c r="N750" s="187">
        <f t="shared" si="104"/>
        <v>0</v>
      </c>
      <c r="O750" s="191">
        <f t="shared" si="105"/>
        <v>0</v>
      </c>
      <c r="P750" s="187" t="str">
        <f t="shared" si="106"/>
        <v>Dins Periode Legal</v>
      </c>
      <c r="Q750" s="187" t="str">
        <f t="shared" si="107"/>
        <v xml:space="preserve"> - Dins Periode Legal</v>
      </c>
      <c r="R750" s="187" t="str">
        <f t="shared" si="102"/>
        <v xml:space="preserve"> - Import Total</v>
      </c>
      <c r="S750" s="193">
        <f t="shared" si="110"/>
        <v>0</v>
      </c>
      <c r="T750" s="192">
        <f t="shared" si="108"/>
        <v>0</v>
      </c>
    </row>
    <row r="751" spans="12:20" x14ac:dyDescent="0.25">
      <c r="L751" s="189" t="str">
        <f t="shared" si="103"/>
        <v/>
      </c>
      <c r="M751" s="190" t="str">
        <f t="shared" si="109"/>
        <v/>
      </c>
      <c r="N751" s="187">
        <f t="shared" si="104"/>
        <v>0</v>
      </c>
      <c r="O751" s="191">
        <f t="shared" si="105"/>
        <v>0</v>
      </c>
      <c r="P751" s="187" t="str">
        <f t="shared" si="106"/>
        <v>Dins Periode Legal</v>
      </c>
      <c r="Q751" s="187" t="str">
        <f t="shared" si="107"/>
        <v xml:space="preserve"> - Dins Periode Legal</v>
      </c>
      <c r="R751" s="187" t="str">
        <f t="shared" si="102"/>
        <v xml:space="preserve"> - Import Total</v>
      </c>
      <c r="S751" s="193">
        <f t="shared" si="110"/>
        <v>0</v>
      </c>
      <c r="T751" s="192">
        <f t="shared" si="108"/>
        <v>0</v>
      </c>
    </row>
    <row r="752" spans="12:20" x14ac:dyDescent="0.25">
      <c r="L752" s="189" t="str">
        <f t="shared" si="103"/>
        <v/>
      </c>
      <c r="M752" s="190" t="str">
        <f t="shared" si="109"/>
        <v/>
      </c>
      <c r="N752" s="187">
        <f t="shared" si="104"/>
        <v>0</v>
      </c>
      <c r="O752" s="191">
        <f t="shared" si="105"/>
        <v>0</v>
      </c>
      <c r="P752" s="187" t="str">
        <f t="shared" si="106"/>
        <v>Dins Periode Legal</v>
      </c>
      <c r="Q752" s="187" t="str">
        <f t="shared" si="107"/>
        <v xml:space="preserve"> - Dins Periode Legal</v>
      </c>
      <c r="R752" s="187" t="str">
        <f t="shared" si="102"/>
        <v xml:space="preserve"> - Import Total</v>
      </c>
      <c r="S752" s="193">
        <f t="shared" si="110"/>
        <v>0</v>
      </c>
      <c r="T752" s="192">
        <f t="shared" si="108"/>
        <v>0</v>
      </c>
    </row>
    <row r="753" spans="12:20" x14ac:dyDescent="0.25">
      <c r="L753" s="189" t="str">
        <f t="shared" si="103"/>
        <v/>
      </c>
      <c r="M753" s="190" t="str">
        <f t="shared" si="109"/>
        <v/>
      </c>
      <c r="N753" s="187">
        <f t="shared" si="104"/>
        <v>0</v>
      </c>
      <c r="O753" s="191">
        <f t="shared" si="105"/>
        <v>0</v>
      </c>
      <c r="P753" s="187" t="str">
        <f t="shared" si="106"/>
        <v>Dins Periode Legal</v>
      </c>
      <c r="Q753" s="187" t="str">
        <f t="shared" si="107"/>
        <v xml:space="preserve"> - Dins Periode Legal</v>
      </c>
      <c r="R753" s="187" t="str">
        <f t="shared" si="102"/>
        <v xml:space="preserve"> - Import Total</v>
      </c>
      <c r="S753" s="193">
        <f t="shared" si="110"/>
        <v>0</v>
      </c>
      <c r="T753" s="192">
        <f t="shared" si="108"/>
        <v>0</v>
      </c>
    </row>
    <row r="754" spans="12:20" x14ac:dyDescent="0.25">
      <c r="L754" s="189" t="str">
        <f t="shared" si="103"/>
        <v/>
      </c>
      <c r="M754" s="190" t="str">
        <f t="shared" si="109"/>
        <v/>
      </c>
      <c r="N754" s="187">
        <f t="shared" si="104"/>
        <v>0</v>
      </c>
      <c r="O754" s="191">
        <f t="shared" si="105"/>
        <v>0</v>
      </c>
      <c r="P754" s="187" t="str">
        <f t="shared" si="106"/>
        <v>Dins Periode Legal</v>
      </c>
      <c r="Q754" s="187" t="str">
        <f t="shared" si="107"/>
        <v xml:space="preserve"> - Dins Periode Legal</v>
      </c>
      <c r="R754" s="187" t="str">
        <f t="shared" si="102"/>
        <v xml:space="preserve"> - Import Total</v>
      </c>
      <c r="S754" s="193">
        <f t="shared" si="110"/>
        <v>0</v>
      </c>
      <c r="T754" s="192">
        <f t="shared" si="108"/>
        <v>0</v>
      </c>
    </row>
    <row r="755" spans="12:20" x14ac:dyDescent="0.25">
      <c r="L755" s="189" t="str">
        <f t="shared" si="103"/>
        <v/>
      </c>
      <c r="M755" s="190" t="str">
        <f t="shared" si="109"/>
        <v/>
      </c>
      <c r="N755" s="187">
        <f t="shared" si="104"/>
        <v>0</v>
      </c>
      <c r="O755" s="191">
        <f t="shared" si="105"/>
        <v>0</v>
      </c>
      <c r="P755" s="187" t="str">
        <f t="shared" si="106"/>
        <v>Dins Periode Legal</v>
      </c>
      <c r="Q755" s="187" t="str">
        <f t="shared" si="107"/>
        <v xml:space="preserve"> - Dins Periode Legal</v>
      </c>
      <c r="R755" s="187" t="str">
        <f t="shared" si="102"/>
        <v xml:space="preserve"> - Import Total</v>
      </c>
      <c r="S755" s="193">
        <f t="shared" si="110"/>
        <v>0</v>
      </c>
      <c r="T755" s="192">
        <f t="shared" si="108"/>
        <v>0</v>
      </c>
    </row>
    <row r="756" spans="12:20" x14ac:dyDescent="0.25">
      <c r="L756" s="189" t="str">
        <f t="shared" si="103"/>
        <v/>
      </c>
      <c r="M756" s="190" t="str">
        <f t="shared" si="109"/>
        <v/>
      </c>
      <c r="N756" s="187">
        <f t="shared" si="104"/>
        <v>0</v>
      </c>
      <c r="O756" s="191">
        <f t="shared" si="105"/>
        <v>0</v>
      </c>
      <c r="P756" s="187" t="str">
        <f t="shared" si="106"/>
        <v>Dins Periode Legal</v>
      </c>
      <c r="Q756" s="187" t="str">
        <f t="shared" si="107"/>
        <v xml:space="preserve"> - Dins Periode Legal</v>
      </c>
      <c r="R756" s="187" t="str">
        <f t="shared" si="102"/>
        <v xml:space="preserve"> - Import Total</v>
      </c>
      <c r="S756" s="193">
        <f t="shared" si="110"/>
        <v>0</v>
      </c>
      <c r="T756" s="192">
        <f t="shared" si="108"/>
        <v>0</v>
      </c>
    </row>
    <row r="757" spans="12:20" x14ac:dyDescent="0.25">
      <c r="L757" s="189" t="str">
        <f t="shared" si="103"/>
        <v/>
      </c>
      <c r="M757" s="190" t="str">
        <f t="shared" si="109"/>
        <v/>
      </c>
      <c r="N757" s="187">
        <f t="shared" si="104"/>
        <v>0</v>
      </c>
      <c r="O757" s="191">
        <f t="shared" si="105"/>
        <v>0</v>
      </c>
      <c r="P757" s="187" t="str">
        <f t="shared" si="106"/>
        <v>Dins Periode Legal</v>
      </c>
      <c r="Q757" s="187" t="str">
        <f t="shared" si="107"/>
        <v xml:space="preserve"> - Dins Periode Legal</v>
      </c>
      <c r="R757" s="187" t="str">
        <f t="shared" si="102"/>
        <v xml:space="preserve"> - Import Total</v>
      </c>
      <c r="S757" s="193">
        <f t="shared" si="110"/>
        <v>0</v>
      </c>
      <c r="T757" s="192">
        <f t="shared" si="108"/>
        <v>0</v>
      </c>
    </row>
    <row r="758" spans="12:20" x14ac:dyDescent="0.25">
      <c r="L758" s="189" t="str">
        <f t="shared" si="103"/>
        <v/>
      </c>
      <c r="M758" s="190" t="str">
        <f t="shared" si="109"/>
        <v/>
      </c>
      <c r="N758" s="187">
        <f t="shared" si="104"/>
        <v>0</v>
      </c>
      <c r="O758" s="191">
        <f t="shared" si="105"/>
        <v>0</v>
      </c>
      <c r="P758" s="187" t="str">
        <f t="shared" si="106"/>
        <v>Dins Periode Legal</v>
      </c>
      <c r="Q758" s="187" t="str">
        <f t="shared" si="107"/>
        <v xml:space="preserve"> - Dins Periode Legal</v>
      </c>
      <c r="R758" s="187" t="str">
        <f t="shared" si="102"/>
        <v xml:space="preserve"> - Import Total</v>
      </c>
      <c r="S758" s="193">
        <f t="shared" si="110"/>
        <v>0</v>
      </c>
      <c r="T758" s="192">
        <f t="shared" si="108"/>
        <v>0</v>
      </c>
    </row>
    <row r="759" spans="12:20" x14ac:dyDescent="0.25">
      <c r="L759" s="189" t="str">
        <f t="shared" si="103"/>
        <v/>
      </c>
      <c r="M759" s="190" t="str">
        <f t="shared" si="109"/>
        <v/>
      </c>
      <c r="N759" s="187">
        <f t="shared" si="104"/>
        <v>0</v>
      </c>
      <c r="O759" s="191">
        <f t="shared" si="105"/>
        <v>0</v>
      </c>
      <c r="P759" s="187" t="str">
        <f t="shared" si="106"/>
        <v>Dins Periode Legal</v>
      </c>
      <c r="Q759" s="187" t="str">
        <f t="shared" si="107"/>
        <v xml:space="preserve"> - Dins Periode Legal</v>
      </c>
      <c r="R759" s="187" t="str">
        <f t="shared" si="102"/>
        <v xml:space="preserve"> - Import Total</v>
      </c>
      <c r="S759" s="193">
        <f t="shared" si="110"/>
        <v>0</v>
      </c>
      <c r="T759" s="192">
        <f t="shared" si="108"/>
        <v>0</v>
      </c>
    </row>
    <row r="760" spans="12:20" x14ac:dyDescent="0.25">
      <c r="L760" s="189" t="str">
        <f t="shared" si="103"/>
        <v/>
      </c>
      <c r="M760" s="190" t="str">
        <f t="shared" si="109"/>
        <v/>
      </c>
      <c r="N760" s="187">
        <f t="shared" si="104"/>
        <v>0</v>
      </c>
      <c r="O760" s="191">
        <f t="shared" si="105"/>
        <v>0</v>
      </c>
      <c r="P760" s="187" t="str">
        <f t="shared" si="106"/>
        <v>Dins Periode Legal</v>
      </c>
      <c r="Q760" s="187" t="str">
        <f t="shared" si="107"/>
        <v xml:space="preserve"> - Dins Periode Legal</v>
      </c>
      <c r="R760" s="187" t="str">
        <f t="shared" si="102"/>
        <v xml:space="preserve"> - Import Total</v>
      </c>
      <c r="S760" s="193">
        <f t="shared" si="110"/>
        <v>0</v>
      </c>
      <c r="T760" s="192">
        <f t="shared" si="108"/>
        <v>0</v>
      </c>
    </row>
    <row r="761" spans="12:20" x14ac:dyDescent="0.25">
      <c r="L761" s="189" t="str">
        <f t="shared" si="103"/>
        <v/>
      </c>
      <c r="M761" s="190" t="str">
        <f t="shared" si="109"/>
        <v/>
      </c>
      <c r="N761" s="187">
        <f t="shared" si="104"/>
        <v>0</v>
      </c>
      <c r="O761" s="191">
        <f t="shared" si="105"/>
        <v>0</v>
      </c>
      <c r="P761" s="187" t="str">
        <f t="shared" si="106"/>
        <v>Dins Periode Legal</v>
      </c>
      <c r="Q761" s="187" t="str">
        <f t="shared" si="107"/>
        <v xml:space="preserve"> - Dins Periode Legal</v>
      </c>
      <c r="R761" s="187" t="str">
        <f t="shared" si="102"/>
        <v xml:space="preserve"> - Import Total</v>
      </c>
      <c r="S761" s="193">
        <f t="shared" si="110"/>
        <v>0</v>
      </c>
      <c r="T761" s="192">
        <f t="shared" si="108"/>
        <v>0</v>
      </c>
    </row>
    <row r="762" spans="12:20" x14ac:dyDescent="0.25">
      <c r="L762" s="189" t="str">
        <f t="shared" si="103"/>
        <v/>
      </c>
      <c r="M762" s="190" t="str">
        <f t="shared" si="109"/>
        <v/>
      </c>
      <c r="N762" s="187">
        <f t="shared" si="104"/>
        <v>0</v>
      </c>
      <c r="O762" s="191">
        <f t="shared" si="105"/>
        <v>0</v>
      </c>
      <c r="P762" s="187" t="str">
        <f t="shared" si="106"/>
        <v>Dins Periode Legal</v>
      </c>
      <c r="Q762" s="187" t="str">
        <f t="shared" si="107"/>
        <v xml:space="preserve"> - Dins Periode Legal</v>
      </c>
      <c r="R762" s="187" t="str">
        <f t="shared" si="102"/>
        <v xml:space="preserve"> - Import Total</v>
      </c>
      <c r="S762" s="193">
        <f t="shared" si="110"/>
        <v>0</v>
      </c>
      <c r="T762" s="192">
        <f t="shared" si="108"/>
        <v>0</v>
      </c>
    </row>
    <row r="763" spans="12:20" x14ac:dyDescent="0.25">
      <c r="L763" s="189" t="str">
        <f t="shared" si="103"/>
        <v/>
      </c>
      <c r="M763" s="190" t="str">
        <f t="shared" si="109"/>
        <v/>
      </c>
      <c r="N763" s="187">
        <f t="shared" si="104"/>
        <v>0</v>
      </c>
      <c r="O763" s="191">
        <f t="shared" si="105"/>
        <v>0</v>
      </c>
      <c r="P763" s="187" t="str">
        <f t="shared" si="106"/>
        <v>Dins Periode Legal</v>
      </c>
      <c r="Q763" s="187" t="str">
        <f t="shared" si="107"/>
        <v xml:space="preserve"> - Dins Periode Legal</v>
      </c>
      <c r="R763" s="187" t="str">
        <f t="shared" si="102"/>
        <v xml:space="preserve"> - Import Total</v>
      </c>
      <c r="S763" s="193">
        <f t="shared" si="110"/>
        <v>0</v>
      </c>
      <c r="T763" s="192">
        <f t="shared" si="108"/>
        <v>0</v>
      </c>
    </row>
    <row r="764" spans="12:20" x14ac:dyDescent="0.25">
      <c r="L764" s="189" t="str">
        <f t="shared" si="103"/>
        <v/>
      </c>
      <c r="M764" s="190" t="str">
        <f t="shared" si="109"/>
        <v/>
      </c>
      <c r="N764" s="187">
        <f t="shared" si="104"/>
        <v>0</v>
      </c>
      <c r="O764" s="191">
        <f t="shared" si="105"/>
        <v>0</v>
      </c>
      <c r="P764" s="187" t="str">
        <f t="shared" si="106"/>
        <v>Dins Periode Legal</v>
      </c>
      <c r="Q764" s="187" t="str">
        <f t="shared" si="107"/>
        <v xml:space="preserve"> - Dins Periode Legal</v>
      </c>
      <c r="R764" s="187" t="str">
        <f t="shared" si="102"/>
        <v xml:space="preserve"> - Import Total</v>
      </c>
      <c r="S764" s="193">
        <f t="shared" si="110"/>
        <v>0</v>
      </c>
      <c r="T764" s="192">
        <f t="shared" si="108"/>
        <v>0</v>
      </c>
    </row>
    <row r="765" spans="12:20" x14ac:dyDescent="0.25">
      <c r="L765" s="189" t="str">
        <f t="shared" si="103"/>
        <v/>
      </c>
      <c r="M765" s="190" t="str">
        <f t="shared" si="109"/>
        <v/>
      </c>
      <c r="N765" s="187">
        <f t="shared" si="104"/>
        <v>0</v>
      </c>
      <c r="O765" s="191">
        <f t="shared" si="105"/>
        <v>0</v>
      </c>
      <c r="P765" s="187" t="str">
        <f t="shared" si="106"/>
        <v>Dins Periode Legal</v>
      </c>
      <c r="Q765" s="187" t="str">
        <f t="shared" si="107"/>
        <v xml:space="preserve"> - Dins Periode Legal</v>
      </c>
      <c r="R765" s="187" t="str">
        <f t="shared" si="102"/>
        <v xml:space="preserve"> - Import Total</v>
      </c>
      <c r="S765" s="193">
        <f t="shared" si="110"/>
        <v>0</v>
      </c>
      <c r="T765" s="192">
        <f t="shared" si="108"/>
        <v>0</v>
      </c>
    </row>
    <row r="766" spans="12:20" x14ac:dyDescent="0.25">
      <c r="L766" s="189" t="str">
        <f t="shared" si="103"/>
        <v/>
      </c>
      <c r="M766" s="190" t="str">
        <f t="shared" si="109"/>
        <v/>
      </c>
      <c r="N766" s="187">
        <f t="shared" si="104"/>
        <v>0</v>
      </c>
      <c r="O766" s="191">
        <f t="shared" si="105"/>
        <v>0</v>
      </c>
      <c r="P766" s="187" t="str">
        <f t="shared" si="106"/>
        <v>Dins Periode Legal</v>
      </c>
      <c r="Q766" s="187" t="str">
        <f t="shared" si="107"/>
        <v xml:space="preserve"> - Dins Periode Legal</v>
      </c>
      <c r="R766" s="187" t="str">
        <f t="shared" si="102"/>
        <v xml:space="preserve"> - Import Total</v>
      </c>
      <c r="S766" s="193">
        <f t="shared" si="110"/>
        <v>0</v>
      </c>
      <c r="T766" s="192">
        <f t="shared" si="108"/>
        <v>0</v>
      </c>
    </row>
    <row r="767" spans="12:20" x14ac:dyDescent="0.25">
      <c r="L767" s="189" t="str">
        <f t="shared" si="103"/>
        <v/>
      </c>
      <c r="M767" s="190" t="str">
        <f t="shared" si="109"/>
        <v/>
      </c>
      <c r="N767" s="187">
        <f t="shared" si="104"/>
        <v>0</v>
      </c>
      <c r="O767" s="191">
        <f t="shared" si="105"/>
        <v>0</v>
      </c>
      <c r="P767" s="187" t="str">
        <f t="shared" si="106"/>
        <v>Dins Periode Legal</v>
      </c>
      <c r="Q767" s="187" t="str">
        <f t="shared" si="107"/>
        <v xml:space="preserve"> - Dins Periode Legal</v>
      </c>
      <c r="R767" s="187" t="str">
        <f t="shared" si="102"/>
        <v xml:space="preserve"> - Import Total</v>
      </c>
      <c r="S767" s="193">
        <f t="shared" si="110"/>
        <v>0</v>
      </c>
      <c r="T767" s="192">
        <f t="shared" si="108"/>
        <v>0</v>
      </c>
    </row>
    <row r="768" spans="12:20" x14ac:dyDescent="0.25">
      <c r="L768" s="189" t="str">
        <f t="shared" si="103"/>
        <v/>
      </c>
      <c r="M768" s="190" t="str">
        <f t="shared" si="109"/>
        <v/>
      </c>
      <c r="N768" s="187">
        <f t="shared" si="104"/>
        <v>0</v>
      </c>
      <c r="O768" s="191">
        <f t="shared" si="105"/>
        <v>0</v>
      </c>
      <c r="P768" s="187" t="str">
        <f t="shared" si="106"/>
        <v>Dins Periode Legal</v>
      </c>
      <c r="Q768" s="187" t="str">
        <f t="shared" si="107"/>
        <v xml:space="preserve"> - Dins Periode Legal</v>
      </c>
      <c r="R768" s="187" t="str">
        <f t="shared" si="102"/>
        <v xml:space="preserve"> - Import Total</v>
      </c>
      <c r="S768" s="193">
        <f t="shared" si="110"/>
        <v>0</v>
      </c>
      <c r="T768" s="192">
        <f t="shared" si="108"/>
        <v>0</v>
      </c>
    </row>
    <row r="769" spans="12:20" x14ac:dyDescent="0.25">
      <c r="L769" s="189" t="str">
        <f t="shared" si="103"/>
        <v/>
      </c>
      <c r="M769" s="190" t="str">
        <f t="shared" si="109"/>
        <v/>
      </c>
      <c r="N769" s="187">
        <f t="shared" si="104"/>
        <v>0</v>
      </c>
      <c r="O769" s="191">
        <f t="shared" si="105"/>
        <v>0</v>
      </c>
      <c r="P769" s="187" t="str">
        <f t="shared" si="106"/>
        <v>Dins Periode Legal</v>
      </c>
      <c r="Q769" s="187" t="str">
        <f t="shared" si="107"/>
        <v xml:space="preserve"> - Dins Periode Legal</v>
      </c>
      <c r="R769" s="187" t="str">
        <f t="shared" si="102"/>
        <v xml:space="preserve"> - Import Total</v>
      </c>
      <c r="S769" s="193">
        <f t="shared" si="110"/>
        <v>0</v>
      </c>
      <c r="T769" s="192">
        <f t="shared" si="108"/>
        <v>0</v>
      </c>
    </row>
    <row r="770" spans="12:20" x14ac:dyDescent="0.25">
      <c r="L770" s="189" t="str">
        <f t="shared" si="103"/>
        <v/>
      </c>
      <c r="M770" s="190" t="str">
        <f t="shared" si="109"/>
        <v/>
      </c>
      <c r="N770" s="187">
        <f t="shared" si="104"/>
        <v>0</v>
      </c>
      <c r="O770" s="191">
        <f t="shared" si="105"/>
        <v>0</v>
      </c>
      <c r="P770" s="187" t="str">
        <f t="shared" si="106"/>
        <v>Dins Periode Legal</v>
      </c>
      <c r="Q770" s="187" t="str">
        <f t="shared" si="107"/>
        <v xml:space="preserve"> - Dins Periode Legal</v>
      </c>
      <c r="R770" s="187" t="str">
        <f t="shared" si="102"/>
        <v xml:space="preserve"> - Import Total</v>
      </c>
      <c r="S770" s="193">
        <f t="shared" si="110"/>
        <v>0</v>
      </c>
      <c r="T770" s="192">
        <f t="shared" si="108"/>
        <v>0</v>
      </c>
    </row>
    <row r="771" spans="12:20" x14ac:dyDescent="0.25">
      <c r="L771" s="189" t="str">
        <f t="shared" si="103"/>
        <v/>
      </c>
      <c r="M771" s="190" t="str">
        <f t="shared" si="109"/>
        <v/>
      </c>
      <c r="N771" s="187">
        <f t="shared" si="104"/>
        <v>0</v>
      </c>
      <c r="O771" s="191">
        <f t="shared" si="105"/>
        <v>0</v>
      </c>
      <c r="P771" s="187" t="str">
        <f t="shared" si="106"/>
        <v>Dins Periode Legal</v>
      </c>
      <c r="Q771" s="187" t="str">
        <f t="shared" si="107"/>
        <v xml:space="preserve"> - Dins Periode Legal</v>
      </c>
      <c r="R771" s="187" t="str">
        <f t="shared" ref="R771:R834" si="111">CONCATENATE($M771," - Import Total")</f>
        <v xml:space="preserve"> - Import Total</v>
      </c>
      <c r="S771" s="193">
        <f t="shared" si="110"/>
        <v>0</v>
      </c>
      <c r="T771" s="192">
        <f t="shared" si="108"/>
        <v>0</v>
      </c>
    </row>
    <row r="772" spans="12:20" x14ac:dyDescent="0.25">
      <c r="L772" s="189" t="str">
        <f t="shared" ref="L772:L835" si="112">IF(D772="","",MONTH(D772))</f>
        <v/>
      </c>
      <c r="M772" s="190" t="str">
        <f t="shared" si="109"/>
        <v/>
      </c>
      <c r="N772" s="187">
        <f t="shared" ref="N772:N835" si="113">IF(D772="",0,D772-C772)</f>
        <v>0</v>
      </c>
      <c r="O772" s="191">
        <f t="shared" ref="O772:O835" si="114">K772*N772</f>
        <v>0</v>
      </c>
      <c r="P772" s="187" t="str">
        <f t="shared" ref="P772:P835" si="115">IF(N772&lt;=30,"Dins Periode Legal","Fora Periode Legal")</f>
        <v>Dins Periode Legal</v>
      </c>
      <c r="Q772" s="187" t="str">
        <f t="shared" ref="Q772:Q835" si="116">CONCATENATE($M772," - ",P772)</f>
        <v xml:space="preserve"> - Dins Periode Legal</v>
      </c>
      <c r="R772" s="187" t="str">
        <f t="shared" si="111"/>
        <v xml:space="preserve"> - Import Total</v>
      </c>
      <c r="S772" s="193">
        <f t="shared" si="110"/>
        <v>0</v>
      </c>
      <c r="T772" s="192">
        <f t="shared" ref="T772:T835" si="117">IF(L772="",0,1)</f>
        <v>0</v>
      </c>
    </row>
    <row r="773" spans="12:20" x14ac:dyDescent="0.25">
      <c r="L773" s="189" t="str">
        <f t="shared" si="112"/>
        <v/>
      </c>
      <c r="M773" s="190" t="str">
        <f t="shared" si="109"/>
        <v/>
      </c>
      <c r="N773" s="187">
        <f t="shared" si="113"/>
        <v>0</v>
      </c>
      <c r="O773" s="191">
        <f t="shared" si="114"/>
        <v>0</v>
      </c>
      <c r="P773" s="187" t="str">
        <f t="shared" si="115"/>
        <v>Dins Periode Legal</v>
      </c>
      <c r="Q773" s="187" t="str">
        <f t="shared" si="116"/>
        <v xml:space="preserve"> - Dins Periode Legal</v>
      </c>
      <c r="R773" s="187" t="str">
        <f t="shared" si="111"/>
        <v xml:space="preserve"> - Import Total</v>
      </c>
      <c r="S773" s="193">
        <f t="shared" si="110"/>
        <v>0</v>
      </c>
      <c r="T773" s="192">
        <f t="shared" si="117"/>
        <v>0</v>
      </c>
    </row>
    <row r="774" spans="12:20" x14ac:dyDescent="0.25">
      <c r="L774" s="189" t="str">
        <f t="shared" si="112"/>
        <v/>
      </c>
      <c r="M774" s="190" t="str">
        <f t="shared" si="109"/>
        <v/>
      </c>
      <c r="N774" s="187">
        <f t="shared" si="113"/>
        <v>0</v>
      </c>
      <c r="O774" s="191">
        <f t="shared" si="114"/>
        <v>0</v>
      </c>
      <c r="P774" s="187" t="str">
        <f t="shared" si="115"/>
        <v>Dins Periode Legal</v>
      </c>
      <c r="Q774" s="187" t="str">
        <f t="shared" si="116"/>
        <v xml:space="preserve"> - Dins Periode Legal</v>
      </c>
      <c r="R774" s="187" t="str">
        <f t="shared" si="111"/>
        <v xml:space="preserve"> - Import Total</v>
      </c>
      <c r="S774" s="193">
        <f t="shared" si="110"/>
        <v>0</v>
      </c>
      <c r="T774" s="192">
        <f t="shared" si="117"/>
        <v>0</v>
      </c>
    </row>
    <row r="775" spans="12:20" x14ac:dyDescent="0.25">
      <c r="L775" s="189" t="str">
        <f t="shared" si="112"/>
        <v/>
      </c>
      <c r="M775" s="190" t="str">
        <f t="shared" ref="M775:M838" si="118">IF(L775="","",VLOOKUP(L775,$AJ$8:$AK$19,2,FALSE))</f>
        <v/>
      </c>
      <c r="N775" s="187">
        <f t="shared" si="113"/>
        <v>0</v>
      </c>
      <c r="O775" s="191">
        <f t="shared" si="114"/>
        <v>0</v>
      </c>
      <c r="P775" s="187" t="str">
        <f t="shared" si="115"/>
        <v>Dins Periode Legal</v>
      </c>
      <c r="Q775" s="187" t="str">
        <f t="shared" si="116"/>
        <v xml:space="preserve"> - Dins Periode Legal</v>
      </c>
      <c r="R775" s="187" t="str">
        <f t="shared" si="111"/>
        <v xml:space="preserve"> - Import Total</v>
      </c>
      <c r="S775" s="193">
        <f t="shared" ref="S775:S838" si="119">IF(M775="",0,K775/(VLOOKUP(R775,$X$9:$Y$27,2,FALSE))*N775)</f>
        <v>0</v>
      </c>
      <c r="T775" s="192">
        <f t="shared" si="117"/>
        <v>0</v>
      </c>
    </row>
    <row r="776" spans="12:20" x14ac:dyDescent="0.25">
      <c r="L776" s="189" t="str">
        <f t="shared" si="112"/>
        <v/>
      </c>
      <c r="M776" s="190" t="str">
        <f t="shared" si="118"/>
        <v/>
      </c>
      <c r="N776" s="187">
        <f t="shared" si="113"/>
        <v>0</v>
      </c>
      <c r="O776" s="191">
        <f t="shared" si="114"/>
        <v>0</v>
      </c>
      <c r="P776" s="187" t="str">
        <f t="shared" si="115"/>
        <v>Dins Periode Legal</v>
      </c>
      <c r="Q776" s="187" t="str">
        <f t="shared" si="116"/>
        <v xml:space="preserve"> - Dins Periode Legal</v>
      </c>
      <c r="R776" s="187" t="str">
        <f t="shared" si="111"/>
        <v xml:space="preserve"> - Import Total</v>
      </c>
      <c r="S776" s="193">
        <f t="shared" si="119"/>
        <v>0</v>
      </c>
      <c r="T776" s="192">
        <f t="shared" si="117"/>
        <v>0</v>
      </c>
    </row>
    <row r="777" spans="12:20" x14ac:dyDescent="0.25">
      <c r="L777" s="189" t="str">
        <f t="shared" si="112"/>
        <v/>
      </c>
      <c r="M777" s="190" t="str">
        <f t="shared" si="118"/>
        <v/>
      </c>
      <c r="N777" s="187">
        <f t="shared" si="113"/>
        <v>0</v>
      </c>
      <c r="O777" s="191">
        <f t="shared" si="114"/>
        <v>0</v>
      </c>
      <c r="P777" s="187" t="str">
        <f t="shared" si="115"/>
        <v>Dins Periode Legal</v>
      </c>
      <c r="Q777" s="187" t="str">
        <f t="shared" si="116"/>
        <v xml:space="preserve"> - Dins Periode Legal</v>
      </c>
      <c r="R777" s="187" t="str">
        <f t="shared" si="111"/>
        <v xml:space="preserve"> - Import Total</v>
      </c>
      <c r="S777" s="193">
        <f t="shared" si="119"/>
        <v>0</v>
      </c>
      <c r="T777" s="192">
        <f t="shared" si="117"/>
        <v>0</v>
      </c>
    </row>
    <row r="778" spans="12:20" x14ac:dyDescent="0.25">
      <c r="L778" s="189" t="str">
        <f t="shared" si="112"/>
        <v/>
      </c>
      <c r="M778" s="190" t="str">
        <f t="shared" si="118"/>
        <v/>
      </c>
      <c r="N778" s="187">
        <f t="shared" si="113"/>
        <v>0</v>
      </c>
      <c r="O778" s="191">
        <f t="shared" si="114"/>
        <v>0</v>
      </c>
      <c r="P778" s="187" t="str">
        <f t="shared" si="115"/>
        <v>Dins Periode Legal</v>
      </c>
      <c r="Q778" s="187" t="str">
        <f t="shared" si="116"/>
        <v xml:space="preserve"> - Dins Periode Legal</v>
      </c>
      <c r="R778" s="187" t="str">
        <f t="shared" si="111"/>
        <v xml:space="preserve"> - Import Total</v>
      </c>
      <c r="S778" s="193">
        <f t="shared" si="119"/>
        <v>0</v>
      </c>
      <c r="T778" s="192">
        <f t="shared" si="117"/>
        <v>0</v>
      </c>
    </row>
    <row r="779" spans="12:20" x14ac:dyDescent="0.25">
      <c r="L779" s="189" t="str">
        <f t="shared" si="112"/>
        <v/>
      </c>
      <c r="M779" s="190" t="str">
        <f t="shared" si="118"/>
        <v/>
      </c>
      <c r="N779" s="187">
        <f t="shared" si="113"/>
        <v>0</v>
      </c>
      <c r="O779" s="191">
        <f t="shared" si="114"/>
        <v>0</v>
      </c>
      <c r="P779" s="187" t="str">
        <f t="shared" si="115"/>
        <v>Dins Periode Legal</v>
      </c>
      <c r="Q779" s="187" t="str">
        <f t="shared" si="116"/>
        <v xml:space="preserve"> - Dins Periode Legal</v>
      </c>
      <c r="R779" s="187" t="str">
        <f t="shared" si="111"/>
        <v xml:space="preserve"> - Import Total</v>
      </c>
      <c r="S779" s="193">
        <f t="shared" si="119"/>
        <v>0</v>
      </c>
      <c r="T779" s="192">
        <f t="shared" si="117"/>
        <v>0</v>
      </c>
    </row>
    <row r="780" spans="12:20" x14ac:dyDescent="0.25">
      <c r="L780" s="189" t="str">
        <f t="shared" si="112"/>
        <v/>
      </c>
      <c r="M780" s="190" t="str">
        <f t="shared" si="118"/>
        <v/>
      </c>
      <c r="N780" s="187">
        <f t="shared" si="113"/>
        <v>0</v>
      </c>
      <c r="O780" s="191">
        <f t="shared" si="114"/>
        <v>0</v>
      </c>
      <c r="P780" s="187" t="str">
        <f t="shared" si="115"/>
        <v>Dins Periode Legal</v>
      </c>
      <c r="Q780" s="187" t="str">
        <f t="shared" si="116"/>
        <v xml:space="preserve"> - Dins Periode Legal</v>
      </c>
      <c r="R780" s="187" t="str">
        <f t="shared" si="111"/>
        <v xml:space="preserve"> - Import Total</v>
      </c>
      <c r="S780" s="193">
        <f t="shared" si="119"/>
        <v>0</v>
      </c>
      <c r="T780" s="192">
        <f t="shared" si="117"/>
        <v>0</v>
      </c>
    </row>
    <row r="781" spans="12:20" x14ac:dyDescent="0.25">
      <c r="L781" s="189" t="str">
        <f t="shared" si="112"/>
        <v/>
      </c>
      <c r="M781" s="190" t="str">
        <f t="shared" si="118"/>
        <v/>
      </c>
      <c r="N781" s="187">
        <f t="shared" si="113"/>
        <v>0</v>
      </c>
      <c r="O781" s="191">
        <f t="shared" si="114"/>
        <v>0</v>
      </c>
      <c r="P781" s="187" t="str">
        <f t="shared" si="115"/>
        <v>Dins Periode Legal</v>
      </c>
      <c r="Q781" s="187" t="str">
        <f t="shared" si="116"/>
        <v xml:space="preserve"> - Dins Periode Legal</v>
      </c>
      <c r="R781" s="187" t="str">
        <f t="shared" si="111"/>
        <v xml:space="preserve"> - Import Total</v>
      </c>
      <c r="S781" s="193">
        <f t="shared" si="119"/>
        <v>0</v>
      </c>
      <c r="T781" s="192">
        <f t="shared" si="117"/>
        <v>0</v>
      </c>
    </row>
    <row r="782" spans="12:20" x14ac:dyDescent="0.25">
      <c r="L782" s="189" t="str">
        <f t="shared" si="112"/>
        <v/>
      </c>
      <c r="M782" s="190" t="str">
        <f t="shared" si="118"/>
        <v/>
      </c>
      <c r="N782" s="187">
        <f t="shared" si="113"/>
        <v>0</v>
      </c>
      <c r="O782" s="191">
        <f t="shared" si="114"/>
        <v>0</v>
      </c>
      <c r="P782" s="187" t="str">
        <f t="shared" si="115"/>
        <v>Dins Periode Legal</v>
      </c>
      <c r="Q782" s="187" t="str">
        <f t="shared" si="116"/>
        <v xml:space="preserve"> - Dins Periode Legal</v>
      </c>
      <c r="R782" s="187" t="str">
        <f t="shared" si="111"/>
        <v xml:space="preserve"> - Import Total</v>
      </c>
      <c r="S782" s="193">
        <f t="shared" si="119"/>
        <v>0</v>
      </c>
      <c r="T782" s="192">
        <f t="shared" si="117"/>
        <v>0</v>
      </c>
    </row>
    <row r="783" spans="12:20" x14ac:dyDescent="0.25">
      <c r="L783" s="189" t="str">
        <f t="shared" si="112"/>
        <v/>
      </c>
      <c r="M783" s="190" t="str">
        <f t="shared" si="118"/>
        <v/>
      </c>
      <c r="N783" s="187">
        <f t="shared" si="113"/>
        <v>0</v>
      </c>
      <c r="O783" s="191">
        <f t="shared" si="114"/>
        <v>0</v>
      </c>
      <c r="P783" s="187" t="str">
        <f t="shared" si="115"/>
        <v>Dins Periode Legal</v>
      </c>
      <c r="Q783" s="187" t="str">
        <f t="shared" si="116"/>
        <v xml:space="preserve"> - Dins Periode Legal</v>
      </c>
      <c r="R783" s="187" t="str">
        <f t="shared" si="111"/>
        <v xml:space="preserve"> - Import Total</v>
      </c>
      <c r="S783" s="193">
        <f t="shared" si="119"/>
        <v>0</v>
      </c>
      <c r="T783" s="192">
        <f t="shared" si="117"/>
        <v>0</v>
      </c>
    </row>
    <row r="784" spans="12:20" x14ac:dyDescent="0.25">
      <c r="L784" s="189" t="str">
        <f t="shared" si="112"/>
        <v/>
      </c>
      <c r="M784" s="190" t="str">
        <f t="shared" si="118"/>
        <v/>
      </c>
      <c r="N784" s="187">
        <f t="shared" si="113"/>
        <v>0</v>
      </c>
      <c r="O784" s="191">
        <f t="shared" si="114"/>
        <v>0</v>
      </c>
      <c r="P784" s="187" t="str">
        <f t="shared" si="115"/>
        <v>Dins Periode Legal</v>
      </c>
      <c r="Q784" s="187" t="str">
        <f t="shared" si="116"/>
        <v xml:space="preserve"> - Dins Periode Legal</v>
      </c>
      <c r="R784" s="187" t="str">
        <f t="shared" si="111"/>
        <v xml:space="preserve"> - Import Total</v>
      </c>
      <c r="S784" s="193">
        <f t="shared" si="119"/>
        <v>0</v>
      </c>
      <c r="T784" s="192">
        <f t="shared" si="117"/>
        <v>0</v>
      </c>
    </row>
    <row r="785" spans="12:20" x14ac:dyDescent="0.25">
      <c r="L785" s="189" t="str">
        <f t="shared" si="112"/>
        <v/>
      </c>
      <c r="M785" s="190" t="str">
        <f t="shared" si="118"/>
        <v/>
      </c>
      <c r="N785" s="187">
        <f t="shared" si="113"/>
        <v>0</v>
      </c>
      <c r="O785" s="191">
        <f t="shared" si="114"/>
        <v>0</v>
      </c>
      <c r="P785" s="187" t="str">
        <f t="shared" si="115"/>
        <v>Dins Periode Legal</v>
      </c>
      <c r="Q785" s="187" t="str">
        <f t="shared" si="116"/>
        <v xml:space="preserve"> - Dins Periode Legal</v>
      </c>
      <c r="R785" s="187" t="str">
        <f t="shared" si="111"/>
        <v xml:space="preserve"> - Import Total</v>
      </c>
      <c r="S785" s="193">
        <f t="shared" si="119"/>
        <v>0</v>
      </c>
      <c r="T785" s="192">
        <f t="shared" si="117"/>
        <v>0</v>
      </c>
    </row>
    <row r="786" spans="12:20" x14ac:dyDescent="0.25">
      <c r="L786" s="189" t="str">
        <f t="shared" si="112"/>
        <v/>
      </c>
      <c r="M786" s="190" t="str">
        <f t="shared" si="118"/>
        <v/>
      </c>
      <c r="N786" s="187">
        <f t="shared" si="113"/>
        <v>0</v>
      </c>
      <c r="O786" s="191">
        <f t="shared" si="114"/>
        <v>0</v>
      </c>
      <c r="P786" s="187" t="str">
        <f t="shared" si="115"/>
        <v>Dins Periode Legal</v>
      </c>
      <c r="Q786" s="187" t="str">
        <f t="shared" si="116"/>
        <v xml:space="preserve"> - Dins Periode Legal</v>
      </c>
      <c r="R786" s="187" t="str">
        <f t="shared" si="111"/>
        <v xml:space="preserve"> - Import Total</v>
      </c>
      <c r="S786" s="193">
        <f t="shared" si="119"/>
        <v>0</v>
      </c>
      <c r="T786" s="192">
        <f t="shared" si="117"/>
        <v>0</v>
      </c>
    </row>
    <row r="787" spans="12:20" x14ac:dyDescent="0.25">
      <c r="L787" s="189" t="str">
        <f t="shared" si="112"/>
        <v/>
      </c>
      <c r="M787" s="190" t="str">
        <f t="shared" si="118"/>
        <v/>
      </c>
      <c r="N787" s="187">
        <f t="shared" si="113"/>
        <v>0</v>
      </c>
      <c r="O787" s="191">
        <f t="shared" si="114"/>
        <v>0</v>
      </c>
      <c r="P787" s="187" t="str">
        <f t="shared" si="115"/>
        <v>Dins Periode Legal</v>
      </c>
      <c r="Q787" s="187" t="str">
        <f t="shared" si="116"/>
        <v xml:space="preserve"> - Dins Periode Legal</v>
      </c>
      <c r="R787" s="187" t="str">
        <f t="shared" si="111"/>
        <v xml:space="preserve"> - Import Total</v>
      </c>
      <c r="S787" s="193">
        <f t="shared" si="119"/>
        <v>0</v>
      </c>
      <c r="T787" s="192">
        <f t="shared" si="117"/>
        <v>0</v>
      </c>
    </row>
    <row r="788" spans="12:20" x14ac:dyDescent="0.25">
      <c r="L788" s="189" t="str">
        <f t="shared" si="112"/>
        <v/>
      </c>
      <c r="M788" s="190" t="str">
        <f t="shared" si="118"/>
        <v/>
      </c>
      <c r="N788" s="187">
        <f t="shared" si="113"/>
        <v>0</v>
      </c>
      <c r="O788" s="191">
        <f t="shared" si="114"/>
        <v>0</v>
      </c>
      <c r="P788" s="187" t="str">
        <f t="shared" si="115"/>
        <v>Dins Periode Legal</v>
      </c>
      <c r="Q788" s="187" t="str">
        <f t="shared" si="116"/>
        <v xml:space="preserve"> - Dins Periode Legal</v>
      </c>
      <c r="R788" s="187" t="str">
        <f t="shared" si="111"/>
        <v xml:space="preserve"> - Import Total</v>
      </c>
      <c r="S788" s="193">
        <f t="shared" si="119"/>
        <v>0</v>
      </c>
      <c r="T788" s="192">
        <f t="shared" si="117"/>
        <v>0</v>
      </c>
    </row>
    <row r="789" spans="12:20" x14ac:dyDescent="0.25">
      <c r="L789" s="189" t="str">
        <f t="shared" si="112"/>
        <v/>
      </c>
      <c r="M789" s="190" t="str">
        <f t="shared" si="118"/>
        <v/>
      </c>
      <c r="N789" s="187">
        <f t="shared" si="113"/>
        <v>0</v>
      </c>
      <c r="O789" s="191">
        <f t="shared" si="114"/>
        <v>0</v>
      </c>
      <c r="P789" s="187" t="str">
        <f t="shared" si="115"/>
        <v>Dins Periode Legal</v>
      </c>
      <c r="Q789" s="187" t="str">
        <f t="shared" si="116"/>
        <v xml:space="preserve"> - Dins Periode Legal</v>
      </c>
      <c r="R789" s="187" t="str">
        <f t="shared" si="111"/>
        <v xml:space="preserve"> - Import Total</v>
      </c>
      <c r="S789" s="193">
        <f t="shared" si="119"/>
        <v>0</v>
      </c>
      <c r="T789" s="192">
        <f t="shared" si="117"/>
        <v>0</v>
      </c>
    </row>
    <row r="790" spans="12:20" x14ac:dyDescent="0.25">
      <c r="L790" s="189" t="str">
        <f t="shared" si="112"/>
        <v/>
      </c>
      <c r="M790" s="190" t="str">
        <f t="shared" si="118"/>
        <v/>
      </c>
      <c r="N790" s="187">
        <f t="shared" si="113"/>
        <v>0</v>
      </c>
      <c r="O790" s="191">
        <f t="shared" si="114"/>
        <v>0</v>
      </c>
      <c r="P790" s="187" t="str">
        <f t="shared" si="115"/>
        <v>Dins Periode Legal</v>
      </c>
      <c r="Q790" s="187" t="str">
        <f t="shared" si="116"/>
        <v xml:space="preserve"> - Dins Periode Legal</v>
      </c>
      <c r="R790" s="187" t="str">
        <f t="shared" si="111"/>
        <v xml:space="preserve"> - Import Total</v>
      </c>
      <c r="S790" s="193">
        <f t="shared" si="119"/>
        <v>0</v>
      </c>
      <c r="T790" s="192">
        <f t="shared" si="117"/>
        <v>0</v>
      </c>
    </row>
    <row r="791" spans="12:20" x14ac:dyDescent="0.25">
      <c r="L791" s="189" t="str">
        <f t="shared" si="112"/>
        <v/>
      </c>
      <c r="M791" s="190" t="str">
        <f t="shared" si="118"/>
        <v/>
      </c>
      <c r="N791" s="187">
        <f t="shared" si="113"/>
        <v>0</v>
      </c>
      <c r="O791" s="191">
        <f t="shared" si="114"/>
        <v>0</v>
      </c>
      <c r="P791" s="187" t="str">
        <f t="shared" si="115"/>
        <v>Dins Periode Legal</v>
      </c>
      <c r="Q791" s="187" t="str">
        <f t="shared" si="116"/>
        <v xml:space="preserve"> - Dins Periode Legal</v>
      </c>
      <c r="R791" s="187" t="str">
        <f t="shared" si="111"/>
        <v xml:space="preserve"> - Import Total</v>
      </c>
      <c r="S791" s="193">
        <f t="shared" si="119"/>
        <v>0</v>
      </c>
      <c r="T791" s="192">
        <f t="shared" si="117"/>
        <v>0</v>
      </c>
    </row>
    <row r="792" spans="12:20" x14ac:dyDescent="0.25">
      <c r="L792" s="189" t="str">
        <f t="shared" si="112"/>
        <v/>
      </c>
      <c r="M792" s="190" t="str">
        <f t="shared" si="118"/>
        <v/>
      </c>
      <c r="N792" s="187">
        <f t="shared" si="113"/>
        <v>0</v>
      </c>
      <c r="O792" s="191">
        <f t="shared" si="114"/>
        <v>0</v>
      </c>
      <c r="P792" s="187" t="str">
        <f t="shared" si="115"/>
        <v>Dins Periode Legal</v>
      </c>
      <c r="Q792" s="187" t="str">
        <f t="shared" si="116"/>
        <v xml:space="preserve"> - Dins Periode Legal</v>
      </c>
      <c r="R792" s="187" t="str">
        <f t="shared" si="111"/>
        <v xml:space="preserve"> - Import Total</v>
      </c>
      <c r="S792" s="193">
        <f t="shared" si="119"/>
        <v>0</v>
      </c>
      <c r="T792" s="192">
        <f t="shared" si="117"/>
        <v>0</v>
      </c>
    </row>
    <row r="793" spans="12:20" x14ac:dyDescent="0.25">
      <c r="L793" s="189" t="str">
        <f t="shared" si="112"/>
        <v/>
      </c>
      <c r="M793" s="190" t="str">
        <f t="shared" si="118"/>
        <v/>
      </c>
      <c r="N793" s="187">
        <f t="shared" si="113"/>
        <v>0</v>
      </c>
      <c r="O793" s="191">
        <f t="shared" si="114"/>
        <v>0</v>
      </c>
      <c r="P793" s="187" t="str">
        <f t="shared" si="115"/>
        <v>Dins Periode Legal</v>
      </c>
      <c r="Q793" s="187" t="str">
        <f t="shared" si="116"/>
        <v xml:space="preserve"> - Dins Periode Legal</v>
      </c>
      <c r="R793" s="187" t="str">
        <f t="shared" si="111"/>
        <v xml:space="preserve"> - Import Total</v>
      </c>
      <c r="S793" s="193">
        <f t="shared" si="119"/>
        <v>0</v>
      </c>
      <c r="T793" s="192">
        <f t="shared" si="117"/>
        <v>0</v>
      </c>
    </row>
    <row r="794" spans="12:20" x14ac:dyDescent="0.25">
      <c r="L794" s="189" t="str">
        <f t="shared" si="112"/>
        <v/>
      </c>
      <c r="M794" s="190" t="str">
        <f t="shared" si="118"/>
        <v/>
      </c>
      <c r="N794" s="187">
        <f t="shared" si="113"/>
        <v>0</v>
      </c>
      <c r="O794" s="191">
        <f t="shared" si="114"/>
        <v>0</v>
      </c>
      <c r="P794" s="187" t="str">
        <f t="shared" si="115"/>
        <v>Dins Periode Legal</v>
      </c>
      <c r="Q794" s="187" t="str">
        <f t="shared" si="116"/>
        <v xml:space="preserve"> - Dins Periode Legal</v>
      </c>
      <c r="R794" s="187" t="str">
        <f t="shared" si="111"/>
        <v xml:space="preserve"> - Import Total</v>
      </c>
      <c r="S794" s="193">
        <f t="shared" si="119"/>
        <v>0</v>
      </c>
      <c r="T794" s="192">
        <f t="shared" si="117"/>
        <v>0</v>
      </c>
    </row>
    <row r="795" spans="12:20" x14ac:dyDescent="0.25">
      <c r="L795" s="189" t="str">
        <f t="shared" si="112"/>
        <v/>
      </c>
      <c r="M795" s="190" t="str">
        <f t="shared" si="118"/>
        <v/>
      </c>
      <c r="N795" s="187">
        <f t="shared" si="113"/>
        <v>0</v>
      </c>
      <c r="O795" s="191">
        <f t="shared" si="114"/>
        <v>0</v>
      </c>
      <c r="P795" s="187" t="str">
        <f t="shared" si="115"/>
        <v>Dins Periode Legal</v>
      </c>
      <c r="Q795" s="187" t="str">
        <f t="shared" si="116"/>
        <v xml:space="preserve"> - Dins Periode Legal</v>
      </c>
      <c r="R795" s="187" t="str">
        <f t="shared" si="111"/>
        <v xml:space="preserve"> - Import Total</v>
      </c>
      <c r="S795" s="193">
        <f t="shared" si="119"/>
        <v>0</v>
      </c>
      <c r="T795" s="192">
        <f t="shared" si="117"/>
        <v>0</v>
      </c>
    </row>
    <row r="796" spans="12:20" x14ac:dyDescent="0.25">
      <c r="L796" s="189" t="str">
        <f t="shared" si="112"/>
        <v/>
      </c>
      <c r="M796" s="190" t="str">
        <f t="shared" si="118"/>
        <v/>
      </c>
      <c r="N796" s="187">
        <f t="shared" si="113"/>
        <v>0</v>
      </c>
      <c r="O796" s="191">
        <f t="shared" si="114"/>
        <v>0</v>
      </c>
      <c r="P796" s="187" t="str">
        <f t="shared" si="115"/>
        <v>Dins Periode Legal</v>
      </c>
      <c r="Q796" s="187" t="str">
        <f t="shared" si="116"/>
        <v xml:space="preserve"> - Dins Periode Legal</v>
      </c>
      <c r="R796" s="187" t="str">
        <f t="shared" si="111"/>
        <v xml:space="preserve"> - Import Total</v>
      </c>
      <c r="S796" s="193">
        <f t="shared" si="119"/>
        <v>0</v>
      </c>
      <c r="T796" s="192">
        <f t="shared" si="117"/>
        <v>0</v>
      </c>
    </row>
    <row r="797" spans="12:20" x14ac:dyDescent="0.25">
      <c r="L797" s="189" t="str">
        <f t="shared" si="112"/>
        <v/>
      </c>
      <c r="M797" s="190" t="str">
        <f t="shared" si="118"/>
        <v/>
      </c>
      <c r="N797" s="187">
        <f t="shared" si="113"/>
        <v>0</v>
      </c>
      <c r="O797" s="191">
        <f t="shared" si="114"/>
        <v>0</v>
      </c>
      <c r="P797" s="187" t="str">
        <f t="shared" si="115"/>
        <v>Dins Periode Legal</v>
      </c>
      <c r="Q797" s="187" t="str">
        <f t="shared" si="116"/>
        <v xml:space="preserve"> - Dins Periode Legal</v>
      </c>
      <c r="R797" s="187" t="str">
        <f t="shared" si="111"/>
        <v xml:space="preserve"> - Import Total</v>
      </c>
      <c r="S797" s="193">
        <f t="shared" si="119"/>
        <v>0</v>
      </c>
      <c r="T797" s="192">
        <f t="shared" si="117"/>
        <v>0</v>
      </c>
    </row>
    <row r="798" spans="12:20" x14ac:dyDescent="0.25">
      <c r="L798" s="189" t="str">
        <f t="shared" si="112"/>
        <v/>
      </c>
      <c r="M798" s="190" t="str">
        <f t="shared" si="118"/>
        <v/>
      </c>
      <c r="N798" s="187">
        <f t="shared" si="113"/>
        <v>0</v>
      </c>
      <c r="O798" s="191">
        <f t="shared" si="114"/>
        <v>0</v>
      </c>
      <c r="P798" s="187" t="str">
        <f t="shared" si="115"/>
        <v>Dins Periode Legal</v>
      </c>
      <c r="Q798" s="187" t="str">
        <f t="shared" si="116"/>
        <v xml:space="preserve"> - Dins Periode Legal</v>
      </c>
      <c r="R798" s="187" t="str">
        <f t="shared" si="111"/>
        <v xml:space="preserve"> - Import Total</v>
      </c>
      <c r="S798" s="193">
        <f t="shared" si="119"/>
        <v>0</v>
      </c>
      <c r="T798" s="192">
        <f t="shared" si="117"/>
        <v>0</v>
      </c>
    </row>
    <row r="799" spans="12:20" x14ac:dyDescent="0.25">
      <c r="L799" s="189" t="str">
        <f t="shared" si="112"/>
        <v/>
      </c>
      <c r="M799" s="190" t="str">
        <f t="shared" si="118"/>
        <v/>
      </c>
      <c r="N799" s="187">
        <f t="shared" si="113"/>
        <v>0</v>
      </c>
      <c r="O799" s="191">
        <f t="shared" si="114"/>
        <v>0</v>
      </c>
      <c r="P799" s="187" t="str">
        <f t="shared" si="115"/>
        <v>Dins Periode Legal</v>
      </c>
      <c r="Q799" s="187" t="str">
        <f t="shared" si="116"/>
        <v xml:space="preserve"> - Dins Periode Legal</v>
      </c>
      <c r="R799" s="187" t="str">
        <f t="shared" si="111"/>
        <v xml:space="preserve"> - Import Total</v>
      </c>
      <c r="S799" s="193">
        <f t="shared" si="119"/>
        <v>0</v>
      </c>
      <c r="T799" s="192">
        <f t="shared" si="117"/>
        <v>0</v>
      </c>
    </row>
    <row r="800" spans="12:20" x14ac:dyDescent="0.25">
      <c r="L800" s="189" t="str">
        <f t="shared" si="112"/>
        <v/>
      </c>
      <c r="M800" s="190" t="str">
        <f t="shared" si="118"/>
        <v/>
      </c>
      <c r="N800" s="187">
        <f t="shared" si="113"/>
        <v>0</v>
      </c>
      <c r="O800" s="191">
        <f t="shared" si="114"/>
        <v>0</v>
      </c>
      <c r="P800" s="187" t="str">
        <f t="shared" si="115"/>
        <v>Dins Periode Legal</v>
      </c>
      <c r="Q800" s="187" t="str">
        <f t="shared" si="116"/>
        <v xml:space="preserve"> - Dins Periode Legal</v>
      </c>
      <c r="R800" s="187" t="str">
        <f t="shared" si="111"/>
        <v xml:space="preserve"> - Import Total</v>
      </c>
      <c r="S800" s="193">
        <f t="shared" si="119"/>
        <v>0</v>
      </c>
      <c r="T800" s="192">
        <f t="shared" si="117"/>
        <v>0</v>
      </c>
    </row>
    <row r="801" spans="12:20" x14ac:dyDescent="0.25">
      <c r="L801" s="189" t="str">
        <f t="shared" si="112"/>
        <v/>
      </c>
      <c r="M801" s="190" t="str">
        <f t="shared" si="118"/>
        <v/>
      </c>
      <c r="N801" s="187">
        <f t="shared" si="113"/>
        <v>0</v>
      </c>
      <c r="O801" s="191">
        <f t="shared" si="114"/>
        <v>0</v>
      </c>
      <c r="P801" s="187" t="str">
        <f t="shared" si="115"/>
        <v>Dins Periode Legal</v>
      </c>
      <c r="Q801" s="187" t="str">
        <f t="shared" si="116"/>
        <v xml:space="preserve"> - Dins Periode Legal</v>
      </c>
      <c r="R801" s="187" t="str">
        <f t="shared" si="111"/>
        <v xml:space="preserve"> - Import Total</v>
      </c>
      <c r="S801" s="193">
        <f t="shared" si="119"/>
        <v>0</v>
      </c>
      <c r="T801" s="192">
        <f t="shared" si="117"/>
        <v>0</v>
      </c>
    </row>
    <row r="802" spans="12:20" x14ac:dyDescent="0.25">
      <c r="L802" s="189" t="str">
        <f t="shared" si="112"/>
        <v/>
      </c>
      <c r="M802" s="190" t="str">
        <f t="shared" si="118"/>
        <v/>
      </c>
      <c r="N802" s="187">
        <f t="shared" si="113"/>
        <v>0</v>
      </c>
      <c r="O802" s="191">
        <f t="shared" si="114"/>
        <v>0</v>
      </c>
      <c r="P802" s="187" t="str">
        <f t="shared" si="115"/>
        <v>Dins Periode Legal</v>
      </c>
      <c r="Q802" s="187" t="str">
        <f t="shared" si="116"/>
        <v xml:space="preserve"> - Dins Periode Legal</v>
      </c>
      <c r="R802" s="187" t="str">
        <f t="shared" si="111"/>
        <v xml:space="preserve"> - Import Total</v>
      </c>
      <c r="S802" s="193">
        <f t="shared" si="119"/>
        <v>0</v>
      </c>
      <c r="T802" s="192">
        <f t="shared" si="117"/>
        <v>0</v>
      </c>
    </row>
    <row r="803" spans="12:20" x14ac:dyDescent="0.25">
      <c r="L803" s="189" t="str">
        <f t="shared" si="112"/>
        <v/>
      </c>
      <c r="M803" s="190" t="str">
        <f t="shared" si="118"/>
        <v/>
      </c>
      <c r="N803" s="187">
        <f t="shared" si="113"/>
        <v>0</v>
      </c>
      <c r="O803" s="191">
        <f t="shared" si="114"/>
        <v>0</v>
      </c>
      <c r="P803" s="187" t="str">
        <f t="shared" si="115"/>
        <v>Dins Periode Legal</v>
      </c>
      <c r="Q803" s="187" t="str">
        <f t="shared" si="116"/>
        <v xml:space="preserve"> - Dins Periode Legal</v>
      </c>
      <c r="R803" s="187" t="str">
        <f t="shared" si="111"/>
        <v xml:space="preserve"> - Import Total</v>
      </c>
      <c r="S803" s="193">
        <f t="shared" si="119"/>
        <v>0</v>
      </c>
      <c r="T803" s="192">
        <f t="shared" si="117"/>
        <v>0</v>
      </c>
    </row>
    <row r="804" spans="12:20" x14ac:dyDescent="0.25">
      <c r="L804" s="189" t="str">
        <f t="shared" si="112"/>
        <v/>
      </c>
      <c r="M804" s="190" t="str">
        <f t="shared" si="118"/>
        <v/>
      </c>
      <c r="N804" s="187">
        <f t="shared" si="113"/>
        <v>0</v>
      </c>
      <c r="O804" s="191">
        <f t="shared" si="114"/>
        <v>0</v>
      </c>
      <c r="P804" s="187" t="str">
        <f t="shared" si="115"/>
        <v>Dins Periode Legal</v>
      </c>
      <c r="Q804" s="187" t="str">
        <f t="shared" si="116"/>
        <v xml:space="preserve"> - Dins Periode Legal</v>
      </c>
      <c r="R804" s="187" t="str">
        <f t="shared" si="111"/>
        <v xml:space="preserve"> - Import Total</v>
      </c>
      <c r="S804" s="193">
        <f t="shared" si="119"/>
        <v>0</v>
      </c>
      <c r="T804" s="192">
        <f t="shared" si="117"/>
        <v>0</v>
      </c>
    </row>
    <row r="805" spans="12:20" x14ac:dyDescent="0.25">
      <c r="L805" s="189" t="str">
        <f t="shared" si="112"/>
        <v/>
      </c>
      <c r="M805" s="190" t="str">
        <f t="shared" si="118"/>
        <v/>
      </c>
      <c r="N805" s="187">
        <f t="shared" si="113"/>
        <v>0</v>
      </c>
      <c r="O805" s="191">
        <f t="shared" si="114"/>
        <v>0</v>
      </c>
      <c r="P805" s="187" t="str">
        <f t="shared" si="115"/>
        <v>Dins Periode Legal</v>
      </c>
      <c r="Q805" s="187" t="str">
        <f t="shared" si="116"/>
        <v xml:space="preserve"> - Dins Periode Legal</v>
      </c>
      <c r="R805" s="187" t="str">
        <f t="shared" si="111"/>
        <v xml:space="preserve"> - Import Total</v>
      </c>
      <c r="S805" s="193">
        <f t="shared" si="119"/>
        <v>0</v>
      </c>
      <c r="T805" s="192">
        <f t="shared" si="117"/>
        <v>0</v>
      </c>
    </row>
    <row r="806" spans="12:20" x14ac:dyDescent="0.25">
      <c r="L806" s="189" t="str">
        <f t="shared" si="112"/>
        <v/>
      </c>
      <c r="M806" s="190" t="str">
        <f t="shared" si="118"/>
        <v/>
      </c>
      <c r="N806" s="187">
        <f t="shared" si="113"/>
        <v>0</v>
      </c>
      <c r="O806" s="191">
        <f t="shared" si="114"/>
        <v>0</v>
      </c>
      <c r="P806" s="187" t="str">
        <f t="shared" si="115"/>
        <v>Dins Periode Legal</v>
      </c>
      <c r="Q806" s="187" t="str">
        <f t="shared" si="116"/>
        <v xml:space="preserve"> - Dins Periode Legal</v>
      </c>
      <c r="R806" s="187" t="str">
        <f t="shared" si="111"/>
        <v xml:space="preserve"> - Import Total</v>
      </c>
      <c r="S806" s="193">
        <f t="shared" si="119"/>
        <v>0</v>
      </c>
      <c r="T806" s="192">
        <f t="shared" si="117"/>
        <v>0</v>
      </c>
    </row>
    <row r="807" spans="12:20" x14ac:dyDescent="0.25">
      <c r="L807" s="189" t="str">
        <f t="shared" si="112"/>
        <v/>
      </c>
      <c r="M807" s="190" t="str">
        <f t="shared" si="118"/>
        <v/>
      </c>
      <c r="N807" s="187">
        <f t="shared" si="113"/>
        <v>0</v>
      </c>
      <c r="O807" s="191">
        <f t="shared" si="114"/>
        <v>0</v>
      </c>
      <c r="P807" s="187" t="str">
        <f t="shared" si="115"/>
        <v>Dins Periode Legal</v>
      </c>
      <c r="Q807" s="187" t="str">
        <f t="shared" si="116"/>
        <v xml:space="preserve"> - Dins Periode Legal</v>
      </c>
      <c r="R807" s="187" t="str">
        <f t="shared" si="111"/>
        <v xml:space="preserve"> - Import Total</v>
      </c>
      <c r="S807" s="193">
        <f t="shared" si="119"/>
        <v>0</v>
      </c>
      <c r="T807" s="192">
        <f t="shared" si="117"/>
        <v>0</v>
      </c>
    </row>
    <row r="808" spans="12:20" x14ac:dyDescent="0.25">
      <c r="L808" s="189" t="str">
        <f t="shared" si="112"/>
        <v/>
      </c>
      <c r="M808" s="190" t="str">
        <f t="shared" si="118"/>
        <v/>
      </c>
      <c r="N808" s="187">
        <f t="shared" si="113"/>
        <v>0</v>
      </c>
      <c r="O808" s="191">
        <f t="shared" si="114"/>
        <v>0</v>
      </c>
      <c r="P808" s="187" t="str">
        <f t="shared" si="115"/>
        <v>Dins Periode Legal</v>
      </c>
      <c r="Q808" s="187" t="str">
        <f t="shared" si="116"/>
        <v xml:space="preserve"> - Dins Periode Legal</v>
      </c>
      <c r="R808" s="187" t="str">
        <f t="shared" si="111"/>
        <v xml:space="preserve"> - Import Total</v>
      </c>
      <c r="S808" s="193">
        <f t="shared" si="119"/>
        <v>0</v>
      </c>
      <c r="T808" s="192">
        <f t="shared" si="117"/>
        <v>0</v>
      </c>
    </row>
    <row r="809" spans="12:20" x14ac:dyDescent="0.25">
      <c r="L809" s="189" t="str">
        <f t="shared" si="112"/>
        <v/>
      </c>
      <c r="M809" s="190" t="str">
        <f t="shared" si="118"/>
        <v/>
      </c>
      <c r="N809" s="187">
        <f t="shared" si="113"/>
        <v>0</v>
      </c>
      <c r="O809" s="191">
        <f t="shared" si="114"/>
        <v>0</v>
      </c>
      <c r="P809" s="187" t="str">
        <f t="shared" si="115"/>
        <v>Dins Periode Legal</v>
      </c>
      <c r="Q809" s="187" t="str">
        <f t="shared" si="116"/>
        <v xml:space="preserve"> - Dins Periode Legal</v>
      </c>
      <c r="R809" s="187" t="str">
        <f t="shared" si="111"/>
        <v xml:space="preserve"> - Import Total</v>
      </c>
      <c r="S809" s="193">
        <f t="shared" si="119"/>
        <v>0</v>
      </c>
      <c r="T809" s="192">
        <f t="shared" si="117"/>
        <v>0</v>
      </c>
    </row>
    <row r="810" spans="12:20" x14ac:dyDescent="0.25">
      <c r="L810" s="189" t="str">
        <f t="shared" si="112"/>
        <v/>
      </c>
      <c r="M810" s="190" t="str">
        <f t="shared" si="118"/>
        <v/>
      </c>
      <c r="N810" s="187">
        <f t="shared" si="113"/>
        <v>0</v>
      </c>
      <c r="O810" s="191">
        <f t="shared" si="114"/>
        <v>0</v>
      </c>
      <c r="P810" s="187" t="str">
        <f t="shared" si="115"/>
        <v>Dins Periode Legal</v>
      </c>
      <c r="Q810" s="187" t="str">
        <f t="shared" si="116"/>
        <v xml:space="preserve"> - Dins Periode Legal</v>
      </c>
      <c r="R810" s="187" t="str">
        <f t="shared" si="111"/>
        <v xml:space="preserve"> - Import Total</v>
      </c>
      <c r="S810" s="193">
        <f t="shared" si="119"/>
        <v>0</v>
      </c>
      <c r="T810" s="192">
        <f t="shared" si="117"/>
        <v>0</v>
      </c>
    </row>
    <row r="811" spans="12:20" x14ac:dyDescent="0.25">
      <c r="L811" s="189" t="str">
        <f t="shared" si="112"/>
        <v/>
      </c>
      <c r="M811" s="190" t="str">
        <f t="shared" si="118"/>
        <v/>
      </c>
      <c r="N811" s="187">
        <f t="shared" si="113"/>
        <v>0</v>
      </c>
      <c r="O811" s="191">
        <f t="shared" si="114"/>
        <v>0</v>
      </c>
      <c r="P811" s="187" t="str">
        <f t="shared" si="115"/>
        <v>Dins Periode Legal</v>
      </c>
      <c r="Q811" s="187" t="str">
        <f t="shared" si="116"/>
        <v xml:space="preserve"> - Dins Periode Legal</v>
      </c>
      <c r="R811" s="187" t="str">
        <f t="shared" si="111"/>
        <v xml:space="preserve"> - Import Total</v>
      </c>
      <c r="S811" s="193">
        <f t="shared" si="119"/>
        <v>0</v>
      </c>
      <c r="T811" s="192">
        <f t="shared" si="117"/>
        <v>0</v>
      </c>
    </row>
    <row r="812" spans="12:20" x14ac:dyDescent="0.25">
      <c r="L812" s="189" t="str">
        <f t="shared" si="112"/>
        <v/>
      </c>
      <c r="M812" s="190" t="str">
        <f t="shared" si="118"/>
        <v/>
      </c>
      <c r="N812" s="187">
        <f t="shared" si="113"/>
        <v>0</v>
      </c>
      <c r="O812" s="191">
        <f t="shared" si="114"/>
        <v>0</v>
      </c>
      <c r="P812" s="187" t="str">
        <f t="shared" si="115"/>
        <v>Dins Periode Legal</v>
      </c>
      <c r="Q812" s="187" t="str">
        <f t="shared" si="116"/>
        <v xml:space="preserve"> - Dins Periode Legal</v>
      </c>
      <c r="R812" s="187" t="str">
        <f t="shared" si="111"/>
        <v xml:space="preserve"> - Import Total</v>
      </c>
      <c r="S812" s="193">
        <f t="shared" si="119"/>
        <v>0</v>
      </c>
      <c r="T812" s="192">
        <f t="shared" si="117"/>
        <v>0</v>
      </c>
    </row>
    <row r="813" spans="12:20" x14ac:dyDescent="0.25">
      <c r="L813" s="189" t="str">
        <f t="shared" si="112"/>
        <v/>
      </c>
      <c r="M813" s="190" t="str">
        <f t="shared" si="118"/>
        <v/>
      </c>
      <c r="N813" s="187">
        <f t="shared" si="113"/>
        <v>0</v>
      </c>
      <c r="O813" s="191">
        <f t="shared" si="114"/>
        <v>0</v>
      </c>
      <c r="P813" s="187" t="str">
        <f t="shared" si="115"/>
        <v>Dins Periode Legal</v>
      </c>
      <c r="Q813" s="187" t="str">
        <f t="shared" si="116"/>
        <v xml:space="preserve"> - Dins Periode Legal</v>
      </c>
      <c r="R813" s="187" t="str">
        <f t="shared" si="111"/>
        <v xml:space="preserve"> - Import Total</v>
      </c>
      <c r="S813" s="193">
        <f t="shared" si="119"/>
        <v>0</v>
      </c>
      <c r="T813" s="192">
        <f t="shared" si="117"/>
        <v>0</v>
      </c>
    </row>
    <row r="814" spans="12:20" x14ac:dyDescent="0.25">
      <c r="L814" s="189" t="str">
        <f t="shared" si="112"/>
        <v/>
      </c>
      <c r="M814" s="190" t="str">
        <f t="shared" si="118"/>
        <v/>
      </c>
      <c r="N814" s="187">
        <f t="shared" si="113"/>
        <v>0</v>
      </c>
      <c r="O814" s="191">
        <f t="shared" si="114"/>
        <v>0</v>
      </c>
      <c r="P814" s="187" t="str">
        <f t="shared" si="115"/>
        <v>Dins Periode Legal</v>
      </c>
      <c r="Q814" s="187" t="str">
        <f t="shared" si="116"/>
        <v xml:space="preserve"> - Dins Periode Legal</v>
      </c>
      <c r="R814" s="187" t="str">
        <f t="shared" si="111"/>
        <v xml:space="preserve"> - Import Total</v>
      </c>
      <c r="S814" s="193">
        <f t="shared" si="119"/>
        <v>0</v>
      </c>
      <c r="T814" s="192">
        <f t="shared" si="117"/>
        <v>0</v>
      </c>
    </row>
    <row r="815" spans="12:20" x14ac:dyDescent="0.25">
      <c r="L815" s="189" t="str">
        <f t="shared" si="112"/>
        <v/>
      </c>
      <c r="M815" s="190" t="str">
        <f t="shared" si="118"/>
        <v/>
      </c>
      <c r="N815" s="187">
        <f t="shared" si="113"/>
        <v>0</v>
      </c>
      <c r="O815" s="191">
        <f t="shared" si="114"/>
        <v>0</v>
      </c>
      <c r="P815" s="187" t="str">
        <f t="shared" si="115"/>
        <v>Dins Periode Legal</v>
      </c>
      <c r="Q815" s="187" t="str">
        <f t="shared" si="116"/>
        <v xml:space="preserve"> - Dins Periode Legal</v>
      </c>
      <c r="R815" s="187" t="str">
        <f t="shared" si="111"/>
        <v xml:space="preserve"> - Import Total</v>
      </c>
      <c r="S815" s="193">
        <f t="shared" si="119"/>
        <v>0</v>
      </c>
      <c r="T815" s="192">
        <f t="shared" si="117"/>
        <v>0</v>
      </c>
    </row>
    <row r="816" spans="12:20" x14ac:dyDescent="0.25">
      <c r="L816" s="189" t="str">
        <f t="shared" si="112"/>
        <v/>
      </c>
      <c r="M816" s="190" t="str">
        <f t="shared" si="118"/>
        <v/>
      </c>
      <c r="N816" s="187">
        <f t="shared" si="113"/>
        <v>0</v>
      </c>
      <c r="O816" s="191">
        <f t="shared" si="114"/>
        <v>0</v>
      </c>
      <c r="P816" s="187" t="str">
        <f t="shared" si="115"/>
        <v>Dins Periode Legal</v>
      </c>
      <c r="Q816" s="187" t="str">
        <f t="shared" si="116"/>
        <v xml:space="preserve"> - Dins Periode Legal</v>
      </c>
      <c r="R816" s="187" t="str">
        <f t="shared" si="111"/>
        <v xml:space="preserve"> - Import Total</v>
      </c>
      <c r="S816" s="193">
        <f t="shared" si="119"/>
        <v>0</v>
      </c>
      <c r="T816" s="192">
        <f t="shared" si="117"/>
        <v>0</v>
      </c>
    </row>
    <row r="817" spans="12:20" x14ac:dyDescent="0.25">
      <c r="L817" s="189" t="str">
        <f t="shared" si="112"/>
        <v/>
      </c>
      <c r="M817" s="190" t="str">
        <f t="shared" si="118"/>
        <v/>
      </c>
      <c r="N817" s="187">
        <f t="shared" si="113"/>
        <v>0</v>
      </c>
      <c r="O817" s="191">
        <f t="shared" si="114"/>
        <v>0</v>
      </c>
      <c r="P817" s="187" t="str">
        <f t="shared" si="115"/>
        <v>Dins Periode Legal</v>
      </c>
      <c r="Q817" s="187" t="str">
        <f t="shared" si="116"/>
        <v xml:space="preserve"> - Dins Periode Legal</v>
      </c>
      <c r="R817" s="187" t="str">
        <f t="shared" si="111"/>
        <v xml:space="preserve"> - Import Total</v>
      </c>
      <c r="S817" s="193">
        <f t="shared" si="119"/>
        <v>0</v>
      </c>
      <c r="T817" s="192">
        <f t="shared" si="117"/>
        <v>0</v>
      </c>
    </row>
    <row r="818" spans="12:20" x14ac:dyDescent="0.25">
      <c r="L818" s="189" t="str">
        <f t="shared" si="112"/>
        <v/>
      </c>
      <c r="M818" s="190" t="str">
        <f t="shared" si="118"/>
        <v/>
      </c>
      <c r="N818" s="187">
        <f t="shared" si="113"/>
        <v>0</v>
      </c>
      <c r="O818" s="191">
        <f t="shared" si="114"/>
        <v>0</v>
      </c>
      <c r="P818" s="187" t="str">
        <f t="shared" si="115"/>
        <v>Dins Periode Legal</v>
      </c>
      <c r="Q818" s="187" t="str">
        <f t="shared" si="116"/>
        <v xml:space="preserve"> - Dins Periode Legal</v>
      </c>
      <c r="R818" s="187" t="str">
        <f t="shared" si="111"/>
        <v xml:space="preserve"> - Import Total</v>
      </c>
      <c r="S818" s="193">
        <f t="shared" si="119"/>
        <v>0</v>
      </c>
      <c r="T818" s="192">
        <f t="shared" si="117"/>
        <v>0</v>
      </c>
    </row>
    <row r="819" spans="12:20" x14ac:dyDescent="0.25">
      <c r="L819" s="189" t="str">
        <f t="shared" si="112"/>
        <v/>
      </c>
      <c r="M819" s="190" t="str">
        <f t="shared" si="118"/>
        <v/>
      </c>
      <c r="N819" s="187">
        <f t="shared" si="113"/>
        <v>0</v>
      </c>
      <c r="O819" s="191">
        <f t="shared" si="114"/>
        <v>0</v>
      </c>
      <c r="P819" s="187" t="str">
        <f t="shared" si="115"/>
        <v>Dins Periode Legal</v>
      </c>
      <c r="Q819" s="187" t="str">
        <f t="shared" si="116"/>
        <v xml:space="preserve"> - Dins Periode Legal</v>
      </c>
      <c r="R819" s="187" t="str">
        <f t="shared" si="111"/>
        <v xml:space="preserve"> - Import Total</v>
      </c>
      <c r="S819" s="193">
        <f t="shared" si="119"/>
        <v>0</v>
      </c>
      <c r="T819" s="192">
        <f t="shared" si="117"/>
        <v>0</v>
      </c>
    </row>
    <row r="820" spans="12:20" x14ac:dyDescent="0.25">
      <c r="L820" s="189" t="str">
        <f t="shared" si="112"/>
        <v/>
      </c>
      <c r="M820" s="190" t="str">
        <f t="shared" si="118"/>
        <v/>
      </c>
      <c r="N820" s="187">
        <f t="shared" si="113"/>
        <v>0</v>
      </c>
      <c r="O820" s="191">
        <f t="shared" si="114"/>
        <v>0</v>
      </c>
      <c r="P820" s="187" t="str">
        <f t="shared" si="115"/>
        <v>Dins Periode Legal</v>
      </c>
      <c r="Q820" s="187" t="str">
        <f t="shared" si="116"/>
        <v xml:space="preserve"> - Dins Periode Legal</v>
      </c>
      <c r="R820" s="187" t="str">
        <f t="shared" si="111"/>
        <v xml:space="preserve"> - Import Total</v>
      </c>
      <c r="S820" s="193">
        <f t="shared" si="119"/>
        <v>0</v>
      </c>
      <c r="T820" s="192">
        <f t="shared" si="117"/>
        <v>0</v>
      </c>
    </row>
    <row r="821" spans="12:20" x14ac:dyDescent="0.25">
      <c r="L821" s="189" t="str">
        <f t="shared" si="112"/>
        <v/>
      </c>
      <c r="M821" s="190" t="str">
        <f t="shared" si="118"/>
        <v/>
      </c>
      <c r="N821" s="187">
        <f t="shared" si="113"/>
        <v>0</v>
      </c>
      <c r="O821" s="191">
        <f t="shared" si="114"/>
        <v>0</v>
      </c>
      <c r="P821" s="187" t="str">
        <f t="shared" si="115"/>
        <v>Dins Periode Legal</v>
      </c>
      <c r="Q821" s="187" t="str">
        <f t="shared" si="116"/>
        <v xml:space="preserve"> - Dins Periode Legal</v>
      </c>
      <c r="R821" s="187" t="str">
        <f t="shared" si="111"/>
        <v xml:space="preserve"> - Import Total</v>
      </c>
      <c r="S821" s="193">
        <f t="shared" si="119"/>
        <v>0</v>
      </c>
      <c r="T821" s="192">
        <f t="shared" si="117"/>
        <v>0</v>
      </c>
    </row>
    <row r="822" spans="12:20" x14ac:dyDescent="0.25">
      <c r="L822" s="189" t="str">
        <f t="shared" si="112"/>
        <v/>
      </c>
      <c r="M822" s="190" t="str">
        <f t="shared" si="118"/>
        <v/>
      </c>
      <c r="N822" s="187">
        <f t="shared" si="113"/>
        <v>0</v>
      </c>
      <c r="O822" s="191">
        <f t="shared" si="114"/>
        <v>0</v>
      </c>
      <c r="P822" s="187" t="str">
        <f t="shared" si="115"/>
        <v>Dins Periode Legal</v>
      </c>
      <c r="Q822" s="187" t="str">
        <f t="shared" si="116"/>
        <v xml:space="preserve"> - Dins Periode Legal</v>
      </c>
      <c r="R822" s="187" t="str">
        <f t="shared" si="111"/>
        <v xml:space="preserve"> - Import Total</v>
      </c>
      <c r="S822" s="193">
        <f t="shared" si="119"/>
        <v>0</v>
      </c>
      <c r="T822" s="192">
        <f t="shared" si="117"/>
        <v>0</v>
      </c>
    </row>
    <row r="823" spans="12:20" x14ac:dyDescent="0.25">
      <c r="L823" s="189" t="str">
        <f t="shared" si="112"/>
        <v/>
      </c>
      <c r="M823" s="190" t="str">
        <f t="shared" si="118"/>
        <v/>
      </c>
      <c r="N823" s="187">
        <f t="shared" si="113"/>
        <v>0</v>
      </c>
      <c r="O823" s="191">
        <f t="shared" si="114"/>
        <v>0</v>
      </c>
      <c r="P823" s="187" t="str">
        <f t="shared" si="115"/>
        <v>Dins Periode Legal</v>
      </c>
      <c r="Q823" s="187" t="str">
        <f t="shared" si="116"/>
        <v xml:space="preserve"> - Dins Periode Legal</v>
      </c>
      <c r="R823" s="187" t="str">
        <f t="shared" si="111"/>
        <v xml:space="preserve"> - Import Total</v>
      </c>
      <c r="S823" s="193">
        <f t="shared" si="119"/>
        <v>0</v>
      </c>
      <c r="T823" s="192">
        <f t="shared" si="117"/>
        <v>0</v>
      </c>
    </row>
    <row r="824" spans="12:20" x14ac:dyDescent="0.25">
      <c r="L824" s="189" t="str">
        <f t="shared" si="112"/>
        <v/>
      </c>
      <c r="M824" s="190" t="str">
        <f t="shared" si="118"/>
        <v/>
      </c>
      <c r="N824" s="187">
        <f t="shared" si="113"/>
        <v>0</v>
      </c>
      <c r="O824" s="191">
        <f t="shared" si="114"/>
        <v>0</v>
      </c>
      <c r="P824" s="187" t="str">
        <f t="shared" si="115"/>
        <v>Dins Periode Legal</v>
      </c>
      <c r="Q824" s="187" t="str">
        <f t="shared" si="116"/>
        <v xml:space="preserve"> - Dins Periode Legal</v>
      </c>
      <c r="R824" s="187" t="str">
        <f t="shared" si="111"/>
        <v xml:space="preserve"> - Import Total</v>
      </c>
      <c r="S824" s="193">
        <f t="shared" si="119"/>
        <v>0</v>
      </c>
      <c r="T824" s="192">
        <f t="shared" si="117"/>
        <v>0</v>
      </c>
    </row>
    <row r="825" spans="12:20" x14ac:dyDescent="0.25">
      <c r="L825" s="189" t="str">
        <f t="shared" si="112"/>
        <v/>
      </c>
      <c r="M825" s="190" t="str">
        <f t="shared" si="118"/>
        <v/>
      </c>
      <c r="N825" s="187">
        <f t="shared" si="113"/>
        <v>0</v>
      </c>
      <c r="O825" s="191">
        <f t="shared" si="114"/>
        <v>0</v>
      </c>
      <c r="P825" s="187" t="str">
        <f t="shared" si="115"/>
        <v>Dins Periode Legal</v>
      </c>
      <c r="Q825" s="187" t="str">
        <f t="shared" si="116"/>
        <v xml:space="preserve"> - Dins Periode Legal</v>
      </c>
      <c r="R825" s="187" t="str">
        <f t="shared" si="111"/>
        <v xml:space="preserve"> - Import Total</v>
      </c>
      <c r="S825" s="193">
        <f t="shared" si="119"/>
        <v>0</v>
      </c>
      <c r="T825" s="192">
        <f t="shared" si="117"/>
        <v>0</v>
      </c>
    </row>
    <row r="826" spans="12:20" x14ac:dyDescent="0.25">
      <c r="L826" s="189" t="str">
        <f t="shared" si="112"/>
        <v/>
      </c>
      <c r="M826" s="190" t="str">
        <f t="shared" si="118"/>
        <v/>
      </c>
      <c r="N826" s="187">
        <f t="shared" si="113"/>
        <v>0</v>
      </c>
      <c r="O826" s="191">
        <f t="shared" si="114"/>
        <v>0</v>
      </c>
      <c r="P826" s="187" t="str">
        <f t="shared" si="115"/>
        <v>Dins Periode Legal</v>
      </c>
      <c r="Q826" s="187" t="str">
        <f t="shared" si="116"/>
        <v xml:space="preserve"> - Dins Periode Legal</v>
      </c>
      <c r="R826" s="187" t="str">
        <f t="shared" si="111"/>
        <v xml:space="preserve"> - Import Total</v>
      </c>
      <c r="S826" s="193">
        <f t="shared" si="119"/>
        <v>0</v>
      </c>
      <c r="T826" s="192">
        <f t="shared" si="117"/>
        <v>0</v>
      </c>
    </row>
    <row r="827" spans="12:20" x14ac:dyDescent="0.25">
      <c r="L827" s="189" t="str">
        <f t="shared" si="112"/>
        <v/>
      </c>
      <c r="M827" s="190" t="str">
        <f t="shared" si="118"/>
        <v/>
      </c>
      <c r="N827" s="187">
        <f t="shared" si="113"/>
        <v>0</v>
      </c>
      <c r="O827" s="191">
        <f t="shared" si="114"/>
        <v>0</v>
      </c>
      <c r="P827" s="187" t="str">
        <f t="shared" si="115"/>
        <v>Dins Periode Legal</v>
      </c>
      <c r="Q827" s="187" t="str">
        <f t="shared" si="116"/>
        <v xml:space="preserve"> - Dins Periode Legal</v>
      </c>
      <c r="R827" s="187" t="str">
        <f t="shared" si="111"/>
        <v xml:space="preserve"> - Import Total</v>
      </c>
      <c r="S827" s="193">
        <f t="shared" si="119"/>
        <v>0</v>
      </c>
      <c r="T827" s="192">
        <f t="shared" si="117"/>
        <v>0</v>
      </c>
    </row>
    <row r="828" spans="12:20" x14ac:dyDescent="0.25">
      <c r="L828" s="189" t="str">
        <f t="shared" si="112"/>
        <v/>
      </c>
      <c r="M828" s="190" t="str">
        <f t="shared" si="118"/>
        <v/>
      </c>
      <c r="N828" s="187">
        <f t="shared" si="113"/>
        <v>0</v>
      </c>
      <c r="O828" s="191">
        <f t="shared" si="114"/>
        <v>0</v>
      </c>
      <c r="P828" s="187" t="str">
        <f t="shared" si="115"/>
        <v>Dins Periode Legal</v>
      </c>
      <c r="Q828" s="187" t="str">
        <f t="shared" si="116"/>
        <v xml:space="preserve"> - Dins Periode Legal</v>
      </c>
      <c r="R828" s="187" t="str">
        <f t="shared" si="111"/>
        <v xml:space="preserve"> - Import Total</v>
      </c>
      <c r="S828" s="193">
        <f t="shared" si="119"/>
        <v>0</v>
      </c>
      <c r="T828" s="192">
        <f t="shared" si="117"/>
        <v>0</v>
      </c>
    </row>
    <row r="829" spans="12:20" x14ac:dyDescent="0.25">
      <c r="L829" s="189" t="str">
        <f t="shared" si="112"/>
        <v/>
      </c>
      <c r="M829" s="190" t="str">
        <f t="shared" si="118"/>
        <v/>
      </c>
      <c r="N829" s="187">
        <f t="shared" si="113"/>
        <v>0</v>
      </c>
      <c r="O829" s="191">
        <f t="shared" si="114"/>
        <v>0</v>
      </c>
      <c r="P829" s="187" t="str">
        <f t="shared" si="115"/>
        <v>Dins Periode Legal</v>
      </c>
      <c r="Q829" s="187" t="str">
        <f t="shared" si="116"/>
        <v xml:space="preserve"> - Dins Periode Legal</v>
      </c>
      <c r="R829" s="187" t="str">
        <f t="shared" si="111"/>
        <v xml:space="preserve"> - Import Total</v>
      </c>
      <c r="S829" s="193">
        <f t="shared" si="119"/>
        <v>0</v>
      </c>
      <c r="T829" s="192">
        <f t="shared" si="117"/>
        <v>0</v>
      </c>
    </row>
    <row r="830" spans="12:20" x14ac:dyDescent="0.25">
      <c r="L830" s="189" t="str">
        <f t="shared" si="112"/>
        <v/>
      </c>
      <c r="M830" s="190" t="str">
        <f t="shared" si="118"/>
        <v/>
      </c>
      <c r="N830" s="187">
        <f t="shared" si="113"/>
        <v>0</v>
      </c>
      <c r="O830" s="191">
        <f t="shared" si="114"/>
        <v>0</v>
      </c>
      <c r="P830" s="187" t="str">
        <f t="shared" si="115"/>
        <v>Dins Periode Legal</v>
      </c>
      <c r="Q830" s="187" t="str">
        <f t="shared" si="116"/>
        <v xml:space="preserve"> - Dins Periode Legal</v>
      </c>
      <c r="R830" s="187" t="str">
        <f t="shared" si="111"/>
        <v xml:space="preserve"> - Import Total</v>
      </c>
      <c r="S830" s="193">
        <f t="shared" si="119"/>
        <v>0</v>
      </c>
      <c r="T830" s="192">
        <f t="shared" si="117"/>
        <v>0</v>
      </c>
    </row>
    <row r="831" spans="12:20" x14ac:dyDescent="0.25">
      <c r="L831" s="189" t="str">
        <f t="shared" si="112"/>
        <v/>
      </c>
      <c r="M831" s="190" t="str">
        <f t="shared" si="118"/>
        <v/>
      </c>
      <c r="N831" s="187">
        <f t="shared" si="113"/>
        <v>0</v>
      </c>
      <c r="O831" s="191">
        <f t="shared" si="114"/>
        <v>0</v>
      </c>
      <c r="P831" s="187" t="str">
        <f t="shared" si="115"/>
        <v>Dins Periode Legal</v>
      </c>
      <c r="Q831" s="187" t="str">
        <f t="shared" si="116"/>
        <v xml:space="preserve"> - Dins Periode Legal</v>
      </c>
      <c r="R831" s="187" t="str">
        <f t="shared" si="111"/>
        <v xml:space="preserve"> - Import Total</v>
      </c>
      <c r="S831" s="193">
        <f t="shared" si="119"/>
        <v>0</v>
      </c>
      <c r="T831" s="192">
        <f t="shared" si="117"/>
        <v>0</v>
      </c>
    </row>
    <row r="832" spans="12:20" x14ac:dyDescent="0.25">
      <c r="L832" s="189" t="str">
        <f t="shared" si="112"/>
        <v/>
      </c>
      <c r="M832" s="190" t="str">
        <f t="shared" si="118"/>
        <v/>
      </c>
      <c r="N832" s="187">
        <f t="shared" si="113"/>
        <v>0</v>
      </c>
      <c r="O832" s="191">
        <f t="shared" si="114"/>
        <v>0</v>
      </c>
      <c r="P832" s="187" t="str">
        <f t="shared" si="115"/>
        <v>Dins Periode Legal</v>
      </c>
      <c r="Q832" s="187" t="str">
        <f t="shared" si="116"/>
        <v xml:space="preserve"> - Dins Periode Legal</v>
      </c>
      <c r="R832" s="187" t="str">
        <f t="shared" si="111"/>
        <v xml:space="preserve"> - Import Total</v>
      </c>
      <c r="S832" s="193">
        <f t="shared" si="119"/>
        <v>0</v>
      </c>
      <c r="T832" s="192">
        <f t="shared" si="117"/>
        <v>0</v>
      </c>
    </row>
    <row r="833" spans="12:20" x14ac:dyDescent="0.25">
      <c r="L833" s="189" t="str">
        <f t="shared" si="112"/>
        <v/>
      </c>
      <c r="M833" s="190" t="str">
        <f t="shared" si="118"/>
        <v/>
      </c>
      <c r="N833" s="187">
        <f t="shared" si="113"/>
        <v>0</v>
      </c>
      <c r="O833" s="191">
        <f t="shared" si="114"/>
        <v>0</v>
      </c>
      <c r="P833" s="187" t="str">
        <f t="shared" si="115"/>
        <v>Dins Periode Legal</v>
      </c>
      <c r="Q833" s="187" t="str">
        <f t="shared" si="116"/>
        <v xml:space="preserve"> - Dins Periode Legal</v>
      </c>
      <c r="R833" s="187" t="str">
        <f t="shared" si="111"/>
        <v xml:space="preserve"> - Import Total</v>
      </c>
      <c r="S833" s="193">
        <f t="shared" si="119"/>
        <v>0</v>
      </c>
      <c r="T833" s="192">
        <f t="shared" si="117"/>
        <v>0</v>
      </c>
    </row>
    <row r="834" spans="12:20" x14ac:dyDescent="0.25">
      <c r="L834" s="189" t="str">
        <f t="shared" si="112"/>
        <v/>
      </c>
      <c r="M834" s="190" t="str">
        <f t="shared" si="118"/>
        <v/>
      </c>
      <c r="N834" s="187">
        <f t="shared" si="113"/>
        <v>0</v>
      </c>
      <c r="O834" s="191">
        <f t="shared" si="114"/>
        <v>0</v>
      </c>
      <c r="P834" s="187" t="str">
        <f t="shared" si="115"/>
        <v>Dins Periode Legal</v>
      </c>
      <c r="Q834" s="187" t="str">
        <f t="shared" si="116"/>
        <v xml:space="preserve"> - Dins Periode Legal</v>
      </c>
      <c r="R834" s="187" t="str">
        <f t="shared" si="111"/>
        <v xml:space="preserve"> - Import Total</v>
      </c>
      <c r="S834" s="193">
        <f t="shared" si="119"/>
        <v>0</v>
      </c>
      <c r="T834" s="192">
        <f t="shared" si="117"/>
        <v>0</v>
      </c>
    </row>
    <row r="835" spans="12:20" x14ac:dyDescent="0.25">
      <c r="L835" s="189" t="str">
        <f t="shared" si="112"/>
        <v/>
      </c>
      <c r="M835" s="190" t="str">
        <f t="shared" si="118"/>
        <v/>
      </c>
      <c r="N835" s="187">
        <f t="shared" si="113"/>
        <v>0</v>
      </c>
      <c r="O835" s="191">
        <f t="shared" si="114"/>
        <v>0</v>
      </c>
      <c r="P835" s="187" t="str">
        <f t="shared" si="115"/>
        <v>Dins Periode Legal</v>
      </c>
      <c r="Q835" s="187" t="str">
        <f t="shared" si="116"/>
        <v xml:space="preserve"> - Dins Periode Legal</v>
      </c>
      <c r="R835" s="187" t="str">
        <f t="shared" ref="R835:R885" si="120">CONCATENATE($M835," - Import Total")</f>
        <v xml:space="preserve"> - Import Total</v>
      </c>
      <c r="S835" s="193">
        <f t="shared" si="119"/>
        <v>0</v>
      </c>
      <c r="T835" s="192">
        <f t="shared" si="117"/>
        <v>0</v>
      </c>
    </row>
    <row r="836" spans="12:20" x14ac:dyDescent="0.25">
      <c r="L836" s="189" t="str">
        <f t="shared" ref="L836:L885" si="121">IF(D836="","",MONTH(D836))</f>
        <v/>
      </c>
      <c r="M836" s="190" t="str">
        <f t="shared" si="118"/>
        <v/>
      </c>
      <c r="N836" s="187">
        <f t="shared" ref="N836:N885" si="122">IF(D836="",0,D836-C836)</f>
        <v>0</v>
      </c>
      <c r="O836" s="191">
        <f t="shared" ref="O836:O885" si="123">K836*N836</f>
        <v>0</v>
      </c>
      <c r="P836" s="187" t="str">
        <f t="shared" ref="P836:P885" si="124">IF(N836&lt;=30,"Dins Periode Legal","Fora Periode Legal")</f>
        <v>Dins Periode Legal</v>
      </c>
      <c r="Q836" s="187" t="str">
        <f t="shared" ref="Q836:Q885" si="125">CONCATENATE($M836," - ",P836)</f>
        <v xml:space="preserve"> - Dins Periode Legal</v>
      </c>
      <c r="R836" s="187" t="str">
        <f t="shared" si="120"/>
        <v xml:space="preserve"> - Import Total</v>
      </c>
      <c r="S836" s="193">
        <f t="shared" si="119"/>
        <v>0</v>
      </c>
      <c r="T836" s="192">
        <f t="shared" ref="T836:T885" si="126">IF(L836="",0,1)</f>
        <v>0</v>
      </c>
    </row>
    <row r="837" spans="12:20" x14ac:dyDescent="0.25">
      <c r="L837" s="189" t="str">
        <f t="shared" si="121"/>
        <v/>
      </c>
      <c r="M837" s="190" t="str">
        <f t="shared" si="118"/>
        <v/>
      </c>
      <c r="N837" s="187">
        <f t="shared" si="122"/>
        <v>0</v>
      </c>
      <c r="O837" s="191">
        <f t="shared" si="123"/>
        <v>0</v>
      </c>
      <c r="P837" s="187" t="str">
        <f t="shared" si="124"/>
        <v>Dins Periode Legal</v>
      </c>
      <c r="Q837" s="187" t="str">
        <f t="shared" si="125"/>
        <v xml:space="preserve"> - Dins Periode Legal</v>
      </c>
      <c r="R837" s="187" t="str">
        <f t="shared" si="120"/>
        <v xml:space="preserve"> - Import Total</v>
      </c>
      <c r="S837" s="193">
        <f t="shared" si="119"/>
        <v>0</v>
      </c>
      <c r="T837" s="192">
        <f t="shared" si="126"/>
        <v>0</v>
      </c>
    </row>
    <row r="838" spans="12:20" x14ac:dyDescent="0.25">
      <c r="L838" s="189" t="str">
        <f t="shared" si="121"/>
        <v/>
      </c>
      <c r="M838" s="190" t="str">
        <f t="shared" si="118"/>
        <v/>
      </c>
      <c r="N838" s="187">
        <f t="shared" si="122"/>
        <v>0</v>
      </c>
      <c r="O838" s="191">
        <f t="shared" si="123"/>
        <v>0</v>
      </c>
      <c r="P838" s="187" t="str">
        <f t="shared" si="124"/>
        <v>Dins Periode Legal</v>
      </c>
      <c r="Q838" s="187" t="str">
        <f t="shared" si="125"/>
        <v xml:space="preserve"> - Dins Periode Legal</v>
      </c>
      <c r="R838" s="187" t="str">
        <f t="shared" si="120"/>
        <v xml:space="preserve"> - Import Total</v>
      </c>
      <c r="S838" s="193">
        <f t="shared" si="119"/>
        <v>0</v>
      </c>
      <c r="T838" s="192">
        <f t="shared" si="126"/>
        <v>0</v>
      </c>
    </row>
    <row r="839" spans="12:20" x14ac:dyDescent="0.25">
      <c r="L839" s="189" t="str">
        <f t="shared" si="121"/>
        <v/>
      </c>
      <c r="M839" s="190" t="str">
        <f t="shared" ref="M839:M902" si="127">IF(L839="","",VLOOKUP(L839,$AJ$8:$AK$19,2,FALSE))</f>
        <v/>
      </c>
      <c r="N839" s="187">
        <f t="shared" si="122"/>
        <v>0</v>
      </c>
      <c r="O839" s="191">
        <f t="shared" si="123"/>
        <v>0</v>
      </c>
      <c r="P839" s="187" t="str">
        <f t="shared" si="124"/>
        <v>Dins Periode Legal</v>
      </c>
      <c r="Q839" s="187" t="str">
        <f t="shared" si="125"/>
        <v xml:space="preserve"> - Dins Periode Legal</v>
      </c>
      <c r="R839" s="187" t="str">
        <f t="shared" si="120"/>
        <v xml:space="preserve"> - Import Total</v>
      </c>
      <c r="S839" s="193">
        <f t="shared" ref="S839:S885" si="128">IF(M839="",0,K839/(VLOOKUP(R839,$X$9:$Y$27,2,FALSE))*N839)</f>
        <v>0</v>
      </c>
      <c r="T839" s="192">
        <f t="shared" si="126"/>
        <v>0</v>
      </c>
    </row>
    <row r="840" spans="12:20" x14ac:dyDescent="0.25">
      <c r="L840" s="189" t="str">
        <f t="shared" si="121"/>
        <v/>
      </c>
      <c r="M840" s="190" t="str">
        <f t="shared" si="127"/>
        <v/>
      </c>
      <c r="N840" s="187">
        <f t="shared" si="122"/>
        <v>0</v>
      </c>
      <c r="O840" s="191">
        <f t="shared" si="123"/>
        <v>0</v>
      </c>
      <c r="P840" s="187" t="str">
        <f t="shared" si="124"/>
        <v>Dins Periode Legal</v>
      </c>
      <c r="Q840" s="187" t="str">
        <f t="shared" si="125"/>
        <v xml:space="preserve"> - Dins Periode Legal</v>
      </c>
      <c r="R840" s="187" t="str">
        <f t="shared" si="120"/>
        <v xml:space="preserve"> - Import Total</v>
      </c>
      <c r="S840" s="193">
        <f t="shared" si="128"/>
        <v>0</v>
      </c>
      <c r="T840" s="192">
        <f t="shared" si="126"/>
        <v>0</v>
      </c>
    </row>
    <row r="841" spans="12:20" x14ac:dyDescent="0.25">
      <c r="L841" s="189" t="str">
        <f t="shared" si="121"/>
        <v/>
      </c>
      <c r="M841" s="190" t="str">
        <f t="shared" si="127"/>
        <v/>
      </c>
      <c r="N841" s="187">
        <f t="shared" si="122"/>
        <v>0</v>
      </c>
      <c r="O841" s="191">
        <f t="shared" si="123"/>
        <v>0</v>
      </c>
      <c r="P841" s="187" t="str">
        <f t="shared" si="124"/>
        <v>Dins Periode Legal</v>
      </c>
      <c r="Q841" s="187" t="str">
        <f t="shared" si="125"/>
        <v xml:space="preserve"> - Dins Periode Legal</v>
      </c>
      <c r="R841" s="187" t="str">
        <f t="shared" si="120"/>
        <v xml:space="preserve"> - Import Total</v>
      </c>
      <c r="S841" s="193">
        <f t="shared" si="128"/>
        <v>0</v>
      </c>
      <c r="T841" s="192">
        <f t="shared" si="126"/>
        <v>0</v>
      </c>
    </row>
    <row r="842" spans="12:20" x14ac:dyDescent="0.25">
      <c r="L842" s="189" t="str">
        <f t="shared" si="121"/>
        <v/>
      </c>
      <c r="M842" s="190" t="str">
        <f t="shared" si="127"/>
        <v/>
      </c>
      <c r="N842" s="187">
        <f t="shared" si="122"/>
        <v>0</v>
      </c>
      <c r="O842" s="191">
        <f t="shared" si="123"/>
        <v>0</v>
      </c>
      <c r="P842" s="187" t="str">
        <f t="shared" si="124"/>
        <v>Dins Periode Legal</v>
      </c>
      <c r="Q842" s="187" t="str">
        <f t="shared" si="125"/>
        <v xml:space="preserve"> - Dins Periode Legal</v>
      </c>
      <c r="R842" s="187" t="str">
        <f t="shared" si="120"/>
        <v xml:space="preserve"> - Import Total</v>
      </c>
      <c r="S842" s="193">
        <f t="shared" si="128"/>
        <v>0</v>
      </c>
      <c r="T842" s="192">
        <f t="shared" si="126"/>
        <v>0</v>
      </c>
    </row>
    <row r="843" spans="12:20" x14ac:dyDescent="0.25">
      <c r="L843" s="189" t="str">
        <f t="shared" si="121"/>
        <v/>
      </c>
      <c r="M843" s="190" t="str">
        <f t="shared" si="127"/>
        <v/>
      </c>
      <c r="N843" s="187">
        <f t="shared" si="122"/>
        <v>0</v>
      </c>
      <c r="O843" s="191">
        <f t="shared" si="123"/>
        <v>0</v>
      </c>
      <c r="P843" s="187" t="str">
        <f t="shared" si="124"/>
        <v>Dins Periode Legal</v>
      </c>
      <c r="Q843" s="187" t="str">
        <f t="shared" si="125"/>
        <v xml:space="preserve"> - Dins Periode Legal</v>
      </c>
      <c r="R843" s="187" t="str">
        <f t="shared" si="120"/>
        <v xml:space="preserve"> - Import Total</v>
      </c>
      <c r="S843" s="193">
        <f t="shared" si="128"/>
        <v>0</v>
      </c>
      <c r="T843" s="192">
        <f t="shared" si="126"/>
        <v>0</v>
      </c>
    </row>
    <row r="844" spans="12:20" x14ac:dyDescent="0.25">
      <c r="L844" s="189" t="str">
        <f t="shared" si="121"/>
        <v/>
      </c>
      <c r="M844" s="190" t="str">
        <f t="shared" si="127"/>
        <v/>
      </c>
      <c r="N844" s="187">
        <f t="shared" si="122"/>
        <v>0</v>
      </c>
      <c r="O844" s="191">
        <f t="shared" si="123"/>
        <v>0</v>
      </c>
      <c r="P844" s="187" t="str">
        <f t="shared" si="124"/>
        <v>Dins Periode Legal</v>
      </c>
      <c r="Q844" s="187" t="str">
        <f t="shared" si="125"/>
        <v xml:space="preserve"> - Dins Periode Legal</v>
      </c>
      <c r="R844" s="187" t="str">
        <f t="shared" si="120"/>
        <v xml:space="preserve"> - Import Total</v>
      </c>
      <c r="S844" s="193">
        <f t="shared" si="128"/>
        <v>0</v>
      </c>
      <c r="T844" s="192">
        <f t="shared" si="126"/>
        <v>0</v>
      </c>
    </row>
    <row r="845" spans="12:20" x14ac:dyDescent="0.25">
      <c r="L845" s="189" t="str">
        <f t="shared" si="121"/>
        <v/>
      </c>
      <c r="M845" s="190" t="str">
        <f t="shared" si="127"/>
        <v/>
      </c>
      <c r="N845" s="187">
        <f t="shared" si="122"/>
        <v>0</v>
      </c>
      <c r="O845" s="191">
        <f t="shared" si="123"/>
        <v>0</v>
      </c>
      <c r="P845" s="187" t="str">
        <f t="shared" si="124"/>
        <v>Dins Periode Legal</v>
      </c>
      <c r="Q845" s="187" t="str">
        <f t="shared" si="125"/>
        <v xml:space="preserve"> - Dins Periode Legal</v>
      </c>
      <c r="R845" s="187" t="str">
        <f t="shared" si="120"/>
        <v xml:space="preserve"> - Import Total</v>
      </c>
      <c r="S845" s="193">
        <f t="shared" si="128"/>
        <v>0</v>
      </c>
      <c r="T845" s="192">
        <f t="shared" si="126"/>
        <v>0</v>
      </c>
    </row>
    <row r="846" spans="12:20" x14ac:dyDescent="0.25">
      <c r="L846" s="189" t="str">
        <f t="shared" si="121"/>
        <v/>
      </c>
      <c r="M846" s="190" t="str">
        <f t="shared" si="127"/>
        <v/>
      </c>
      <c r="N846" s="187">
        <f t="shared" si="122"/>
        <v>0</v>
      </c>
      <c r="O846" s="191">
        <f t="shared" si="123"/>
        <v>0</v>
      </c>
      <c r="P846" s="187" t="str">
        <f t="shared" si="124"/>
        <v>Dins Periode Legal</v>
      </c>
      <c r="Q846" s="187" t="str">
        <f t="shared" si="125"/>
        <v xml:space="preserve"> - Dins Periode Legal</v>
      </c>
      <c r="R846" s="187" t="str">
        <f t="shared" si="120"/>
        <v xml:space="preserve"> - Import Total</v>
      </c>
      <c r="S846" s="193">
        <f t="shared" si="128"/>
        <v>0</v>
      </c>
      <c r="T846" s="192">
        <f t="shared" si="126"/>
        <v>0</v>
      </c>
    </row>
    <row r="847" spans="12:20" x14ac:dyDescent="0.25">
      <c r="L847" s="189" t="str">
        <f t="shared" si="121"/>
        <v/>
      </c>
      <c r="M847" s="190" t="str">
        <f t="shared" si="127"/>
        <v/>
      </c>
      <c r="N847" s="187">
        <f t="shared" si="122"/>
        <v>0</v>
      </c>
      <c r="O847" s="191">
        <f t="shared" si="123"/>
        <v>0</v>
      </c>
      <c r="P847" s="187" t="str">
        <f t="shared" si="124"/>
        <v>Dins Periode Legal</v>
      </c>
      <c r="Q847" s="187" t="str">
        <f t="shared" si="125"/>
        <v xml:space="preserve"> - Dins Periode Legal</v>
      </c>
      <c r="R847" s="187" t="str">
        <f t="shared" si="120"/>
        <v xml:space="preserve"> - Import Total</v>
      </c>
      <c r="S847" s="193">
        <f t="shared" si="128"/>
        <v>0</v>
      </c>
      <c r="T847" s="192">
        <f t="shared" si="126"/>
        <v>0</v>
      </c>
    </row>
    <row r="848" spans="12:20" x14ac:dyDescent="0.25">
      <c r="L848" s="189" t="str">
        <f t="shared" si="121"/>
        <v/>
      </c>
      <c r="M848" s="190" t="str">
        <f t="shared" si="127"/>
        <v/>
      </c>
      <c r="N848" s="187">
        <f t="shared" si="122"/>
        <v>0</v>
      </c>
      <c r="O848" s="191">
        <f t="shared" si="123"/>
        <v>0</v>
      </c>
      <c r="P848" s="187" t="str">
        <f t="shared" si="124"/>
        <v>Dins Periode Legal</v>
      </c>
      <c r="Q848" s="187" t="str">
        <f t="shared" si="125"/>
        <v xml:space="preserve"> - Dins Periode Legal</v>
      </c>
      <c r="R848" s="187" t="str">
        <f t="shared" si="120"/>
        <v xml:space="preserve"> - Import Total</v>
      </c>
      <c r="S848" s="193">
        <f t="shared" si="128"/>
        <v>0</v>
      </c>
      <c r="T848" s="192">
        <f t="shared" si="126"/>
        <v>0</v>
      </c>
    </row>
    <row r="849" spans="12:20" x14ac:dyDescent="0.25">
      <c r="L849" s="189" t="str">
        <f t="shared" si="121"/>
        <v/>
      </c>
      <c r="M849" s="190" t="str">
        <f t="shared" si="127"/>
        <v/>
      </c>
      <c r="N849" s="187">
        <f t="shared" si="122"/>
        <v>0</v>
      </c>
      <c r="O849" s="191">
        <f t="shared" si="123"/>
        <v>0</v>
      </c>
      <c r="P849" s="187" t="str">
        <f t="shared" si="124"/>
        <v>Dins Periode Legal</v>
      </c>
      <c r="Q849" s="187" t="str">
        <f t="shared" si="125"/>
        <v xml:space="preserve"> - Dins Periode Legal</v>
      </c>
      <c r="R849" s="187" t="str">
        <f t="shared" si="120"/>
        <v xml:space="preserve"> - Import Total</v>
      </c>
      <c r="S849" s="193">
        <f t="shared" si="128"/>
        <v>0</v>
      </c>
      <c r="T849" s="192">
        <f t="shared" si="126"/>
        <v>0</v>
      </c>
    </row>
    <row r="850" spans="12:20" x14ac:dyDescent="0.25">
      <c r="L850" s="189" t="str">
        <f t="shared" si="121"/>
        <v/>
      </c>
      <c r="M850" s="190" t="str">
        <f t="shared" si="127"/>
        <v/>
      </c>
      <c r="N850" s="187">
        <f t="shared" si="122"/>
        <v>0</v>
      </c>
      <c r="O850" s="191">
        <f t="shared" si="123"/>
        <v>0</v>
      </c>
      <c r="P850" s="187" t="str">
        <f t="shared" si="124"/>
        <v>Dins Periode Legal</v>
      </c>
      <c r="Q850" s="187" t="str">
        <f t="shared" si="125"/>
        <v xml:space="preserve"> - Dins Periode Legal</v>
      </c>
      <c r="R850" s="187" t="str">
        <f t="shared" si="120"/>
        <v xml:space="preserve"> - Import Total</v>
      </c>
      <c r="S850" s="193">
        <f t="shared" si="128"/>
        <v>0</v>
      </c>
      <c r="T850" s="192">
        <f t="shared" si="126"/>
        <v>0</v>
      </c>
    </row>
    <row r="851" spans="12:20" x14ac:dyDescent="0.25">
      <c r="L851" s="189" t="str">
        <f t="shared" si="121"/>
        <v/>
      </c>
      <c r="M851" s="190" t="str">
        <f t="shared" si="127"/>
        <v/>
      </c>
      <c r="N851" s="187">
        <f t="shared" si="122"/>
        <v>0</v>
      </c>
      <c r="O851" s="191">
        <f t="shared" si="123"/>
        <v>0</v>
      </c>
      <c r="P851" s="187" t="str">
        <f t="shared" si="124"/>
        <v>Dins Periode Legal</v>
      </c>
      <c r="Q851" s="187" t="str">
        <f t="shared" si="125"/>
        <v xml:space="preserve"> - Dins Periode Legal</v>
      </c>
      <c r="R851" s="187" t="str">
        <f t="shared" si="120"/>
        <v xml:space="preserve"> - Import Total</v>
      </c>
      <c r="S851" s="193">
        <f t="shared" si="128"/>
        <v>0</v>
      </c>
      <c r="T851" s="192">
        <f t="shared" si="126"/>
        <v>0</v>
      </c>
    </row>
    <row r="852" spans="12:20" x14ac:dyDescent="0.25">
      <c r="L852" s="189" t="str">
        <f t="shared" si="121"/>
        <v/>
      </c>
      <c r="M852" s="190" t="str">
        <f t="shared" si="127"/>
        <v/>
      </c>
      <c r="N852" s="187">
        <f t="shared" si="122"/>
        <v>0</v>
      </c>
      <c r="O852" s="191">
        <f t="shared" si="123"/>
        <v>0</v>
      </c>
      <c r="P852" s="187" t="str">
        <f t="shared" si="124"/>
        <v>Dins Periode Legal</v>
      </c>
      <c r="Q852" s="187" t="str">
        <f t="shared" si="125"/>
        <v xml:space="preserve"> - Dins Periode Legal</v>
      </c>
      <c r="R852" s="187" t="str">
        <f t="shared" si="120"/>
        <v xml:space="preserve"> - Import Total</v>
      </c>
      <c r="S852" s="193">
        <f t="shared" si="128"/>
        <v>0</v>
      </c>
      <c r="T852" s="192">
        <f t="shared" si="126"/>
        <v>0</v>
      </c>
    </row>
    <row r="853" spans="12:20" x14ac:dyDescent="0.25">
      <c r="L853" s="189" t="str">
        <f t="shared" si="121"/>
        <v/>
      </c>
      <c r="M853" s="190" t="str">
        <f t="shared" si="127"/>
        <v/>
      </c>
      <c r="N853" s="187">
        <f t="shared" si="122"/>
        <v>0</v>
      </c>
      <c r="O853" s="191">
        <f t="shared" si="123"/>
        <v>0</v>
      </c>
      <c r="P853" s="187" t="str">
        <f t="shared" si="124"/>
        <v>Dins Periode Legal</v>
      </c>
      <c r="Q853" s="187" t="str">
        <f t="shared" si="125"/>
        <v xml:space="preserve"> - Dins Periode Legal</v>
      </c>
      <c r="R853" s="187" t="str">
        <f t="shared" si="120"/>
        <v xml:space="preserve"> - Import Total</v>
      </c>
      <c r="S853" s="193">
        <f t="shared" si="128"/>
        <v>0</v>
      </c>
      <c r="T853" s="192">
        <f t="shared" si="126"/>
        <v>0</v>
      </c>
    </row>
    <row r="854" spans="12:20" x14ac:dyDescent="0.25">
      <c r="L854" s="189" t="str">
        <f t="shared" si="121"/>
        <v/>
      </c>
      <c r="M854" s="190" t="str">
        <f t="shared" si="127"/>
        <v/>
      </c>
      <c r="N854" s="187">
        <f t="shared" si="122"/>
        <v>0</v>
      </c>
      <c r="O854" s="191">
        <f t="shared" si="123"/>
        <v>0</v>
      </c>
      <c r="P854" s="187" t="str">
        <f t="shared" si="124"/>
        <v>Dins Periode Legal</v>
      </c>
      <c r="Q854" s="187" t="str">
        <f t="shared" si="125"/>
        <v xml:space="preserve"> - Dins Periode Legal</v>
      </c>
      <c r="R854" s="187" t="str">
        <f t="shared" si="120"/>
        <v xml:space="preserve"> - Import Total</v>
      </c>
      <c r="S854" s="193">
        <f t="shared" si="128"/>
        <v>0</v>
      </c>
      <c r="T854" s="192">
        <f t="shared" si="126"/>
        <v>0</v>
      </c>
    </row>
    <row r="855" spans="12:20" x14ac:dyDescent="0.25">
      <c r="L855" s="189" t="str">
        <f t="shared" si="121"/>
        <v/>
      </c>
      <c r="M855" s="190" t="str">
        <f t="shared" si="127"/>
        <v/>
      </c>
      <c r="N855" s="187">
        <f t="shared" si="122"/>
        <v>0</v>
      </c>
      <c r="O855" s="191">
        <f t="shared" si="123"/>
        <v>0</v>
      </c>
      <c r="P855" s="187" t="str">
        <f t="shared" si="124"/>
        <v>Dins Periode Legal</v>
      </c>
      <c r="Q855" s="187" t="str">
        <f t="shared" si="125"/>
        <v xml:space="preserve"> - Dins Periode Legal</v>
      </c>
      <c r="R855" s="187" t="str">
        <f t="shared" si="120"/>
        <v xml:space="preserve"> - Import Total</v>
      </c>
      <c r="S855" s="193">
        <f t="shared" si="128"/>
        <v>0</v>
      </c>
      <c r="T855" s="192">
        <f t="shared" si="126"/>
        <v>0</v>
      </c>
    </row>
    <row r="856" spans="12:20" x14ac:dyDescent="0.25">
      <c r="L856" s="189" t="str">
        <f t="shared" si="121"/>
        <v/>
      </c>
      <c r="M856" s="190" t="str">
        <f t="shared" si="127"/>
        <v/>
      </c>
      <c r="N856" s="187">
        <f t="shared" si="122"/>
        <v>0</v>
      </c>
      <c r="O856" s="191">
        <f t="shared" si="123"/>
        <v>0</v>
      </c>
      <c r="P856" s="187" t="str">
        <f t="shared" si="124"/>
        <v>Dins Periode Legal</v>
      </c>
      <c r="Q856" s="187" t="str">
        <f t="shared" si="125"/>
        <v xml:space="preserve"> - Dins Periode Legal</v>
      </c>
      <c r="R856" s="187" t="str">
        <f t="shared" si="120"/>
        <v xml:space="preserve"> - Import Total</v>
      </c>
      <c r="S856" s="193">
        <f t="shared" si="128"/>
        <v>0</v>
      </c>
      <c r="T856" s="192">
        <f t="shared" si="126"/>
        <v>0</v>
      </c>
    </row>
    <row r="857" spans="12:20" x14ac:dyDescent="0.25">
      <c r="L857" s="189" t="str">
        <f t="shared" si="121"/>
        <v/>
      </c>
      <c r="M857" s="190" t="str">
        <f t="shared" si="127"/>
        <v/>
      </c>
      <c r="N857" s="187">
        <f t="shared" si="122"/>
        <v>0</v>
      </c>
      <c r="O857" s="191">
        <f t="shared" si="123"/>
        <v>0</v>
      </c>
      <c r="P857" s="187" t="str">
        <f t="shared" si="124"/>
        <v>Dins Periode Legal</v>
      </c>
      <c r="Q857" s="187" t="str">
        <f t="shared" si="125"/>
        <v xml:space="preserve"> - Dins Periode Legal</v>
      </c>
      <c r="R857" s="187" t="str">
        <f t="shared" si="120"/>
        <v xml:space="preserve"> - Import Total</v>
      </c>
      <c r="S857" s="193">
        <f t="shared" si="128"/>
        <v>0</v>
      </c>
      <c r="T857" s="192">
        <f t="shared" si="126"/>
        <v>0</v>
      </c>
    </row>
    <row r="858" spans="12:20" x14ac:dyDescent="0.25">
      <c r="L858" s="189" t="str">
        <f t="shared" si="121"/>
        <v/>
      </c>
      <c r="M858" s="190" t="str">
        <f t="shared" si="127"/>
        <v/>
      </c>
      <c r="N858" s="187">
        <f t="shared" si="122"/>
        <v>0</v>
      </c>
      <c r="O858" s="191">
        <f t="shared" si="123"/>
        <v>0</v>
      </c>
      <c r="P858" s="187" t="str">
        <f t="shared" si="124"/>
        <v>Dins Periode Legal</v>
      </c>
      <c r="Q858" s="187" t="str">
        <f t="shared" si="125"/>
        <v xml:space="preserve"> - Dins Periode Legal</v>
      </c>
      <c r="R858" s="187" t="str">
        <f t="shared" si="120"/>
        <v xml:space="preserve"> - Import Total</v>
      </c>
      <c r="S858" s="193">
        <f t="shared" si="128"/>
        <v>0</v>
      </c>
      <c r="T858" s="192">
        <f t="shared" si="126"/>
        <v>0</v>
      </c>
    </row>
    <row r="859" spans="12:20" x14ac:dyDescent="0.25">
      <c r="L859" s="189" t="str">
        <f t="shared" si="121"/>
        <v/>
      </c>
      <c r="M859" s="190" t="str">
        <f t="shared" si="127"/>
        <v/>
      </c>
      <c r="N859" s="187">
        <f t="shared" si="122"/>
        <v>0</v>
      </c>
      <c r="O859" s="191">
        <f t="shared" si="123"/>
        <v>0</v>
      </c>
      <c r="P859" s="187" t="str">
        <f t="shared" si="124"/>
        <v>Dins Periode Legal</v>
      </c>
      <c r="Q859" s="187" t="str">
        <f t="shared" si="125"/>
        <v xml:space="preserve"> - Dins Periode Legal</v>
      </c>
      <c r="R859" s="187" t="str">
        <f t="shared" si="120"/>
        <v xml:space="preserve"> - Import Total</v>
      </c>
      <c r="S859" s="193">
        <f t="shared" si="128"/>
        <v>0</v>
      </c>
      <c r="T859" s="192">
        <f t="shared" si="126"/>
        <v>0</v>
      </c>
    </row>
    <row r="860" spans="12:20" x14ac:dyDescent="0.25">
      <c r="L860" s="189" t="str">
        <f t="shared" si="121"/>
        <v/>
      </c>
      <c r="M860" s="190" t="str">
        <f t="shared" si="127"/>
        <v/>
      </c>
      <c r="N860" s="187">
        <f t="shared" si="122"/>
        <v>0</v>
      </c>
      <c r="O860" s="191">
        <f t="shared" si="123"/>
        <v>0</v>
      </c>
      <c r="P860" s="187" t="str">
        <f t="shared" si="124"/>
        <v>Dins Periode Legal</v>
      </c>
      <c r="Q860" s="187" t="str">
        <f t="shared" si="125"/>
        <v xml:space="preserve"> - Dins Periode Legal</v>
      </c>
      <c r="R860" s="187" t="str">
        <f t="shared" si="120"/>
        <v xml:space="preserve"> - Import Total</v>
      </c>
      <c r="S860" s="193">
        <f t="shared" si="128"/>
        <v>0</v>
      </c>
      <c r="T860" s="192">
        <f t="shared" si="126"/>
        <v>0</v>
      </c>
    </row>
    <row r="861" spans="12:20" x14ac:dyDescent="0.25">
      <c r="L861" s="189" t="str">
        <f t="shared" si="121"/>
        <v/>
      </c>
      <c r="M861" s="190" t="str">
        <f t="shared" si="127"/>
        <v/>
      </c>
      <c r="N861" s="187">
        <f t="shared" si="122"/>
        <v>0</v>
      </c>
      <c r="O861" s="191">
        <f t="shared" si="123"/>
        <v>0</v>
      </c>
      <c r="P861" s="187" t="str">
        <f t="shared" si="124"/>
        <v>Dins Periode Legal</v>
      </c>
      <c r="Q861" s="187" t="str">
        <f t="shared" si="125"/>
        <v xml:space="preserve"> - Dins Periode Legal</v>
      </c>
      <c r="R861" s="187" t="str">
        <f t="shared" si="120"/>
        <v xml:space="preserve"> - Import Total</v>
      </c>
      <c r="S861" s="193">
        <f t="shared" si="128"/>
        <v>0</v>
      </c>
      <c r="T861" s="192">
        <f t="shared" si="126"/>
        <v>0</v>
      </c>
    </row>
    <row r="862" spans="12:20" x14ac:dyDescent="0.25">
      <c r="L862" s="189" t="str">
        <f t="shared" si="121"/>
        <v/>
      </c>
      <c r="M862" s="190" t="str">
        <f t="shared" si="127"/>
        <v/>
      </c>
      <c r="N862" s="187">
        <f t="shared" si="122"/>
        <v>0</v>
      </c>
      <c r="O862" s="191">
        <f t="shared" si="123"/>
        <v>0</v>
      </c>
      <c r="P862" s="187" t="str">
        <f t="shared" si="124"/>
        <v>Dins Periode Legal</v>
      </c>
      <c r="Q862" s="187" t="str">
        <f t="shared" si="125"/>
        <v xml:space="preserve"> - Dins Periode Legal</v>
      </c>
      <c r="R862" s="187" t="str">
        <f t="shared" si="120"/>
        <v xml:space="preserve"> - Import Total</v>
      </c>
      <c r="S862" s="193">
        <f t="shared" si="128"/>
        <v>0</v>
      </c>
      <c r="T862" s="192">
        <f t="shared" si="126"/>
        <v>0</v>
      </c>
    </row>
    <row r="863" spans="12:20" x14ac:dyDescent="0.25">
      <c r="L863" s="189" t="str">
        <f t="shared" si="121"/>
        <v/>
      </c>
      <c r="M863" s="190" t="str">
        <f t="shared" si="127"/>
        <v/>
      </c>
      <c r="N863" s="187">
        <f t="shared" si="122"/>
        <v>0</v>
      </c>
      <c r="O863" s="191">
        <f t="shared" si="123"/>
        <v>0</v>
      </c>
      <c r="P863" s="187" t="str">
        <f t="shared" si="124"/>
        <v>Dins Periode Legal</v>
      </c>
      <c r="Q863" s="187" t="str">
        <f t="shared" si="125"/>
        <v xml:space="preserve"> - Dins Periode Legal</v>
      </c>
      <c r="R863" s="187" t="str">
        <f t="shared" si="120"/>
        <v xml:space="preserve"> - Import Total</v>
      </c>
      <c r="S863" s="193">
        <f t="shared" si="128"/>
        <v>0</v>
      </c>
      <c r="T863" s="192">
        <f t="shared" si="126"/>
        <v>0</v>
      </c>
    </row>
    <row r="864" spans="12:20" x14ac:dyDescent="0.25">
      <c r="L864" s="189" t="str">
        <f t="shared" si="121"/>
        <v/>
      </c>
      <c r="M864" s="190" t="str">
        <f t="shared" si="127"/>
        <v/>
      </c>
      <c r="N864" s="187">
        <f t="shared" si="122"/>
        <v>0</v>
      </c>
      <c r="O864" s="191">
        <f t="shared" si="123"/>
        <v>0</v>
      </c>
      <c r="P864" s="187" t="str">
        <f t="shared" si="124"/>
        <v>Dins Periode Legal</v>
      </c>
      <c r="Q864" s="187" t="str">
        <f t="shared" si="125"/>
        <v xml:space="preserve"> - Dins Periode Legal</v>
      </c>
      <c r="R864" s="187" t="str">
        <f t="shared" si="120"/>
        <v xml:space="preserve"> - Import Total</v>
      </c>
      <c r="S864" s="193">
        <f t="shared" si="128"/>
        <v>0</v>
      </c>
      <c r="T864" s="192">
        <f t="shared" si="126"/>
        <v>0</v>
      </c>
    </row>
    <row r="865" spans="12:20" x14ac:dyDescent="0.25">
      <c r="L865" s="189" t="str">
        <f t="shared" si="121"/>
        <v/>
      </c>
      <c r="M865" s="190" t="str">
        <f t="shared" si="127"/>
        <v/>
      </c>
      <c r="N865" s="187">
        <f t="shared" si="122"/>
        <v>0</v>
      </c>
      <c r="O865" s="191">
        <f t="shared" si="123"/>
        <v>0</v>
      </c>
      <c r="P865" s="187" t="str">
        <f t="shared" si="124"/>
        <v>Dins Periode Legal</v>
      </c>
      <c r="Q865" s="187" t="str">
        <f t="shared" si="125"/>
        <v xml:space="preserve"> - Dins Periode Legal</v>
      </c>
      <c r="R865" s="187" t="str">
        <f t="shared" si="120"/>
        <v xml:space="preserve"> - Import Total</v>
      </c>
      <c r="S865" s="193">
        <f t="shared" si="128"/>
        <v>0</v>
      </c>
      <c r="T865" s="192">
        <f t="shared" si="126"/>
        <v>0</v>
      </c>
    </row>
    <row r="866" spans="12:20" x14ac:dyDescent="0.25">
      <c r="L866" s="189" t="str">
        <f t="shared" si="121"/>
        <v/>
      </c>
      <c r="M866" s="190" t="str">
        <f t="shared" si="127"/>
        <v/>
      </c>
      <c r="N866" s="187">
        <f t="shared" si="122"/>
        <v>0</v>
      </c>
      <c r="O866" s="191">
        <f t="shared" si="123"/>
        <v>0</v>
      </c>
      <c r="P866" s="187" t="str">
        <f t="shared" si="124"/>
        <v>Dins Periode Legal</v>
      </c>
      <c r="Q866" s="187" t="str">
        <f t="shared" si="125"/>
        <v xml:space="preserve"> - Dins Periode Legal</v>
      </c>
      <c r="R866" s="187" t="str">
        <f t="shared" si="120"/>
        <v xml:space="preserve"> - Import Total</v>
      </c>
      <c r="S866" s="193">
        <f t="shared" si="128"/>
        <v>0</v>
      </c>
      <c r="T866" s="192">
        <f t="shared" si="126"/>
        <v>0</v>
      </c>
    </row>
    <row r="867" spans="12:20" x14ac:dyDescent="0.25">
      <c r="L867" s="189" t="str">
        <f t="shared" si="121"/>
        <v/>
      </c>
      <c r="M867" s="190" t="str">
        <f t="shared" si="127"/>
        <v/>
      </c>
      <c r="N867" s="187">
        <f t="shared" si="122"/>
        <v>0</v>
      </c>
      <c r="O867" s="191">
        <f t="shared" si="123"/>
        <v>0</v>
      </c>
      <c r="P867" s="187" t="str">
        <f t="shared" si="124"/>
        <v>Dins Periode Legal</v>
      </c>
      <c r="Q867" s="187" t="str">
        <f t="shared" si="125"/>
        <v xml:space="preserve"> - Dins Periode Legal</v>
      </c>
      <c r="R867" s="187" t="str">
        <f t="shared" si="120"/>
        <v xml:space="preserve"> - Import Total</v>
      </c>
      <c r="S867" s="193">
        <f t="shared" si="128"/>
        <v>0</v>
      </c>
      <c r="T867" s="192">
        <f t="shared" si="126"/>
        <v>0</v>
      </c>
    </row>
    <row r="868" spans="12:20" x14ac:dyDescent="0.25">
      <c r="L868" s="189" t="str">
        <f t="shared" si="121"/>
        <v/>
      </c>
      <c r="M868" s="190" t="str">
        <f t="shared" si="127"/>
        <v/>
      </c>
      <c r="N868" s="187">
        <f t="shared" si="122"/>
        <v>0</v>
      </c>
      <c r="O868" s="191">
        <f t="shared" si="123"/>
        <v>0</v>
      </c>
      <c r="P868" s="187" t="str">
        <f t="shared" si="124"/>
        <v>Dins Periode Legal</v>
      </c>
      <c r="Q868" s="187" t="str">
        <f t="shared" si="125"/>
        <v xml:space="preserve"> - Dins Periode Legal</v>
      </c>
      <c r="R868" s="187" t="str">
        <f t="shared" si="120"/>
        <v xml:space="preserve"> - Import Total</v>
      </c>
      <c r="S868" s="193">
        <f t="shared" si="128"/>
        <v>0</v>
      </c>
      <c r="T868" s="192">
        <f t="shared" si="126"/>
        <v>0</v>
      </c>
    </row>
    <row r="869" spans="12:20" x14ac:dyDescent="0.25">
      <c r="L869" s="189" t="str">
        <f t="shared" si="121"/>
        <v/>
      </c>
      <c r="M869" s="190" t="str">
        <f t="shared" si="127"/>
        <v/>
      </c>
      <c r="N869" s="187">
        <f t="shared" si="122"/>
        <v>0</v>
      </c>
      <c r="O869" s="191">
        <f t="shared" si="123"/>
        <v>0</v>
      </c>
      <c r="P869" s="187" t="str">
        <f t="shared" si="124"/>
        <v>Dins Periode Legal</v>
      </c>
      <c r="Q869" s="187" t="str">
        <f t="shared" si="125"/>
        <v xml:space="preserve"> - Dins Periode Legal</v>
      </c>
      <c r="R869" s="187" t="str">
        <f t="shared" si="120"/>
        <v xml:space="preserve"> - Import Total</v>
      </c>
      <c r="S869" s="193">
        <f t="shared" si="128"/>
        <v>0</v>
      </c>
      <c r="T869" s="192">
        <f t="shared" si="126"/>
        <v>0</v>
      </c>
    </row>
    <row r="870" spans="12:20" x14ac:dyDescent="0.25">
      <c r="L870" s="189" t="str">
        <f t="shared" si="121"/>
        <v/>
      </c>
      <c r="M870" s="190" t="str">
        <f t="shared" si="127"/>
        <v/>
      </c>
      <c r="N870" s="187">
        <f t="shared" si="122"/>
        <v>0</v>
      </c>
      <c r="O870" s="191">
        <f t="shared" si="123"/>
        <v>0</v>
      </c>
      <c r="P870" s="187" t="str">
        <f t="shared" si="124"/>
        <v>Dins Periode Legal</v>
      </c>
      <c r="Q870" s="187" t="str">
        <f t="shared" si="125"/>
        <v xml:space="preserve"> - Dins Periode Legal</v>
      </c>
      <c r="R870" s="187" t="str">
        <f t="shared" si="120"/>
        <v xml:space="preserve"> - Import Total</v>
      </c>
      <c r="S870" s="193">
        <f t="shared" si="128"/>
        <v>0</v>
      </c>
      <c r="T870" s="192">
        <f t="shared" si="126"/>
        <v>0</v>
      </c>
    </row>
    <row r="871" spans="12:20" x14ac:dyDescent="0.25">
      <c r="L871" s="189" t="str">
        <f t="shared" si="121"/>
        <v/>
      </c>
      <c r="M871" s="190" t="str">
        <f t="shared" si="127"/>
        <v/>
      </c>
      <c r="N871" s="187">
        <f t="shared" si="122"/>
        <v>0</v>
      </c>
      <c r="O871" s="191">
        <f t="shared" si="123"/>
        <v>0</v>
      </c>
      <c r="P871" s="187" t="str">
        <f t="shared" si="124"/>
        <v>Dins Periode Legal</v>
      </c>
      <c r="Q871" s="187" t="str">
        <f t="shared" si="125"/>
        <v xml:space="preserve"> - Dins Periode Legal</v>
      </c>
      <c r="R871" s="187" t="str">
        <f t="shared" si="120"/>
        <v xml:space="preserve"> - Import Total</v>
      </c>
      <c r="S871" s="193">
        <f t="shared" si="128"/>
        <v>0</v>
      </c>
      <c r="T871" s="192">
        <f t="shared" si="126"/>
        <v>0</v>
      </c>
    </row>
    <row r="872" spans="12:20" x14ac:dyDescent="0.25">
      <c r="L872" s="189" t="str">
        <f t="shared" si="121"/>
        <v/>
      </c>
      <c r="M872" s="190" t="str">
        <f t="shared" si="127"/>
        <v/>
      </c>
      <c r="N872" s="187">
        <f t="shared" si="122"/>
        <v>0</v>
      </c>
      <c r="O872" s="191">
        <f t="shared" si="123"/>
        <v>0</v>
      </c>
      <c r="P872" s="187" t="str">
        <f t="shared" si="124"/>
        <v>Dins Periode Legal</v>
      </c>
      <c r="Q872" s="187" t="str">
        <f t="shared" si="125"/>
        <v xml:space="preserve"> - Dins Periode Legal</v>
      </c>
      <c r="R872" s="187" t="str">
        <f t="shared" si="120"/>
        <v xml:space="preserve"> - Import Total</v>
      </c>
      <c r="S872" s="193">
        <f t="shared" si="128"/>
        <v>0</v>
      </c>
      <c r="T872" s="192">
        <f t="shared" si="126"/>
        <v>0</v>
      </c>
    </row>
    <row r="873" spans="12:20" x14ac:dyDescent="0.25">
      <c r="L873" s="189" t="str">
        <f t="shared" si="121"/>
        <v/>
      </c>
      <c r="M873" s="190" t="str">
        <f t="shared" si="127"/>
        <v/>
      </c>
      <c r="N873" s="187">
        <f t="shared" si="122"/>
        <v>0</v>
      </c>
      <c r="O873" s="191">
        <f t="shared" si="123"/>
        <v>0</v>
      </c>
      <c r="P873" s="187" t="str">
        <f t="shared" si="124"/>
        <v>Dins Periode Legal</v>
      </c>
      <c r="Q873" s="187" t="str">
        <f t="shared" si="125"/>
        <v xml:space="preserve"> - Dins Periode Legal</v>
      </c>
      <c r="R873" s="187" t="str">
        <f t="shared" si="120"/>
        <v xml:space="preserve"> - Import Total</v>
      </c>
      <c r="S873" s="193">
        <f t="shared" si="128"/>
        <v>0</v>
      </c>
      <c r="T873" s="192">
        <f t="shared" si="126"/>
        <v>0</v>
      </c>
    </row>
    <row r="874" spans="12:20" x14ac:dyDescent="0.25">
      <c r="L874" s="189" t="str">
        <f t="shared" si="121"/>
        <v/>
      </c>
      <c r="M874" s="190" t="str">
        <f t="shared" si="127"/>
        <v/>
      </c>
      <c r="N874" s="187">
        <f t="shared" si="122"/>
        <v>0</v>
      </c>
      <c r="O874" s="191">
        <f t="shared" si="123"/>
        <v>0</v>
      </c>
      <c r="P874" s="187" t="str">
        <f t="shared" si="124"/>
        <v>Dins Periode Legal</v>
      </c>
      <c r="Q874" s="187" t="str">
        <f t="shared" si="125"/>
        <v xml:space="preserve"> - Dins Periode Legal</v>
      </c>
      <c r="R874" s="187" t="str">
        <f t="shared" si="120"/>
        <v xml:space="preserve"> - Import Total</v>
      </c>
      <c r="S874" s="193">
        <f t="shared" si="128"/>
        <v>0</v>
      </c>
      <c r="T874" s="192">
        <f t="shared" si="126"/>
        <v>0</v>
      </c>
    </row>
    <row r="875" spans="12:20" x14ac:dyDescent="0.25">
      <c r="L875" s="189" t="str">
        <f t="shared" si="121"/>
        <v/>
      </c>
      <c r="M875" s="190" t="str">
        <f t="shared" si="127"/>
        <v/>
      </c>
      <c r="N875" s="187">
        <f t="shared" si="122"/>
        <v>0</v>
      </c>
      <c r="O875" s="191">
        <f t="shared" si="123"/>
        <v>0</v>
      </c>
      <c r="P875" s="187" t="str">
        <f t="shared" si="124"/>
        <v>Dins Periode Legal</v>
      </c>
      <c r="Q875" s="187" t="str">
        <f t="shared" si="125"/>
        <v xml:space="preserve"> - Dins Periode Legal</v>
      </c>
      <c r="R875" s="187" t="str">
        <f t="shared" si="120"/>
        <v xml:space="preserve"> - Import Total</v>
      </c>
      <c r="S875" s="193">
        <f t="shared" si="128"/>
        <v>0</v>
      </c>
      <c r="T875" s="192">
        <f t="shared" si="126"/>
        <v>0</v>
      </c>
    </row>
    <row r="876" spans="12:20" x14ac:dyDescent="0.25">
      <c r="L876" s="189" t="str">
        <f t="shared" si="121"/>
        <v/>
      </c>
      <c r="M876" s="190" t="str">
        <f t="shared" si="127"/>
        <v/>
      </c>
      <c r="N876" s="187">
        <f t="shared" si="122"/>
        <v>0</v>
      </c>
      <c r="O876" s="191">
        <f t="shared" si="123"/>
        <v>0</v>
      </c>
      <c r="P876" s="187" t="str">
        <f t="shared" si="124"/>
        <v>Dins Periode Legal</v>
      </c>
      <c r="Q876" s="187" t="str">
        <f t="shared" si="125"/>
        <v xml:space="preserve"> - Dins Periode Legal</v>
      </c>
      <c r="R876" s="187" t="str">
        <f t="shared" si="120"/>
        <v xml:space="preserve"> - Import Total</v>
      </c>
      <c r="S876" s="193">
        <f t="shared" si="128"/>
        <v>0</v>
      </c>
      <c r="T876" s="192">
        <f t="shared" si="126"/>
        <v>0</v>
      </c>
    </row>
    <row r="877" spans="12:20" x14ac:dyDescent="0.25">
      <c r="L877" s="189" t="str">
        <f t="shared" si="121"/>
        <v/>
      </c>
      <c r="M877" s="190" t="str">
        <f t="shared" si="127"/>
        <v/>
      </c>
      <c r="N877" s="187">
        <f t="shared" si="122"/>
        <v>0</v>
      </c>
      <c r="O877" s="191">
        <f t="shared" si="123"/>
        <v>0</v>
      </c>
      <c r="P877" s="187" t="str">
        <f t="shared" si="124"/>
        <v>Dins Periode Legal</v>
      </c>
      <c r="Q877" s="187" t="str">
        <f t="shared" si="125"/>
        <v xml:space="preserve"> - Dins Periode Legal</v>
      </c>
      <c r="R877" s="187" t="str">
        <f t="shared" si="120"/>
        <v xml:space="preserve"> - Import Total</v>
      </c>
      <c r="S877" s="193">
        <f t="shared" si="128"/>
        <v>0</v>
      </c>
      <c r="T877" s="192">
        <f t="shared" si="126"/>
        <v>0</v>
      </c>
    </row>
    <row r="878" spans="12:20" x14ac:dyDescent="0.25">
      <c r="L878" s="189" t="str">
        <f t="shared" si="121"/>
        <v/>
      </c>
      <c r="M878" s="190" t="str">
        <f t="shared" si="127"/>
        <v/>
      </c>
      <c r="N878" s="187">
        <f t="shared" si="122"/>
        <v>0</v>
      </c>
      <c r="O878" s="191">
        <f t="shared" si="123"/>
        <v>0</v>
      </c>
      <c r="P878" s="187" t="str">
        <f t="shared" si="124"/>
        <v>Dins Periode Legal</v>
      </c>
      <c r="Q878" s="187" t="str">
        <f t="shared" si="125"/>
        <v xml:space="preserve"> - Dins Periode Legal</v>
      </c>
      <c r="R878" s="187" t="str">
        <f t="shared" si="120"/>
        <v xml:space="preserve"> - Import Total</v>
      </c>
      <c r="S878" s="193">
        <f t="shared" si="128"/>
        <v>0</v>
      </c>
      <c r="T878" s="192">
        <f t="shared" si="126"/>
        <v>0</v>
      </c>
    </row>
    <row r="879" spans="12:20" x14ac:dyDescent="0.25">
      <c r="L879" s="189" t="str">
        <f t="shared" si="121"/>
        <v/>
      </c>
      <c r="M879" s="190" t="str">
        <f t="shared" si="127"/>
        <v/>
      </c>
      <c r="N879" s="187">
        <f t="shared" si="122"/>
        <v>0</v>
      </c>
      <c r="O879" s="191">
        <f t="shared" si="123"/>
        <v>0</v>
      </c>
      <c r="P879" s="187" t="str">
        <f t="shared" si="124"/>
        <v>Dins Periode Legal</v>
      </c>
      <c r="Q879" s="187" t="str">
        <f t="shared" si="125"/>
        <v xml:space="preserve"> - Dins Periode Legal</v>
      </c>
      <c r="R879" s="187" t="str">
        <f t="shared" si="120"/>
        <v xml:space="preserve"> - Import Total</v>
      </c>
      <c r="S879" s="193">
        <f t="shared" si="128"/>
        <v>0</v>
      </c>
      <c r="T879" s="192">
        <f t="shared" si="126"/>
        <v>0</v>
      </c>
    </row>
    <row r="880" spans="12:20" x14ac:dyDescent="0.25">
      <c r="L880" s="189" t="str">
        <f t="shared" si="121"/>
        <v/>
      </c>
      <c r="M880" s="190" t="str">
        <f t="shared" si="127"/>
        <v/>
      </c>
      <c r="N880" s="187">
        <f t="shared" si="122"/>
        <v>0</v>
      </c>
      <c r="O880" s="191">
        <f t="shared" si="123"/>
        <v>0</v>
      </c>
      <c r="P880" s="187" t="str">
        <f t="shared" si="124"/>
        <v>Dins Periode Legal</v>
      </c>
      <c r="Q880" s="187" t="str">
        <f t="shared" si="125"/>
        <v xml:space="preserve"> - Dins Periode Legal</v>
      </c>
      <c r="R880" s="187" t="str">
        <f t="shared" si="120"/>
        <v xml:space="preserve"> - Import Total</v>
      </c>
      <c r="S880" s="193">
        <f t="shared" si="128"/>
        <v>0</v>
      </c>
      <c r="T880" s="192">
        <f t="shared" si="126"/>
        <v>0</v>
      </c>
    </row>
    <row r="881" spans="12:20" x14ac:dyDescent="0.25">
      <c r="L881" s="189" t="str">
        <f t="shared" si="121"/>
        <v/>
      </c>
      <c r="M881" s="190" t="str">
        <f t="shared" si="127"/>
        <v/>
      </c>
      <c r="N881" s="187">
        <f t="shared" si="122"/>
        <v>0</v>
      </c>
      <c r="O881" s="191">
        <f t="shared" si="123"/>
        <v>0</v>
      </c>
      <c r="P881" s="187" t="str">
        <f t="shared" si="124"/>
        <v>Dins Periode Legal</v>
      </c>
      <c r="Q881" s="187" t="str">
        <f t="shared" si="125"/>
        <v xml:space="preserve"> - Dins Periode Legal</v>
      </c>
      <c r="R881" s="187" t="str">
        <f t="shared" si="120"/>
        <v xml:space="preserve"> - Import Total</v>
      </c>
      <c r="S881" s="193">
        <f t="shared" si="128"/>
        <v>0</v>
      </c>
      <c r="T881" s="192">
        <f t="shared" si="126"/>
        <v>0</v>
      </c>
    </row>
    <row r="882" spans="12:20" x14ac:dyDescent="0.25">
      <c r="L882" s="189" t="str">
        <f t="shared" si="121"/>
        <v/>
      </c>
      <c r="M882" s="190" t="str">
        <f t="shared" si="127"/>
        <v/>
      </c>
      <c r="N882" s="187">
        <f t="shared" si="122"/>
        <v>0</v>
      </c>
      <c r="O882" s="191">
        <f t="shared" si="123"/>
        <v>0</v>
      </c>
      <c r="P882" s="187" t="str">
        <f t="shared" si="124"/>
        <v>Dins Periode Legal</v>
      </c>
      <c r="Q882" s="187" t="str">
        <f t="shared" si="125"/>
        <v xml:space="preserve"> - Dins Periode Legal</v>
      </c>
      <c r="R882" s="187" t="str">
        <f t="shared" si="120"/>
        <v xml:space="preserve"> - Import Total</v>
      </c>
      <c r="S882" s="193">
        <f t="shared" si="128"/>
        <v>0</v>
      </c>
      <c r="T882" s="192">
        <f t="shared" si="126"/>
        <v>0</v>
      </c>
    </row>
    <row r="883" spans="12:20" x14ac:dyDescent="0.25">
      <c r="L883" s="189" t="str">
        <f t="shared" si="121"/>
        <v/>
      </c>
      <c r="M883" s="190" t="str">
        <f t="shared" si="127"/>
        <v/>
      </c>
      <c r="N883" s="187">
        <f t="shared" si="122"/>
        <v>0</v>
      </c>
      <c r="O883" s="191">
        <f t="shared" si="123"/>
        <v>0</v>
      </c>
      <c r="P883" s="187" t="str">
        <f t="shared" si="124"/>
        <v>Dins Periode Legal</v>
      </c>
      <c r="Q883" s="187" t="str">
        <f t="shared" si="125"/>
        <v xml:space="preserve"> - Dins Periode Legal</v>
      </c>
      <c r="R883" s="187" t="str">
        <f t="shared" si="120"/>
        <v xml:space="preserve"> - Import Total</v>
      </c>
      <c r="S883" s="193">
        <f t="shared" si="128"/>
        <v>0</v>
      </c>
      <c r="T883" s="192">
        <f t="shared" si="126"/>
        <v>0</v>
      </c>
    </row>
    <row r="884" spans="12:20" x14ac:dyDescent="0.25">
      <c r="L884" s="189" t="str">
        <f t="shared" si="121"/>
        <v/>
      </c>
      <c r="M884" s="190" t="str">
        <f t="shared" si="127"/>
        <v/>
      </c>
      <c r="N884" s="187">
        <f t="shared" si="122"/>
        <v>0</v>
      </c>
      <c r="O884" s="191">
        <f t="shared" si="123"/>
        <v>0</v>
      </c>
      <c r="P884" s="187" t="str">
        <f t="shared" si="124"/>
        <v>Dins Periode Legal</v>
      </c>
      <c r="Q884" s="187" t="str">
        <f t="shared" si="125"/>
        <v xml:space="preserve"> - Dins Periode Legal</v>
      </c>
      <c r="R884" s="187" t="str">
        <f t="shared" si="120"/>
        <v xml:space="preserve"> - Import Total</v>
      </c>
      <c r="S884" s="193">
        <f t="shared" si="128"/>
        <v>0</v>
      </c>
      <c r="T884" s="192">
        <f t="shared" si="126"/>
        <v>0</v>
      </c>
    </row>
    <row r="885" spans="12:20" x14ac:dyDescent="0.25">
      <c r="L885" s="189" t="str">
        <f t="shared" si="121"/>
        <v/>
      </c>
      <c r="M885" s="190" t="str">
        <f t="shared" si="127"/>
        <v/>
      </c>
      <c r="N885" s="187">
        <f t="shared" si="122"/>
        <v>0</v>
      </c>
      <c r="O885" s="191">
        <f t="shared" si="123"/>
        <v>0</v>
      </c>
      <c r="P885" s="187" t="str">
        <f t="shared" si="124"/>
        <v>Dins Periode Legal</v>
      </c>
      <c r="Q885" s="187" t="str">
        <f t="shared" si="125"/>
        <v xml:space="preserve"> - Dins Periode Legal</v>
      </c>
      <c r="R885" s="187" t="str">
        <f t="shared" si="120"/>
        <v xml:space="preserve"> - Import Total</v>
      </c>
      <c r="S885" s="193">
        <f t="shared" si="128"/>
        <v>0</v>
      </c>
      <c r="T885" s="192">
        <f t="shared" si="126"/>
        <v>0</v>
      </c>
    </row>
    <row r="886" spans="12:20" x14ac:dyDescent="0.25">
      <c r="L886" s="104" t="str">
        <f t="shared" ref="L886" si="129">IF(D686="","",MONTH(D686))</f>
        <v/>
      </c>
      <c r="M886" s="105" t="str">
        <f t="shared" si="127"/>
        <v/>
      </c>
      <c r="N886" s="93"/>
      <c r="O886" s="106"/>
      <c r="P886" s="93"/>
      <c r="Q886" s="93"/>
      <c r="R886" s="93"/>
      <c r="S886" s="110"/>
      <c r="T886" s="107"/>
    </row>
    <row r="1048298" spans="3:3" x14ac:dyDescent="0.25">
      <c r="C1048298" s="95"/>
    </row>
    <row r="1048354" spans="3:3" x14ac:dyDescent="0.25">
      <c r="C1048354" s="188"/>
    </row>
    <row r="1048363" spans="3:3" x14ac:dyDescent="0.25">
      <c r="C1048363" s="188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53"/>
  <sheetViews>
    <sheetView topLeftCell="A31" zoomScale="70" zoomScaleNormal="70" workbookViewId="0">
      <selection activeCell="E52" sqref="E52"/>
    </sheetView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10.710937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>
        <v>44742</v>
      </c>
      <c r="D7" s="179" t="s">
        <v>14</v>
      </c>
      <c r="E7" s="180">
        <v>99.86</v>
      </c>
      <c r="F7" s="195" t="s">
        <v>1149</v>
      </c>
      <c r="G7" s="134">
        <f t="shared" ref="G7" si="0">IF(C7="","",MONTH(C7))</f>
        <v>6</v>
      </c>
      <c r="H7" s="105" t="str">
        <f>IF($G7="","",VLOOKUP($G7,APR.FP!$AJ$8:$AL$19,2,FALSE))</f>
        <v>T2</v>
      </c>
      <c r="I7" s="144">
        <f>IF($G7="","",VLOOKUP($G7,APR.FP!$AJ$8:$AL$19,3,FALSE))</f>
        <v>44742</v>
      </c>
      <c r="J7" s="147">
        <f t="shared" ref="J7" si="1">IF(C7="",0,DAYS360(C7,I7))</f>
        <v>0</v>
      </c>
      <c r="K7" s="138">
        <f t="shared" ref="K7" si="2">+E7*J7</f>
        <v>0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T2 - Dins Periode Legal</v>
      </c>
      <c r="N7" s="93" t="str">
        <f t="shared" ref="N7:N60" si="5">CONCATENATE($H7," - Import Total")</f>
        <v>T2 - Import Total</v>
      </c>
      <c r="O7" s="110">
        <f t="shared" ref="O7" si="6">IF(H7="",0,E7/(VLOOKUP(N7,$T$10:$U$28,2,FALSE))*J7)</f>
        <v>0</v>
      </c>
      <c r="P7" s="107">
        <f t="shared" ref="P7" si="7">IF(G7="",0,1)</f>
        <v>1</v>
      </c>
      <c r="Q7" s="138"/>
      <c r="S7" s="138"/>
    </row>
    <row r="8" spans="2:23" x14ac:dyDescent="0.25">
      <c r="C8" s="188">
        <v>44742</v>
      </c>
      <c r="D8" s="179" t="s">
        <v>367</v>
      </c>
      <c r="E8" s="198">
        <v>3065.99</v>
      </c>
      <c r="F8" s="195" t="s">
        <v>1150</v>
      </c>
      <c r="G8" s="134">
        <f t="shared" ref="G8" si="8">IF(C8="","",MONTH(C8))</f>
        <v>6</v>
      </c>
      <c r="H8" s="105" t="str">
        <f>IF($G8="","",VLOOKUP($G8,APR.FP!$AJ$8:$AL$19,2,FALSE))</f>
        <v>T2</v>
      </c>
      <c r="I8" s="144">
        <f>IF($G8="","",VLOOKUP($G8,APR.FP!$AJ$8:$AL$19,3,FALSE))</f>
        <v>44742</v>
      </c>
      <c r="J8" s="147">
        <f t="shared" ref="J8:J11" si="9">IF(C8="",0,DAYS360(C8,I8))</f>
        <v>0</v>
      </c>
      <c r="K8" s="138">
        <f t="shared" ref="K8:K11" si="10">+E8*J8</f>
        <v>0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T2 - Dins Periode Legal</v>
      </c>
      <c r="N8" s="93" t="str">
        <f t="shared" si="5"/>
        <v>T2 - Import Total</v>
      </c>
      <c r="O8" s="110">
        <f t="shared" ref="O8:O11" si="13">IF(H8="",0,E8/(VLOOKUP(N8,$T$10:$U$28,2,FALSE))*J8)</f>
        <v>0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88">
        <v>44742</v>
      </c>
      <c r="D9" s="179" t="s">
        <v>562</v>
      </c>
      <c r="E9" s="198">
        <v>1310.0999999999999</v>
      </c>
      <c r="F9" s="195" t="s">
        <v>1151</v>
      </c>
      <c r="G9" s="134">
        <f t="shared" ref="G9:G35" si="15">IF(C9="","",MONTH(C9))</f>
        <v>6</v>
      </c>
      <c r="H9" s="105" t="str">
        <f>IF($G9="","",VLOOKUP($G9,APR.FP!$AJ$8:$AL$19,2,FALSE))</f>
        <v>T2</v>
      </c>
      <c r="I9" s="144">
        <f>IF($G9="","",VLOOKUP($G9,APR.FP!$AJ$8:$AL$19,3,FALSE))</f>
        <v>44742</v>
      </c>
      <c r="J9" s="147">
        <f t="shared" si="9"/>
        <v>0</v>
      </c>
      <c r="K9" s="138">
        <f t="shared" si="10"/>
        <v>0</v>
      </c>
      <c r="L9" s="93" t="str">
        <f t="shared" si="11"/>
        <v>Dins Periode Legal</v>
      </c>
      <c r="M9" s="93" t="str">
        <f t="shared" si="12"/>
        <v>T2 - Dins Periode Legal</v>
      </c>
      <c r="N9" s="93" t="str">
        <f t="shared" si="5"/>
        <v>T2 - Import Total</v>
      </c>
      <c r="O9" s="110">
        <f t="shared" si="13"/>
        <v>0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99">
        <v>44739</v>
      </c>
      <c r="D10" s="179" t="s">
        <v>1152</v>
      </c>
      <c r="E10" s="198">
        <v>2174.98</v>
      </c>
      <c r="F10" s="195" t="s">
        <v>1153</v>
      </c>
      <c r="G10" s="134">
        <f t="shared" si="15"/>
        <v>6</v>
      </c>
      <c r="H10" s="105" t="str">
        <f>IF($G10="","",VLOOKUP($G10,APR.FP!$AJ$8:$AL$19,2,FALSE))</f>
        <v>T2</v>
      </c>
      <c r="I10" s="144">
        <f>IF($G10="","",VLOOKUP($G10,APR.FP!$AJ$8:$AL$19,3,FALSE))</f>
        <v>44742</v>
      </c>
      <c r="J10" s="147">
        <f t="shared" si="9"/>
        <v>3</v>
      </c>
      <c r="K10" s="138">
        <f t="shared" si="10"/>
        <v>6524.9400000000005</v>
      </c>
      <c r="L10" s="93" t="str">
        <f t="shared" si="11"/>
        <v>Dins Periode Legal</v>
      </c>
      <c r="M10" s="93" t="str">
        <f t="shared" si="12"/>
        <v>T2 - Dins Periode Legal</v>
      </c>
      <c r="N10" s="93" t="str">
        <f t="shared" si="5"/>
        <v>T2 - Import Total</v>
      </c>
      <c r="O10" s="110">
        <f t="shared" si="13"/>
        <v>0.10048258262785699</v>
      </c>
      <c r="P10" s="107">
        <f t="shared" si="14"/>
        <v>1</v>
      </c>
      <c r="Q10" s="138"/>
      <c r="T10" s="101" t="s">
        <v>508</v>
      </c>
      <c r="U10" s="106">
        <f>SUMIF($N:$N,$T10,$E:$E)</f>
        <v>344.85</v>
      </c>
      <c r="V10" s="106">
        <f>SUMIF(N:N,T10,O:O)</f>
        <v>2</v>
      </c>
      <c r="W10" s="106">
        <f>SUMIF(N:N,T10,P:P)</f>
        <v>1</v>
      </c>
    </row>
    <row r="11" spans="2:23" x14ac:dyDescent="0.25">
      <c r="C11" s="199">
        <v>44742</v>
      </c>
      <c r="D11" s="179" t="s">
        <v>42</v>
      </c>
      <c r="E11" s="198">
        <v>772.55</v>
      </c>
      <c r="F11" s="195" t="s">
        <v>1154</v>
      </c>
      <c r="G11" s="134">
        <f t="shared" si="15"/>
        <v>6</v>
      </c>
      <c r="H11" s="105" t="str">
        <f>IF($G11="","",VLOOKUP($G11,APR.FP!$AJ$8:$AL$19,2,FALSE))</f>
        <v>T2</v>
      </c>
      <c r="I11" s="144">
        <f>IF($G11="","",VLOOKUP($G11,APR.FP!$AJ$8:$AL$19,3,FALSE))</f>
        <v>44742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T2 - Dins Periode Legal</v>
      </c>
      <c r="N11" s="93" t="str">
        <f t="shared" si="5"/>
        <v>T2 -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344.85</v>
      </c>
      <c r="V11" s="106">
        <f>SUMIF(M:M,T11,O:O)</f>
        <v>2</v>
      </c>
      <c r="W11" s="106">
        <f>SUMIF(M:M,T11,P:P)</f>
        <v>1</v>
      </c>
    </row>
    <row r="12" spans="2:23" x14ac:dyDescent="0.25">
      <c r="C12" s="199">
        <v>44734</v>
      </c>
      <c r="D12" s="195" t="s">
        <v>34</v>
      </c>
      <c r="E12" s="198">
        <v>3825.21</v>
      </c>
      <c r="F12" s="195" t="s">
        <v>1155</v>
      </c>
      <c r="G12" s="134">
        <f t="shared" si="15"/>
        <v>6</v>
      </c>
      <c r="H12" s="105" t="str">
        <f>IF($G12="","",VLOOKUP($G12,APR.FP!$AJ$8:$AL$19,2,FALSE))</f>
        <v>T2</v>
      </c>
      <c r="I12" s="144">
        <f>IF($G12="","",VLOOKUP($G12,APR.FP!$AJ$8:$AL$19,3,FALSE))</f>
        <v>44742</v>
      </c>
      <c r="J12" s="147">
        <f t="shared" ref="J12:J31" si="16">IF(C12="",0,DAYS360(C12,I12))</f>
        <v>8</v>
      </c>
      <c r="K12" s="138">
        <f t="shared" ref="K12:K31" si="17">+E12*J12</f>
        <v>30601.68</v>
      </c>
      <c r="L12" s="93" t="str">
        <f t="shared" ref="L12:L31" si="18">IF(J12&lt;=30,"Dins Periode Legal","Fora Periode Legal")</f>
        <v>Dins Periode Legal</v>
      </c>
      <c r="M12" s="93" t="str">
        <f t="shared" ref="M12:M31" si="19">CONCATENATE($H12," - ",L12)</f>
        <v>T2 - Dins Periode Legal</v>
      </c>
      <c r="N12" s="93" t="str">
        <f t="shared" si="5"/>
        <v>T2 - Import Total</v>
      </c>
      <c r="O12" s="110">
        <f t="shared" ref="O12:O31" si="20">IF(H12="",0,E12/(VLOOKUP(N12,$T$10:$U$28,2,FALSE))*J12)</f>
        <v>0.47125886815070156</v>
      </c>
      <c r="P12" s="107">
        <f t="shared" ref="P12:P31" si="21">IF(G12="",0,1)</f>
        <v>1</v>
      </c>
      <c r="Q12" s="138"/>
      <c r="T12" s="101" t="s">
        <v>507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C13" s="199">
        <v>44742</v>
      </c>
      <c r="D13" s="195" t="s">
        <v>1158</v>
      </c>
      <c r="E13" s="198">
        <v>42.48</v>
      </c>
      <c r="F13" s="195" t="s">
        <v>1156</v>
      </c>
      <c r="G13" s="134">
        <f t="shared" si="15"/>
        <v>6</v>
      </c>
      <c r="H13" s="105" t="str">
        <f>IF($G13="","",VLOOKUP($G13,APR.FP!$AJ$8:$AL$19,2,FALSE))</f>
        <v>T2</v>
      </c>
      <c r="I13" s="144">
        <f>IF($G13="","",VLOOKUP($G13,APR.FP!$AJ$8:$AL$19,3,FALSE))</f>
        <v>44742</v>
      </c>
      <c r="J13" s="147">
        <f t="shared" si="16"/>
        <v>0</v>
      </c>
      <c r="K13" s="138">
        <f t="shared" si="17"/>
        <v>0</v>
      </c>
      <c r="L13" s="93" t="str">
        <f t="shared" si="18"/>
        <v>Dins Periode Legal</v>
      </c>
      <c r="M13" s="93" t="str">
        <f t="shared" si="19"/>
        <v>T2 - Dins Periode Legal</v>
      </c>
      <c r="N13" s="93" t="str">
        <f t="shared" si="5"/>
        <v>T2 - Import Total</v>
      </c>
      <c r="O13" s="110">
        <f t="shared" si="20"/>
        <v>0</v>
      </c>
      <c r="P13" s="107">
        <f t="shared" si="21"/>
        <v>1</v>
      </c>
      <c r="Q13" s="138"/>
      <c r="T13" s="101" t="s">
        <v>538</v>
      </c>
      <c r="U13" s="106">
        <f>SUMIF($N:$N,T10,$K:$K)</f>
        <v>689.7</v>
      </c>
      <c r="V13" s="106"/>
      <c r="W13" s="106"/>
    </row>
    <row r="14" spans="2:23" x14ac:dyDescent="0.25">
      <c r="C14" s="199">
        <v>44742</v>
      </c>
      <c r="D14" s="195" t="s">
        <v>1158</v>
      </c>
      <c r="E14" s="198">
        <v>70.89</v>
      </c>
      <c r="F14" s="195" t="s">
        <v>1157</v>
      </c>
      <c r="G14" s="134">
        <f t="shared" si="15"/>
        <v>6</v>
      </c>
      <c r="H14" s="105" t="str">
        <f>IF($G14="","",VLOOKUP($G14,APR.FP!$AJ$8:$AL$19,2,FALSE))</f>
        <v>T2</v>
      </c>
      <c r="I14" s="144">
        <f>IF($G14="","",VLOOKUP($G14,APR.FP!$AJ$8:$AL$19,3,FALSE))</f>
        <v>44742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T2 - Dins Periode Legal</v>
      </c>
      <c r="N14" s="93" t="str">
        <f t="shared" si="5"/>
        <v>T2 -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99">
        <v>44742</v>
      </c>
      <c r="D15" s="179" t="s">
        <v>1159</v>
      </c>
      <c r="E15" s="198">
        <v>6261.75</v>
      </c>
      <c r="F15" s="195" t="s">
        <v>1160</v>
      </c>
      <c r="G15" s="134">
        <f t="shared" si="15"/>
        <v>6</v>
      </c>
      <c r="H15" s="105" t="str">
        <f>IF($G15="","",VLOOKUP($G15,APR.FP!$AJ$8:$AL$19,2,FALSE))</f>
        <v>T2</v>
      </c>
      <c r="I15" s="144">
        <f>IF($G15="","",VLOOKUP($G15,APR.FP!$AJ$8:$AL$19,3,FALSE))</f>
        <v>44742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T2 - Dins Periode Legal</v>
      </c>
      <c r="N15" s="93" t="str">
        <f t="shared" si="5"/>
        <v>T2 -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64936.03</v>
      </c>
      <c r="V15" s="106">
        <f>SUMIF(N:N,T15,O:O)</f>
        <v>6.7389224441346363</v>
      </c>
      <c r="W15" s="106">
        <f>SUMIF(N:N,T15,P:P)</f>
        <v>45</v>
      </c>
    </row>
    <row r="16" spans="2:23" x14ac:dyDescent="0.25">
      <c r="C16" s="188">
        <v>44649</v>
      </c>
      <c r="D16" s="195" t="s">
        <v>791</v>
      </c>
      <c r="E16" s="198">
        <v>344.85</v>
      </c>
      <c r="F16" s="195" t="s">
        <v>792</v>
      </c>
      <c r="G16" s="134">
        <f t="shared" si="15"/>
        <v>3</v>
      </c>
      <c r="H16" s="105" t="str">
        <f>IF($G16="","",VLOOKUP($G16,APR.FP!$AJ$8:$AL$19,2,FALSE))</f>
        <v>T1</v>
      </c>
      <c r="I16" s="144">
        <f>IF($G16="","",VLOOKUP($G16,APR.FP!$AJ$8:$AL$19,3,FALSE))</f>
        <v>44651</v>
      </c>
      <c r="J16" s="147">
        <f t="shared" si="16"/>
        <v>2</v>
      </c>
      <c r="K16" s="138">
        <f t="shared" si="17"/>
        <v>689.7</v>
      </c>
      <c r="L16" s="93" t="str">
        <f t="shared" si="18"/>
        <v>Dins Periode Legal</v>
      </c>
      <c r="M16" s="93" t="str">
        <f t="shared" si="19"/>
        <v>T1 - Dins Periode Legal</v>
      </c>
      <c r="N16" s="93" t="str">
        <f t="shared" si="5"/>
        <v>T1 - Import Total</v>
      </c>
      <c r="O16" s="110">
        <f t="shared" si="20"/>
        <v>2</v>
      </c>
      <c r="P16" s="107">
        <f t="shared" si="21"/>
        <v>1</v>
      </c>
      <c r="Q16" s="138"/>
      <c r="T16" s="101" t="s">
        <v>514</v>
      </c>
      <c r="U16" s="106">
        <f>SUMIF($M:$M,$T16,$E:$E)</f>
        <v>64936.03</v>
      </c>
      <c r="V16" s="106">
        <f>SUMIF(M:M,T16,O:O)</f>
        <v>6.7389224441346363</v>
      </c>
      <c r="W16" s="106">
        <f>SUMIF(M:M,T16,P:P)</f>
        <v>45</v>
      </c>
    </row>
    <row r="17" spans="3:23" x14ac:dyDescent="0.25">
      <c r="C17" s="199">
        <v>44742</v>
      </c>
      <c r="D17" s="194" t="s">
        <v>35</v>
      </c>
      <c r="E17" s="198">
        <v>15.03</v>
      </c>
      <c r="F17" s="195" t="s">
        <v>1161</v>
      </c>
      <c r="G17" s="134">
        <f t="shared" si="15"/>
        <v>6</v>
      </c>
      <c r="H17" s="105" t="str">
        <f>IF($G17="","",VLOOKUP($G17,APR.FP!$AJ$8:$AL$19,2,FALSE))</f>
        <v>T2</v>
      </c>
      <c r="I17" s="144">
        <f>IF($G17="","",VLOOKUP($G17,APR.FP!$AJ$8:$AL$19,3,FALSE))</f>
        <v>44742</v>
      </c>
      <c r="J17" s="147">
        <f t="shared" si="16"/>
        <v>0</v>
      </c>
      <c r="K17" s="138">
        <f t="shared" si="17"/>
        <v>0</v>
      </c>
      <c r="L17" s="93" t="str">
        <f t="shared" si="18"/>
        <v>Dins Periode Legal</v>
      </c>
      <c r="M17" s="93" t="str">
        <f t="shared" si="19"/>
        <v>T2 - Dins Periode Legal</v>
      </c>
      <c r="N17" s="93" t="str">
        <f t="shared" si="5"/>
        <v>T2 - Import Total</v>
      </c>
      <c r="O17" s="110">
        <f t="shared" si="20"/>
        <v>0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99">
        <v>44742</v>
      </c>
      <c r="D18" s="194" t="s">
        <v>35</v>
      </c>
      <c r="E18" s="198">
        <v>627.45000000000005</v>
      </c>
      <c r="F18" s="195" t="s">
        <v>1162</v>
      </c>
      <c r="G18" s="134">
        <f t="shared" si="15"/>
        <v>6</v>
      </c>
      <c r="H18" s="105" t="str">
        <f>IF($G18="","",VLOOKUP($G18,APR.FP!$AJ$8:$AL$19,2,FALSE))</f>
        <v>T2</v>
      </c>
      <c r="I18" s="144">
        <f>IF($G18="","",VLOOKUP($G18,APR.FP!$AJ$8:$AL$19,3,FALSE))</f>
        <v>44742</v>
      </c>
      <c r="J18" s="147">
        <f t="shared" si="16"/>
        <v>0</v>
      </c>
      <c r="K18" s="138">
        <f t="shared" si="17"/>
        <v>0</v>
      </c>
      <c r="L18" s="93" t="str">
        <f t="shared" si="18"/>
        <v>Dins Periode Legal</v>
      </c>
      <c r="M18" s="93" t="str">
        <f t="shared" si="19"/>
        <v>T2 - Dins Periode Legal</v>
      </c>
      <c r="N18" s="93" t="str">
        <f t="shared" si="5"/>
        <v>T2 - Import Total</v>
      </c>
      <c r="O18" s="110">
        <f t="shared" si="20"/>
        <v>0</v>
      </c>
      <c r="P18" s="107">
        <f t="shared" si="21"/>
        <v>1</v>
      </c>
      <c r="Q18" s="138"/>
      <c r="T18" s="101" t="s">
        <v>539</v>
      </c>
      <c r="U18" s="106">
        <f>SUMIF($N:$N,T15,$K:$K)</f>
        <v>437598.87</v>
      </c>
      <c r="V18" s="91"/>
      <c r="W18" s="91"/>
    </row>
    <row r="19" spans="3:23" x14ac:dyDescent="0.25">
      <c r="C19" s="199">
        <v>44742</v>
      </c>
      <c r="D19" s="134" t="s">
        <v>138</v>
      </c>
      <c r="E19" s="198">
        <v>669.83</v>
      </c>
      <c r="F19" s="195" t="s">
        <v>1163</v>
      </c>
      <c r="G19" s="134">
        <f t="shared" si="15"/>
        <v>6</v>
      </c>
      <c r="H19" s="105" t="str">
        <f>IF($G19="","",VLOOKUP($G19,APR.FP!$AJ$8:$AL$19,2,FALSE))</f>
        <v>T2</v>
      </c>
      <c r="I19" s="144">
        <f>IF($G19="","",VLOOKUP($G19,APR.FP!$AJ$8:$AL$19,3,FALSE))</f>
        <v>44742</v>
      </c>
      <c r="J19" s="147">
        <f t="shared" si="16"/>
        <v>0</v>
      </c>
      <c r="K19" s="138">
        <f t="shared" si="17"/>
        <v>0</v>
      </c>
      <c r="L19" s="93" t="str">
        <f t="shared" si="18"/>
        <v>Dins Periode Legal</v>
      </c>
      <c r="M19" s="93" t="str">
        <f t="shared" si="19"/>
        <v>T2 - Dins Periode Legal</v>
      </c>
      <c r="N19" s="93" t="str">
        <f t="shared" si="5"/>
        <v>T2 - Import Total</v>
      </c>
      <c r="O19" s="110">
        <f t="shared" si="20"/>
        <v>0</v>
      </c>
      <c r="P19" s="107">
        <f t="shared" si="21"/>
        <v>1</v>
      </c>
      <c r="Q19" s="138"/>
      <c r="T19" s="91"/>
    </row>
    <row r="20" spans="3:23" x14ac:dyDescent="0.25">
      <c r="C20" s="199">
        <v>44742</v>
      </c>
      <c r="D20" s="194" t="s">
        <v>20</v>
      </c>
      <c r="E20" s="198">
        <v>429.55</v>
      </c>
      <c r="F20" s="195" t="s">
        <v>1164</v>
      </c>
      <c r="G20" s="134">
        <f t="shared" si="15"/>
        <v>6</v>
      </c>
      <c r="H20" s="105" t="str">
        <f>IF($G20="","",VLOOKUP($G20,APR.FP!$AJ$8:$AL$19,2,FALSE))</f>
        <v>T2</v>
      </c>
      <c r="I20" s="144">
        <f>IF($G20="","",VLOOKUP($G20,APR.FP!$AJ$8:$AL$19,3,FALSE))</f>
        <v>44742</v>
      </c>
      <c r="J20" s="147">
        <f t="shared" si="16"/>
        <v>0</v>
      </c>
      <c r="K20" s="138">
        <f t="shared" si="17"/>
        <v>0</v>
      </c>
      <c r="L20" s="93" t="str">
        <f t="shared" si="18"/>
        <v>Dins Periode Legal</v>
      </c>
      <c r="M20" s="93" t="str">
        <f t="shared" si="19"/>
        <v>T2 - Dins Periode Legal</v>
      </c>
      <c r="N20" s="93" t="str">
        <f t="shared" si="5"/>
        <v>T2 - Import Total</v>
      </c>
      <c r="O20" s="110">
        <f t="shared" si="20"/>
        <v>0</v>
      </c>
      <c r="P20" s="107">
        <f t="shared" si="21"/>
        <v>1</v>
      </c>
      <c r="Q20" s="138"/>
      <c r="T20" s="101" t="s">
        <v>516</v>
      </c>
      <c r="U20" s="106">
        <f>SUMIF($N:$N,$T20,$E:$E)</f>
        <v>0</v>
      </c>
      <c r="V20" s="106">
        <f>SUMIF(N:N,T20,O:O)</f>
        <v>0</v>
      </c>
      <c r="W20" s="106">
        <f>SUMIF(N:N,T20,P:P)</f>
        <v>0</v>
      </c>
    </row>
    <row r="21" spans="3:23" x14ac:dyDescent="0.25">
      <c r="C21" s="199">
        <v>44742</v>
      </c>
      <c r="D21" s="194" t="s">
        <v>1015</v>
      </c>
      <c r="E21" s="198">
        <v>1293.97</v>
      </c>
      <c r="F21" s="195" t="s">
        <v>1165</v>
      </c>
      <c r="G21" s="134">
        <f t="shared" si="15"/>
        <v>6</v>
      </c>
      <c r="H21" s="105" t="str">
        <f>IF($G21="","",VLOOKUP($G21,APR.FP!$AJ$8:$AL$19,2,FALSE))</f>
        <v>T2</v>
      </c>
      <c r="I21" s="144">
        <f>IF($G21="","",VLOOKUP($G21,APR.FP!$AJ$8:$AL$19,3,FALSE))</f>
        <v>44742</v>
      </c>
      <c r="J21" s="147">
        <f t="shared" si="16"/>
        <v>0</v>
      </c>
      <c r="K21" s="138">
        <f t="shared" si="17"/>
        <v>0</v>
      </c>
      <c r="L21" s="93" t="str">
        <f t="shared" si="18"/>
        <v>Dins Periode Legal</v>
      </c>
      <c r="M21" s="93" t="str">
        <f t="shared" si="19"/>
        <v>T2 - Dins Periode Legal</v>
      </c>
      <c r="N21" s="93" t="str">
        <f t="shared" si="5"/>
        <v>T2 - Import Total</v>
      </c>
      <c r="O21" s="110">
        <f t="shared" si="20"/>
        <v>0</v>
      </c>
      <c r="P21" s="107">
        <f t="shared" si="21"/>
        <v>1</v>
      </c>
      <c r="Q21" s="138"/>
      <c r="T21" s="101" t="s">
        <v>517</v>
      </c>
      <c r="U21" s="106">
        <f>SUMIF($M:$M,$T21,$E:$E)</f>
        <v>0</v>
      </c>
      <c r="V21" s="106">
        <f>SUMIF(M:M,T21,O:O)</f>
        <v>0</v>
      </c>
      <c r="W21" s="106">
        <f>SUMIF(M:M,T21,P:P)</f>
        <v>0</v>
      </c>
    </row>
    <row r="22" spans="3:23" x14ac:dyDescent="0.25">
      <c r="C22" s="199">
        <v>44742</v>
      </c>
      <c r="D22" s="194" t="s">
        <v>1015</v>
      </c>
      <c r="E22" s="198">
        <v>2655.71</v>
      </c>
      <c r="F22" s="195" t="s">
        <v>1166</v>
      </c>
      <c r="G22" s="134">
        <f t="shared" si="15"/>
        <v>6</v>
      </c>
      <c r="H22" s="105" t="str">
        <f>IF($G22="","",VLOOKUP($G22,APR.FP!$AJ$8:$AL$19,2,FALSE))</f>
        <v>T2</v>
      </c>
      <c r="I22" s="144">
        <f>IF($G22="","",VLOOKUP($G22,APR.FP!$AJ$8:$AL$19,3,FALSE))</f>
        <v>44742</v>
      </c>
      <c r="J22" s="147">
        <f t="shared" si="16"/>
        <v>0</v>
      </c>
      <c r="K22" s="138">
        <f t="shared" si="17"/>
        <v>0</v>
      </c>
      <c r="L22" s="93" t="str">
        <f t="shared" si="18"/>
        <v>Dins Periode Legal</v>
      </c>
      <c r="M22" s="93" t="str">
        <f t="shared" si="19"/>
        <v>T2 - Dins Periode Legal</v>
      </c>
      <c r="N22" s="93" t="str">
        <f t="shared" si="5"/>
        <v>T2 - Import Total</v>
      </c>
      <c r="O22" s="110">
        <f t="shared" si="20"/>
        <v>0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99">
        <v>44742</v>
      </c>
      <c r="D23" s="194" t="s">
        <v>1054</v>
      </c>
      <c r="E23" s="180">
        <v>257.39999999999998</v>
      </c>
      <c r="F23" s="195" t="s">
        <v>1167</v>
      </c>
      <c r="G23" s="134">
        <f t="shared" si="15"/>
        <v>6</v>
      </c>
      <c r="H23" s="105" t="str">
        <f>IF($G23="","",VLOOKUP($G23,APR.FP!$AJ$8:$AL$19,2,FALSE))</f>
        <v>T2</v>
      </c>
      <c r="I23" s="144">
        <f>IF($G23="","",VLOOKUP($G23,APR.FP!$AJ$8:$AL$19,3,FALSE))</f>
        <v>44742</v>
      </c>
      <c r="J23" s="147">
        <f t="shared" si="16"/>
        <v>0</v>
      </c>
      <c r="K23" s="138">
        <f t="shared" si="17"/>
        <v>0</v>
      </c>
      <c r="L23" s="93" t="str">
        <f t="shared" si="18"/>
        <v>Dins Periode Legal</v>
      </c>
      <c r="M23" s="93" t="str">
        <f t="shared" si="19"/>
        <v>T2 - Dins Periode Legal</v>
      </c>
      <c r="N23" s="93" t="str">
        <f t="shared" si="5"/>
        <v>T2 - Import Total</v>
      </c>
      <c r="O23" s="110">
        <f t="shared" si="20"/>
        <v>0</v>
      </c>
      <c r="P23" s="107">
        <f t="shared" si="21"/>
        <v>1</v>
      </c>
      <c r="Q23" s="138"/>
      <c r="T23" s="101" t="s">
        <v>540</v>
      </c>
      <c r="U23" s="106">
        <f>SUMIF($N:$N,T20,$K:$K)</f>
        <v>0</v>
      </c>
      <c r="V23" s="91"/>
      <c r="W23" s="91"/>
    </row>
    <row r="24" spans="3:23" x14ac:dyDescent="0.25">
      <c r="C24" s="199">
        <v>44742</v>
      </c>
      <c r="D24" s="194" t="s">
        <v>1168</v>
      </c>
      <c r="E24" s="198">
        <v>253.88</v>
      </c>
      <c r="F24" s="195" t="s">
        <v>1169</v>
      </c>
      <c r="G24" s="134">
        <f t="shared" si="15"/>
        <v>6</v>
      </c>
      <c r="H24" s="105" t="str">
        <f>IF($G24="","",VLOOKUP($G24,APR.FP!$AJ$8:$AL$19,2,FALSE))</f>
        <v>T2</v>
      </c>
      <c r="I24" s="144">
        <f>IF($G24="","",VLOOKUP($G24,APR.FP!$AJ$8:$AL$19,3,FALSE))</f>
        <v>44742</v>
      </c>
      <c r="J24" s="147">
        <f t="shared" si="16"/>
        <v>0</v>
      </c>
      <c r="K24" s="138">
        <f t="shared" si="17"/>
        <v>0</v>
      </c>
      <c r="L24" s="93" t="str">
        <f t="shared" si="18"/>
        <v>Dins Periode Legal</v>
      </c>
      <c r="M24" s="93" t="str">
        <f t="shared" si="19"/>
        <v>T2 - Dins Periode Legal</v>
      </c>
      <c r="N24" s="93" t="str">
        <f t="shared" si="5"/>
        <v>T2 - Import Total</v>
      </c>
      <c r="O24" s="110">
        <f t="shared" si="20"/>
        <v>0</v>
      </c>
      <c r="P24" s="107">
        <f t="shared" si="21"/>
        <v>1</v>
      </c>
      <c r="Q24" s="138"/>
      <c r="T24" s="91"/>
    </row>
    <row r="25" spans="3:23" x14ac:dyDescent="0.25">
      <c r="C25" s="188">
        <v>44742</v>
      </c>
      <c r="D25" s="194" t="s">
        <v>17</v>
      </c>
      <c r="E25" s="198">
        <v>409</v>
      </c>
      <c r="F25" s="195" t="s">
        <v>1170</v>
      </c>
      <c r="G25" s="134">
        <f t="shared" si="15"/>
        <v>6</v>
      </c>
      <c r="H25" s="105" t="str">
        <f>IF($G25="","",VLOOKUP($G25,APR.FP!$AJ$8:$AL$19,2,FALSE))</f>
        <v>T2</v>
      </c>
      <c r="I25" s="144">
        <f>IF($G25="","",VLOOKUP($G25,APR.FP!$AJ$8:$AL$19,3,FALSE))</f>
        <v>44742</v>
      </c>
      <c r="J25" s="147">
        <f t="shared" si="16"/>
        <v>0</v>
      </c>
      <c r="K25" s="138">
        <f t="shared" si="17"/>
        <v>0</v>
      </c>
      <c r="L25" s="93" t="str">
        <f t="shared" si="18"/>
        <v>Dins Periode Legal</v>
      </c>
      <c r="M25" s="93" t="str">
        <f t="shared" si="19"/>
        <v>T2 - Dins Periode Legal</v>
      </c>
      <c r="N25" s="93" t="str">
        <f t="shared" si="5"/>
        <v>T2 - Import Total</v>
      </c>
      <c r="O25" s="110">
        <f t="shared" si="20"/>
        <v>0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88">
        <v>44735</v>
      </c>
      <c r="D26" s="188" t="s">
        <v>1172</v>
      </c>
      <c r="E26" s="198">
        <v>326.60000000000002</v>
      </c>
      <c r="F26" s="195" t="s">
        <v>1171</v>
      </c>
      <c r="G26" s="134">
        <f t="shared" si="15"/>
        <v>6</v>
      </c>
      <c r="H26" s="105" t="str">
        <f>IF($G26="","",VLOOKUP($G26,APR.FP!$AJ$8:$AL$19,2,FALSE))</f>
        <v>T2</v>
      </c>
      <c r="I26" s="144">
        <f>IF($G26="","",VLOOKUP($G26,APR.FP!$AJ$8:$AL$19,3,FALSE))</f>
        <v>44742</v>
      </c>
      <c r="J26" s="147">
        <f t="shared" si="16"/>
        <v>7</v>
      </c>
      <c r="K26" s="138">
        <f t="shared" si="17"/>
        <v>2286.2000000000003</v>
      </c>
      <c r="L26" s="93" t="str">
        <f t="shared" si="18"/>
        <v>Dins Periode Legal</v>
      </c>
      <c r="M26" s="93" t="str">
        <f t="shared" si="19"/>
        <v>T2 - Dins Periode Legal</v>
      </c>
      <c r="N26" s="93" t="str">
        <f t="shared" si="5"/>
        <v>T2 - Import Total</v>
      </c>
      <c r="O26" s="110">
        <f t="shared" si="20"/>
        <v>3.5206956754208721E-2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88">
        <v>44742</v>
      </c>
      <c r="D27" s="188" t="s">
        <v>564</v>
      </c>
      <c r="E27" s="198">
        <v>170.01</v>
      </c>
      <c r="F27" s="195" t="s">
        <v>1173</v>
      </c>
      <c r="G27" s="134">
        <f t="shared" si="15"/>
        <v>6</v>
      </c>
      <c r="H27" s="105" t="str">
        <f>IF($G27="","",VLOOKUP($G27,APR.FP!$AJ$8:$AL$19,2,FALSE))</f>
        <v>T2</v>
      </c>
      <c r="I27" s="144">
        <f>IF($G27="","",VLOOKUP($G27,APR.FP!$AJ$8:$AL$19,3,FALSE))</f>
        <v>44742</v>
      </c>
      <c r="J27" s="147">
        <f t="shared" si="16"/>
        <v>0</v>
      </c>
      <c r="K27" s="138">
        <f t="shared" si="17"/>
        <v>0</v>
      </c>
      <c r="L27" s="93" t="str">
        <f t="shared" si="18"/>
        <v>Dins Periode Legal</v>
      </c>
      <c r="M27" s="93" t="str">
        <f t="shared" si="19"/>
        <v>T2 - Dins Periode Legal</v>
      </c>
      <c r="N27" s="93" t="str">
        <f t="shared" si="5"/>
        <v>T2 - Import Total</v>
      </c>
      <c r="O27" s="110">
        <f t="shared" si="20"/>
        <v>0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88">
        <v>44712</v>
      </c>
      <c r="D28" s="188" t="s">
        <v>1174</v>
      </c>
      <c r="E28" s="198">
        <v>12890.06</v>
      </c>
      <c r="F28" s="195" t="s">
        <v>1175</v>
      </c>
      <c r="G28" s="134">
        <f t="shared" si="15"/>
        <v>5</v>
      </c>
      <c r="H28" s="105" t="str">
        <f>IF($G28="","",VLOOKUP($G28,APR.FP!$AJ$8:$AL$19,2,FALSE))</f>
        <v>T2</v>
      </c>
      <c r="I28" s="144">
        <f>IF($G28="","",VLOOKUP($G28,APR.FP!$AJ$8:$AL$19,3,FALSE))</f>
        <v>44742</v>
      </c>
      <c r="J28" s="147">
        <f t="shared" si="16"/>
        <v>30</v>
      </c>
      <c r="K28" s="138">
        <f t="shared" si="17"/>
        <v>386701.8</v>
      </c>
      <c r="L28" s="93" t="str">
        <f t="shared" si="18"/>
        <v>Dins Periode Legal</v>
      </c>
      <c r="M28" s="93" t="str">
        <f t="shared" si="19"/>
        <v>T2 - Dins Periode Legal</v>
      </c>
      <c r="N28" s="93" t="str">
        <f t="shared" si="5"/>
        <v>T2 - Import Total</v>
      </c>
      <c r="O28" s="110">
        <f t="shared" si="20"/>
        <v>5.9551192150182271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99">
        <v>44742</v>
      </c>
      <c r="D29" s="188" t="s">
        <v>32</v>
      </c>
      <c r="E29" s="198">
        <v>55.85</v>
      </c>
      <c r="F29" s="195" t="s">
        <v>1176</v>
      </c>
      <c r="G29" s="134">
        <f t="shared" si="15"/>
        <v>6</v>
      </c>
      <c r="H29" s="105" t="str">
        <f>IF($G29="","",VLOOKUP($G29,APR.FP!$AJ$8:$AL$19,2,FALSE))</f>
        <v>T2</v>
      </c>
      <c r="I29" s="144">
        <f>IF($G29="","",VLOOKUP($G29,APR.FP!$AJ$8:$AL$19,3,FALSE))</f>
        <v>44742</v>
      </c>
      <c r="J29" s="147">
        <f t="shared" si="16"/>
        <v>0</v>
      </c>
      <c r="K29" s="138">
        <f t="shared" si="17"/>
        <v>0</v>
      </c>
      <c r="L29" s="93" t="str">
        <f t="shared" si="18"/>
        <v>Dins Periode Legal</v>
      </c>
      <c r="M29" s="93" t="str">
        <f t="shared" si="19"/>
        <v>T2 - Dins Periode Legal</v>
      </c>
      <c r="N29" s="93" t="str">
        <f t="shared" si="5"/>
        <v>T2 - Import Total</v>
      </c>
      <c r="O29" s="110">
        <f t="shared" si="20"/>
        <v>0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99">
        <v>44742</v>
      </c>
      <c r="D30" s="188" t="s">
        <v>32</v>
      </c>
      <c r="E30" s="198">
        <v>161.24</v>
      </c>
      <c r="F30" s="195" t="s">
        <v>1177</v>
      </c>
      <c r="G30" s="134">
        <f t="shared" si="15"/>
        <v>6</v>
      </c>
      <c r="H30" s="105" t="str">
        <f>IF($G30="","",VLOOKUP($G30,APR.FP!$AJ$8:$AL$19,2,FALSE))</f>
        <v>T2</v>
      </c>
      <c r="I30" s="144">
        <f>IF($G30="","",VLOOKUP($G30,APR.FP!$AJ$8:$AL$19,3,FALSE))</f>
        <v>44742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T2 - Dins Periode Legal</v>
      </c>
      <c r="N30" s="93" t="str">
        <f t="shared" si="5"/>
        <v>T2 -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99">
        <v>44742</v>
      </c>
      <c r="D31" s="188" t="s">
        <v>554</v>
      </c>
      <c r="E31" s="198">
        <v>2632.21</v>
      </c>
      <c r="F31" s="195" t="s">
        <v>1178</v>
      </c>
      <c r="G31" s="134">
        <f t="shared" si="15"/>
        <v>6</v>
      </c>
      <c r="H31" s="105" t="str">
        <f>IF($G31="","",VLOOKUP($G31,APR.FP!$AJ$8:$AL$19,2,FALSE))</f>
        <v>T2</v>
      </c>
      <c r="I31" s="144">
        <f>IF($G31="","",VLOOKUP($G31,APR.FP!$AJ$8:$AL$19,3,FALSE))</f>
        <v>44742</v>
      </c>
      <c r="J31" s="147">
        <f t="shared" si="16"/>
        <v>0</v>
      </c>
      <c r="K31" s="138">
        <f t="shared" si="17"/>
        <v>0</v>
      </c>
      <c r="L31" s="93" t="str">
        <f t="shared" si="18"/>
        <v>Dins Periode Legal</v>
      </c>
      <c r="M31" s="93" t="str">
        <f t="shared" si="19"/>
        <v>T2 - Dins Periode Legal</v>
      </c>
      <c r="N31" s="93" t="str">
        <f t="shared" si="5"/>
        <v>T2 - Import Total</v>
      </c>
      <c r="O31" s="110">
        <f t="shared" si="20"/>
        <v>0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99">
        <v>44737</v>
      </c>
      <c r="D32" s="188" t="s">
        <v>962</v>
      </c>
      <c r="E32" s="198">
        <v>114.66</v>
      </c>
      <c r="F32" s="195" t="s">
        <v>1179</v>
      </c>
      <c r="G32" s="134">
        <f t="shared" si="15"/>
        <v>6</v>
      </c>
      <c r="H32" s="105" t="str">
        <f>IF($G32="","",VLOOKUP($G32,APR.FP!$AJ$8:$AL$19,2,FALSE))</f>
        <v>T2</v>
      </c>
      <c r="I32" s="144">
        <f>IF($G32="","",VLOOKUP($G32,APR.FP!$AJ$8:$AL$19,3,FALSE))</f>
        <v>44742</v>
      </c>
      <c r="J32" s="147">
        <f t="shared" ref="J32:J51" si="22">IF(C32="",0,DAYS360(C32,I32))</f>
        <v>5</v>
      </c>
      <c r="K32" s="138">
        <f t="shared" ref="K32:K42" si="23">+E32*J32</f>
        <v>573.29999999999995</v>
      </c>
      <c r="L32" s="93" t="str">
        <f t="shared" ref="L32:L51" si="24">IF(J32&lt;=30,"Dins Periode Legal","Fora Periode Legal")</f>
        <v>Dins Periode Legal</v>
      </c>
      <c r="M32" s="93" t="str">
        <f t="shared" ref="M32:M51" si="25">CONCATENATE($H32," - ",L32)</f>
        <v>T2 - Dins Periode Legal</v>
      </c>
      <c r="N32" s="93" t="str">
        <f t="shared" si="5"/>
        <v>T2 - Import Total</v>
      </c>
      <c r="O32" s="110">
        <f t="shared" ref="O32:O42" si="26">IF(H32="",0,E32/(VLOOKUP(N32,$T$10:$U$28,2,FALSE))*J32)</f>
        <v>8.8286887880272315E-3</v>
      </c>
      <c r="P32" s="107">
        <f t="shared" ref="P32:P46" si="27">IF(G32="",0,1)</f>
        <v>1</v>
      </c>
      <c r="Q32" s="138"/>
      <c r="U32" s="137"/>
      <c r="V32" s="137"/>
      <c r="W32" s="139"/>
    </row>
    <row r="33" spans="3:23" x14ac:dyDescent="0.25">
      <c r="C33" s="199">
        <v>44742</v>
      </c>
      <c r="D33" s="188" t="s">
        <v>962</v>
      </c>
      <c r="E33" s="198">
        <v>78.2</v>
      </c>
      <c r="F33" s="195" t="s">
        <v>1180</v>
      </c>
      <c r="G33" s="134">
        <f t="shared" si="15"/>
        <v>6</v>
      </c>
      <c r="H33" s="105" t="str">
        <f>IF($G33="","",VLOOKUP($G33,APR.FP!$AJ$8:$AL$19,2,FALSE))</f>
        <v>T2</v>
      </c>
      <c r="I33" s="144">
        <f>IF($G33="","",VLOOKUP($G33,APR.FP!$AJ$8:$AL$19,3,FALSE))</f>
        <v>44742</v>
      </c>
      <c r="J33" s="147">
        <f t="shared" si="22"/>
        <v>0</v>
      </c>
      <c r="K33" s="138">
        <f t="shared" si="23"/>
        <v>0</v>
      </c>
      <c r="L33" s="93" t="str">
        <f t="shared" si="24"/>
        <v>Dins Periode Legal</v>
      </c>
      <c r="M33" s="93" t="str">
        <f t="shared" si="25"/>
        <v>T2 - Dins Periode Legal</v>
      </c>
      <c r="N33" s="93" t="str">
        <f t="shared" si="5"/>
        <v>T2 - Import Total</v>
      </c>
      <c r="O33" s="110">
        <f t="shared" si="26"/>
        <v>0</v>
      </c>
      <c r="P33" s="107">
        <f t="shared" si="27"/>
        <v>1</v>
      </c>
      <c r="Q33" s="138"/>
      <c r="U33" s="137"/>
      <c r="V33" s="137"/>
      <c r="W33" s="139"/>
    </row>
    <row r="34" spans="3:23" x14ac:dyDescent="0.25">
      <c r="C34" s="199">
        <v>44725</v>
      </c>
      <c r="D34" s="188" t="s">
        <v>109</v>
      </c>
      <c r="E34" s="198">
        <v>411.7</v>
      </c>
      <c r="F34" s="195" t="s">
        <v>1181</v>
      </c>
      <c r="G34" s="134">
        <f t="shared" si="15"/>
        <v>6</v>
      </c>
      <c r="H34" s="105" t="str">
        <f>IF($G34="","",VLOOKUP($G34,APR.FP!$AJ$8:$AL$19,2,FALSE))</f>
        <v>T2</v>
      </c>
      <c r="I34" s="144">
        <f>IF($G34="","",VLOOKUP($G34,APR.FP!$AJ$8:$AL$19,3,FALSE))</f>
        <v>44742</v>
      </c>
      <c r="J34" s="147">
        <f t="shared" si="22"/>
        <v>17</v>
      </c>
      <c r="K34" s="138">
        <f t="shared" si="23"/>
        <v>6998.9</v>
      </c>
      <c r="L34" s="93" t="str">
        <f t="shared" si="24"/>
        <v>Dins Periode Legal</v>
      </c>
      <c r="M34" s="93" t="str">
        <f t="shared" si="25"/>
        <v>T2 - Dins Periode Legal</v>
      </c>
      <c r="N34" s="93" t="str">
        <f t="shared" si="5"/>
        <v>T2 - Import Total</v>
      </c>
      <c r="O34" s="110">
        <f t="shared" si="26"/>
        <v>0.10778145815196893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99">
        <v>44740</v>
      </c>
      <c r="D35" s="188" t="s">
        <v>109</v>
      </c>
      <c r="E35" s="198">
        <v>427.25</v>
      </c>
      <c r="F35" s="195" t="s">
        <v>1182</v>
      </c>
      <c r="G35" s="134">
        <f t="shared" si="15"/>
        <v>6</v>
      </c>
      <c r="H35" s="105" t="str">
        <f>IF($G35="","",VLOOKUP($G35,APR.FP!$AJ$8:$AL$19,2,FALSE))</f>
        <v>T2</v>
      </c>
      <c r="I35" s="144">
        <f>IF($G35="","",VLOOKUP($G35,APR.FP!$AJ$8:$AL$19,3,FALSE))</f>
        <v>44742</v>
      </c>
      <c r="J35" s="147">
        <f t="shared" si="22"/>
        <v>2</v>
      </c>
      <c r="K35" s="138">
        <f t="shared" si="23"/>
        <v>854.5</v>
      </c>
      <c r="L35" s="93" t="str">
        <f t="shared" si="24"/>
        <v>Dins Periode Legal</v>
      </c>
      <c r="M35" s="93" t="str">
        <f t="shared" si="25"/>
        <v>T2 - Dins Periode Legal</v>
      </c>
      <c r="N35" s="93" t="str">
        <f t="shared" si="5"/>
        <v>T2 - Import Total</v>
      </c>
      <c r="O35" s="110">
        <f t="shared" si="26"/>
        <v>1.3159104429389971E-2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88">
        <v>44742</v>
      </c>
      <c r="D36" s="188" t="s">
        <v>1184</v>
      </c>
      <c r="E36" s="198">
        <v>160</v>
      </c>
      <c r="F36" s="195" t="s">
        <v>1183</v>
      </c>
      <c r="G36" s="134">
        <f t="shared" ref="G36:G42" si="28">IF(C36="","",MONTH(C36))</f>
        <v>6</v>
      </c>
      <c r="H36" s="105" t="str">
        <f>IF($G36="","",VLOOKUP($G36,APR.FP!$AJ$8:$AL$19,2,FALSE))</f>
        <v>T2</v>
      </c>
      <c r="I36" s="144">
        <f>IF($G36="","",VLOOKUP($G36,APR.FP!$AJ$8:$AL$19,3,FALSE))</f>
        <v>44742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T2 - Dins Periode Legal</v>
      </c>
      <c r="N36" s="93" t="str">
        <f t="shared" si="5"/>
        <v>T2 -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99">
        <v>44742</v>
      </c>
      <c r="D37" s="188" t="s">
        <v>28</v>
      </c>
      <c r="E37" s="198">
        <v>1367.48</v>
      </c>
      <c r="F37" s="195" t="s">
        <v>1185</v>
      </c>
      <c r="G37" s="134">
        <f t="shared" si="28"/>
        <v>6</v>
      </c>
      <c r="H37" s="105" t="str">
        <f>IF($G37="","",VLOOKUP($G37,APR.FP!$AJ$8:$AL$19,2,FALSE))</f>
        <v>T2</v>
      </c>
      <c r="I37" s="144">
        <f>IF($G37="","",VLOOKUP($G37,APR.FP!$AJ$8:$AL$19,3,FALSE))</f>
        <v>44742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T2 - Dins Periode Legal</v>
      </c>
      <c r="N37" s="93" t="str">
        <f t="shared" si="5"/>
        <v>T2 -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99">
        <v>44742</v>
      </c>
      <c r="D38" s="188" t="s">
        <v>28</v>
      </c>
      <c r="E38" s="198">
        <v>1367.48</v>
      </c>
      <c r="F38" s="195" t="s">
        <v>1186</v>
      </c>
      <c r="G38" s="134">
        <f t="shared" si="28"/>
        <v>6</v>
      </c>
      <c r="H38" s="105" t="str">
        <f>IF($G38="","",VLOOKUP($G38,APR.FP!$AJ$8:$AL$19,2,FALSE))</f>
        <v>T2</v>
      </c>
      <c r="I38" s="144">
        <f>IF($G38="","",VLOOKUP($G38,APR.FP!$AJ$8:$AL$19,3,FALSE))</f>
        <v>44742</v>
      </c>
      <c r="J38" s="147">
        <f t="shared" si="22"/>
        <v>0</v>
      </c>
      <c r="K38" s="138">
        <f t="shared" si="23"/>
        <v>0</v>
      </c>
      <c r="L38" s="93" t="str">
        <f t="shared" si="24"/>
        <v>Dins Periode Legal</v>
      </c>
      <c r="M38" s="93" t="str">
        <f t="shared" si="25"/>
        <v>T2 - Dins Periode Legal</v>
      </c>
      <c r="N38" s="93" t="str">
        <f t="shared" si="5"/>
        <v>T2 - Import Total</v>
      </c>
      <c r="O38" s="110">
        <f t="shared" si="26"/>
        <v>0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99">
        <v>44742</v>
      </c>
      <c r="D39" s="188" t="s">
        <v>1187</v>
      </c>
      <c r="E39" s="198">
        <v>232.49</v>
      </c>
      <c r="F39" s="195" t="s">
        <v>1188</v>
      </c>
      <c r="G39" s="134">
        <f t="shared" si="28"/>
        <v>6</v>
      </c>
      <c r="H39" s="105" t="str">
        <f>IF($G39="","",VLOOKUP($G39,APR.FP!$AJ$8:$AL$19,2,FALSE))</f>
        <v>T2</v>
      </c>
      <c r="I39" s="144">
        <f>IF($G39="","",VLOOKUP($G39,APR.FP!$AJ$8:$AL$19,3,FALSE))</f>
        <v>44742</v>
      </c>
      <c r="J39" s="147">
        <f t="shared" si="22"/>
        <v>0</v>
      </c>
      <c r="K39" s="138">
        <f t="shared" si="23"/>
        <v>0</v>
      </c>
      <c r="L39" s="93" t="str">
        <f t="shared" si="24"/>
        <v>Dins Periode Legal</v>
      </c>
      <c r="M39" s="93" t="str">
        <f t="shared" si="25"/>
        <v>T2 - Dins Periode Legal</v>
      </c>
      <c r="N39" s="93" t="str">
        <f t="shared" si="5"/>
        <v>T2 - Import Total</v>
      </c>
      <c r="O39" s="110">
        <f t="shared" si="26"/>
        <v>0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99">
        <v>44742</v>
      </c>
      <c r="D40" s="188" t="s">
        <v>795</v>
      </c>
      <c r="E40" s="198">
        <v>1394.53</v>
      </c>
      <c r="F40" s="195" t="s">
        <v>1189</v>
      </c>
      <c r="G40" s="134">
        <f>IF(C40="","",MONTH(C40))</f>
        <v>6</v>
      </c>
      <c r="H40" s="105" t="str">
        <f>IF($G40="","",VLOOKUP($G40,APR.FP!$AJ$8:$AL$19,2,FALSE))</f>
        <v>T2</v>
      </c>
      <c r="I40" s="144">
        <f>IF($G40="","",VLOOKUP($G40,APR.FP!$AJ$8:$AL$19,3,FALSE))</f>
        <v>44742</v>
      </c>
      <c r="J40" s="147">
        <f>IF(C40="",0,DAYS360(C40,I40))</f>
        <v>0</v>
      </c>
      <c r="K40" s="138">
        <f>+E40*J40</f>
        <v>0</v>
      </c>
      <c r="L40" s="93" t="str">
        <f>IF(J40&lt;=30,"Dins Periode Legal","Fora Periode Legal")</f>
        <v>Dins Periode Legal</v>
      </c>
      <c r="M40" s="93" t="str">
        <f>CONCATENATE($H40," - ",L40)</f>
        <v>T2 - Dins Periode Legal</v>
      </c>
      <c r="N40" s="187" t="str">
        <f>CONCATENATE($H40," - Import Total")</f>
        <v>T2 - Import Total</v>
      </c>
      <c r="O40" s="193">
        <f t="shared" ref="O40" si="29">IF(H40="",0,E40/(VLOOKUP(N40,$T$10:$U$28,2,FALSE))*J40)</f>
        <v>0</v>
      </c>
      <c r="P40" s="192">
        <f t="shared" ref="P40" si="30">IF(G40="",0,1)</f>
        <v>1</v>
      </c>
    </row>
    <row r="41" spans="3:23" x14ac:dyDescent="0.25">
      <c r="C41" s="199">
        <v>44742</v>
      </c>
      <c r="D41" s="188" t="s">
        <v>795</v>
      </c>
      <c r="E41" s="198">
        <v>2412.61</v>
      </c>
      <c r="F41" s="195" t="s">
        <v>1190</v>
      </c>
      <c r="G41" s="134">
        <f t="shared" si="28"/>
        <v>6</v>
      </c>
      <c r="H41" s="105" t="str">
        <f>IF($G41="","",VLOOKUP($G41,APR.FP!$AJ$8:$AL$19,2,FALSE))</f>
        <v>T2</v>
      </c>
      <c r="I41" s="144">
        <f>IF($G41="","",VLOOKUP($G41,APR.FP!$AJ$8:$AL$19,3,FALSE))</f>
        <v>44742</v>
      </c>
      <c r="J41" s="147">
        <f t="shared" si="22"/>
        <v>0</v>
      </c>
      <c r="K41" s="138">
        <f t="shared" si="23"/>
        <v>0</v>
      </c>
      <c r="L41" s="93" t="str">
        <f t="shared" si="24"/>
        <v>Dins Periode Legal</v>
      </c>
      <c r="M41" s="93" t="str">
        <f t="shared" si="25"/>
        <v>T2 - Dins Periode Legal</v>
      </c>
      <c r="N41" s="93" t="str">
        <f t="shared" si="5"/>
        <v>T2 - Import Total</v>
      </c>
      <c r="O41" s="110">
        <f t="shared" si="26"/>
        <v>0</v>
      </c>
      <c r="P41" s="107">
        <f t="shared" si="27"/>
        <v>1</v>
      </c>
      <c r="Q41" s="138"/>
      <c r="U41" s="137"/>
      <c r="V41" s="137"/>
      <c r="W41" s="139"/>
    </row>
    <row r="42" spans="3:23" x14ac:dyDescent="0.25">
      <c r="C42" s="199">
        <v>44742</v>
      </c>
      <c r="D42" s="188" t="s">
        <v>795</v>
      </c>
      <c r="E42" s="198">
        <v>998.25</v>
      </c>
      <c r="F42" s="195" t="s">
        <v>1191</v>
      </c>
      <c r="G42" s="134">
        <f t="shared" si="28"/>
        <v>6</v>
      </c>
      <c r="H42" s="105" t="str">
        <f>IF($G42="","",VLOOKUP($G42,APR.FP!$AJ$8:$AL$19,2,FALSE))</f>
        <v>T2</v>
      </c>
      <c r="I42" s="144">
        <f>IF($G42="","",VLOOKUP($G42,APR.FP!$AJ$8:$AL$19,3,FALSE))</f>
        <v>44742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T2 - Dins Periode Legal</v>
      </c>
      <c r="N42" s="93" t="str">
        <f t="shared" si="5"/>
        <v>T2 -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99">
        <v>44742</v>
      </c>
      <c r="D43" s="188" t="s">
        <v>795</v>
      </c>
      <c r="E43" s="198">
        <v>12403.18</v>
      </c>
      <c r="F43" s="195" t="s">
        <v>1192</v>
      </c>
      <c r="G43" s="134">
        <f t="shared" ref="G43:G52" si="31">IF(C43="","",MONTH(C43))</f>
        <v>6</v>
      </c>
      <c r="H43" s="105" t="str">
        <f>IF($G43="","",VLOOKUP($G43,APR.FP!$AJ$8:$AL$19,2,FALSE))</f>
        <v>T2</v>
      </c>
      <c r="I43" s="144">
        <f>IF($G43="","",VLOOKUP($G43,APR.FP!$AJ$8:$AL$19,3,FALSE))</f>
        <v>44742</v>
      </c>
      <c r="J43" s="147">
        <f t="shared" si="22"/>
        <v>0</v>
      </c>
      <c r="K43" s="138">
        <f t="shared" ref="K43:K74" si="32">+E43*J43</f>
        <v>0</v>
      </c>
      <c r="L43" s="93" t="str">
        <f t="shared" si="24"/>
        <v>Dins Periode Legal</v>
      </c>
      <c r="M43" s="93" t="str">
        <f t="shared" si="25"/>
        <v>T2 - Dins Periode Legal</v>
      </c>
      <c r="N43" s="93" t="str">
        <f t="shared" si="5"/>
        <v>T2 - Import Total</v>
      </c>
      <c r="O43" s="110">
        <f t="shared" ref="O43:O74" si="33">IF(H43="",0,E43/(VLOOKUP(N43,$T$10:$U$28,2,FALSE))*J43)</f>
        <v>0</v>
      </c>
      <c r="P43" s="107">
        <f t="shared" si="27"/>
        <v>1</v>
      </c>
      <c r="Q43" s="138"/>
      <c r="V43" s="137"/>
      <c r="W43" s="139"/>
    </row>
    <row r="44" spans="3:23" x14ac:dyDescent="0.25">
      <c r="C44" s="199">
        <v>44742</v>
      </c>
      <c r="D44" s="188" t="s">
        <v>795</v>
      </c>
      <c r="E44" s="198">
        <v>566.95000000000005</v>
      </c>
      <c r="F44" s="195" t="s">
        <v>1193</v>
      </c>
      <c r="G44" s="134">
        <f t="shared" si="31"/>
        <v>6</v>
      </c>
      <c r="H44" s="105" t="str">
        <f>IF($G44="","",VLOOKUP($G44,APR.FP!$AJ$8:$AL$19,2,FALSE))</f>
        <v>T2</v>
      </c>
      <c r="I44" s="144">
        <f>IF($G44="","",VLOOKUP($G44,APR.FP!$AJ$8:$AL$19,3,FALSE))</f>
        <v>44742</v>
      </c>
      <c r="J44" s="147">
        <f t="shared" si="22"/>
        <v>0</v>
      </c>
      <c r="K44" s="138">
        <f t="shared" si="32"/>
        <v>0</v>
      </c>
      <c r="L44" s="93" t="str">
        <f t="shared" si="24"/>
        <v>Dins Periode Legal</v>
      </c>
      <c r="M44" s="93" t="str">
        <f t="shared" si="25"/>
        <v>T2 - Dins Periode Legal</v>
      </c>
      <c r="N44" s="93" t="str">
        <f t="shared" si="5"/>
        <v>T2 - Import Total</v>
      </c>
      <c r="O44" s="110">
        <f t="shared" si="33"/>
        <v>0</v>
      </c>
      <c r="P44" s="107">
        <f t="shared" si="27"/>
        <v>1</v>
      </c>
      <c r="Q44" s="138"/>
      <c r="V44" s="137"/>
      <c r="W44" s="139"/>
    </row>
    <row r="45" spans="3:23" x14ac:dyDescent="0.25">
      <c r="C45" s="199">
        <v>44742</v>
      </c>
      <c r="D45" s="188" t="s">
        <v>795</v>
      </c>
      <c r="E45" s="198">
        <v>452.31</v>
      </c>
      <c r="F45" s="195" t="s">
        <v>1194</v>
      </c>
      <c r="G45" s="134">
        <f t="shared" si="31"/>
        <v>6</v>
      </c>
      <c r="H45" s="105" t="str">
        <f>IF($G45="","",VLOOKUP($G45,APR.FP!$AJ$8:$AL$19,2,FALSE))</f>
        <v>T2</v>
      </c>
      <c r="I45" s="144">
        <f>IF($G45="","",VLOOKUP($G45,APR.FP!$AJ$8:$AL$19,3,FALSE))</f>
        <v>44742</v>
      </c>
      <c r="J45" s="147">
        <f t="shared" si="22"/>
        <v>0</v>
      </c>
      <c r="K45" s="138">
        <f t="shared" si="32"/>
        <v>0</v>
      </c>
      <c r="L45" s="93" t="str">
        <f t="shared" si="24"/>
        <v>Dins Periode Legal</v>
      </c>
      <c r="M45" s="93" t="str">
        <f t="shared" si="25"/>
        <v>T2 - Dins Periode Legal</v>
      </c>
      <c r="N45" s="93" t="str">
        <f t="shared" si="5"/>
        <v>T2 - Import Total</v>
      </c>
      <c r="O45" s="110">
        <f t="shared" si="33"/>
        <v>0</v>
      </c>
      <c r="P45" s="107">
        <f t="shared" si="27"/>
        <v>1</v>
      </c>
      <c r="Q45" s="138"/>
      <c r="V45" s="137"/>
      <c r="W45" s="139"/>
    </row>
    <row r="46" spans="3:23" x14ac:dyDescent="0.25">
      <c r="C46" s="199">
        <v>44727</v>
      </c>
      <c r="D46" s="188" t="s">
        <v>560</v>
      </c>
      <c r="E46" s="198">
        <v>88.54</v>
      </c>
      <c r="F46" s="195" t="s">
        <v>1195</v>
      </c>
      <c r="G46" s="134">
        <f t="shared" si="31"/>
        <v>6</v>
      </c>
      <c r="H46" s="105" t="str">
        <f>IF($G46="","",VLOOKUP($G46,APR.FP!$AJ$8:$AL$19,2,FALSE))</f>
        <v>T2</v>
      </c>
      <c r="I46" s="144">
        <f>IF($G46="","",VLOOKUP($G46,APR.FP!$AJ$8:$AL$19,3,FALSE))</f>
        <v>44742</v>
      </c>
      <c r="J46" s="147">
        <f t="shared" si="22"/>
        <v>15</v>
      </c>
      <c r="K46" s="138">
        <f t="shared" si="32"/>
        <v>1328.1000000000001</v>
      </c>
      <c r="L46" s="93" t="str">
        <f t="shared" si="24"/>
        <v>Dins Periode Legal</v>
      </c>
      <c r="M46" s="93" t="str">
        <f t="shared" si="25"/>
        <v>T2 - Dins Periode Legal</v>
      </c>
      <c r="N46" s="93" t="str">
        <f t="shared" si="5"/>
        <v>T2 - Import Total</v>
      </c>
      <c r="O46" s="110">
        <f t="shared" si="33"/>
        <v>2.0452436035895638E-2</v>
      </c>
      <c r="P46" s="107">
        <f t="shared" si="27"/>
        <v>1</v>
      </c>
      <c r="Q46" s="138"/>
      <c r="V46" s="137"/>
      <c r="W46" s="139"/>
    </row>
    <row r="47" spans="3:23" x14ac:dyDescent="0.25">
      <c r="C47" s="199">
        <v>44742</v>
      </c>
      <c r="D47" s="188" t="s">
        <v>1109</v>
      </c>
      <c r="E47" s="180">
        <v>359.37</v>
      </c>
      <c r="F47" s="195" t="s">
        <v>1196</v>
      </c>
      <c r="G47" s="134">
        <f t="shared" si="31"/>
        <v>6</v>
      </c>
      <c r="H47" s="105" t="str">
        <f>IF($G47="","",VLOOKUP($G47,APR.FP!$AJ$8:$AL$19,2,FALSE))</f>
        <v>T2</v>
      </c>
      <c r="I47" s="144">
        <f>IF($G47="","",VLOOKUP($G47,APR.FP!$AJ$8:$AL$19,3,FALSE))</f>
        <v>44742</v>
      </c>
      <c r="J47" s="147">
        <f t="shared" si="22"/>
        <v>0</v>
      </c>
      <c r="K47" s="138">
        <f t="shared" si="32"/>
        <v>0</v>
      </c>
      <c r="L47" s="93" t="str">
        <f t="shared" si="24"/>
        <v>Dins Periode Legal</v>
      </c>
      <c r="M47" s="93" t="str">
        <f t="shared" si="25"/>
        <v>T2 - Dins Periode Legal</v>
      </c>
      <c r="N47" s="93" t="str">
        <f t="shared" si="5"/>
        <v>T2 - Import Total</v>
      </c>
      <c r="O47" s="110">
        <f t="shared" si="33"/>
        <v>0</v>
      </c>
      <c r="P47" s="107">
        <f t="shared" ref="P47:P52" si="34">IF(G47="",0,1)</f>
        <v>1</v>
      </c>
      <c r="Q47" s="138"/>
      <c r="V47" s="137"/>
      <c r="W47" s="139"/>
    </row>
    <row r="48" spans="3:23" x14ac:dyDescent="0.25">
      <c r="C48" s="199">
        <v>44742</v>
      </c>
      <c r="D48" s="188" t="s">
        <v>798</v>
      </c>
      <c r="E48" s="198">
        <v>41.38</v>
      </c>
      <c r="F48" s="195" t="s">
        <v>1197</v>
      </c>
      <c r="G48" s="134">
        <f t="shared" si="31"/>
        <v>6</v>
      </c>
      <c r="H48" s="105" t="str">
        <f>IF($G48="","",VLOOKUP($G48,APR.FP!$AJ$8:$AL$19,2,FALSE))</f>
        <v>T2</v>
      </c>
      <c r="I48" s="144">
        <f>IF($G48="","",VLOOKUP($G48,APR.FP!$AJ$8:$AL$19,3,FALSE))</f>
        <v>44742</v>
      </c>
      <c r="J48" s="147">
        <f t="shared" si="22"/>
        <v>0</v>
      </c>
      <c r="K48" s="138">
        <f t="shared" si="32"/>
        <v>0</v>
      </c>
      <c r="L48" s="93" t="str">
        <f t="shared" si="24"/>
        <v>Dins Periode Legal</v>
      </c>
      <c r="M48" s="93" t="str">
        <f t="shared" si="25"/>
        <v>T2 - Dins Periode Legal</v>
      </c>
      <c r="N48" s="93" t="str">
        <f t="shared" si="5"/>
        <v>T2 - Import Total</v>
      </c>
      <c r="O48" s="110">
        <f t="shared" si="33"/>
        <v>0</v>
      </c>
      <c r="P48" s="107">
        <f t="shared" si="34"/>
        <v>1</v>
      </c>
      <c r="Q48" s="138"/>
      <c r="V48" s="137"/>
      <c r="W48" s="139"/>
    </row>
    <row r="49" spans="3:23" x14ac:dyDescent="0.25">
      <c r="C49" s="199">
        <v>44742</v>
      </c>
      <c r="D49" s="188" t="s">
        <v>798</v>
      </c>
      <c r="E49" s="198">
        <v>301.58</v>
      </c>
      <c r="F49" s="195" t="s">
        <v>1198</v>
      </c>
      <c r="G49" s="134">
        <f t="shared" si="31"/>
        <v>6</v>
      </c>
      <c r="H49" s="105" t="str">
        <f>IF($G49="","",VLOOKUP($G49,APR.FP!$AJ$8:$AL$19,2,FALSE))</f>
        <v>T2</v>
      </c>
      <c r="I49" s="144">
        <f>IF($G49="","",VLOOKUP($G49,APR.FP!$AJ$8:$AL$19,3,FALSE))</f>
        <v>44742</v>
      </c>
      <c r="J49" s="147">
        <f t="shared" si="22"/>
        <v>0</v>
      </c>
      <c r="K49" s="138">
        <f t="shared" si="32"/>
        <v>0</v>
      </c>
      <c r="L49" s="93" t="str">
        <f t="shared" si="24"/>
        <v>Dins Periode Legal</v>
      </c>
      <c r="M49" s="93" t="str">
        <f t="shared" si="25"/>
        <v>T2 - Dins Periode Legal</v>
      </c>
      <c r="N49" s="93" t="str">
        <f t="shared" si="5"/>
        <v>T2 - Import Total</v>
      </c>
      <c r="O49" s="110">
        <f t="shared" si="33"/>
        <v>0</v>
      </c>
      <c r="P49" s="107">
        <f t="shared" si="34"/>
        <v>1</v>
      </c>
      <c r="Q49" s="138"/>
      <c r="R49" s="138"/>
      <c r="V49" s="137"/>
      <c r="W49" s="139"/>
    </row>
    <row r="50" spans="3:23" x14ac:dyDescent="0.25">
      <c r="C50" s="199">
        <v>44742</v>
      </c>
      <c r="D50" s="188" t="s">
        <v>1009</v>
      </c>
      <c r="E50" s="198">
        <v>544.62</v>
      </c>
      <c r="F50" s="195" t="s">
        <v>1199</v>
      </c>
      <c r="G50" s="134">
        <f t="shared" si="31"/>
        <v>6</v>
      </c>
      <c r="H50" s="105" t="str">
        <f>IF($G50="","",VLOOKUP($G50,APR.FP!$AJ$8:$AL$19,2,FALSE))</f>
        <v>T2</v>
      </c>
      <c r="I50" s="144">
        <f>IF($G50="","",VLOOKUP($G50,APR.FP!$AJ$8:$AL$19,3,FALSE))</f>
        <v>44742</v>
      </c>
      <c r="J50" s="147">
        <f t="shared" si="22"/>
        <v>0</v>
      </c>
      <c r="K50" s="138">
        <f t="shared" si="32"/>
        <v>0</v>
      </c>
      <c r="L50" s="93" t="str">
        <f t="shared" si="24"/>
        <v>Dins Periode Legal</v>
      </c>
      <c r="M50" s="93" t="str">
        <f t="shared" si="25"/>
        <v>T2 - Dins Periode Legal</v>
      </c>
      <c r="N50" s="93" t="str">
        <f t="shared" si="5"/>
        <v>T2 - Import Total</v>
      </c>
      <c r="O50" s="110">
        <f t="shared" si="33"/>
        <v>0</v>
      </c>
      <c r="P50" s="107">
        <f t="shared" si="34"/>
        <v>1</v>
      </c>
      <c r="Q50" s="138"/>
      <c r="R50" s="138"/>
      <c r="V50" s="137"/>
      <c r="W50" s="139"/>
    </row>
    <row r="51" spans="3:23" x14ac:dyDescent="0.25">
      <c r="C51" s="199">
        <v>44741</v>
      </c>
      <c r="D51" s="188" t="s">
        <v>800</v>
      </c>
      <c r="E51" s="198">
        <v>248.05</v>
      </c>
      <c r="F51" s="195" t="s">
        <v>1200</v>
      </c>
      <c r="G51" s="134">
        <f t="shared" si="31"/>
        <v>6</v>
      </c>
      <c r="H51" s="105" t="str">
        <f>IF($G51="","",VLOOKUP($G51,APR.FP!$AJ$8:$AL$19,2,FALSE))</f>
        <v>T2</v>
      </c>
      <c r="I51" s="144">
        <f>IF($G51="","",VLOOKUP($G51,APR.FP!$AJ$8:$AL$19,3,FALSE))</f>
        <v>44742</v>
      </c>
      <c r="J51" s="147">
        <f t="shared" si="22"/>
        <v>1</v>
      </c>
      <c r="K51" s="138">
        <f t="shared" si="32"/>
        <v>248.05</v>
      </c>
      <c r="L51" s="93" t="str">
        <f t="shared" si="24"/>
        <v>Dins Periode Legal</v>
      </c>
      <c r="M51" s="93" t="str">
        <f t="shared" si="25"/>
        <v>T2 - Dins Periode Legal</v>
      </c>
      <c r="N51" s="93" t="str">
        <f t="shared" si="5"/>
        <v>T2 - Import Total</v>
      </c>
      <c r="O51" s="110">
        <f t="shared" si="33"/>
        <v>3.8199132284495989E-3</v>
      </c>
      <c r="P51" s="107">
        <f t="shared" si="34"/>
        <v>1</v>
      </c>
      <c r="Q51" s="138"/>
      <c r="R51" s="138"/>
      <c r="V51" s="137"/>
      <c r="W51" s="139"/>
    </row>
    <row r="52" spans="3:23" x14ac:dyDescent="0.25">
      <c r="C52" s="199">
        <v>44739</v>
      </c>
      <c r="D52" s="188" t="s">
        <v>1202</v>
      </c>
      <c r="E52" s="198">
        <v>493.8</v>
      </c>
      <c r="F52" s="195" t="s">
        <v>1201</v>
      </c>
      <c r="G52" s="134">
        <f t="shared" si="31"/>
        <v>6</v>
      </c>
      <c r="H52" s="105" t="str">
        <f>IF($G52="","",VLOOKUP($G52,APR.FP!$AJ$8:$AL$19,2,FALSE))</f>
        <v>T2</v>
      </c>
      <c r="I52" s="144">
        <f>IF($G52="","",VLOOKUP($G52,APR.FP!$AJ$8:$AL$19,3,FALSE))</f>
        <v>44742</v>
      </c>
      <c r="J52" s="147">
        <f t="shared" ref="J52" si="35">IF(C52="",0,DAYS360(C52,I52))</f>
        <v>3</v>
      </c>
      <c r="K52" s="138">
        <f t="shared" si="32"/>
        <v>1481.4</v>
      </c>
      <c r="L52" s="93" t="str">
        <f t="shared" ref="L52" si="36">IF(J52&lt;=30,"Dins Periode Legal","Fora Periode Legal")</f>
        <v>Dins Periode Legal</v>
      </c>
      <c r="M52" s="93" t="str">
        <f t="shared" ref="M52" si="37">CONCATENATE($H52," - ",L52)</f>
        <v>T2 - Dins Periode Legal</v>
      </c>
      <c r="N52" s="93" t="str">
        <f t="shared" si="5"/>
        <v>T2 - Import Total</v>
      </c>
      <c r="O52" s="110">
        <f t="shared" si="33"/>
        <v>2.2813220949910243E-2</v>
      </c>
      <c r="P52" s="107">
        <f t="shared" si="34"/>
        <v>1</v>
      </c>
      <c r="Q52" s="138"/>
      <c r="R52" s="138"/>
      <c r="V52" s="137"/>
      <c r="W52" s="139"/>
    </row>
    <row r="53" spans="3:23" x14ac:dyDescent="0.25">
      <c r="C53" s="199"/>
      <c r="D53" s="194"/>
      <c r="E53" s="180"/>
      <c r="F53" s="195"/>
      <c r="G53" s="134" t="str">
        <f t="shared" ref="G53:G63" si="38">IF(C53="","",MONTH(C53))</f>
        <v/>
      </c>
      <c r="H53" s="105" t="str">
        <f>IF($G53="","",VLOOKUP($G53,APR.FP!$AJ$8:$AL$19,2,FALSE))</f>
        <v/>
      </c>
      <c r="I53" s="144" t="str">
        <f>IF($G53="","",VLOOKUP($G53,APR.FP!$AJ$8:$AL$19,3,FALSE))</f>
        <v/>
      </c>
      <c r="J53" s="147">
        <f t="shared" ref="J53:J59" si="39">IF(C53="",0,DAYS360(C53,I53))</f>
        <v>0</v>
      </c>
      <c r="K53" s="138">
        <f t="shared" si="32"/>
        <v>0</v>
      </c>
      <c r="L53" s="187" t="str">
        <f t="shared" ref="L53:L57" si="40">IF(J53&lt;=30,"Dins Periode Legal","Fora Periode Legal")</f>
        <v>Dins Periode Legal</v>
      </c>
      <c r="M53" s="187" t="str">
        <f t="shared" ref="M53:M57" si="41">CONCATENATE($H53," - ",L53)</f>
        <v xml:space="preserve"> - Dins Periode Legal</v>
      </c>
      <c r="N53" s="187" t="str">
        <f t="shared" si="5"/>
        <v xml:space="preserve"> - Import Total</v>
      </c>
      <c r="O53" s="193">
        <f t="shared" si="33"/>
        <v>0</v>
      </c>
      <c r="P53" s="192">
        <f t="shared" ref="P53:P56" si="42">IF(G53="",0,1)</f>
        <v>0</v>
      </c>
      <c r="Q53" s="138"/>
      <c r="R53" s="138"/>
      <c r="V53" s="137"/>
      <c r="W53" s="139"/>
    </row>
    <row r="54" spans="3:23" x14ac:dyDescent="0.25">
      <c r="C54" s="199"/>
      <c r="D54" s="194"/>
      <c r="E54" s="180"/>
      <c r="F54" s="195"/>
      <c r="G54" s="134" t="str">
        <f t="shared" si="38"/>
        <v/>
      </c>
      <c r="H54" s="105" t="str">
        <f>IF($G54="","",VLOOKUP($G54,APR.FP!$AJ$8:$AL$19,2,FALSE))</f>
        <v/>
      </c>
      <c r="I54" s="144" t="str">
        <f>IF($G54="","",VLOOKUP($G54,APR.FP!$AJ$8:$AL$19,3,FALSE))</f>
        <v/>
      </c>
      <c r="J54" s="147">
        <f t="shared" si="39"/>
        <v>0</v>
      </c>
      <c r="K54" s="138">
        <f t="shared" si="32"/>
        <v>0</v>
      </c>
      <c r="L54" s="187" t="str">
        <f t="shared" si="40"/>
        <v>Dins Periode Legal</v>
      </c>
      <c r="M54" s="187" t="str">
        <f t="shared" si="41"/>
        <v xml:space="preserve"> - Dins Periode Legal</v>
      </c>
      <c r="N54" s="187" t="str">
        <f t="shared" si="5"/>
        <v xml:space="preserve"> - Import Total</v>
      </c>
      <c r="O54" s="193">
        <f t="shared" si="33"/>
        <v>0</v>
      </c>
      <c r="P54" s="192">
        <f t="shared" si="42"/>
        <v>0</v>
      </c>
    </row>
    <row r="55" spans="3:23" x14ac:dyDescent="0.25">
      <c r="C55" s="199"/>
      <c r="D55" s="194"/>
      <c r="E55" s="180"/>
      <c r="F55" s="195"/>
      <c r="G55" s="134" t="str">
        <f t="shared" si="38"/>
        <v/>
      </c>
      <c r="H55" s="105" t="str">
        <f>IF($G55="","",VLOOKUP($G55,APR.FP!$AJ$8:$AL$19,2,FALSE))</f>
        <v/>
      </c>
      <c r="I55" s="144" t="str">
        <f>IF($G55="","",VLOOKUP($G55,APR.FP!$AJ$8:$AL$19,3,FALSE))</f>
        <v/>
      </c>
      <c r="J55" s="147">
        <f t="shared" si="39"/>
        <v>0</v>
      </c>
      <c r="K55" s="138">
        <f t="shared" si="32"/>
        <v>0</v>
      </c>
      <c r="L55" s="187" t="str">
        <f t="shared" si="40"/>
        <v>Dins Periode Legal</v>
      </c>
      <c r="M55" s="187" t="str">
        <f t="shared" si="41"/>
        <v xml:space="preserve"> - Dins Periode Legal</v>
      </c>
      <c r="N55" s="187" t="str">
        <f t="shared" si="5"/>
        <v xml:space="preserve"> - Import Total</v>
      </c>
      <c r="O55" s="193">
        <f t="shared" si="33"/>
        <v>0</v>
      </c>
      <c r="P55" s="192">
        <f t="shared" si="42"/>
        <v>0</v>
      </c>
    </row>
    <row r="56" spans="3:23" x14ac:dyDescent="0.25">
      <c r="C56" s="199"/>
      <c r="D56" s="194"/>
      <c r="E56" s="180"/>
      <c r="F56" s="195"/>
      <c r="G56" s="134" t="str">
        <f t="shared" si="38"/>
        <v/>
      </c>
      <c r="H56" s="105" t="str">
        <f>IF($G56="","",VLOOKUP($G56,APR.FP!$AJ$8:$AL$19,2,FALSE))</f>
        <v/>
      </c>
      <c r="I56" s="144" t="str">
        <f>IF($G56="","",VLOOKUP($G56,APR.FP!$AJ$8:$AL$19,3,FALSE))</f>
        <v/>
      </c>
      <c r="J56" s="147">
        <f t="shared" si="39"/>
        <v>0</v>
      </c>
      <c r="K56" s="138">
        <f t="shared" si="32"/>
        <v>0</v>
      </c>
      <c r="L56" s="187" t="str">
        <f t="shared" si="40"/>
        <v>Dins Periode Legal</v>
      </c>
      <c r="M56" s="187" t="str">
        <f t="shared" si="41"/>
        <v xml:space="preserve"> - Dins Periode Legal</v>
      </c>
      <c r="N56" s="187" t="str">
        <f t="shared" si="5"/>
        <v xml:space="preserve"> - Import Total</v>
      </c>
      <c r="O56" s="193">
        <f t="shared" si="33"/>
        <v>0</v>
      </c>
      <c r="P56" s="192">
        <f t="shared" si="42"/>
        <v>0</v>
      </c>
    </row>
    <row r="57" spans="3:23" x14ac:dyDescent="0.25">
      <c r="C57" s="199"/>
      <c r="D57" s="194"/>
      <c r="E57" s="180"/>
      <c r="F57" s="195"/>
      <c r="G57" s="134" t="str">
        <f t="shared" si="38"/>
        <v/>
      </c>
      <c r="H57" s="105" t="str">
        <f>IF($G57="","",VLOOKUP($G57,APR.FP!$AJ$8:$AL$19,2,FALSE))</f>
        <v/>
      </c>
      <c r="I57" s="144" t="str">
        <f>IF($G57="","",VLOOKUP($G57,APR.FP!$AJ$8:$AL$19,3,FALSE))</f>
        <v/>
      </c>
      <c r="J57" s="147">
        <f t="shared" si="39"/>
        <v>0</v>
      </c>
      <c r="K57" s="138">
        <f t="shared" si="32"/>
        <v>0</v>
      </c>
      <c r="L57" s="93" t="str">
        <f t="shared" si="40"/>
        <v>Dins Periode Legal</v>
      </c>
      <c r="M57" s="93" t="str">
        <f t="shared" si="41"/>
        <v xml:space="preserve"> - Dins Periode Legal</v>
      </c>
      <c r="N57" s="187" t="str">
        <f t="shared" si="5"/>
        <v xml:space="preserve"> - Import Total</v>
      </c>
      <c r="O57" s="193">
        <f t="shared" si="33"/>
        <v>0</v>
      </c>
      <c r="P57" s="192">
        <f t="shared" ref="P57" si="43">IF(G57="",0,1)</f>
        <v>0</v>
      </c>
    </row>
    <row r="58" spans="3:23" x14ac:dyDescent="0.25">
      <c r="C58" s="199"/>
      <c r="D58" s="194"/>
      <c r="E58" s="180"/>
      <c r="F58" s="195"/>
      <c r="G58" s="134" t="str">
        <f t="shared" si="38"/>
        <v/>
      </c>
      <c r="H58" s="105" t="str">
        <f>IF($G58="","",VLOOKUP($G58,APR.FP!$AJ$8:$AL$19,2,FALSE))</f>
        <v/>
      </c>
      <c r="I58" s="144" t="str">
        <f>IF($G58="","",VLOOKUP($G58,APR.FP!$AJ$8:$AL$19,3,FALSE))</f>
        <v/>
      </c>
      <c r="J58" s="147">
        <f t="shared" si="39"/>
        <v>0</v>
      </c>
      <c r="K58" s="138">
        <f t="shared" si="32"/>
        <v>0</v>
      </c>
      <c r="L58" s="187" t="str">
        <f t="shared" ref="L58:L82" si="44">IF(J58&lt;=30,"Dins Periode Legal","Fora Periode Legal")</f>
        <v>Dins Periode Legal</v>
      </c>
      <c r="M58" s="187" t="str">
        <f t="shared" ref="M58:M82" si="45">CONCATENATE($H58," - ",L58)</f>
        <v xml:space="preserve"> - Dins Periode Legal</v>
      </c>
      <c r="N58" s="187" t="str">
        <f t="shared" si="5"/>
        <v xml:space="preserve"> - Import Total</v>
      </c>
      <c r="O58" s="193">
        <f t="shared" si="33"/>
        <v>0</v>
      </c>
      <c r="P58" s="192">
        <f t="shared" ref="P58:P82" si="46">IF(G58="",0,1)</f>
        <v>0</v>
      </c>
    </row>
    <row r="59" spans="3:23" x14ac:dyDescent="0.25">
      <c r="C59" s="199"/>
      <c r="D59" s="194"/>
      <c r="E59" s="180"/>
      <c r="F59" s="195"/>
      <c r="G59" s="134" t="str">
        <f t="shared" si="38"/>
        <v/>
      </c>
      <c r="H59" s="105" t="str">
        <f>IF($G59="","",VLOOKUP($G59,APR.FP!$AJ$8:$AL$19,2,FALSE))</f>
        <v/>
      </c>
      <c r="I59" s="144" t="str">
        <f>IF($G59="","",VLOOKUP($G59,APR.FP!$AJ$8:$AL$19,3,FALSE))</f>
        <v/>
      </c>
      <c r="J59" s="147">
        <f t="shared" si="39"/>
        <v>0</v>
      </c>
      <c r="K59" s="138">
        <f t="shared" si="32"/>
        <v>0</v>
      </c>
      <c r="L59" s="187" t="str">
        <f t="shared" si="44"/>
        <v>Dins Periode Legal</v>
      </c>
      <c r="M59" s="187" t="str">
        <f t="shared" si="45"/>
        <v xml:space="preserve"> - Dins Periode Legal</v>
      </c>
      <c r="N59" s="187" t="str">
        <f t="shared" si="5"/>
        <v xml:space="preserve"> - Import Total</v>
      </c>
      <c r="O59" s="193">
        <f t="shared" si="33"/>
        <v>0</v>
      </c>
      <c r="P59" s="192">
        <f t="shared" si="46"/>
        <v>0</v>
      </c>
    </row>
    <row r="60" spans="3:23" x14ac:dyDescent="0.25">
      <c r="C60" s="199"/>
      <c r="D60" s="194"/>
      <c r="E60" s="180"/>
      <c r="F60" s="195"/>
      <c r="G60" s="134" t="str">
        <f t="shared" si="38"/>
        <v/>
      </c>
      <c r="H60" s="105" t="str">
        <f>IF($G60="","",VLOOKUP($G60,APR.FP!$AJ$8:$AL$19,2,FALSE))</f>
        <v/>
      </c>
      <c r="I60" s="144" t="str">
        <f>IF($G60="","",VLOOKUP($G60,APR.FP!$AJ$8:$AL$19,3,FALSE))</f>
        <v/>
      </c>
      <c r="J60" s="147">
        <f t="shared" ref="J60:J82" si="47">IF(C60="",0,DAYS360(C60,I60))</f>
        <v>0</v>
      </c>
      <c r="K60" s="138">
        <f t="shared" si="32"/>
        <v>0</v>
      </c>
      <c r="L60" s="187" t="str">
        <f t="shared" si="44"/>
        <v>Dins Periode Legal</v>
      </c>
      <c r="M60" s="187" t="str">
        <f t="shared" si="45"/>
        <v xml:space="preserve"> - Dins Periode Legal</v>
      </c>
      <c r="N60" s="187" t="str">
        <f t="shared" si="5"/>
        <v xml:space="preserve"> - Import Total</v>
      </c>
      <c r="O60" s="193">
        <f t="shared" si="33"/>
        <v>0</v>
      </c>
      <c r="P60" s="192">
        <f t="shared" si="46"/>
        <v>0</v>
      </c>
    </row>
    <row r="61" spans="3:23" x14ac:dyDescent="0.25">
      <c r="C61" s="199"/>
      <c r="D61" s="194"/>
      <c r="E61" s="180"/>
      <c r="F61" s="195"/>
      <c r="G61" s="134" t="str">
        <f t="shared" si="38"/>
        <v/>
      </c>
      <c r="H61" s="105" t="str">
        <f>IF($G61="","",VLOOKUP($G61,APR.FP!$AJ$8:$AL$19,2,FALSE))</f>
        <v/>
      </c>
      <c r="I61" s="144" t="str">
        <f>IF($G61="","",VLOOKUP($G61,APR.FP!$AJ$8:$AL$19,3,FALSE))</f>
        <v/>
      </c>
      <c r="J61" s="147">
        <f t="shared" si="47"/>
        <v>0</v>
      </c>
      <c r="K61" s="138">
        <f t="shared" si="32"/>
        <v>0</v>
      </c>
      <c r="L61" s="187" t="str">
        <f t="shared" si="44"/>
        <v>Dins Periode Legal</v>
      </c>
      <c r="M61" s="187" t="str">
        <f t="shared" si="45"/>
        <v xml:space="preserve"> - Dins Periode Legal</v>
      </c>
      <c r="N61" s="187" t="str">
        <f t="shared" ref="N61:N82" si="48">CONCATENATE($H61," - Import Total")</f>
        <v xml:space="preserve"> - Import Total</v>
      </c>
      <c r="O61" s="193">
        <f t="shared" si="33"/>
        <v>0</v>
      </c>
      <c r="P61" s="192">
        <f t="shared" si="46"/>
        <v>0</v>
      </c>
    </row>
    <row r="62" spans="3:23" x14ac:dyDescent="0.25">
      <c r="C62" s="199"/>
      <c r="D62" s="194"/>
      <c r="E62" s="180"/>
      <c r="F62" s="195"/>
      <c r="G62" s="134" t="str">
        <f t="shared" si="38"/>
        <v/>
      </c>
      <c r="H62" s="105" t="str">
        <f>IF($G62="","",VLOOKUP($G62,APR.FP!$AJ$8:$AL$19,2,FALSE))</f>
        <v/>
      </c>
      <c r="I62" s="144" t="str">
        <f>IF($G62="","",VLOOKUP($G62,APR.FP!$AJ$8:$AL$19,3,FALSE))</f>
        <v/>
      </c>
      <c r="J62" s="147">
        <f t="shared" si="47"/>
        <v>0</v>
      </c>
      <c r="K62" s="138">
        <f t="shared" si="32"/>
        <v>0</v>
      </c>
      <c r="L62" s="187" t="str">
        <f t="shared" si="44"/>
        <v>Dins Periode Legal</v>
      </c>
      <c r="M62" s="187" t="str">
        <f t="shared" si="45"/>
        <v xml:space="preserve"> - Dins Periode Legal</v>
      </c>
      <c r="N62" s="187" t="str">
        <f t="shared" si="48"/>
        <v xml:space="preserve"> - Import Total</v>
      </c>
      <c r="O62" s="193">
        <f t="shared" si="33"/>
        <v>0</v>
      </c>
      <c r="P62" s="192">
        <f t="shared" si="46"/>
        <v>0</v>
      </c>
    </row>
    <row r="63" spans="3:23" x14ac:dyDescent="0.25">
      <c r="C63" s="199"/>
      <c r="D63" s="194"/>
      <c r="E63" s="180"/>
      <c r="F63" s="195"/>
      <c r="G63" s="134" t="str">
        <f t="shared" si="38"/>
        <v/>
      </c>
      <c r="H63" s="105" t="str">
        <f>IF($G63="","",VLOOKUP($G63,APR.FP!$AJ$8:$AL$19,2,FALSE))</f>
        <v/>
      </c>
      <c r="I63" s="144" t="str">
        <f>IF($G63="","",VLOOKUP($G63,APR.FP!$AJ$8:$AL$19,3,FALSE))</f>
        <v/>
      </c>
      <c r="J63" s="147">
        <f t="shared" si="47"/>
        <v>0</v>
      </c>
      <c r="K63" s="138">
        <f t="shared" si="32"/>
        <v>0</v>
      </c>
      <c r="L63" s="187" t="str">
        <f t="shared" si="44"/>
        <v>Dins Periode Legal</v>
      </c>
      <c r="M63" s="187" t="str">
        <f t="shared" si="45"/>
        <v xml:space="preserve"> - Dins Periode Legal</v>
      </c>
      <c r="N63" s="187" t="str">
        <f t="shared" si="48"/>
        <v xml:space="preserve"> - Import Total</v>
      </c>
      <c r="O63" s="193">
        <f t="shared" si="33"/>
        <v>0</v>
      </c>
      <c r="P63" s="192">
        <f t="shared" si="46"/>
        <v>0</v>
      </c>
    </row>
    <row r="64" spans="3:23" x14ac:dyDescent="0.25">
      <c r="C64" s="199"/>
      <c r="E64" s="198"/>
      <c r="F64" s="195"/>
      <c r="G64" s="194" t="str">
        <f t="shared" ref="G64:G83" si="49">IF(C64="","",MONTH(C64))</f>
        <v/>
      </c>
      <c r="H64" s="190" t="str">
        <f>IF($G64="","",VLOOKUP($G64,APR.FP!$AJ$8:$AL$19,2,FALSE))</f>
        <v/>
      </c>
      <c r="I64" s="144" t="str">
        <f>IF($G64="","",VLOOKUP($G64,APR.FP!$AJ$8:$AL$19,3,FALSE))</f>
        <v/>
      </c>
      <c r="J64" s="147">
        <f t="shared" si="47"/>
        <v>0</v>
      </c>
      <c r="K64" s="138">
        <f t="shared" si="32"/>
        <v>0</v>
      </c>
      <c r="L64" s="187" t="str">
        <f t="shared" si="44"/>
        <v>Dins Periode Legal</v>
      </c>
      <c r="M64" s="187" t="str">
        <f t="shared" si="45"/>
        <v xml:space="preserve"> - Dins Periode Legal</v>
      </c>
      <c r="N64" s="187" t="str">
        <f t="shared" si="48"/>
        <v xml:space="preserve"> - Import Total</v>
      </c>
      <c r="O64" s="193">
        <f t="shared" si="33"/>
        <v>0</v>
      </c>
      <c r="P64" s="192">
        <f t="shared" si="46"/>
        <v>0</v>
      </c>
    </row>
    <row r="65" spans="3:16" x14ac:dyDescent="0.25">
      <c r="C65" s="199"/>
      <c r="D65" s="194"/>
      <c r="E65" s="198"/>
      <c r="F65" s="195"/>
      <c r="G65" s="194" t="str">
        <f t="shared" si="49"/>
        <v/>
      </c>
      <c r="H65" s="190" t="str">
        <f>IF($G65="","",VLOOKUP($G65,APR.FP!$AJ$8:$AL$19,2,FALSE))</f>
        <v/>
      </c>
      <c r="I65" s="144" t="str">
        <f>IF($G65="","",VLOOKUP($G65,APR.FP!$AJ$8:$AL$19,3,FALSE))</f>
        <v/>
      </c>
      <c r="J65" s="147">
        <f t="shared" si="47"/>
        <v>0</v>
      </c>
      <c r="K65" s="138">
        <f t="shared" si="32"/>
        <v>0</v>
      </c>
      <c r="L65" s="187" t="str">
        <f t="shared" si="44"/>
        <v>Dins Periode Legal</v>
      </c>
      <c r="M65" s="187" t="str">
        <f t="shared" si="45"/>
        <v xml:space="preserve"> - Dins Periode Legal</v>
      </c>
      <c r="N65" s="187" t="str">
        <f t="shared" si="48"/>
        <v xml:space="preserve"> - Import Total</v>
      </c>
      <c r="O65" s="193">
        <f t="shared" si="33"/>
        <v>0</v>
      </c>
      <c r="P65" s="192">
        <f t="shared" si="46"/>
        <v>0</v>
      </c>
    </row>
    <row r="66" spans="3:16" x14ac:dyDescent="0.25">
      <c r="C66" s="199"/>
      <c r="E66" s="198"/>
      <c r="F66" s="195"/>
      <c r="G66" s="194" t="str">
        <f t="shared" si="49"/>
        <v/>
      </c>
      <c r="H66" s="190" t="str">
        <f>IF($G66="","",VLOOKUP($G66,APR.FP!$AJ$8:$AL$19,2,FALSE))</f>
        <v/>
      </c>
      <c r="I66" s="144" t="str">
        <f>IF($G66="","",VLOOKUP($G66,APR.FP!$AJ$8:$AL$19,3,FALSE))</f>
        <v/>
      </c>
      <c r="J66" s="147">
        <f t="shared" si="47"/>
        <v>0</v>
      </c>
      <c r="K66" s="138">
        <f t="shared" si="32"/>
        <v>0</v>
      </c>
      <c r="L66" s="187" t="str">
        <f t="shared" si="44"/>
        <v>Dins Periode Legal</v>
      </c>
      <c r="M66" s="187" t="str">
        <f t="shared" si="45"/>
        <v xml:space="preserve"> - Dins Periode Legal</v>
      </c>
      <c r="N66" s="187" t="str">
        <f t="shared" si="48"/>
        <v xml:space="preserve"> - Import Total</v>
      </c>
      <c r="O66" s="193">
        <f t="shared" si="33"/>
        <v>0</v>
      </c>
      <c r="P66" s="192">
        <f t="shared" si="46"/>
        <v>0</v>
      </c>
    </row>
    <row r="67" spans="3:16" x14ac:dyDescent="0.25">
      <c r="C67" s="199"/>
      <c r="D67" s="194"/>
      <c r="E67" s="198"/>
      <c r="F67" s="195"/>
      <c r="G67" s="194" t="str">
        <f t="shared" si="49"/>
        <v/>
      </c>
      <c r="H67" s="190" t="str">
        <f>IF($G67="","",VLOOKUP($G67,APR.FP!$AJ$8:$AL$19,2,FALSE))</f>
        <v/>
      </c>
      <c r="I67" s="144" t="str">
        <f>IF($G67="","",VLOOKUP($G67,APR.FP!$AJ$8:$AL$19,3,FALSE))</f>
        <v/>
      </c>
      <c r="J67" s="147">
        <f t="shared" si="47"/>
        <v>0</v>
      </c>
      <c r="K67" s="138">
        <f t="shared" si="32"/>
        <v>0</v>
      </c>
      <c r="L67" s="187" t="str">
        <f t="shared" si="44"/>
        <v>Dins Periode Legal</v>
      </c>
      <c r="M67" s="187" t="str">
        <f t="shared" si="45"/>
        <v xml:space="preserve"> - Dins Periode Legal</v>
      </c>
      <c r="N67" s="187" t="str">
        <f t="shared" si="48"/>
        <v xml:space="preserve"> - Import Total</v>
      </c>
      <c r="O67" s="193">
        <f t="shared" si="33"/>
        <v>0</v>
      </c>
      <c r="P67" s="192">
        <f t="shared" si="46"/>
        <v>0</v>
      </c>
    </row>
    <row r="68" spans="3:16" x14ac:dyDescent="0.25">
      <c r="C68" s="199"/>
      <c r="D68" s="194"/>
      <c r="E68" s="198"/>
      <c r="F68" s="195"/>
      <c r="G68" s="194" t="str">
        <f t="shared" si="49"/>
        <v/>
      </c>
      <c r="H68" s="190" t="str">
        <f>IF($G68="","",VLOOKUP($G68,APR.FP!$AJ$8:$AL$19,2,FALSE))</f>
        <v/>
      </c>
      <c r="I68" s="144" t="str">
        <f>IF($G68="","",VLOOKUP($G68,APR.FP!$AJ$8:$AL$19,3,FALSE))</f>
        <v/>
      </c>
      <c r="J68" s="147">
        <f t="shared" si="47"/>
        <v>0</v>
      </c>
      <c r="K68" s="138">
        <f t="shared" si="32"/>
        <v>0</v>
      </c>
      <c r="L68" s="187" t="str">
        <f t="shared" si="44"/>
        <v>Dins Periode Legal</v>
      </c>
      <c r="M68" s="187" t="str">
        <f t="shared" si="45"/>
        <v xml:space="preserve"> - Dins Periode Legal</v>
      </c>
      <c r="N68" s="187" t="str">
        <f t="shared" si="48"/>
        <v xml:space="preserve"> - Import Total</v>
      </c>
      <c r="O68" s="193">
        <f t="shared" si="33"/>
        <v>0</v>
      </c>
      <c r="P68" s="192">
        <f t="shared" si="46"/>
        <v>0</v>
      </c>
    </row>
    <row r="69" spans="3:16" x14ac:dyDescent="0.25">
      <c r="C69" s="199"/>
      <c r="D69" s="194"/>
      <c r="E69" s="198"/>
      <c r="F69" s="195"/>
      <c r="G69" s="194" t="str">
        <f t="shared" si="49"/>
        <v/>
      </c>
      <c r="H69" s="190" t="str">
        <f>IF($G69="","",VLOOKUP($G69,APR.FP!$AJ$8:$AL$19,2,FALSE))</f>
        <v/>
      </c>
      <c r="I69" s="144" t="str">
        <f>IF($G69="","",VLOOKUP($G69,APR.FP!$AJ$8:$AL$19,3,FALSE))</f>
        <v/>
      </c>
      <c r="J69" s="147">
        <f t="shared" si="47"/>
        <v>0</v>
      </c>
      <c r="K69" s="138">
        <f t="shared" si="32"/>
        <v>0</v>
      </c>
      <c r="L69" s="187" t="str">
        <f t="shared" si="44"/>
        <v>Dins Periode Legal</v>
      </c>
      <c r="M69" s="187" t="str">
        <f t="shared" si="45"/>
        <v xml:space="preserve"> - Dins Periode Legal</v>
      </c>
      <c r="N69" s="187" t="str">
        <f t="shared" si="48"/>
        <v xml:space="preserve"> - Import Total</v>
      </c>
      <c r="O69" s="193">
        <f t="shared" si="33"/>
        <v>0</v>
      </c>
      <c r="P69" s="192">
        <f t="shared" si="46"/>
        <v>0</v>
      </c>
    </row>
    <row r="70" spans="3:16" x14ac:dyDescent="0.25">
      <c r="C70" s="199"/>
      <c r="D70" s="194"/>
      <c r="E70" s="198"/>
      <c r="F70" s="195"/>
      <c r="G70" s="194" t="str">
        <f t="shared" si="49"/>
        <v/>
      </c>
      <c r="H70" s="190" t="str">
        <f>IF($G70="","",VLOOKUP($G70,APR.FP!$AJ$8:$AL$19,2,FALSE))</f>
        <v/>
      </c>
      <c r="I70" s="144" t="str">
        <f>IF($G70="","",VLOOKUP($G70,APR.FP!$AJ$8:$AL$19,3,FALSE))</f>
        <v/>
      </c>
      <c r="J70" s="147">
        <f t="shared" si="47"/>
        <v>0</v>
      </c>
      <c r="K70" s="138">
        <f t="shared" si="32"/>
        <v>0</v>
      </c>
      <c r="L70" s="187" t="str">
        <f t="shared" si="44"/>
        <v>Dins Periode Legal</v>
      </c>
      <c r="M70" s="187" t="str">
        <f t="shared" si="45"/>
        <v xml:space="preserve"> - Dins Periode Legal</v>
      </c>
      <c r="N70" s="187" t="str">
        <f t="shared" si="48"/>
        <v xml:space="preserve"> - Import Total</v>
      </c>
      <c r="O70" s="193">
        <f t="shared" si="33"/>
        <v>0</v>
      </c>
      <c r="P70" s="192">
        <f t="shared" si="46"/>
        <v>0</v>
      </c>
    </row>
    <row r="71" spans="3:16" x14ac:dyDescent="0.25">
      <c r="D71" s="194"/>
      <c r="E71" s="198"/>
      <c r="F71" s="195"/>
      <c r="G71" s="194" t="str">
        <f t="shared" si="49"/>
        <v/>
      </c>
      <c r="H71" s="190" t="str">
        <f>IF($G71="","",VLOOKUP($G71,APR.FP!$AJ$8:$AL$19,2,FALSE))</f>
        <v/>
      </c>
      <c r="I71" s="144" t="str">
        <f>IF($G71="","",VLOOKUP($G71,APR.FP!$AJ$8:$AL$19,3,FALSE))</f>
        <v/>
      </c>
      <c r="J71" s="147">
        <f t="shared" si="47"/>
        <v>0</v>
      </c>
      <c r="K71" s="138">
        <f t="shared" si="32"/>
        <v>0</v>
      </c>
      <c r="L71" s="187" t="str">
        <f t="shared" si="44"/>
        <v>Dins Periode Legal</v>
      </c>
      <c r="M71" s="187" t="str">
        <f t="shared" si="45"/>
        <v xml:space="preserve"> - Dins Periode Legal</v>
      </c>
      <c r="N71" s="187" t="str">
        <f t="shared" si="48"/>
        <v xml:space="preserve"> - Import Total</v>
      </c>
      <c r="O71" s="193">
        <f t="shared" si="33"/>
        <v>0</v>
      </c>
      <c r="P71" s="192">
        <f t="shared" si="46"/>
        <v>0</v>
      </c>
    </row>
    <row r="72" spans="3:16" x14ac:dyDescent="0.25">
      <c r="D72" s="195"/>
      <c r="E72" s="198"/>
      <c r="F72" s="195"/>
      <c r="G72" s="194" t="str">
        <f t="shared" si="49"/>
        <v/>
      </c>
      <c r="H72" s="190" t="str">
        <f>IF($G72="","",VLOOKUP($G72,APR.FP!$AJ$8:$AL$19,2,FALSE))</f>
        <v/>
      </c>
      <c r="I72" s="144" t="str">
        <f>IF($G72="","",VLOOKUP($G72,APR.FP!$AJ$8:$AL$19,3,FALSE))</f>
        <v/>
      </c>
      <c r="J72" s="147">
        <f t="shared" si="47"/>
        <v>0</v>
      </c>
      <c r="K72" s="138">
        <f t="shared" si="32"/>
        <v>0</v>
      </c>
      <c r="L72" s="187" t="str">
        <f t="shared" si="44"/>
        <v>Dins Periode Legal</v>
      </c>
      <c r="M72" s="187" t="str">
        <f t="shared" si="45"/>
        <v xml:space="preserve"> - Dins Periode Legal</v>
      </c>
      <c r="N72" s="187" t="str">
        <f t="shared" si="48"/>
        <v xml:space="preserve"> - Import Total</v>
      </c>
      <c r="O72" s="193">
        <f t="shared" si="33"/>
        <v>0</v>
      </c>
      <c r="P72" s="192">
        <f t="shared" si="46"/>
        <v>0</v>
      </c>
    </row>
    <row r="73" spans="3:16" x14ac:dyDescent="0.25">
      <c r="D73" s="194"/>
      <c r="E73" s="198"/>
      <c r="F73" s="195"/>
      <c r="G73" s="194" t="str">
        <f t="shared" si="49"/>
        <v/>
      </c>
      <c r="H73" s="190" t="str">
        <f>IF($G73="","",VLOOKUP($G73,APR.FP!$AJ$8:$AL$19,2,FALSE))</f>
        <v/>
      </c>
      <c r="I73" s="144" t="str">
        <f>IF($G73="","",VLOOKUP($G73,APR.FP!$AJ$8:$AL$19,3,FALSE))</f>
        <v/>
      </c>
      <c r="J73" s="147">
        <f t="shared" si="47"/>
        <v>0</v>
      </c>
      <c r="K73" s="138">
        <f t="shared" si="32"/>
        <v>0</v>
      </c>
      <c r="L73" s="187" t="str">
        <f t="shared" si="44"/>
        <v>Dins Periode Legal</v>
      </c>
      <c r="M73" s="187" t="str">
        <f t="shared" si="45"/>
        <v xml:space="preserve"> - Dins Periode Legal</v>
      </c>
      <c r="N73" s="187" t="str">
        <f t="shared" si="48"/>
        <v xml:space="preserve"> - Import Total</v>
      </c>
      <c r="O73" s="193">
        <f t="shared" si="33"/>
        <v>0</v>
      </c>
      <c r="P73" s="192">
        <f t="shared" si="46"/>
        <v>0</v>
      </c>
    </row>
    <row r="74" spans="3:16" x14ac:dyDescent="0.25">
      <c r="C74" s="199"/>
      <c r="D74" s="194"/>
      <c r="E74" s="198"/>
      <c r="F74" s="195"/>
      <c r="G74" s="194" t="str">
        <f t="shared" si="49"/>
        <v/>
      </c>
      <c r="H74" s="190" t="str">
        <f>IF($G74="","",VLOOKUP($G74,APR.FP!$AJ$8:$AL$19,2,FALSE))</f>
        <v/>
      </c>
      <c r="I74" s="144" t="str">
        <f>IF($G74="","",VLOOKUP($G74,APR.FP!$AJ$8:$AL$19,3,FALSE))</f>
        <v/>
      </c>
      <c r="J74" s="147">
        <f t="shared" si="47"/>
        <v>0</v>
      </c>
      <c r="K74" s="138">
        <f t="shared" si="32"/>
        <v>0</v>
      </c>
      <c r="L74" s="187" t="str">
        <f t="shared" si="44"/>
        <v>Dins Periode Legal</v>
      </c>
      <c r="M74" s="187" t="str">
        <f t="shared" si="45"/>
        <v xml:space="preserve"> - Dins Periode Legal</v>
      </c>
      <c r="N74" s="187" t="str">
        <f t="shared" si="48"/>
        <v xml:space="preserve"> - Import Total</v>
      </c>
      <c r="O74" s="193">
        <f t="shared" si="33"/>
        <v>0</v>
      </c>
      <c r="P74" s="192">
        <f t="shared" si="46"/>
        <v>0</v>
      </c>
    </row>
    <row r="75" spans="3:16" x14ac:dyDescent="0.25">
      <c r="C75" s="199"/>
      <c r="D75" s="194"/>
      <c r="E75" s="198"/>
      <c r="F75" s="195"/>
      <c r="G75" s="194" t="str">
        <f t="shared" si="49"/>
        <v/>
      </c>
      <c r="H75" s="190" t="str">
        <f>IF($G75="","",VLOOKUP($G75,APR.FP!$AJ$8:$AL$19,2,FALSE))</f>
        <v/>
      </c>
      <c r="I75" s="144" t="str">
        <f>IF($G75="","",VLOOKUP($G75,APR.FP!$AJ$8:$AL$19,3,FALSE))</f>
        <v/>
      </c>
      <c r="J75" s="147">
        <f t="shared" si="47"/>
        <v>0</v>
      </c>
      <c r="K75" s="138">
        <f t="shared" ref="K75:K82" si="50">+E75*J75</f>
        <v>0</v>
      </c>
      <c r="L75" s="187" t="str">
        <f t="shared" si="44"/>
        <v>Dins Periode Legal</v>
      </c>
      <c r="M75" s="187" t="str">
        <f t="shared" si="45"/>
        <v xml:space="preserve"> - Dins Periode Legal</v>
      </c>
      <c r="N75" s="187" t="str">
        <f t="shared" si="48"/>
        <v xml:space="preserve"> - Import Total</v>
      </c>
      <c r="O75" s="193">
        <f t="shared" ref="O75:O82" si="51">IF(H75="",0,E75/(VLOOKUP(N75,$T$10:$U$28,2,FALSE))*J75)</f>
        <v>0</v>
      </c>
      <c r="P75" s="192">
        <f t="shared" si="46"/>
        <v>0</v>
      </c>
    </row>
    <row r="76" spans="3:16" x14ac:dyDescent="0.25">
      <c r="C76" s="199"/>
      <c r="D76" s="194"/>
      <c r="E76" s="198"/>
      <c r="F76" s="195"/>
      <c r="G76" s="194" t="str">
        <f t="shared" si="49"/>
        <v/>
      </c>
      <c r="H76" s="190" t="str">
        <f>IF($G76="","",VLOOKUP($G76,APR.FP!$AJ$8:$AL$19,2,FALSE))</f>
        <v/>
      </c>
      <c r="I76" s="144" t="str">
        <f>IF($G76="","",VLOOKUP($G76,APR.FP!$AJ$8:$AL$19,3,FALSE))</f>
        <v/>
      </c>
      <c r="J76" s="147">
        <f t="shared" si="47"/>
        <v>0</v>
      </c>
      <c r="K76" s="138">
        <f t="shared" si="50"/>
        <v>0</v>
      </c>
      <c r="L76" s="187" t="str">
        <f t="shared" si="44"/>
        <v>Dins Periode Legal</v>
      </c>
      <c r="M76" s="187" t="str">
        <f t="shared" si="45"/>
        <v xml:space="preserve"> - Dins Periode Legal</v>
      </c>
      <c r="N76" s="187" t="str">
        <f t="shared" si="48"/>
        <v xml:space="preserve"> - Import Total</v>
      </c>
      <c r="O76" s="193">
        <f t="shared" si="51"/>
        <v>0</v>
      </c>
      <c r="P76" s="192">
        <f t="shared" si="46"/>
        <v>0</v>
      </c>
    </row>
    <row r="77" spans="3:16" x14ac:dyDescent="0.25">
      <c r="C77" s="199"/>
      <c r="D77" s="194"/>
      <c r="E77" s="198"/>
      <c r="F77" s="195"/>
      <c r="G77" s="194" t="str">
        <f t="shared" si="49"/>
        <v/>
      </c>
      <c r="H77" s="190" t="str">
        <f>IF($G77="","",VLOOKUP($G77,APR.FP!$AJ$8:$AL$19,2,FALSE))</f>
        <v/>
      </c>
      <c r="I77" s="144" t="str">
        <f>IF($G77="","",VLOOKUP($G77,APR.FP!$AJ$8:$AL$19,3,FALSE))</f>
        <v/>
      </c>
      <c r="J77" s="147">
        <f t="shared" si="47"/>
        <v>0</v>
      </c>
      <c r="K77" s="138">
        <f t="shared" si="50"/>
        <v>0</v>
      </c>
      <c r="L77" s="187" t="str">
        <f t="shared" si="44"/>
        <v>Dins Periode Legal</v>
      </c>
      <c r="M77" s="187" t="str">
        <f t="shared" si="45"/>
        <v xml:space="preserve"> - Dins Periode Legal</v>
      </c>
      <c r="N77" s="187" t="str">
        <f t="shared" si="48"/>
        <v xml:space="preserve"> - Import Total</v>
      </c>
      <c r="O77" s="193">
        <f t="shared" si="51"/>
        <v>0</v>
      </c>
      <c r="P77" s="192">
        <f t="shared" si="46"/>
        <v>0</v>
      </c>
    </row>
    <row r="78" spans="3:16" x14ac:dyDescent="0.25">
      <c r="D78" s="194"/>
      <c r="E78" s="198"/>
      <c r="F78" s="194"/>
      <c r="G78" s="194" t="str">
        <f t="shared" si="49"/>
        <v/>
      </c>
      <c r="H78" s="190" t="str">
        <f>IF($G78="","",VLOOKUP($G78,APR.FP!$AJ$8:$AL$19,2,FALSE))</f>
        <v/>
      </c>
      <c r="I78" s="144" t="str">
        <f>IF($G78="","",VLOOKUP($G78,APR.FP!$AJ$8:$AL$19,3,FALSE))</f>
        <v/>
      </c>
      <c r="J78" s="147">
        <f t="shared" si="47"/>
        <v>0</v>
      </c>
      <c r="K78" s="138">
        <f t="shared" si="50"/>
        <v>0</v>
      </c>
      <c r="L78" s="187" t="str">
        <f t="shared" si="44"/>
        <v>Dins Periode Legal</v>
      </c>
      <c r="M78" s="187" t="str">
        <f t="shared" si="45"/>
        <v xml:space="preserve"> - Dins Periode Legal</v>
      </c>
      <c r="N78" s="187" t="str">
        <f t="shared" si="48"/>
        <v xml:space="preserve"> - Import Total</v>
      </c>
      <c r="O78" s="193">
        <f t="shared" si="51"/>
        <v>0</v>
      </c>
      <c r="P78" s="192">
        <f t="shared" si="46"/>
        <v>0</v>
      </c>
    </row>
    <row r="79" spans="3:16" x14ac:dyDescent="0.25">
      <c r="E79" s="180"/>
      <c r="F79" s="195"/>
      <c r="G79" s="194" t="str">
        <f t="shared" si="49"/>
        <v/>
      </c>
      <c r="H79" s="190" t="str">
        <f>IF($G79="","",VLOOKUP($G79,APR.FP!$AJ$8:$AL$19,2,FALSE))</f>
        <v/>
      </c>
      <c r="I79" s="144" t="str">
        <f>IF($G79="","",VLOOKUP($G79,APR.FP!$AJ$8:$AL$19,3,FALSE))</f>
        <v/>
      </c>
      <c r="J79" s="147">
        <f t="shared" si="47"/>
        <v>0</v>
      </c>
      <c r="K79" s="138">
        <f t="shared" si="50"/>
        <v>0</v>
      </c>
      <c r="L79" s="187" t="str">
        <f t="shared" si="44"/>
        <v>Dins Periode Legal</v>
      </c>
      <c r="M79" s="187" t="str">
        <f t="shared" si="45"/>
        <v xml:space="preserve"> - Dins Periode Legal</v>
      </c>
      <c r="N79" s="187" t="str">
        <f t="shared" si="48"/>
        <v xml:space="preserve"> - Import Total</v>
      </c>
      <c r="O79" s="193">
        <f t="shared" si="51"/>
        <v>0</v>
      </c>
      <c r="P79" s="192">
        <f t="shared" si="46"/>
        <v>0</v>
      </c>
    </row>
    <row r="80" spans="3:16" x14ac:dyDescent="0.25">
      <c r="C80" s="199"/>
      <c r="D80" s="194"/>
      <c r="E80" s="198"/>
      <c r="F80" s="195"/>
      <c r="G80" s="194" t="str">
        <f t="shared" si="49"/>
        <v/>
      </c>
      <c r="H80" s="190" t="str">
        <f>IF($G80="","",VLOOKUP($G80,APR.FP!$AJ$8:$AL$19,2,FALSE))</f>
        <v/>
      </c>
      <c r="I80" s="144" t="str">
        <f>IF($G80="","",VLOOKUP($G80,APR.FP!$AJ$8:$AL$19,3,FALSE))</f>
        <v/>
      </c>
      <c r="J80" s="147">
        <f t="shared" si="47"/>
        <v>0</v>
      </c>
      <c r="K80" s="138">
        <f t="shared" si="50"/>
        <v>0</v>
      </c>
      <c r="L80" s="187" t="str">
        <f t="shared" si="44"/>
        <v>Dins Periode Legal</v>
      </c>
      <c r="M80" s="187" t="str">
        <f t="shared" si="45"/>
        <v xml:space="preserve"> - Dins Periode Legal</v>
      </c>
      <c r="N80" s="187" t="str">
        <f t="shared" si="48"/>
        <v xml:space="preserve"> - Import Total</v>
      </c>
      <c r="O80" s="193">
        <f t="shared" si="51"/>
        <v>0</v>
      </c>
      <c r="P80" s="192">
        <f t="shared" si="46"/>
        <v>0</v>
      </c>
    </row>
    <row r="81" spans="3:16" x14ac:dyDescent="0.25">
      <c r="C81" s="199"/>
      <c r="D81" s="194"/>
      <c r="E81" s="198"/>
      <c r="F81" s="195"/>
      <c r="G81" s="194" t="str">
        <f t="shared" si="49"/>
        <v/>
      </c>
      <c r="H81" s="190" t="str">
        <f>IF($G81="","",VLOOKUP($G81,APR.FP!$AJ$8:$AL$19,2,FALSE))</f>
        <v/>
      </c>
      <c r="I81" s="144" t="str">
        <f>IF($G81="","",VLOOKUP($G81,APR.FP!$AJ$8:$AL$19,3,FALSE))</f>
        <v/>
      </c>
      <c r="J81" s="147">
        <f t="shared" si="47"/>
        <v>0</v>
      </c>
      <c r="K81" s="138">
        <f t="shared" si="50"/>
        <v>0</v>
      </c>
      <c r="L81" s="187" t="str">
        <f t="shared" si="44"/>
        <v>Dins Periode Legal</v>
      </c>
      <c r="M81" s="187" t="str">
        <f t="shared" si="45"/>
        <v xml:space="preserve"> - Dins Periode Legal</v>
      </c>
      <c r="N81" s="187" t="str">
        <f t="shared" si="48"/>
        <v xml:space="preserve"> - Import Total</v>
      </c>
      <c r="O81" s="193">
        <f t="shared" si="51"/>
        <v>0</v>
      </c>
      <c r="P81" s="192">
        <f t="shared" si="46"/>
        <v>0</v>
      </c>
    </row>
    <row r="82" spans="3:16" x14ac:dyDescent="0.25">
      <c r="C82" s="199"/>
      <c r="E82" s="198"/>
      <c r="F82" s="195"/>
      <c r="G82" s="194" t="str">
        <f t="shared" si="49"/>
        <v/>
      </c>
      <c r="H82" s="190" t="str">
        <f>IF($G82="","",VLOOKUP($G82,APR.FP!$AJ$8:$AL$19,2,FALSE))</f>
        <v/>
      </c>
      <c r="I82" s="144" t="str">
        <f>IF($G82="","",VLOOKUP($G82,APR.FP!$AJ$8:$AL$19,3,FALSE))</f>
        <v/>
      </c>
      <c r="J82" s="147">
        <f t="shared" si="47"/>
        <v>0</v>
      </c>
      <c r="K82" s="138">
        <f t="shared" si="50"/>
        <v>0</v>
      </c>
      <c r="L82" s="187" t="str">
        <f t="shared" si="44"/>
        <v>Dins Periode Legal</v>
      </c>
      <c r="M82" s="187" t="str">
        <f t="shared" si="45"/>
        <v xml:space="preserve"> - Dins Periode Legal</v>
      </c>
      <c r="N82" s="187" t="str">
        <f t="shared" si="48"/>
        <v xml:space="preserve"> - Import Total</v>
      </c>
      <c r="O82" s="193">
        <f t="shared" si="51"/>
        <v>0</v>
      </c>
      <c r="P82" s="192">
        <f t="shared" si="46"/>
        <v>0</v>
      </c>
    </row>
    <row r="83" spans="3:16" x14ac:dyDescent="0.25">
      <c r="D83" s="194"/>
      <c r="E83" s="180"/>
      <c r="F83" s="179"/>
      <c r="G83" s="194" t="str">
        <f t="shared" si="49"/>
        <v/>
      </c>
      <c r="H83" s="190" t="str">
        <f>IF($G83="","",VLOOKUP($G83,APR.FP!$AJ$8:$AL$19,2,FALSE))</f>
        <v/>
      </c>
      <c r="I83" s="144" t="str">
        <f>IF($G83="","",VLOOKUP($G83,APR.FP!$AJ$8:$AL$19,3,FALSE))</f>
        <v/>
      </c>
      <c r="J83" s="147"/>
      <c r="K83" s="138"/>
      <c r="L83" s="187"/>
      <c r="M83" s="187"/>
      <c r="N83" s="187"/>
      <c r="O83" s="193"/>
      <c r="P83" s="192"/>
    </row>
    <row r="84" spans="3:16" x14ac:dyDescent="0.25">
      <c r="D84" s="194"/>
      <c r="E84" s="180"/>
      <c r="F84" s="179"/>
      <c r="G84" s="134" t="str">
        <f t="shared" ref="G84:G140" si="52">IF(C84="","",MONTH(C84))</f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/>
      <c r="K84" s="138"/>
      <c r="L84" s="187"/>
      <c r="M84" s="187"/>
      <c r="N84" s="187"/>
      <c r="O84" s="193"/>
      <c r="P84" s="192"/>
    </row>
    <row r="85" spans="3:16" x14ac:dyDescent="0.25">
      <c r="E85" s="180"/>
      <c r="F85" s="179"/>
      <c r="G85" s="134" t="str">
        <f t="shared" si="52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/>
      <c r="K85" s="138"/>
      <c r="L85" s="93"/>
      <c r="M85" s="93"/>
      <c r="N85" s="187"/>
      <c r="O85" s="193"/>
      <c r="P85" s="192"/>
    </row>
    <row r="86" spans="3:16" x14ac:dyDescent="0.25">
      <c r="E86" s="180"/>
      <c r="F86" s="179"/>
      <c r="G86" s="134" t="str">
        <f t="shared" si="52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/>
      <c r="K86" s="138"/>
      <c r="L86" s="93"/>
      <c r="M86" s="93"/>
      <c r="N86" s="187"/>
      <c r="O86" s="193"/>
      <c r="P86" s="192"/>
    </row>
    <row r="87" spans="3:16" x14ac:dyDescent="0.25">
      <c r="E87" s="180"/>
      <c r="F87" s="179"/>
      <c r="G87" s="134" t="str">
        <f t="shared" si="52"/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/>
      <c r="K87" s="138"/>
      <c r="L87" s="93"/>
      <c r="M87" s="93"/>
      <c r="N87" s="187"/>
      <c r="O87" s="193"/>
      <c r="P87" s="192"/>
    </row>
    <row r="88" spans="3:16" x14ac:dyDescent="0.25">
      <c r="E88" s="180"/>
      <c r="F88" s="179"/>
      <c r="G88" s="134" t="str">
        <f t="shared" si="52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/>
      <c r="K88" s="138"/>
      <c r="L88" s="93"/>
      <c r="M88" s="93"/>
      <c r="N88" s="187"/>
      <c r="O88" s="193"/>
      <c r="P88" s="192"/>
    </row>
    <row r="89" spans="3:16" x14ac:dyDescent="0.25">
      <c r="E89" s="180"/>
      <c r="F89" s="179"/>
      <c r="G89" s="134" t="str">
        <f t="shared" si="52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/>
      <c r="K89" s="138"/>
      <c r="L89" s="187"/>
      <c r="M89" s="187"/>
      <c r="N89" s="187"/>
      <c r="O89" s="193"/>
      <c r="P89" s="192"/>
    </row>
    <row r="90" spans="3:16" x14ac:dyDescent="0.25">
      <c r="E90" s="180"/>
      <c r="F90" s="179"/>
      <c r="G90" s="134" t="str">
        <f t="shared" si="52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/>
      <c r="K90" s="138"/>
      <c r="L90" s="187"/>
      <c r="M90" s="187"/>
      <c r="N90" s="187"/>
      <c r="O90" s="193"/>
      <c r="P90" s="192"/>
    </row>
    <row r="91" spans="3:16" x14ac:dyDescent="0.25">
      <c r="D91" s="194"/>
      <c r="E91" s="180"/>
      <c r="F91" s="179"/>
      <c r="G91" s="134" t="str">
        <f t="shared" si="52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/>
      <c r="K91" s="138"/>
      <c r="L91" s="187"/>
      <c r="M91" s="187"/>
      <c r="N91" s="187"/>
      <c r="O91" s="193"/>
      <c r="P91" s="192"/>
    </row>
    <row r="92" spans="3:16" x14ac:dyDescent="0.25">
      <c r="E92" s="180"/>
      <c r="F92" s="179"/>
      <c r="G92" s="134" t="str">
        <f t="shared" si="52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/>
      <c r="K92" s="138"/>
      <c r="L92" s="187"/>
      <c r="M92" s="187"/>
      <c r="N92" s="187"/>
      <c r="O92" s="193"/>
      <c r="P92" s="192"/>
    </row>
    <row r="93" spans="3:16" x14ac:dyDescent="0.25">
      <c r="D93" s="194"/>
      <c r="E93" s="180"/>
      <c r="F93" s="179"/>
      <c r="G93" s="134" t="str">
        <f t="shared" si="52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/>
      <c r="K93" s="138"/>
      <c r="L93" s="187"/>
      <c r="M93" s="187"/>
      <c r="N93" s="187"/>
      <c r="O93" s="193"/>
      <c r="P93" s="192"/>
    </row>
    <row r="94" spans="3:16" x14ac:dyDescent="0.25">
      <c r="D94" s="194"/>
      <c r="E94" s="180"/>
      <c r="F94" s="179"/>
      <c r="G94" s="134" t="str">
        <f t="shared" si="52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/>
      <c r="K94" s="138"/>
      <c r="L94" s="187"/>
      <c r="M94" s="187"/>
      <c r="N94" s="187"/>
      <c r="O94" s="193"/>
      <c r="P94" s="192"/>
    </row>
    <row r="95" spans="3:16" x14ac:dyDescent="0.25">
      <c r="E95" s="180"/>
      <c r="F95" s="179"/>
      <c r="G95" s="134" t="str">
        <f t="shared" si="52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/>
      <c r="K95" s="138"/>
      <c r="L95" s="187"/>
      <c r="M95" s="187"/>
      <c r="N95" s="187"/>
      <c r="O95" s="193"/>
      <c r="P95" s="192"/>
    </row>
    <row r="96" spans="3:16" x14ac:dyDescent="0.25">
      <c r="E96" s="180"/>
      <c r="G96" s="134" t="str">
        <f t="shared" si="52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/>
      <c r="K96" s="138"/>
      <c r="L96" s="187"/>
      <c r="M96" s="187"/>
      <c r="N96" s="187"/>
      <c r="O96" s="193"/>
      <c r="P96" s="192"/>
    </row>
    <row r="97" spans="5:16" x14ac:dyDescent="0.25">
      <c r="E97" s="180"/>
      <c r="G97" s="134" t="str">
        <f t="shared" si="52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/>
      <c r="K97" s="138"/>
      <c r="L97" s="187"/>
      <c r="M97" s="187"/>
      <c r="N97" s="187"/>
      <c r="O97" s="193"/>
      <c r="P97" s="192"/>
    </row>
    <row r="98" spans="5:16" x14ac:dyDescent="0.25">
      <c r="E98" s="180"/>
      <c r="G98" s="134" t="str">
        <f t="shared" si="52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/>
      <c r="K98" s="138"/>
      <c r="L98" s="187"/>
      <c r="M98" s="187"/>
      <c r="N98" s="187"/>
      <c r="O98" s="193"/>
      <c r="P98" s="192"/>
    </row>
    <row r="99" spans="5:16" x14ac:dyDescent="0.25">
      <c r="E99" s="180"/>
      <c r="G99" s="134" t="str">
        <f t="shared" si="52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/>
      <c r="K99" s="138"/>
      <c r="L99" s="187"/>
      <c r="M99" s="187"/>
      <c r="N99" s="187"/>
      <c r="O99" s="193"/>
      <c r="P99" s="192"/>
    </row>
    <row r="100" spans="5:16" x14ac:dyDescent="0.25">
      <c r="E100" s="180"/>
      <c r="G100" s="134" t="str">
        <f t="shared" si="52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/>
      <c r="K100" s="138"/>
      <c r="L100" s="187"/>
      <c r="M100" s="187"/>
      <c r="N100" s="187"/>
      <c r="O100" s="193"/>
      <c r="P100" s="192"/>
    </row>
    <row r="101" spans="5:16" x14ac:dyDescent="0.25">
      <c r="E101" s="180"/>
      <c r="G101" s="134" t="str">
        <f t="shared" si="52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/>
      <c r="K101" s="138"/>
      <c r="L101" s="187"/>
      <c r="M101" s="187"/>
      <c r="N101" s="187"/>
      <c r="O101" s="193"/>
      <c r="P101" s="192"/>
    </row>
    <row r="102" spans="5:16" x14ac:dyDescent="0.25">
      <c r="E102" s="180"/>
      <c r="G102" s="134" t="str">
        <f t="shared" si="52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/>
      <c r="K102" s="138"/>
      <c r="L102" s="187"/>
      <c r="M102" s="187"/>
      <c r="N102" s="187"/>
      <c r="O102" s="193"/>
      <c r="P102" s="192"/>
    </row>
    <row r="103" spans="5:16" x14ac:dyDescent="0.25">
      <c r="E103" s="180"/>
      <c r="G103" s="134" t="str">
        <f t="shared" si="52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/>
      <c r="K103" s="138"/>
      <c r="L103" s="187"/>
      <c r="M103" s="187"/>
      <c r="N103" s="187"/>
      <c r="O103" s="193"/>
      <c r="P103" s="192"/>
    </row>
    <row r="104" spans="5:16" x14ac:dyDescent="0.25">
      <c r="E104" s="180"/>
      <c r="G104" s="134" t="str">
        <f t="shared" si="52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/>
      <c r="K104" s="138"/>
      <c r="L104" s="187"/>
      <c r="M104" s="187"/>
      <c r="N104" s="187"/>
      <c r="O104" s="193"/>
      <c r="P104" s="192"/>
    </row>
    <row r="105" spans="5:16" x14ac:dyDescent="0.25">
      <c r="E105" s="180"/>
      <c r="G105" s="134" t="str">
        <f t="shared" si="52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/>
      <c r="K105" s="138"/>
      <c r="L105" s="187"/>
      <c r="M105" s="187"/>
      <c r="N105" s="187"/>
      <c r="O105" s="193"/>
      <c r="P105" s="192"/>
    </row>
    <row r="106" spans="5:16" x14ac:dyDescent="0.25">
      <c r="E106" s="180"/>
      <c r="G106" s="134" t="str">
        <f t="shared" si="52"/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/>
      <c r="K106" s="138"/>
      <c r="L106" s="187"/>
      <c r="M106" s="187"/>
      <c r="N106" s="187"/>
      <c r="O106" s="193"/>
      <c r="P106" s="192"/>
    </row>
    <row r="107" spans="5:16" x14ac:dyDescent="0.25">
      <c r="E107" s="180"/>
      <c r="G107" s="134" t="str">
        <f t="shared" si="52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/>
      <c r="K107" s="138"/>
      <c r="L107" s="187"/>
      <c r="M107" s="187"/>
      <c r="N107" s="187"/>
      <c r="O107" s="193"/>
      <c r="P107" s="192"/>
    </row>
    <row r="108" spans="5:16" x14ac:dyDescent="0.25">
      <c r="E108" s="180"/>
      <c r="G108" s="134" t="str">
        <f t="shared" si="52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/>
      <c r="K108" s="138"/>
      <c r="L108" s="93"/>
      <c r="M108" s="93"/>
      <c r="N108" s="93"/>
      <c r="O108" s="110"/>
      <c r="P108" s="107"/>
    </row>
    <row r="109" spans="5:16" x14ac:dyDescent="0.25">
      <c r="E109" s="180"/>
      <c r="G109" s="134" t="str">
        <f t="shared" si="52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/>
      <c r="K109" s="138"/>
      <c r="L109" s="93"/>
      <c r="M109" s="93"/>
      <c r="N109" s="93"/>
      <c r="O109" s="110"/>
      <c r="P109" s="107"/>
    </row>
    <row r="110" spans="5:16" x14ac:dyDescent="0.25">
      <c r="E110" s="180"/>
      <c r="G110" s="134" t="str">
        <f t="shared" si="52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/>
      <c r="K110" s="138"/>
      <c r="L110" s="93"/>
      <c r="M110" s="93"/>
      <c r="N110" s="93"/>
      <c r="O110" s="110"/>
      <c r="P110" s="107"/>
    </row>
    <row r="111" spans="5:16" x14ac:dyDescent="0.25">
      <c r="G111" s="134" t="str">
        <f t="shared" si="52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/>
      <c r="K111" s="138"/>
      <c r="L111" s="93"/>
      <c r="M111" s="93"/>
      <c r="N111" s="93"/>
      <c r="O111" s="110"/>
      <c r="P111" s="107"/>
    </row>
    <row r="112" spans="5:16" x14ac:dyDescent="0.25">
      <c r="G112" s="134" t="str">
        <f t="shared" si="52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/>
      <c r="K112" s="138"/>
      <c r="L112" s="93"/>
      <c r="M112" s="93"/>
      <c r="N112" s="93"/>
      <c r="O112" s="110"/>
      <c r="P112" s="107"/>
    </row>
    <row r="113" spans="3:16" x14ac:dyDescent="0.25">
      <c r="G113" s="134" t="str">
        <f t="shared" si="52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/>
      <c r="K113" s="138"/>
      <c r="L113" s="93"/>
      <c r="M113" s="93"/>
      <c r="N113" s="93"/>
      <c r="O113" s="110"/>
      <c r="P113" s="107"/>
    </row>
    <row r="114" spans="3:16" x14ac:dyDescent="0.25">
      <c r="G114" s="134" t="str">
        <f t="shared" si="52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/>
      <c r="K114" s="138"/>
      <c r="L114" s="93"/>
      <c r="M114" s="93"/>
      <c r="N114" s="93"/>
      <c r="O114" s="110"/>
      <c r="P114" s="107"/>
    </row>
    <row r="115" spans="3:16" x14ac:dyDescent="0.25">
      <c r="G115" s="134" t="str">
        <f t="shared" si="52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/>
      <c r="K115" s="138"/>
      <c r="L115" s="93"/>
      <c r="M115" s="93"/>
      <c r="N115" s="93"/>
      <c r="O115" s="110"/>
      <c r="P115" s="107"/>
    </row>
    <row r="116" spans="3:16" x14ac:dyDescent="0.25">
      <c r="G116" s="134" t="str">
        <f t="shared" si="52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/>
      <c r="K116" s="138"/>
      <c r="L116" s="93"/>
      <c r="M116" s="93"/>
      <c r="N116" s="93"/>
      <c r="O116" s="110"/>
      <c r="P116" s="107"/>
    </row>
    <row r="117" spans="3:16" x14ac:dyDescent="0.25">
      <c r="G117" s="134" t="str">
        <f t="shared" si="52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/>
      <c r="K117" s="138"/>
      <c r="L117" s="93"/>
      <c r="M117" s="93"/>
      <c r="N117" s="93"/>
      <c r="O117" s="110"/>
      <c r="P117" s="107"/>
    </row>
    <row r="118" spans="3:16" x14ac:dyDescent="0.25">
      <c r="G118" s="134" t="str">
        <f t="shared" si="52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/>
      <c r="K118" s="138"/>
      <c r="L118" s="93"/>
      <c r="M118" s="93"/>
      <c r="N118" s="93"/>
      <c r="O118" s="110"/>
      <c r="P118" s="107"/>
    </row>
    <row r="119" spans="3:16" x14ac:dyDescent="0.25">
      <c r="G119" s="134" t="str">
        <f t="shared" si="52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/>
      <c r="K119" s="138"/>
      <c r="L119" s="93"/>
      <c r="M119" s="93"/>
      <c r="N119" s="93"/>
      <c r="O119" s="110"/>
      <c r="P119" s="107"/>
    </row>
    <row r="120" spans="3:16" x14ac:dyDescent="0.25">
      <c r="G120" s="134" t="str">
        <f t="shared" si="52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/>
      <c r="K120" s="138"/>
      <c r="L120" s="93"/>
      <c r="M120" s="93"/>
      <c r="N120" s="93"/>
      <c r="O120" s="110"/>
      <c r="P120" s="107"/>
    </row>
    <row r="121" spans="3:16" x14ac:dyDescent="0.25">
      <c r="G121" s="134" t="str">
        <f t="shared" si="52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/>
      <c r="K121" s="138"/>
      <c r="L121" s="93"/>
      <c r="M121" s="93"/>
      <c r="N121" s="93"/>
      <c r="O121" s="110"/>
      <c r="P121" s="107"/>
    </row>
    <row r="122" spans="3:16" x14ac:dyDescent="0.25">
      <c r="G122" s="134" t="str">
        <f t="shared" si="52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/>
      <c r="K122" s="138"/>
      <c r="L122" s="93"/>
      <c r="M122" s="93"/>
      <c r="N122" s="93"/>
      <c r="O122" s="110"/>
      <c r="P122" s="107"/>
    </row>
    <row r="123" spans="3:16" x14ac:dyDescent="0.25">
      <c r="G123" s="134" t="str">
        <f t="shared" si="52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/>
      <c r="K123" s="138"/>
      <c r="L123" s="93"/>
      <c r="M123" s="93"/>
      <c r="N123" s="93"/>
      <c r="O123" s="110"/>
      <c r="P123" s="107"/>
    </row>
    <row r="124" spans="3:16" x14ac:dyDescent="0.25">
      <c r="D124" s="90"/>
      <c r="E124" s="90"/>
      <c r="G124" s="134" t="str">
        <f t="shared" si="52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/>
      <c r="K124" s="138"/>
      <c r="L124" s="93"/>
      <c r="M124" s="93"/>
      <c r="N124" s="93"/>
      <c r="O124" s="110"/>
      <c r="P124" s="107"/>
    </row>
    <row r="125" spans="3:16" x14ac:dyDescent="0.25">
      <c r="C125" s="166"/>
      <c r="D125" s="90"/>
      <c r="E125" s="90"/>
      <c r="G125" s="134" t="str">
        <f t="shared" si="52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/>
      <c r="K125" s="138"/>
      <c r="L125" s="93"/>
      <c r="M125" s="93"/>
      <c r="N125" s="93"/>
      <c r="O125" s="110"/>
      <c r="P125" s="107"/>
    </row>
    <row r="126" spans="3:16" x14ac:dyDescent="0.25">
      <c r="C126" s="166"/>
      <c r="D126" s="90"/>
      <c r="E126" s="90"/>
      <c r="G126" s="134" t="str">
        <f t="shared" si="52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/>
      <c r="K126" s="138"/>
      <c r="L126" s="93"/>
      <c r="M126" s="93"/>
      <c r="N126" s="93"/>
      <c r="O126" s="110"/>
      <c r="P126" s="107"/>
    </row>
    <row r="127" spans="3:16" x14ac:dyDescent="0.25">
      <c r="C127" s="166"/>
      <c r="D127" s="90"/>
      <c r="E127" s="90"/>
      <c r="G127" s="134" t="str">
        <f t="shared" si="52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/>
      <c r="K127" s="138"/>
      <c r="L127" s="93"/>
      <c r="M127" s="93"/>
      <c r="N127" s="93"/>
      <c r="O127" s="110"/>
      <c r="P127" s="107"/>
    </row>
    <row r="128" spans="3:16" x14ac:dyDescent="0.25">
      <c r="C128" s="166"/>
      <c r="D128" s="90"/>
      <c r="E128" s="90"/>
      <c r="G128" s="134" t="str">
        <f t="shared" si="52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/>
      <c r="K128" s="138"/>
      <c r="L128" s="93"/>
      <c r="M128" s="93"/>
      <c r="N128" s="93"/>
      <c r="O128" s="110"/>
      <c r="P128" s="107"/>
    </row>
    <row r="129" spans="3:16" x14ac:dyDescent="0.25">
      <c r="C129" s="166"/>
      <c r="D129" s="90"/>
      <c r="E129" s="90"/>
      <c r="G129" s="134" t="str">
        <f t="shared" si="52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/>
      <c r="K129" s="138"/>
      <c r="L129" s="93"/>
      <c r="M129" s="93"/>
      <c r="N129" s="93"/>
      <c r="O129" s="110"/>
      <c r="P129" s="107"/>
    </row>
    <row r="130" spans="3:16" x14ac:dyDescent="0.25">
      <c r="C130" s="166"/>
      <c r="D130" s="90"/>
      <c r="E130" s="90"/>
      <c r="G130" s="134" t="str">
        <f t="shared" si="52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/>
      <c r="K130" s="138"/>
      <c r="L130" s="93"/>
      <c r="M130" s="93"/>
      <c r="N130" s="93"/>
      <c r="O130" s="110"/>
      <c r="P130" s="107"/>
    </row>
    <row r="131" spans="3:16" x14ac:dyDescent="0.25">
      <c r="C131" s="166"/>
      <c r="D131" s="90"/>
      <c r="E131" s="90"/>
      <c r="G131" s="134" t="str">
        <f t="shared" si="52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/>
      <c r="K131" s="138"/>
      <c r="L131" s="93"/>
      <c r="M131" s="93"/>
      <c r="N131" s="93"/>
      <c r="O131" s="110"/>
      <c r="P131" s="107"/>
    </row>
    <row r="132" spans="3:16" x14ac:dyDescent="0.25">
      <c r="C132" s="166"/>
      <c r="D132" s="90"/>
      <c r="E132" s="90"/>
      <c r="G132" s="134" t="str">
        <f t="shared" si="52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/>
      <c r="K132" s="138"/>
      <c r="L132" s="93"/>
      <c r="M132" s="93"/>
      <c r="N132" s="93"/>
      <c r="O132" s="110"/>
      <c r="P132" s="107"/>
    </row>
    <row r="133" spans="3:16" x14ac:dyDescent="0.25">
      <c r="C133" s="166"/>
      <c r="D133" s="90"/>
      <c r="E133" s="90"/>
      <c r="G133" s="134" t="str">
        <f t="shared" si="52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/>
      <c r="K133" s="138"/>
      <c r="L133" s="93"/>
      <c r="M133" s="93"/>
      <c r="N133" s="93"/>
      <c r="O133" s="110"/>
      <c r="P133" s="107"/>
    </row>
    <row r="134" spans="3:16" x14ac:dyDescent="0.25">
      <c r="C134" s="166"/>
      <c r="D134" s="90"/>
      <c r="E134" s="90"/>
      <c r="G134" s="134" t="str">
        <f t="shared" si="52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/>
      <c r="K134" s="138"/>
      <c r="L134" s="93"/>
      <c r="M134" s="93"/>
      <c r="N134" s="93"/>
      <c r="O134" s="110"/>
      <c r="P134" s="107"/>
    </row>
    <row r="135" spans="3:16" x14ac:dyDescent="0.25">
      <c r="C135" s="166"/>
      <c r="D135" s="90"/>
      <c r="E135" s="90"/>
      <c r="G135" s="134" t="str">
        <f t="shared" si="52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/>
      <c r="K135" s="138"/>
      <c r="L135" s="93"/>
      <c r="M135" s="93"/>
      <c r="N135" s="93"/>
      <c r="O135" s="110"/>
      <c r="P135" s="107"/>
    </row>
    <row r="136" spans="3:16" x14ac:dyDescent="0.25">
      <c r="C136" s="166"/>
      <c r="D136" s="90"/>
      <c r="E136" s="90"/>
      <c r="G136" s="134" t="str">
        <f t="shared" si="52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/>
      <c r="K136" s="138"/>
      <c r="L136" s="93"/>
      <c r="M136" s="93"/>
      <c r="N136" s="93"/>
      <c r="O136" s="110"/>
      <c r="P136" s="107"/>
    </row>
    <row r="137" spans="3:16" x14ac:dyDescent="0.25">
      <c r="C137" s="166"/>
      <c r="D137" s="90"/>
      <c r="E137" s="90"/>
      <c r="G137" s="134" t="str">
        <f t="shared" si="52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/>
      <c r="K137" s="138"/>
      <c r="L137" s="93"/>
      <c r="M137" s="93"/>
      <c r="N137" s="93"/>
      <c r="O137" s="110"/>
      <c r="P137" s="107"/>
    </row>
    <row r="138" spans="3:16" x14ac:dyDescent="0.25">
      <c r="C138" s="166"/>
      <c r="D138" s="90"/>
      <c r="E138" s="90"/>
      <c r="G138" s="134" t="str">
        <f t="shared" si="52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/>
      <c r="K138" s="138"/>
      <c r="L138" s="93"/>
      <c r="M138" s="93"/>
      <c r="N138" s="93"/>
      <c r="O138" s="110"/>
      <c r="P138" s="107"/>
    </row>
    <row r="139" spans="3:16" x14ac:dyDescent="0.25">
      <c r="C139" s="166"/>
      <c r="D139" s="90"/>
      <c r="E139" s="90"/>
      <c r="G139" s="134" t="str">
        <f t="shared" si="52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/>
      <c r="K139" s="138"/>
      <c r="L139" s="93"/>
      <c r="M139" s="93"/>
      <c r="N139" s="93"/>
      <c r="O139" s="110"/>
      <c r="P139" s="107"/>
    </row>
    <row r="140" spans="3:16" x14ac:dyDescent="0.25">
      <c r="C140" s="166"/>
      <c r="D140" s="90"/>
      <c r="E140" s="90"/>
      <c r="G140" s="134" t="str">
        <f t="shared" si="52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/>
      <c r="K140" s="138"/>
      <c r="L140" s="93"/>
      <c r="M140" s="93"/>
      <c r="N140" s="93"/>
      <c r="O140" s="110"/>
      <c r="P140" s="107"/>
    </row>
    <row r="141" spans="3:16" x14ac:dyDescent="0.25">
      <c r="C141" s="166"/>
      <c r="D141" s="90"/>
      <c r="E141" s="90"/>
      <c r="G141" s="134" t="str">
        <f t="shared" ref="G141:G204" si="53">IF(C141="","",MONTH(C141))</f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/>
      <c r="K141" s="138"/>
      <c r="L141" s="93"/>
      <c r="M141" s="93"/>
      <c r="N141" s="93"/>
      <c r="O141" s="110"/>
      <c r="P141" s="107"/>
    </row>
    <row r="142" spans="3:16" x14ac:dyDescent="0.25">
      <c r="C142" s="166"/>
      <c r="D142" s="90"/>
      <c r="E142" s="90"/>
      <c r="G142" s="134" t="str">
        <f t="shared" si="53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/>
      <c r="K142" s="138"/>
      <c r="L142" s="93"/>
      <c r="M142" s="93"/>
      <c r="N142" s="93"/>
      <c r="O142" s="110"/>
      <c r="P142" s="107"/>
    </row>
    <row r="143" spans="3:16" x14ac:dyDescent="0.25">
      <c r="C143" s="166"/>
      <c r="D143" s="90"/>
      <c r="E143" s="90"/>
      <c r="G143" s="134" t="str">
        <f t="shared" si="53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/>
      <c r="K143" s="138"/>
      <c r="L143" s="93"/>
      <c r="M143" s="93"/>
      <c r="N143" s="93"/>
      <c r="O143" s="110"/>
      <c r="P143" s="107"/>
    </row>
    <row r="144" spans="3:16" x14ac:dyDescent="0.25">
      <c r="C144" s="166"/>
      <c r="D144" s="90"/>
      <c r="E144" s="90"/>
      <c r="G144" s="134" t="str">
        <f t="shared" si="53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/>
      <c r="K144" s="138"/>
      <c r="L144" s="93"/>
      <c r="M144" s="93"/>
      <c r="N144" s="93"/>
      <c r="O144" s="110"/>
      <c r="P144" s="107"/>
    </row>
    <row r="145" spans="3:20" x14ac:dyDescent="0.25">
      <c r="C145" s="166"/>
      <c r="D145" s="90"/>
      <c r="E145" s="90"/>
      <c r="G145" s="134" t="str">
        <f t="shared" si="53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/>
      <c r="K145" s="138"/>
      <c r="L145" s="93"/>
      <c r="M145" s="93"/>
      <c r="N145" s="93"/>
      <c r="O145" s="110"/>
      <c r="P145" s="107"/>
    </row>
    <row r="146" spans="3:20" x14ac:dyDescent="0.25">
      <c r="C146" s="166"/>
      <c r="D146" s="90"/>
      <c r="E146" s="90"/>
      <c r="G146" s="134" t="str">
        <f t="shared" si="53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/>
      <c r="K146" s="138"/>
      <c r="L146" s="93"/>
      <c r="M146" s="93"/>
      <c r="N146" s="93"/>
      <c r="O146" s="110"/>
      <c r="P146" s="107"/>
    </row>
    <row r="147" spans="3:20" x14ac:dyDescent="0.25">
      <c r="C147" s="166"/>
      <c r="D147" s="90"/>
      <c r="E147" s="90"/>
      <c r="G147" s="134" t="str">
        <f t="shared" si="53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/>
      <c r="K147" s="138"/>
      <c r="L147" s="93"/>
      <c r="M147" s="93"/>
      <c r="N147" s="93"/>
      <c r="O147" s="110"/>
      <c r="P147" s="107"/>
    </row>
    <row r="148" spans="3:20" x14ac:dyDescent="0.25">
      <c r="C148" s="166"/>
      <c r="D148" s="90"/>
      <c r="E148" s="90"/>
      <c r="F148" s="8"/>
      <c r="G148" s="134" t="str">
        <f t="shared" si="53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/>
      <c r="K148" s="138"/>
      <c r="L148" s="93"/>
      <c r="M148" s="93"/>
      <c r="N148" s="93"/>
      <c r="O148" s="110"/>
      <c r="P148" s="107"/>
    </row>
    <row r="149" spans="3:20" x14ac:dyDescent="0.25">
      <c r="C149" s="95"/>
      <c r="D149" s="90"/>
      <c r="E149" s="90"/>
      <c r="F149" s="8"/>
      <c r="G149" s="134" t="str">
        <f t="shared" si="53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/>
      <c r="K149" s="138"/>
      <c r="L149" s="93"/>
      <c r="M149" s="93"/>
      <c r="N149" s="93"/>
      <c r="O149" s="110"/>
      <c r="P149" s="107"/>
    </row>
    <row r="150" spans="3:20" x14ac:dyDescent="0.25">
      <c r="C150" s="95"/>
      <c r="D150" s="90"/>
      <c r="E150" s="90"/>
      <c r="F150" s="8"/>
      <c r="G150" s="134" t="str">
        <f t="shared" si="53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/>
      <c r="K150" s="138"/>
      <c r="L150" s="93"/>
      <c r="M150" s="93"/>
      <c r="N150" s="93"/>
      <c r="O150" s="110"/>
      <c r="P150" s="107"/>
    </row>
    <row r="151" spans="3:20" x14ac:dyDescent="0.25">
      <c r="C151" s="95"/>
      <c r="D151" s="90"/>
      <c r="E151" s="9"/>
      <c r="F151" s="8"/>
      <c r="G151" s="134" t="str">
        <f t="shared" si="53"/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/>
      <c r="K151" s="138"/>
      <c r="L151" s="93"/>
      <c r="M151" s="93"/>
      <c r="N151" s="93"/>
      <c r="O151" s="110"/>
      <c r="P151" s="107"/>
    </row>
    <row r="152" spans="3:20" x14ac:dyDescent="0.25">
      <c r="C152" s="95"/>
      <c r="D152" s="90"/>
      <c r="E152" s="9"/>
      <c r="F152" s="8"/>
      <c r="G152" s="134" t="str">
        <f t="shared" si="53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/>
      <c r="K152" s="138"/>
      <c r="L152" s="93"/>
      <c r="M152" s="93"/>
      <c r="N152" s="93"/>
      <c r="O152" s="110"/>
      <c r="P152" s="107"/>
    </row>
    <row r="153" spans="3:20" x14ac:dyDescent="0.25">
      <c r="C153" s="95"/>
      <c r="D153" s="90"/>
      <c r="E153" s="9"/>
      <c r="F153" s="8"/>
      <c r="G153" s="134" t="str">
        <f t="shared" si="53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/>
      <c r="K153" s="138"/>
      <c r="L153" s="93"/>
      <c r="M153" s="93"/>
      <c r="N153" s="93"/>
      <c r="O153" s="110"/>
      <c r="P153" s="107"/>
      <c r="S153" s="135"/>
      <c r="T153" s="134"/>
    </row>
    <row r="154" spans="3:20" x14ac:dyDescent="0.25">
      <c r="C154" s="95"/>
      <c r="D154" s="90"/>
      <c r="E154" s="9"/>
      <c r="F154" s="8"/>
      <c r="G154" s="134" t="str">
        <f t="shared" si="53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/>
      <c r="K154" s="138"/>
      <c r="L154" s="93"/>
      <c r="M154" s="93"/>
      <c r="N154" s="93"/>
      <c r="O154" s="110"/>
      <c r="P154" s="107"/>
      <c r="S154" s="135"/>
      <c r="T154" s="134"/>
    </row>
    <row r="155" spans="3:20" x14ac:dyDescent="0.25">
      <c r="C155" s="95"/>
      <c r="D155" s="90"/>
      <c r="E155" s="9"/>
      <c r="F155" s="8"/>
      <c r="G155" s="134" t="str">
        <f t="shared" si="53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/>
      <c r="K155" s="138"/>
      <c r="L155" s="93"/>
      <c r="M155" s="93"/>
      <c r="N155" s="93"/>
      <c r="O155" s="110"/>
      <c r="P155" s="107"/>
      <c r="S155" s="135"/>
      <c r="T155" s="134"/>
    </row>
    <row r="156" spans="3:20" x14ac:dyDescent="0.25">
      <c r="C156" s="95"/>
      <c r="D156" s="90"/>
      <c r="E156" s="90"/>
      <c r="F156" s="8"/>
      <c r="G156" s="134" t="str">
        <f t="shared" si="53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/>
      <c r="K156" s="138"/>
      <c r="L156" s="93"/>
      <c r="M156" s="93"/>
      <c r="N156" s="93"/>
      <c r="O156" s="110"/>
      <c r="P156" s="107"/>
      <c r="S156" s="135"/>
      <c r="T156" s="134"/>
    </row>
    <row r="157" spans="3:20" x14ac:dyDescent="0.25">
      <c r="C157" s="95"/>
      <c r="D157" s="90"/>
      <c r="E157" s="9"/>
      <c r="F157" s="8"/>
      <c r="G157" s="134" t="str">
        <f t="shared" si="53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/>
      <c r="K157" s="138"/>
      <c r="L157" s="93"/>
      <c r="M157" s="93"/>
      <c r="N157" s="93"/>
      <c r="O157" s="110"/>
      <c r="P157" s="107"/>
      <c r="S157" s="135"/>
      <c r="T157" s="134"/>
    </row>
    <row r="158" spans="3:20" x14ac:dyDescent="0.25">
      <c r="C158" s="95"/>
      <c r="D158" s="90"/>
      <c r="E158" s="9"/>
      <c r="F158" s="8"/>
      <c r="G158" s="134" t="str">
        <f t="shared" si="53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/>
      <c r="K158" s="138"/>
      <c r="L158" s="93"/>
      <c r="M158" s="93"/>
      <c r="N158" s="93"/>
      <c r="O158" s="110"/>
      <c r="P158" s="107"/>
      <c r="S158" s="135"/>
      <c r="T158" s="134"/>
    </row>
    <row r="159" spans="3:20" x14ac:dyDescent="0.25">
      <c r="C159" s="95"/>
      <c r="D159" s="90"/>
      <c r="E159" s="9"/>
      <c r="F159" s="8"/>
      <c r="G159" s="134" t="str">
        <f t="shared" si="53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/>
      <c r="K159" s="138"/>
      <c r="L159" s="93"/>
      <c r="M159" s="93"/>
      <c r="N159" s="93"/>
      <c r="O159" s="110"/>
      <c r="P159" s="107"/>
      <c r="S159" s="135"/>
      <c r="T159" s="134"/>
    </row>
    <row r="160" spans="3:20" x14ac:dyDescent="0.25">
      <c r="C160" s="167"/>
      <c r="D160" s="90"/>
      <c r="E160" s="9"/>
      <c r="F160" s="8"/>
      <c r="G160" s="134" t="str">
        <f t="shared" si="53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/>
      <c r="K160" s="138"/>
      <c r="L160" s="93"/>
      <c r="M160" s="93"/>
      <c r="N160" s="93"/>
      <c r="O160" s="110"/>
      <c r="P160" s="107"/>
      <c r="S160" s="135"/>
      <c r="T160" s="134"/>
    </row>
    <row r="161" spans="3:20" x14ac:dyDescent="0.25">
      <c r="C161" s="167"/>
      <c r="D161" s="90"/>
      <c r="E161" s="9"/>
      <c r="F161" s="8"/>
      <c r="G161" s="134" t="str">
        <f t="shared" si="53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/>
      <c r="K161" s="138"/>
      <c r="L161" s="93"/>
      <c r="M161" s="93"/>
      <c r="N161" s="93"/>
      <c r="O161" s="110"/>
      <c r="P161" s="107"/>
      <c r="S161" s="135"/>
      <c r="T161" s="134"/>
    </row>
    <row r="162" spans="3:20" x14ac:dyDescent="0.25">
      <c r="C162" s="95"/>
      <c r="D162" s="90"/>
      <c r="E162" s="9"/>
      <c r="F162" s="8"/>
      <c r="G162" s="134" t="str">
        <f t="shared" si="53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/>
      <c r="K162" s="138"/>
      <c r="L162" s="93"/>
      <c r="M162" s="93"/>
      <c r="N162" s="93"/>
      <c r="O162" s="110"/>
      <c r="P162" s="107"/>
      <c r="S162" s="135"/>
      <c r="T162" s="134"/>
    </row>
    <row r="163" spans="3:20" x14ac:dyDescent="0.25">
      <c r="C163" s="95"/>
      <c r="D163" s="90"/>
      <c r="E163" s="90"/>
      <c r="F163" s="8"/>
      <c r="G163" s="134" t="str">
        <f t="shared" si="53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/>
      <c r="K163" s="138"/>
      <c r="L163" s="93"/>
      <c r="M163" s="93"/>
      <c r="N163" s="93"/>
      <c r="O163" s="110"/>
      <c r="P163" s="107"/>
      <c r="S163" s="135"/>
      <c r="T163" s="134"/>
    </row>
    <row r="164" spans="3:20" x14ac:dyDescent="0.25">
      <c r="C164" s="95"/>
      <c r="D164" s="90"/>
      <c r="E164" s="90"/>
      <c r="F164" s="8"/>
      <c r="G164" s="134" t="str">
        <f t="shared" si="53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/>
      <c r="K164" s="138"/>
      <c r="L164" s="93"/>
      <c r="M164" s="93"/>
      <c r="N164" s="93"/>
      <c r="O164" s="110"/>
      <c r="P164" s="107"/>
      <c r="S164" s="135"/>
      <c r="T164" s="134"/>
    </row>
    <row r="165" spans="3:20" x14ac:dyDescent="0.25">
      <c r="C165" s="95"/>
      <c r="D165" s="90"/>
      <c r="E165" s="90"/>
      <c r="F165" s="8"/>
      <c r="G165" s="134" t="str">
        <f t="shared" si="53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/>
      <c r="K165" s="138"/>
      <c r="L165" s="93"/>
      <c r="M165" s="93"/>
      <c r="N165" s="93"/>
      <c r="O165" s="110"/>
      <c r="P165" s="107"/>
      <c r="S165" s="135"/>
      <c r="T165" s="134"/>
    </row>
    <row r="166" spans="3:20" x14ac:dyDescent="0.25">
      <c r="C166" s="95"/>
      <c r="D166" s="90"/>
      <c r="E166" s="90"/>
      <c r="F166" s="8"/>
      <c r="G166" s="134" t="str">
        <f t="shared" si="53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/>
      <c r="K166" s="138"/>
      <c r="L166" s="93"/>
      <c r="M166" s="93"/>
      <c r="N166" s="93"/>
      <c r="O166" s="110"/>
      <c r="P166" s="107"/>
      <c r="S166" s="135"/>
      <c r="T166" s="134"/>
    </row>
    <row r="167" spans="3:20" x14ac:dyDescent="0.25">
      <c r="C167" s="95"/>
      <c r="D167" s="90"/>
      <c r="E167" s="90"/>
      <c r="F167" s="8"/>
      <c r="G167" s="134" t="str">
        <f t="shared" si="53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/>
      <c r="K167" s="138"/>
      <c r="L167" s="93"/>
      <c r="M167" s="93"/>
      <c r="N167" s="93"/>
      <c r="O167" s="110"/>
      <c r="P167" s="107"/>
      <c r="S167" s="135"/>
      <c r="T167" s="134"/>
    </row>
    <row r="168" spans="3:20" x14ac:dyDescent="0.25">
      <c r="C168" s="95"/>
      <c r="D168" s="90"/>
      <c r="E168" s="90"/>
      <c r="F168" s="8"/>
      <c r="G168" s="134" t="str">
        <f t="shared" si="53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/>
      <c r="K168" s="138"/>
      <c r="L168" s="93"/>
      <c r="M168" s="93"/>
      <c r="N168" s="93"/>
      <c r="O168" s="110"/>
      <c r="P168" s="107"/>
      <c r="S168" s="135"/>
      <c r="T168" s="134"/>
    </row>
    <row r="169" spans="3:20" x14ac:dyDescent="0.25">
      <c r="C169" s="95"/>
      <c r="D169" s="90"/>
      <c r="E169" s="90"/>
      <c r="F169" s="8"/>
      <c r="G169" s="134" t="str">
        <f t="shared" si="53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/>
      <c r="K169" s="138"/>
      <c r="L169" s="93"/>
      <c r="M169" s="93"/>
      <c r="N169" s="93"/>
      <c r="O169" s="110"/>
      <c r="P169" s="107"/>
      <c r="S169" s="135"/>
      <c r="T169" s="134"/>
    </row>
    <row r="170" spans="3:20" x14ac:dyDescent="0.25">
      <c r="C170" s="95"/>
      <c r="D170" s="90"/>
      <c r="E170" s="90"/>
      <c r="F170" s="8"/>
      <c r="G170" s="134" t="str">
        <f t="shared" si="53"/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/>
      <c r="K170" s="138"/>
      <c r="L170" s="93"/>
      <c r="M170" s="93"/>
      <c r="N170" s="93"/>
      <c r="O170" s="110"/>
      <c r="P170" s="107"/>
      <c r="S170" s="135"/>
      <c r="T170" s="134"/>
    </row>
    <row r="171" spans="3:20" x14ac:dyDescent="0.25">
      <c r="C171" s="95"/>
      <c r="D171" s="90"/>
      <c r="E171" s="90"/>
      <c r="F171" s="8"/>
      <c r="G171" s="134" t="str">
        <f t="shared" si="53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/>
      <c r="K171" s="138"/>
      <c r="L171" s="93"/>
      <c r="M171" s="93"/>
      <c r="N171" s="93"/>
      <c r="O171" s="110"/>
      <c r="P171" s="107"/>
      <c r="S171" s="135"/>
      <c r="T171" s="134"/>
    </row>
    <row r="172" spans="3:20" x14ac:dyDescent="0.25">
      <c r="C172" s="95"/>
      <c r="D172" s="90"/>
      <c r="E172" s="90"/>
      <c r="F172" s="8"/>
      <c r="G172" s="134" t="str">
        <f t="shared" si="53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/>
      <c r="K172" s="138"/>
      <c r="L172" s="93"/>
      <c r="M172" s="93"/>
      <c r="N172" s="93"/>
      <c r="O172" s="110"/>
      <c r="P172" s="107"/>
      <c r="S172" s="135"/>
      <c r="T172" s="134"/>
    </row>
    <row r="173" spans="3:20" x14ac:dyDescent="0.25">
      <c r="C173" s="167"/>
      <c r="D173" s="90"/>
      <c r="E173" s="9"/>
      <c r="F173" s="8"/>
      <c r="G173" s="134" t="str">
        <f t="shared" si="53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/>
      <c r="K173" s="138"/>
      <c r="L173" s="93"/>
      <c r="M173" s="93"/>
      <c r="N173" s="93"/>
      <c r="O173" s="110"/>
      <c r="P173" s="107"/>
      <c r="S173" s="135"/>
      <c r="T173" s="134"/>
    </row>
    <row r="174" spans="3:20" x14ac:dyDescent="0.25">
      <c r="C174" s="167"/>
      <c r="D174" s="90"/>
      <c r="E174" s="9"/>
      <c r="F174" s="8"/>
      <c r="G174" s="134" t="str">
        <f t="shared" si="53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/>
      <c r="K174" s="138"/>
      <c r="L174" s="93"/>
      <c r="M174" s="93"/>
      <c r="N174" s="93"/>
      <c r="O174" s="110"/>
      <c r="P174" s="107"/>
      <c r="S174" s="135"/>
      <c r="T174" s="134"/>
    </row>
    <row r="175" spans="3:20" x14ac:dyDescent="0.25">
      <c r="C175" s="167"/>
      <c r="D175" s="90"/>
      <c r="E175" s="9"/>
      <c r="F175" s="8"/>
      <c r="G175" s="134" t="str">
        <f t="shared" si="53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/>
      <c r="K175" s="138"/>
      <c r="L175" s="93"/>
      <c r="M175" s="93"/>
      <c r="N175" s="93"/>
      <c r="O175" s="110"/>
      <c r="P175" s="107"/>
      <c r="S175" s="135"/>
      <c r="T175" s="134"/>
    </row>
    <row r="176" spans="3:20" x14ac:dyDescent="0.25">
      <c r="C176" s="167"/>
      <c r="D176" s="90"/>
      <c r="E176" s="9"/>
      <c r="F176" s="8"/>
      <c r="G176" s="134" t="str">
        <f t="shared" si="53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/>
      <c r="K176" s="138"/>
      <c r="L176" s="93"/>
      <c r="M176" s="93"/>
      <c r="N176" s="93"/>
      <c r="O176" s="110"/>
      <c r="P176" s="107"/>
      <c r="S176" s="135"/>
      <c r="T176" s="134"/>
    </row>
    <row r="177" spans="3:16" x14ac:dyDescent="0.25">
      <c r="C177" s="167"/>
      <c r="D177" s="90"/>
      <c r="E177" s="9"/>
      <c r="F177" s="8"/>
      <c r="G177" s="134" t="str">
        <f t="shared" si="53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/>
      <c r="K177" s="138"/>
      <c r="L177" s="93"/>
      <c r="M177" s="93"/>
      <c r="N177" s="93"/>
      <c r="O177" s="110"/>
      <c r="P177" s="107"/>
    </row>
    <row r="178" spans="3:16" x14ac:dyDescent="0.25">
      <c r="C178" s="95"/>
      <c r="D178" s="90"/>
      <c r="E178" s="90"/>
      <c r="F178" s="8"/>
      <c r="G178" s="134" t="str">
        <f t="shared" si="53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/>
      <c r="K178" s="138"/>
      <c r="L178" s="93"/>
      <c r="M178" s="93"/>
      <c r="N178" s="93"/>
      <c r="O178" s="110"/>
      <c r="P178" s="107"/>
    </row>
    <row r="179" spans="3:16" x14ac:dyDescent="0.25">
      <c r="C179" s="95"/>
      <c r="D179" s="90"/>
      <c r="E179" s="90"/>
      <c r="F179" s="8"/>
      <c r="G179" s="134" t="str">
        <f t="shared" si="53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/>
      <c r="K179" s="138"/>
      <c r="L179" s="93"/>
      <c r="M179" s="93"/>
      <c r="N179" s="93"/>
      <c r="O179" s="110"/>
      <c r="P179" s="107"/>
    </row>
    <row r="180" spans="3:16" x14ac:dyDescent="0.25">
      <c r="C180" s="95"/>
      <c r="D180" s="90"/>
      <c r="E180" s="90"/>
      <c r="F180" s="8"/>
      <c r="G180" s="134" t="str">
        <f t="shared" si="53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/>
      <c r="K180" s="138"/>
      <c r="L180" s="93"/>
      <c r="M180" s="93"/>
      <c r="N180" s="93"/>
      <c r="O180" s="110"/>
      <c r="P180" s="107"/>
    </row>
    <row r="181" spans="3:16" x14ac:dyDescent="0.25">
      <c r="C181" s="95"/>
      <c r="D181" s="90"/>
      <c r="E181" s="9"/>
      <c r="F181" s="8"/>
      <c r="G181" s="134" t="str">
        <f t="shared" si="53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/>
      <c r="K181" s="138"/>
      <c r="L181" s="93"/>
      <c r="M181" s="93"/>
      <c r="N181" s="93"/>
      <c r="O181" s="110"/>
      <c r="P181" s="107"/>
    </row>
    <row r="182" spans="3:16" x14ac:dyDescent="0.25">
      <c r="C182" s="95"/>
      <c r="D182" s="90"/>
      <c r="E182" s="9"/>
      <c r="F182" s="8"/>
      <c r="G182" s="134" t="str">
        <f t="shared" si="53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/>
      <c r="K182" s="138"/>
      <c r="L182" s="93"/>
      <c r="M182" s="93"/>
      <c r="N182" s="93"/>
      <c r="O182" s="110"/>
      <c r="P182" s="107"/>
    </row>
    <row r="183" spans="3:16" x14ac:dyDescent="0.25">
      <c r="C183" s="95"/>
      <c r="D183" s="90"/>
      <c r="E183" s="90"/>
      <c r="F183" s="8"/>
      <c r="G183" s="134" t="str">
        <f t="shared" si="53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/>
      <c r="K183" s="138"/>
      <c r="L183" s="93"/>
      <c r="M183" s="93"/>
      <c r="N183" s="93"/>
      <c r="O183" s="110"/>
      <c r="P183" s="107"/>
    </row>
    <row r="184" spans="3:16" x14ac:dyDescent="0.25">
      <c r="C184" s="95"/>
      <c r="D184" s="90"/>
      <c r="E184" s="9"/>
      <c r="F184" s="8"/>
      <c r="G184" s="134" t="str">
        <f t="shared" si="53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/>
      <c r="K184" s="138"/>
      <c r="L184" s="93"/>
      <c r="M184" s="93"/>
      <c r="N184" s="93"/>
      <c r="O184" s="110"/>
      <c r="P184" s="107"/>
    </row>
    <row r="185" spans="3:16" x14ac:dyDescent="0.25">
      <c r="C185" s="95"/>
      <c r="D185" s="90"/>
      <c r="E185" s="9"/>
      <c r="F185" s="8"/>
      <c r="G185" s="134" t="str">
        <f t="shared" si="53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/>
      <c r="K185" s="138"/>
      <c r="L185" s="93"/>
      <c r="M185" s="93"/>
      <c r="N185" s="93"/>
      <c r="O185" s="110"/>
      <c r="P185" s="107"/>
    </row>
    <row r="186" spans="3:16" x14ac:dyDescent="0.25">
      <c r="C186" s="95"/>
      <c r="D186" s="90"/>
      <c r="E186" s="9"/>
      <c r="F186" s="8"/>
      <c r="G186" s="134" t="str">
        <f t="shared" si="53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/>
      <c r="K186" s="138"/>
      <c r="L186" s="93"/>
      <c r="M186" s="93"/>
      <c r="N186" s="93"/>
      <c r="O186" s="110"/>
      <c r="P186" s="107"/>
    </row>
    <row r="187" spans="3:16" x14ac:dyDescent="0.25">
      <c r="C187" s="95"/>
      <c r="D187" s="90"/>
      <c r="E187" s="9"/>
      <c r="F187" s="8"/>
      <c r="G187" s="134" t="str">
        <f t="shared" si="53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/>
      <c r="K187" s="138"/>
      <c r="L187" s="93"/>
      <c r="M187" s="93"/>
      <c r="N187" s="93"/>
      <c r="O187" s="110"/>
      <c r="P187" s="107"/>
    </row>
    <row r="188" spans="3:16" x14ac:dyDescent="0.25">
      <c r="C188" s="95"/>
      <c r="D188" s="90"/>
      <c r="E188" s="9"/>
      <c r="F188" s="8"/>
      <c r="G188" s="134" t="str">
        <f t="shared" si="53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/>
      <c r="K188" s="138"/>
      <c r="L188" s="93"/>
      <c r="M188" s="93"/>
      <c r="N188" s="93"/>
      <c r="O188" s="110"/>
      <c r="P188" s="107"/>
    </row>
    <row r="189" spans="3:16" x14ac:dyDescent="0.25">
      <c r="C189" s="95"/>
      <c r="D189" s="90"/>
      <c r="E189" s="9"/>
      <c r="F189" s="8"/>
      <c r="G189" s="134" t="str">
        <f t="shared" si="53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/>
      <c r="K189" s="138"/>
      <c r="L189" s="93"/>
      <c r="M189" s="93"/>
      <c r="N189" s="93"/>
      <c r="O189" s="110"/>
      <c r="P189" s="107"/>
    </row>
    <row r="190" spans="3:16" x14ac:dyDescent="0.25">
      <c r="C190" s="167"/>
      <c r="D190" s="90"/>
      <c r="E190" s="9"/>
      <c r="F190" s="8"/>
      <c r="G190" s="134" t="str">
        <f t="shared" si="53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/>
      <c r="K190" s="138"/>
      <c r="L190" s="93"/>
      <c r="M190" s="93"/>
      <c r="N190" s="93"/>
      <c r="O190" s="110"/>
      <c r="P190" s="107"/>
    </row>
    <row r="191" spans="3:16" x14ac:dyDescent="0.25">
      <c r="C191" s="167"/>
      <c r="D191" s="90"/>
      <c r="E191" s="9"/>
      <c r="F191" s="8"/>
      <c r="G191" s="134" t="str">
        <f t="shared" si="53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/>
      <c r="K191" s="138"/>
      <c r="L191" s="93"/>
      <c r="M191" s="93"/>
      <c r="N191" s="93"/>
      <c r="O191" s="110"/>
      <c r="P191" s="107"/>
    </row>
    <row r="192" spans="3:16" x14ac:dyDescent="0.25">
      <c r="C192" s="167"/>
      <c r="D192" s="90"/>
      <c r="E192" s="9"/>
      <c r="F192" s="8"/>
      <c r="G192" s="134" t="str">
        <f t="shared" si="53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/>
      <c r="K192" s="138"/>
      <c r="L192" s="93"/>
      <c r="M192" s="93"/>
      <c r="N192" s="93"/>
      <c r="O192" s="110"/>
      <c r="P192" s="107"/>
    </row>
    <row r="193" spans="3:16" x14ac:dyDescent="0.25">
      <c r="C193" s="167"/>
      <c r="D193" s="90"/>
      <c r="E193" s="9"/>
      <c r="F193" s="8"/>
      <c r="G193" s="134" t="str">
        <f t="shared" si="53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/>
      <c r="K193" s="138"/>
      <c r="L193" s="93"/>
      <c r="M193" s="93"/>
      <c r="N193" s="93"/>
      <c r="O193" s="110"/>
      <c r="P193" s="107"/>
    </row>
    <row r="194" spans="3:16" x14ac:dyDescent="0.25">
      <c r="D194" s="114"/>
      <c r="F194" s="8"/>
      <c r="G194" s="134" t="str">
        <f t="shared" si="53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/>
      <c r="K194" s="138"/>
      <c r="L194" s="93"/>
      <c r="M194" s="93"/>
      <c r="N194" s="93"/>
      <c r="O194" s="110"/>
      <c r="P194" s="107"/>
    </row>
    <row r="195" spans="3:16" x14ac:dyDescent="0.25">
      <c r="C195" s="167"/>
      <c r="D195" s="114"/>
      <c r="E195" s="9"/>
      <c r="F195" s="8"/>
      <c r="G195" s="134" t="str">
        <f t="shared" si="53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/>
      <c r="K195" s="138"/>
      <c r="L195" s="93"/>
      <c r="M195" s="93"/>
      <c r="N195" s="93"/>
      <c r="O195" s="110"/>
      <c r="P195" s="107"/>
    </row>
    <row r="196" spans="3:16" x14ac:dyDescent="0.25">
      <c r="C196" s="167"/>
      <c r="D196" s="114"/>
      <c r="E196" s="9"/>
      <c r="F196" s="8"/>
      <c r="G196" s="134" t="str">
        <f t="shared" si="53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/>
      <c r="K196" s="138"/>
      <c r="L196" s="93"/>
      <c r="M196" s="93"/>
      <c r="N196" s="93"/>
      <c r="O196" s="110"/>
      <c r="P196" s="107"/>
    </row>
    <row r="197" spans="3:16" x14ac:dyDescent="0.25">
      <c r="C197" s="167"/>
      <c r="D197" s="114"/>
      <c r="E197" s="9"/>
      <c r="F197" s="8"/>
      <c r="G197" s="134" t="str">
        <f t="shared" si="53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/>
      <c r="K197" s="138"/>
      <c r="L197" s="93"/>
      <c r="M197" s="93"/>
      <c r="N197" s="93"/>
      <c r="O197" s="110"/>
      <c r="P197" s="107"/>
    </row>
    <row r="198" spans="3:16" x14ac:dyDescent="0.25">
      <c r="D198" s="114"/>
      <c r="E198" s="9"/>
      <c r="F198" s="8"/>
      <c r="G198" s="134" t="str">
        <f t="shared" si="53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/>
      <c r="K198" s="138"/>
      <c r="L198" s="93"/>
      <c r="M198" s="93"/>
      <c r="N198" s="93"/>
      <c r="O198" s="110"/>
      <c r="P198" s="107"/>
    </row>
    <row r="199" spans="3:16" x14ac:dyDescent="0.25">
      <c r="D199" s="114"/>
      <c r="E199" s="9"/>
      <c r="F199" s="8"/>
      <c r="G199" s="134" t="str">
        <f t="shared" si="53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/>
      <c r="K199" s="138"/>
      <c r="L199" s="93"/>
      <c r="M199" s="93"/>
      <c r="N199" s="93"/>
      <c r="O199" s="110"/>
      <c r="P199" s="107"/>
    </row>
    <row r="200" spans="3:16" x14ac:dyDescent="0.25">
      <c r="D200" s="114"/>
      <c r="E200" s="9"/>
      <c r="F200" s="8"/>
      <c r="G200" s="134" t="str">
        <f t="shared" si="53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/>
      <c r="K200" s="138"/>
      <c r="L200" s="93"/>
      <c r="M200" s="93"/>
      <c r="N200" s="93"/>
      <c r="O200" s="110"/>
      <c r="P200" s="107"/>
    </row>
    <row r="201" spans="3:16" x14ac:dyDescent="0.25">
      <c r="D201" s="114"/>
      <c r="E201" s="9"/>
      <c r="F201" s="8"/>
      <c r="G201" s="134" t="str">
        <f t="shared" si="53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/>
      <c r="K201" s="138"/>
      <c r="L201" s="93"/>
      <c r="M201" s="93"/>
      <c r="N201" s="93"/>
      <c r="O201" s="110"/>
      <c r="P201" s="107"/>
    </row>
    <row r="202" spans="3:16" x14ac:dyDescent="0.25">
      <c r="D202" s="114"/>
      <c r="E202" s="9"/>
      <c r="F202" s="8"/>
      <c r="G202" s="134" t="str">
        <f t="shared" si="53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/>
      <c r="K202" s="138"/>
      <c r="L202" s="93"/>
      <c r="M202" s="93"/>
      <c r="N202" s="93"/>
      <c r="O202" s="110"/>
      <c r="P202" s="107"/>
    </row>
    <row r="203" spans="3:16" x14ac:dyDescent="0.25">
      <c r="D203" s="114"/>
      <c r="E203" s="9"/>
      <c r="F203" s="8"/>
      <c r="G203" s="134" t="str">
        <f t="shared" si="53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/>
      <c r="K203" s="138"/>
      <c r="L203" s="93"/>
      <c r="M203" s="93"/>
      <c r="N203" s="93"/>
      <c r="O203" s="110"/>
      <c r="P203" s="107"/>
    </row>
    <row r="204" spans="3:16" x14ac:dyDescent="0.25">
      <c r="D204" s="114"/>
      <c r="E204" s="9"/>
      <c r="F204" s="8"/>
      <c r="G204" s="134" t="str">
        <f t="shared" si="53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/>
      <c r="K204" s="138"/>
      <c r="L204" s="93"/>
      <c r="M204" s="93"/>
      <c r="N204" s="93"/>
      <c r="O204" s="110"/>
      <c r="P204" s="107"/>
    </row>
    <row r="205" spans="3:16" x14ac:dyDescent="0.25">
      <c r="D205" s="114"/>
      <c r="F205" s="8"/>
      <c r="G205" s="134" t="str">
        <f t="shared" ref="G205:G225" si="54">IF(C205="","",MONTH(C205))</f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/>
      <c r="K205" s="138"/>
      <c r="L205" s="93"/>
      <c r="M205" s="93"/>
      <c r="N205" s="93"/>
      <c r="O205" s="110"/>
      <c r="P205" s="107"/>
    </row>
    <row r="206" spans="3:16" x14ac:dyDescent="0.25">
      <c r="D206" s="114"/>
      <c r="E206" s="9"/>
      <c r="F206" s="8"/>
      <c r="G206" s="134" t="str">
        <f t="shared" si="54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/>
      <c r="K206" s="138"/>
      <c r="L206" s="93"/>
      <c r="M206" s="93"/>
      <c r="N206" s="93"/>
      <c r="O206" s="110"/>
      <c r="P206" s="107"/>
    </row>
    <row r="207" spans="3:16" x14ac:dyDescent="0.25">
      <c r="D207" s="114"/>
      <c r="E207" s="9"/>
      <c r="F207" s="8"/>
      <c r="G207" s="134" t="str">
        <f t="shared" si="54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/>
      <c r="K207" s="138"/>
      <c r="L207" s="93"/>
      <c r="M207" s="93"/>
      <c r="N207" s="93"/>
      <c r="O207" s="110"/>
      <c r="P207" s="107"/>
    </row>
    <row r="208" spans="3:16" x14ac:dyDescent="0.25">
      <c r="D208" s="114"/>
      <c r="E208" s="9"/>
      <c r="F208" s="8"/>
      <c r="G208" s="134" t="str">
        <f t="shared" si="54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/>
      <c r="K208" s="138"/>
      <c r="L208" s="93"/>
      <c r="M208" s="93"/>
      <c r="N208" s="93"/>
      <c r="O208" s="110"/>
      <c r="P208" s="107"/>
    </row>
    <row r="209" spans="3:16" x14ac:dyDescent="0.25">
      <c r="D209" s="114"/>
      <c r="E209" s="9"/>
      <c r="F209" s="8"/>
      <c r="G209" s="134" t="str">
        <f t="shared" si="54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/>
      <c r="K209" s="138"/>
      <c r="L209" s="93"/>
      <c r="M209" s="93"/>
      <c r="N209" s="93"/>
      <c r="O209" s="110"/>
      <c r="P209" s="107"/>
    </row>
    <row r="210" spans="3:16" x14ac:dyDescent="0.25">
      <c r="D210" s="114"/>
      <c r="E210" s="9"/>
      <c r="F210" s="8"/>
      <c r="G210" s="134" t="str">
        <f t="shared" si="54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/>
      <c r="K210" s="138"/>
      <c r="L210" s="93"/>
      <c r="M210" s="93"/>
      <c r="N210" s="93"/>
      <c r="O210" s="110"/>
      <c r="P210" s="107"/>
    </row>
    <row r="211" spans="3:16" x14ac:dyDescent="0.25">
      <c r="D211" s="114"/>
      <c r="E211" s="9"/>
      <c r="F211" s="8"/>
      <c r="G211" s="134" t="str">
        <f t="shared" si="54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/>
      <c r="K211" s="138"/>
      <c r="L211" s="93"/>
      <c r="M211" s="93"/>
      <c r="N211" s="93"/>
      <c r="O211" s="110"/>
      <c r="P211" s="107"/>
    </row>
    <row r="212" spans="3:16" x14ac:dyDescent="0.25">
      <c r="C212" s="166"/>
      <c r="D212" s="90"/>
      <c r="E212" s="90"/>
      <c r="F212" s="8"/>
      <c r="G212" s="134" t="str">
        <f t="shared" si="54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/>
      <c r="K212" s="138"/>
      <c r="L212" s="93"/>
      <c r="M212" s="93"/>
      <c r="N212" s="93"/>
      <c r="O212" s="110"/>
      <c r="P212" s="107"/>
    </row>
    <row r="213" spans="3:16" x14ac:dyDescent="0.25">
      <c r="C213" s="167"/>
      <c r="D213" s="114"/>
      <c r="E213" s="9"/>
      <c r="F213" s="8"/>
      <c r="G213" s="134" t="str">
        <f t="shared" si="54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/>
      <c r="K213" s="138"/>
      <c r="L213" s="93"/>
      <c r="M213" s="93"/>
      <c r="N213" s="93"/>
      <c r="O213" s="110"/>
      <c r="P213" s="107"/>
    </row>
    <row r="214" spans="3:16" x14ac:dyDescent="0.25">
      <c r="C214" s="167"/>
      <c r="D214" s="114"/>
      <c r="E214" s="9"/>
      <c r="F214" s="8"/>
      <c r="G214" s="134" t="str">
        <f t="shared" si="54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/>
      <c r="K214" s="138"/>
      <c r="L214" s="93"/>
      <c r="M214" s="93"/>
      <c r="N214" s="93"/>
      <c r="O214" s="110"/>
      <c r="P214" s="107"/>
    </row>
    <row r="215" spans="3:16" x14ac:dyDescent="0.25">
      <c r="C215" s="167"/>
      <c r="D215" s="114"/>
      <c r="E215" s="9"/>
      <c r="F215" s="8"/>
      <c r="G215" s="134" t="str">
        <f t="shared" si="54"/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/>
      <c r="K215" s="138"/>
      <c r="L215" s="93"/>
      <c r="M215" s="93"/>
      <c r="N215" s="93"/>
      <c r="O215" s="110"/>
      <c r="P215" s="107"/>
    </row>
    <row r="216" spans="3:16" x14ac:dyDescent="0.25">
      <c r="D216" s="114"/>
      <c r="F216" s="8"/>
      <c r="G216" s="134" t="str">
        <f t="shared" si="54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/>
      <c r="K216" s="138"/>
      <c r="L216" s="93"/>
      <c r="M216" s="93"/>
      <c r="N216" s="93"/>
      <c r="O216" s="110"/>
      <c r="P216" s="107"/>
    </row>
    <row r="217" spans="3:16" x14ac:dyDescent="0.25">
      <c r="C217" s="167"/>
      <c r="D217" s="114"/>
      <c r="E217" s="9"/>
      <c r="F217" s="8"/>
      <c r="G217" s="134" t="str">
        <f t="shared" si="54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/>
      <c r="K217" s="138"/>
      <c r="L217" s="93"/>
      <c r="M217" s="93"/>
      <c r="N217" s="93"/>
      <c r="O217" s="110"/>
      <c r="P217" s="107"/>
    </row>
    <row r="218" spans="3:16" x14ac:dyDescent="0.25">
      <c r="C218" s="167"/>
      <c r="D218" s="114"/>
      <c r="E218" s="9"/>
      <c r="F218" s="8"/>
      <c r="G218" s="134" t="str">
        <f t="shared" si="54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/>
      <c r="K218" s="138"/>
      <c r="L218" s="93"/>
      <c r="M218" s="93"/>
      <c r="N218" s="93"/>
      <c r="O218" s="110"/>
      <c r="P218" s="107"/>
    </row>
    <row r="219" spans="3:16" x14ac:dyDescent="0.25">
      <c r="C219" s="167"/>
      <c r="D219" s="114"/>
      <c r="E219" s="9"/>
      <c r="F219" s="8"/>
      <c r="G219" s="134" t="str">
        <f t="shared" si="54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/>
      <c r="K219" s="138"/>
      <c r="L219" s="93"/>
      <c r="M219" s="93"/>
      <c r="N219" s="93"/>
      <c r="O219" s="110"/>
      <c r="P219" s="107"/>
    </row>
    <row r="220" spans="3:16" x14ac:dyDescent="0.25">
      <c r="C220" s="167"/>
      <c r="D220" s="114"/>
      <c r="E220" s="9"/>
      <c r="F220" s="8"/>
      <c r="G220" s="134" t="str">
        <f t="shared" si="54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/>
      <c r="K220" s="138"/>
      <c r="L220" s="93"/>
      <c r="M220" s="93"/>
      <c r="N220" s="93"/>
      <c r="O220" s="110"/>
      <c r="P220" s="107"/>
    </row>
    <row r="221" spans="3:16" x14ac:dyDescent="0.25">
      <c r="D221" s="114"/>
      <c r="F221" s="8"/>
      <c r="G221" s="134" t="str">
        <f t="shared" si="54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/>
      <c r="K221" s="138"/>
      <c r="L221" s="93"/>
      <c r="M221" s="93"/>
      <c r="N221" s="93"/>
      <c r="O221" s="110"/>
      <c r="P221" s="107"/>
    </row>
    <row r="222" spans="3:16" x14ac:dyDescent="0.25">
      <c r="D222" s="114"/>
      <c r="E222" s="9"/>
      <c r="F222" s="8"/>
      <c r="G222" s="134" t="str">
        <f t="shared" si="54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/>
      <c r="K222" s="138"/>
      <c r="L222" s="93"/>
      <c r="M222" s="93"/>
      <c r="N222" s="93"/>
      <c r="O222" s="110"/>
      <c r="P222" s="107"/>
    </row>
    <row r="223" spans="3:16" x14ac:dyDescent="0.25">
      <c r="D223" s="114"/>
      <c r="E223" s="9"/>
      <c r="F223" s="8"/>
      <c r="G223" s="134" t="str">
        <f t="shared" si="54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/>
      <c r="K223" s="138"/>
      <c r="L223" s="93"/>
      <c r="M223" s="93"/>
      <c r="N223" s="93"/>
      <c r="O223" s="110"/>
      <c r="P223" s="107"/>
    </row>
    <row r="224" spans="3:16" x14ac:dyDescent="0.25">
      <c r="D224" s="114"/>
      <c r="F224" s="8"/>
      <c r="G224" s="134" t="str">
        <f t="shared" si="54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/>
      <c r="K224" s="138"/>
      <c r="L224" s="93"/>
      <c r="M224" s="93"/>
      <c r="N224" s="93"/>
      <c r="O224" s="110"/>
      <c r="P224" s="107"/>
    </row>
    <row r="225" spans="4:16" x14ac:dyDescent="0.25">
      <c r="D225" s="114"/>
      <c r="E225" s="9"/>
      <c r="F225" s="8"/>
      <c r="G225" s="134" t="str">
        <f t="shared" si="54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/>
      <c r="K225" s="138"/>
      <c r="L225" s="93"/>
      <c r="M225" s="93"/>
      <c r="N225" s="93"/>
      <c r="O225" s="110"/>
      <c r="P225" s="107"/>
    </row>
    <row r="1048453" spans="4:4" x14ac:dyDescent="0.25">
      <c r="D1048453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785"/>
  <sheetViews>
    <sheetView topLeftCell="H1" zoomScale="70" zoomScaleNormal="70" workbookViewId="0">
      <pane ySplit="6" topLeftCell="A7" activePane="bottomLeft" state="frozen"/>
      <selection activeCell="J110" sqref="J110"/>
      <selection pane="bottomLeft" activeCell="Z17" sqref="Z1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1:37" ht="26.25" x14ac:dyDescent="0.25">
      <c r="B2" s="92" t="s">
        <v>535</v>
      </c>
    </row>
    <row r="4" spans="1:37" ht="26.25" x14ac:dyDescent="0.25">
      <c r="C4" s="92" t="s">
        <v>525</v>
      </c>
    </row>
    <row r="6" spans="1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1:37" s="91" customFormat="1" x14ac:dyDescent="0.25">
      <c r="C7" s="188"/>
      <c r="D7" s="184"/>
      <c r="E7" s="179"/>
      <c r="F7" s="179"/>
      <c r="G7" s="179"/>
      <c r="H7" s="182"/>
      <c r="I7" s="183"/>
      <c r="J7" s="179"/>
      <c r="K7" s="180"/>
      <c r="L7" s="104" t="str">
        <f>IF(D7="","",MONTH(D7))</f>
        <v/>
      </c>
      <c r="M7" s="105" t="str">
        <f>IF(L7="","",VLOOKUP(L7,$AJ$8:$AK$19,2,FALSE))</f>
        <v/>
      </c>
      <c r="N7" s="93">
        <f>IF(D7="",0,D7-C7)</f>
        <v>0</v>
      </c>
      <c r="O7" s="106">
        <f>K7*N7</f>
        <v>0</v>
      </c>
      <c r="P7" s="93" t="str">
        <f>IF(N7&lt;=30,"Dins Periode Legal","Fora Periode Legal")</f>
        <v>Dins Periode Legal</v>
      </c>
      <c r="Q7" s="93" t="str">
        <f>CONCATENATE($M7," - ",P7)</f>
        <v xml:space="preserve"> - Dins Periode Legal</v>
      </c>
      <c r="R7" s="93" t="str">
        <f>CONCATENATE($M7," - Import Total")</f>
        <v xml:space="preserve"> - Import Total</v>
      </c>
      <c r="S7" s="110">
        <f>IF(M7="",0,K7/(VLOOKUP(R7,$X$9:$Y$27,2,FALSE))*N7)</f>
        <v>0</v>
      </c>
      <c r="T7" s="107">
        <f>IF(L7="",0,1)</f>
        <v>0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1:37" s="91" customFormat="1" x14ac:dyDescent="0.25">
      <c r="B8" s="90"/>
      <c r="C8" s="188"/>
      <c r="D8" s="184"/>
      <c r="E8" s="179"/>
      <c r="F8" s="179"/>
      <c r="G8" s="179"/>
      <c r="H8" s="182"/>
      <c r="I8" s="183"/>
      <c r="J8" s="179"/>
      <c r="K8" s="180"/>
      <c r="L8" s="189" t="str">
        <f t="shared" ref="L8:L16" si="0">IF(D8="","",MONTH(D8))</f>
        <v/>
      </c>
      <c r="M8" s="190" t="str">
        <f t="shared" ref="M8:M32" si="1">IF(L8="","",VLOOKUP(L8,$AJ$8:$AK$19,2,FALSE))</f>
        <v/>
      </c>
      <c r="N8" s="187">
        <f t="shared" ref="N8:N9" si="2">IF(D8="",0,D8-C8)</f>
        <v>0</v>
      </c>
      <c r="O8" s="191">
        <f t="shared" ref="O8:O9" si="3">K8*N8</f>
        <v>0</v>
      </c>
      <c r="P8" s="187" t="str">
        <f t="shared" ref="P8:P9" si="4">IF(N8&lt;=30,"Dins Periode Legal","Fora Periode Legal")</f>
        <v>Dins Periode Legal</v>
      </c>
      <c r="Q8" s="187" t="str">
        <f t="shared" ref="Q8:Q9" si="5">CONCATENATE($M8," - ",P8)</f>
        <v xml:space="preserve"> - Dins Periode Legal</v>
      </c>
      <c r="R8" s="187" t="str">
        <f t="shared" ref="R8:R9" si="6">CONCATENATE($M8," - Import Total")</f>
        <v xml:space="preserve"> - Import Total</v>
      </c>
      <c r="S8" s="193">
        <f t="shared" ref="S8:S9" si="7">IF(M8="",0,K8/(VLOOKUP(R8,$X$9:$Y$27,2,FALSE))*N8)</f>
        <v>0</v>
      </c>
      <c r="T8" s="192">
        <f t="shared" ref="T8:T9" si="8">IF(L8="",0,1)</f>
        <v>0</v>
      </c>
      <c r="AJ8" s="91">
        <v>1</v>
      </c>
      <c r="AK8" s="91" t="s">
        <v>502</v>
      </c>
    </row>
    <row r="9" spans="1:37" s="91" customFormat="1" x14ac:dyDescent="0.25">
      <c r="A9" s="186"/>
      <c r="B9" s="185"/>
      <c r="C9" s="188"/>
      <c r="D9" s="184"/>
      <c r="E9" s="179"/>
      <c r="F9" s="179"/>
      <c r="G9" s="179"/>
      <c r="H9" s="182"/>
      <c r="I9" s="183"/>
      <c r="J9" s="179"/>
      <c r="K9" s="180"/>
      <c r="L9" s="189" t="str">
        <f t="shared" si="0"/>
        <v/>
      </c>
      <c r="M9" s="190" t="str">
        <f t="shared" si="1"/>
        <v/>
      </c>
      <c r="N9" s="187">
        <f t="shared" si="2"/>
        <v>0</v>
      </c>
      <c r="O9" s="191">
        <f t="shared" si="3"/>
        <v>0</v>
      </c>
      <c r="P9" s="187" t="str">
        <f t="shared" si="4"/>
        <v>Dins Periode Legal</v>
      </c>
      <c r="Q9" s="187" t="str">
        <f t="shared" si="5"/>
        <v xml:space="preserve"> - Dins Periode Legal</v>
      </c>
      <c r="R9" s="187" t="str">
        <f t="shared" si="6"/>
        <v xml:space="preserve"> - Import Total</v>
      </c>
      <c r="S9" s="193">
        <f t="shared" si="7"/>
        <v>0</v>
      </c>
      <c r="T9" s="192">
        <f t="shared" si="8"/>
        <v>0</v>
      </c>
      <c r="X9" s="101" t="s">
        <v>508</v>
      </c>
      <c r="Y9" s="106">
        <f>SUMIF($R:$R,$X9,$K:$K)</f>
        <v>0</v>
      </c>
      <c r="Z9" s="106">
        <f>SUMIF($R:$R,$X9,$S:$S)</f>
        <v>0</v>
      </c>
      <c r="AA9" s="106">
        <f>SUMIF($R:$R,$X9,$T:$T)</f>
        <v>0</v>
      </c>
      <c r="AJ9" s="91">
        <v>2</v>
      </c>
      <c r="AK9" s="91" t="s">
        <v>502</v>
      </c>
    </row>
    <row r="10" spans="1:37" s="91" customFormat="1" x14ac:dyDescent="0.25">
      <c r="B10" s="90"/>
      <c r="C10" s="188"/>
      <c r="D10" s="184"/>
      <c r="E10" s="179"/>
      <c r="F10" s="179"/>
      <c r="G10" s="179"/>
      <c r="H10" s="182"/>
      <c r="I10" s="183"/>
      <c r="J10" s="179"/>
      <c r="K10" s="180"/>
      <c r="L10" s="189" t="str">
        <f t="shared" si="0"/>
        <v/>
      </c>
      <c r="M10" s="190" t="str">
        <f t="shared" si="1"/>
        <v/>
      </c>
      <c r="N10" s="187"/>
      <c r="O10" s="191"/>
      <c r="P10" s="187"/>
      <c r="Q10" s="187"/>
      <c r="R10" s="187"/>
      <c r="S10" s="193"/>
      <c r="T10" s="192"/>
      <c r="X10" s="101" t="s">
        <v>506</v>
      </c>
      <c r="Y10" s="106">
        <f>SUMIF($Q:$Q,$X10,$K:$K)</f>
        <v>0</v>
      </c>
      <c r="Z10" s="106">
        <f>SUMIF($Q:$Q,$X10,$S:$S)</f>
        <v>0</v>
      </c>
      <c r="AA10" s="106">
        <f>SUMIF($Q:$Q,$X10,$T:$T)</f>
        <v>0</v>
      </c>
      <c r="AJ10" s="91">
        <v>3</v>
      </c>
      <c r="AK10" s="91" t="s">
        <v>502</v>
      </c>
    </row>
    <row r="11" spans="1:37" s="91" customFormat="1" x14ac:dyDescent="0.25">
      <c r="B11" s="90"/>
      <c r="C11" s="188"/>
      <c r="D11" s="184"/>
      <c r="E11" s="179"/>
      <c r="F11" s="179"/>
      <c r="G11" s="179"/>
      <c r="H11" s="182"/>
      <c r="I11" s="183"/>
      <c r="J11" s="179"/>
      <c r="K11" s="180"/>
      <c r="L11" s="189" t="str">
        <f t="shared" si="0"/>
        <v/>
      </c>
      <c r="M11" s="190" t="str">
        <f t="shared" si="1"/>
        <v/>
      </c>
      <c r="N11" s="187"/>
      <c r="O11" s="191"/>
      <c r="P11" s="187"/>
      <c r="Q11" s="187"/>
      <c r="R11" s="187"/>
      <c r="S11" s="193"/>
      <c r="T11" s="192"/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1:37" s="91" customFormat="1" x14ac:dyDescent="0.25">
      <c r="B12" s="90"/>
      <c r="C12" s="188"/>
      <c r="D12" s="184"/>
      <c r="E12" s="179"/>
      <c r="F12" s="179"/>
      <c r="G12" s="179"/>
      <c r="H12" s="182"/>
      <c r="I12" s="183"/>
      <c r="J12" s="179"/>
      <c r="K12" s="180"/>
      <c r="L12" s="189" t="str">
        <f t="shared" si="0"/>
        <v/>
      </c>
      <c r="M12" s="190" t="str">
        <f t="shared" si="1"/>
        <v/>
      </c>
      <c r="N12" s="187"/>
      <c r="O12" s="191"/>
      <c r="P12" s="187"/>
      <c r="Q12" s="187"/>
      <c r="R12" s="187"/>
      <c r="S12" s="193"/>
      <c r="T12" s="192"/>
      <c r="X12" s="101" t="s">
        <v>538</v>
      </c>
      <c r="Y12" s="106">
        <f>SUMIF($R:$R,X9,$O:$O)</f>
        <v>0</v>
      </c>
      <c r="Z12" s="106"/>
      <c r="AA12" s="106"/>
      <c r="AJ12" s="91">
        <v>5</v>
      </c>
      <c r="AK12" s="91" t="s">
        <v>503</v>
      </c>
    </row>
    <row r="13" spans="1:37" s="91" customFormat="1" x14ac:dyDescent="0.25">
      <c r="B13" s="90"/>
      <c r="C13" s="188"/>
      <c r="D13" s="184"/>
      <c r="E13" s="179"/>
      <c r="F13" s="179"/>
      <c r="G13" s="179"/>
      <c r="H13" s="182"/>
      <c r="I13" s="183"/>
      <c r="J13" s="179"/>
      <c r="K13" s="180"/>
      <c r="L13" s="189" t="str">
        <f t="shared" si="0"/>
        <v/>
      </c>
      <c r="M13" s="190" t="str">
        <f t="shared" si="1"/>
        <v/>
      </c>
      <c r="N13" s="187"/>
      <c r="O13" s="191"/>
      <c r="P13" s="187"/>
      <c r="Q13" s="187"/>
      <c r="R13" s="187"/>
      <c r="S13" s="193"/>
      <c r="T13" s="192"/>
      <c r="AJ13" s="91">
        <v>6</v>
      </c>
      <c r="AK13" s="91" t="s">
        <v>503</v>
      </c>
    </row>
    <row r="14" spans="1:37" s="91" customFormat="1" x14ac:dyDescent="0.25">
      <c r="B14" s="90"/>
      <c r="C14" s="188"/>
      <c r="D14" s="184"/>
      <c r="E14" s="179"/>
      <c r="F14" s="179"/>
      <c r="G14" s="179"/>
      <c r="H14" s="182"/>
      <c r="I14" s="183"/>
      <c r="J14" s="179"/>
      <c r="K14" s="180"/>
      <c r="L14" s="189" t="str">
        <f t="shared" si="0"/>
        <v/>
      </c>
      <c r="M14" s="190" t="str">
        <f t="shared" si="1"/>
        <v/>
      </c>
      <c r="N14" s="187"/>
      <c r="O14" s="191"/>
      <c r="P14" s="187"/>
      <c r="Q14" s="187"/>
      <c r="R14" s="187"/>
      <c r="S14" s="193"/>
      <c r="T14" s="192"/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1:37" s="91" customFormat="1" x14ac:dyDescent="0.25">
      <c r="B15" s="90"/>
      <c r="C15" s="188"/>
      <c r="D15" s="184"/>
      <c r="E15" s="179"/>
      <c r="F15" s="179"/>
      <c r="G15" s="179"/>
      <c r="H15" s="179"/>
      <c r="I15" s="179"/>
      <c r="J15" s="181"/>
      <c r="K15" s="179"/>
      <c r="L15" s="189" t="str">
        <f t="shared" si="0"/>
        <v/>
      </c>
      <c r="M15" s="190" t="str">
        <f t="shared" si="1"/>
        <v/>
      </c>
      <c r="N15" s="187"/>
      <c r="O15" s="191"/>
      <c r="P15" s="187"/>
      <c r="Q15" s="187"/>
      <c r="R15" s="187"/>
      <c r="S15" s="193"/>
      <c r="T15" s="192"/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1:37" s="91" customFormat="1" x14ac:dyDescent="0.25">
      <c r="B16" s="90"/>
      <c r="C16" s="188"/>
      <c r="D16" s="184"/>
      <c r="E16" s="179"/>
      <c r="F16" s="179"/>
      <c r="G16" s="179"/>
      <c r="H16" s="179"/>
      <c r="I16" s="179"/>
      <c r="J16" s="181"/>
      <c r="K16" s="179"/>
      <c r="L16" s="189" t="str">
        <f t="shared" si="0"/>
        <v/>
      </c>
      <c r="M16" s="190" t="str">
        <f t="shared" si="1"/>
        <v/>
      </c>
      <c r="N16" s="187"/>
      <c r="O16" s="191"/>
      <c r="P16" s="187"/>
      <c r="Q16" s="187"/>
      <c r="R16" s="187"/>
      <c r="S16" s="193"/>
      <c r="T16" s="192"/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188"/>
      <c r="D17" s="184"/>
      <c r="E17" s="179"/>
      <c r="F17" s="179"/>
      <c r="G17" s="179"/>
      <c r="H17" s="182"/>
      <c r="I17" s="183"/>
      <c r="J17" s="179"/>
      <c r="K17" s="180"/>
      <c r="L17" s="189" t="str">
        <f t="shared" ref="L17:L23" si="9">IF(D17="","",MONTH(D17))</f>
        <v/>
      </c>
      <c r="M17" s="190" t="str">
        <f t="shared" si="1"/>
        <v/>
      </c>
      <c r="N17" s="187"/>
      <c r="O17" s="191"/>
      <c r="P17" s="187"/>
      <c r="Q17" s="187"/>
      <c r="R17" s="187"/>
      <c r="S17" s="193"/>
      <c r="T17" s="192"/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188"/>
      <c r="D18" s="184"/>
      <c r="E18" s="179"/>
      <c r="F18" s="179"/>
      <c r="G18" s="179"/>
      <c r="H18" s="182"/>
      <c r="I18" s="183"/>
      <c r="J18" s="179"/>
      <c r="K18" s="180"/>
      <c r="L18" s="189" t="str">
        <f t="shared" si="9"/>
        <v/>
      </c>
      <c r="M18" s="190" t="str">
        <f t="shared" si="1"/>
        <v/>
      </c>
      <c r="N18" s="187"/>
      <c r="O18" s="191"/>
      <c r="P18" s="187"/>
      <c r="Q18" s="187"/>
      <c r="R18" s="187"/>
      <c r="S18" s="193"/>
      <c r="T18" s="192"/>
      <c r="AJ18" s="91">
        <v>11</v>
      </c>
      <c r="AK18" s="91" t="s">
        <v>505</v>
      </c>
    </row>
    <row r="19" spans="2:37" s="91" customFormat="1" x14ac:dyDescent="0.25">
      <c r="B19" s="90"/>
      <c r="C19" s="188"/>
      <c r="D19" s="184"/>
      <c r="E19" s="179"/>
      <c r="F19" s="179"/>
      <c r="G19" s="179"/>
      <c r="H19" s="182"/>
      <c r="I19" s="183"/>
      <c r="J19" s="179"/>
      <c r="K19" s="180"/>
      <c r="L19" s="189" t="str">
        <f t="shared" si="9"/>
        <v/>
      </c>
      <c r="M19" s="190" t="str">
        <f t="shared" si="1"/>
        <v/>
      </c>
      <c r="N19" s="187"/>
      <c r="O19" s="191"/>
      <c r="P19" s="187"/>
      <c r="Q19" s="187"/>
      <c r="R19" s="187"/>
      <c r="S19" s="193"/>
      <c r="T19" s="192"/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188"/>
      <c r="D20" s="184"/>
      <c r="E20" s="179"/>
      <c r="F20" s="179"/>
      <c r="G20" s="179"/>
      <c r="H20" s="182"/>
      <c r="I20" s="183"/>
      <c r="J20" s="179"/>
      <c r="K20" s="180"/>
      <c r="L20" s="189" t="str">
        <f t="shared" si="9"/>
        <v/>
      </c>
      <c r="M20" s="190" t="str">
        <f t="shared" si="1"/>
        <v/>
      </c>
      <c r="N20" s="187"/>
      <c r="O20" s="191"/>
      <c r="P20" s="187"/>
      <c r="Q20" s="187"/>
      <c r="R20" s="187"/>
      <c r="S20" s="193"/>
      <c r="T20" s="192"/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188"/>
      <c r="D21" s="184"/>
      <c r="E21" s="179"/>
      <c r="F21" s="179"/>
      <c r="G21" s="179"/>
      <c r="H21" s="182"/>
      <c r="I21" s="183"/>
      <c r="J21" s="179"/>
      <c r="K21" s="180"/>
      <c r="L21" s="189" t="str">
        <f t="shared" si="9"/>
        <v/>
      </c>
      <c r="M21" s="190" t="str">
        <f t="shared" si="1"/>
        <v/>
      </c>
      <c r="N21" s="187"/>
      <c r="O21" s="191"/>
      <c r="P21" s="187"/>
      <c r="Q21" s="187"/>
      <c r="R21" s="187"/>
      <c r="S21" s="193"/>
      <c r="T21" s="192"/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188"/>
      <c r="D22" s="184"/>
      <c r="E22" s="179"/>
      <c r="F22" s="179"/>
      <c r="G22" s="179"/>
      <c r="H22" s="182"/>
      <c r="I22" s="183"/>
      <c r="J22" s="179"/>
      <c r="K22" s="180"/>
      <c r="L22" s="189" t="str">
        <f t="shared" si="9"/>
        <v/>
      </c>
      <c r="M22" s="190" t="str">
        <f t="shared" si="1"/>
        <v/>
      </c>
      <c r="N22" s="187"/>
      <c r="O22" s="191"/>
      <c r="P22" s="187"/>
      <c r="Q22" s="187"/>
      <c r="R22" s="187"/>
      <c r="S22" s="193"/>
      <c r="T22" s="192"/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188"/>
      <c r="D23" s="184"/>
      <c r="E23" s="179"/>
      <c r="F23" s="179"/>
      <c r="G23" s="179"/>
      <c r="H23" s="182"/>
      <c r="I23" s="183"/>
      <c r="J23" s="179"/>
      <c r="K23" s="180"/>
      <c r="L23" s="189" t="str">
        <f t="shared" si="9"/>
        <v/>
      </c>
      <c r="M23" s="190" t="str">
        <f t="shared" si="1"/>
        <v/>
      </c>
      <c r="N23" s="187"/>
      <c r="O23" s="191"/>
      <c r="P23" s="187"/>
      <c r="Q23" s="187"/>
      <c r="R23" s="187"/>
      <c r="S23" s="193"/>
      <c r="T23" s="192"/>
    </row>
    <row r="24" spans="2:37" s="91" customFormat="1" x14ac:dyDescent="0.25">
      <c r="B24" s="90"/>
      <c r="C24" s="188"/>
      <c r="D24" s="184"/>
      <c r="E24" s="179"/>
      <c r="F24" s="179"/>
      <c r="G24" s="179"/>
      <c r="H24" s="182"/>
      <c r="I24" s="183"/>
      <c r="J24" s="179"/>
      <c r="K24" s="180"/>
      <c r="L24" s="189" t="str">
        <f t="shared" ref="L24:L32" si="10">IF(D24="","",MONTH(D24))</f>
        <v/>
      </c>
      <c r="M24" s="190" t="str">
        <f t="shared" si="1"/>
        <v/>
      </c>
      <c r="N24" s="187"/>
      <c r="O24" s="191"/>
      <c r="P24" s="187"/>
      <c r="Q24" s="187"/>
      <c r="R24" s="187"/>
      <c r="S24" s="193"/>
      <c r="T24" s="192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188"/>
      <c r="D25" s="184"/>
      <c r="E25" s="179"/>
      <c r="F25" s="179"/>
      <c r="G25" s="179"/>
      <c r="H25" s="182"/>
      <c r="I25" s="183"/>
      <c r="J25" s="179"/>
      <c r="K25" s="180"/>
      <c r="L25" s="189" t="str">
        <f t="shared" si="10"/>
        <v/>
      </c>
      <c r="M25" s="190" t="str">
        <f t="shared" si="1"/>
        <v/>
      </c>
      <c r="N25" s="187"/>
      <c r="O25" s="191"/>
      <c r="P25" s="187"/>
      <c r="Q25" s="187"/>
      <c r="R25" s="187"/>
      <c r="S25" s="193"/>
      <c r="T25" s="192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188"/>
      <c r="D26" s="184"/>
      <c r="E26" s="179"/>
      <c r="F26" s="179"/>
      <c r="G26" s="179"/>
      <c r="H26" s="182"/>
      <c r="I26" s="183"/>
      <c r="J26" s="179"/>
      <c r="K26" s="180"/>
      <c r="L26" s="189" t="str">
        <f t="shared" si="10"/>
        <v/>
      </c>
      <c r="M26" s="190" t="str">
        <f t="shared" si="1"/>
        <v/>
      </c>
      <c r="N26" s="187"/>
      <c r="O26" s="191"/>
      <c r="P26" s="187"/>
      <c r="Q26" s="187"/>
      <c r="R26" s="187"/>
      <c r="S26" s="193"/>
      <c r="T26" s="192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188"/>
      <c r="D27" s="184"/>
      <c r="E27" s="179"/>
      <c r="F27" s="179"/>
      <c r="G27" s="179"/>
      <c r="H27" s="182"/>
      <c r="I27" s="183"/>
      <c r="J27" s="179"/>
      <c r="K27" s="180"/>
      <c r="L27" s="189" t="str">
        <f t="shared" si="10"/>
        <v/>
      </c>
      <c r="M27" s="190" t="str">
        <f t="shared" si="1"/>
        <v/>
      </c>
      <c r="N27" s="187"/>
      <c r="O27" s="191"/>
      <c r="P27" s="187"/>
      <c r="Q27" s="187"/>
      <c r="R27" s="187"/>
      <c r="S27" s="193"/>
      <c r="T27" s="192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188"/>
      <c r="D28" s="184"/>
      <c r="E28" s="179"/>
      <c r="F28" s="179"/>
      <c r="G28" s="179"/>
      <c r="H28" s="182"/>
      <c r="I28" s="183"/>
      <c r="J28" s="179"/>
      <c r="K28" s="180"/>
      <c r="L28" s="189" t="str">
        <f t="shared" si="10"/>
        <v/>
      </c>
      <c r="M28" s="190" t="str">
        <f t="shared" si="1"/>
        <v/>
      </c>
      <c r="N28" s="187"/>
      <c r="O28" s="191"/>
      <c r="P28" s="187"/>
      <c r="Q28" s="187"/>
      <c r="R28" s="187"/>
      <c r="S28" s="193"/>
      <c r="T28" s="192"/>
    </row>
    <row r="29" spans="2:37" s="91" customFormat="1" x14ac:dyDescent="0.25">
      <c r="B29" s="90"/>
      <c r="C29" s="188"/>
      <c r="D29" s="184"/>
      <c r="E29" s="179"/>
      <c r="F29" s="179"/>
      <c r="G29" s="179"/>
      <c r="H29" s="182"/>
      <c r="I29" s="183"/>
      <c r="J29" s="179"/>
      <c r="K29" s="180"/>
      <c r="L29" s="189" t="str">
        <f t="shared" si="10"/>
        <v/>
      </c>
      <c r="M29" s="190" t="str">
        <f t="shared" si="1"/>
        <v/>
      </c>
      <c r="N29" s="187"/>
      <c r="O29" s="191"/>
      <c r="P29" s="187"/>
      <c r="Q29" s="187"/>
      <c r="R29" s="187"/>
      <c r="S29" s="193"/>
      <c r="T29" s="192"/>
    </row>
    <row r="30" spans="2:37" s="91" customFormat="1" x14ac:dyDescent="0.25">
      <c r="B30" s="90"/>
      <c r="C30" s="188"/>
      <c r="D30" s="184"/>
      <c r="E30" s="179"/>
      <c r="F30" s="179"/>
      <c r="G30" s="179"/>
      <c r="H30" s="182"/>
      <c r="I30" s="183"/>
      <c r="J30" s="179"/>
      <c r="K30" s="180"/>
      <c r="L30" s="189" t="str">
        <f t="shared" si="10"/>
        <v/>
      </c>
      <c r="M30" s="190" t="str">
        <f t="shared" si="1"/>
        <v/>
      </c>
      <c r="N30" s="187"/>
      <c r="O30" s="191"/>
      <c r="P30" s="187"/>
      <c r="Q30" s="187"/>
      <c r="R30" s="187"/>
      <c r="S30" s="193"/>
      <c r="T30" s="192"/>
    </row>
    <row r="31" spans="2:37" s="91" customFormat="1" x14ac:dyDescent="0.25">
      <c r="B31" s="90"/>
      <c r="C31" s="188"/>
      <c r="D31" s="184"/>
      <c r="E31" s="179"/>
      <c r="F31" s="179"/>
      <c r="G31" s="179"/>
      <c r="H31" s="182"/>
      <c r="I31" s="183"/>
      <c r="J31" s="179"/>
      <c r="K31" s="180"/>
      <c r="L31" s="189" t="str">
        <f t="shared" si="10"/>
        <v/>
      </c>
      <c r="M31" s="190" t="str">
        <f t="shared" si="1"/>
        <v/>
      </c>
      <c r="N31" s="187"/>
      <c r="O31" s="191"/>
      <c r="P31" s="187"/>
      <c r="Q31" s="187"/>
      <c r="R31" s="187"/>
      <c r="S31" s="193"/>
      <c r="T31" s="192"/>
    </row>
    <row r="32" spans="2:37" s="91" customFormat="1" x14ac:dyDescent="0.25">
      <c r="B32" s="90"/>
      <c r="C32" s="188"/>
      <c r="D32" s="184"/>
      <c r="E32" s="179"/>
      <c r="F32" s="179"/>
      <c r="G32" s="179"/>
      <c r="H32" s="182"/>
      <c r="I32" s="183"/>
      <c r="J32" s="179"/>
      <c r="K32" s="180"/>
      <c r="L32" s="189" t="str">
        <f t="shared" si="10"/>
        <v/>
      </c>
      <c r="M32" s="190" t="str">
        <f t="shared" si="1"/>
        <v/>
      </c>
      <c r="N32" s="187"/>
      <c r="O32" s="191"/>
      <c r="P32" s="187"/>
      <c r="Q32" s="187"/>
      <c r="R32" s="187"/>
      <c r="S32" s="193"/>
      <c r="T32" s="192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1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1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1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1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1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1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1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1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1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1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1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1:27" x14ac:dyDescent="0.25">
      <c r="A124" s="91"/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1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1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1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1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1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1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1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1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1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1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1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1:27" s="91" customFormat="1" x14ac:dyDescent="0.25">
      <c r="A184" s="90"/>
      <c r="B184" s="90"/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1:27" x14ac:dyDescent="0.25">
      <c r="A185" s="91"/>
      <c r="B185" s="91"/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1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1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1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1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1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1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1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/>
      <c r="D7" s="194"/>
      <c r="E7" s="180"/>
      <c r="F7" s="179"/>
      <c r="G7" s="134" t="str">
        <f>IF(C7="","",MONTH(C7))</f>
        <v/>
      </c>
      <c r="H7" s="105" t="str">
        <f>IF($G7="","",VLOOKUP($G7,APR.FP!$AJ$8:$AL$19,2,FALSE))</f>
        <v/>
      </c>
      <c r="I7" s="144" t="str">
        <f>IF($G7="","",VLOOKUP($G7,APR.FP!$AJ$8:$AL$19,3,FALSE))</f>
        <v/>
      </c>
      <c r="J7" s="147">
        <f>IF(C7="",0,DAYS360(C7,I7))</f>
        <v>0</v>
      </c>
      <c r="K7" s="138">
        <f>+E7*J7</f>
        <v>0</v>
      </c>
      <c r="L7" s="93" t="str">
        <f>IF(J7&lt;=30,"Dins Periode Legal","Fora Periode Legal")</f>
        <v>Dins Periode Legal</v>
      </c>
      <c r="M7" s="93" t="str">
        <f>CONCATENATE($H7," - ",L7)</f>
        <v xml:space="preserve"> - Dins Periode Legal</v>
      </c>
      <c r="N7" s="93" t="str">
        <f>CONCATENATE($H7," - Import Total")</f>
        <v xml:space="preserve"> - Import Total</v>
      </c>
      <c r="O7" s="110">
        <f>IF(H7="",0,E7/(VLOOKUP(N7,$T$11:$U$29,2,FALSE))*J7)</f>
        <v>0</v>
      </c>
      <c r="P7" s="107">
        <f>IF(G7="",0,1)</f>
        <v>0</v>
      </c>
      <c r="Q7" s="138"/>
      <c r="S7" s="138"/>
    </row>
    <row r="8" spans="2:23" x14ac:dyDescent="0.25">
      <c r="C8" s="188"/>
      <c r="D8" s="194"/>
      <c r="E8" s="180"/>
      <c r="F8" s="179"/>
      <c r="G8" s="194"/>
      <c r="H8" s="190" t="str">
        <f>IF($G8="","",VLOOKUP($G8,APR.FP!$AJ$8:$AL$19,2,FALSE))</f>
        <v/>
      </c>
      <c r="I8" s="144" t="str">
        <f>IF($G8="","",VLOOKUP($G8,APR.FP!$AJ$8:$AL$19,3,FALSE))</f>
        <v/>
      </c>
      <c r="J8" s="147"/>
      <c r="K8" s="138"/>
      <c r="L8" s="187"/>
      <c r="M8" s="187"/>
      <c r="N8" s="187"/>
      <c r="O8" s="193"/>
      <c r="P8" s="192"/>
      <c r="Q8" s="138"/>
      <c r="S8" s="138"/>
    </row>
    <row r="9" spans="2:23" x14ac:dyDescent="0.25">
      <c r="C9" s="167"/>
      <c r="E9" s="173"/>
      <c r="F9" s="8"/>
      <c r="H9" s="105"/>
      <c r="I9" s="144"/>
      <c r="J9" s="147"/>
      <c r="K9" s="138"/>
      <c r="L9" s="93"/>
      <c r="M9" s="93"/>
      <c r="N9" s="93"/>
      <c r="O9" s="110"/>
      <c r="P9" s="107"/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/>
      <c r="E10" s="173"/>
      <c r="F10" s="8"/>
      <c r="H10" s="105"/>
      <c r="I10" s="144"/>
      <c r="J10" s="147"/>
      <c r="K10" s="138"/>
      <c r="L10" s="93"/>
      <c r="M10" s="93"/>
      <c r="N10" s="93"/>
      <c r="O10" s="110"/>
      <c r="P10" s="107"/>
      <c r="Q10" s="138"/>
      <c r="T10" s="91"/>
      <c r="U10" s="91"/>
      <c r="V10" s="91"/>
      <c r="W10" s="91"/>
    </row>
    <row r="11" spans="2:23" x14ac:dyDescent="0.25">
      <c r="C11" s="167"/>
      <c r="E11" s="173"/>
      <c r="F11" s="8"/>
      <c r="H11" s="105"/>
      <c r="I11" s="144"/>
      <c r="J11" s="147"/>
      <c r="K11" s="138"/>
      <c r="L11" s="93"/>
      <c r="M11" s="93"/>
      <c r="N11" s="93"/>
      <c r="O11" s="110"/>
      <c r="P11" s="107"/>
      <c r="Q11" s="138"/>
      <c r="T11" s="101" t="s">
        <v>508</v>
      </c>
      <c r="U11" s="106">
        <f>SUMIF($N:$N,$T11,$E:$E)</f>
        <v>0</v>
      </c>
      <c r="V11" s="106">
        <f>SUMIF(N:N,T11,O:O)</f>
        <v>0</v>
      </c>
      <c r="W11" s="106">
        <f>SUMIF(N:N,T11,P:P)</f>
        <v>0</v>
      </c>
    </row>
    <row r="12" spans="2:23" x14ac:dyDescent="0.25">
      <c r="C12" s="167"/>
      <c r="E12" s="173"/>
      <c r="F12" s="8"/>
      <c r="H12" s="105"/>
      <c r="I12" s="144"/>
      <c r="J12" s="147"/>
      <c r="K12" s="138"/>
      <c r="L12" s="93"/>
      <c r="M12" s="93"/>
      <c r="N12" s="93"/>
      <c r="O12" s="110"/>
      <c r="P12" s="107"/>
      <c r="Q12" s="138"/>
      <c r="T12" s="101" t="s">
        <v>506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0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0</v>
      </c>
      <c r="V21" s="106">
        <f>SUMIF(N:N,T21,O:O)</f>
        <v>0</v>
      </c>
      <c r="W21" s="106">
        <f>SUMIF(N:N,T21,P:P)</f>
        <v>0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0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2022-07-13T12:42:58Z</dcterms:modified>
</cp:coreProperties>
</file>