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U:\00 DIRECCIÓ FINANCERA\FINANCES\AJUNTAMENT\TRANSPARÈNCIA\2. GESTIÓ ECONÒMICA\2. GESTIÓ ECONÒMICA\2.2 TERMINI DE PAGAMENT A PROVEÏDORS\"/>
    </mc:Choice>
  </mc:AlternateContent>
  <xr:revisionPtr revIDLastSave="0" documentId="13_ncr:1_{FD240B23-6168-4137-BBC2-61E52C4B4404}" xr6:coauthVersionLast="47" xr6:coauthVersionMax="47" xr10:uidLastSave="{00000000-0000-0000-0000-000000000000}"/>
  <bookViews>
    <workbookView xWindow="-120" yWindow="-120" windowWidth="29040" windowHeight="15840" firstSheet="3" activeTab="3" xr2:uid="{00000000-000D-0000-FFFF-FFFF00000000}"/>
  </bookViews>
  <sheets>
    <sheet name="PAGOS enero" sheetId="1" state="hidden" r:id="rId1"/>
    <sheet name="1º tri 2018 borrador" sheetId="12" state="hidden" r:id="rId2"/>
    <sheet name="ORDENADOS POR DIAS PAGO 1º TRI" sheetId="4" state="hidden" r:id="rId3"/>
    <sheet name="TAULA RESUM" sheetId="10" r:id="rId4"/>
    <sheet name="APR.FP" sheetId="15" r:id="rId5"/>
    <sheet name="APR.FPP" sheetId="9" r:id="rId6"/>
    <sheet name="IMM.FP" sheetId="17" r:id="rId7"/>
    <sheet name="IMM.FPP" sheetId="21" r:id="rId8"/>
  </sheets>
  <definedNames>
    <definedName name="_xlnm.Print_Area" localSheetId="4">APR.FP!$C$187:$N$246</definedName>
    <definedName name="_xlnm.Print_Area" localSheetId="5">APR.FPP!#REF!</definedName>
    <definedName name="_xlnm.Print_Area" localSheetId="6">IMM.FP!$C$196:$N$258</definedName>
    <definedName name="_xlnm.Print_Area" localSheetId="7">IMM.FPP!#REF!</definedName>
    <definedName name="_xlnm.Print_Area" localSheetId="2">'ORDENADOS POR DIAS PAGO 1º TRI'!$C$197:$L$273</definedName>
    <definedName name="_xlnm.Print_Area" localSheetId="3">'TAULA RESUM'!$B$1:$AO$51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2" i="17" l="1"/>
  <c r="P22" i="17" s="1"/>
  <c r="G236" i="9"/>
  <c r="I236" i="9" s="1"/>
  <c r="J236" i="9" s="1"/>
  <c r="H236" i="9"/>
  <c r="G237" i="9"/>
  <c r="H237" i="9" s="1"/>
  <c r="G238" i="9"/>
  <c r="I238" i="9" s="1"/>
  <c r="J238" i="9" s="1"/>
  <c r="G239" i="9"/>
  <c r="H239" i="9"/>
  <c r="N239" i="9" s="1"/>
  <c r="I239" i="9"/>
  <c r="J239" i="9"/>
  <c r="K239" i="9" s="1"/>
  <c r="P239" i="9"/>
  <c r="G240" i="9"/>
  <c r="I240" i="9" s="1"/>
  <c r="J240" i="9" s="1"/>
  <c r="G241" i="9"/>
  <c r="H241" i="9" s="1"/>
  <c r="G242" i="9"/>
  <c r="I242" i="9" s="1"/>
  <c r="J242" i="9" s="1"/>
  <c r="H242" i="9"/>
  <c r="P242" i="9"/>
  <c r="G243" i="9"/>
  <c r="H243" i="9" s="1"/>
  <c r="N243" i="9" s="1"/>
  <c r="J243" i="9"/>
  <c r="K243" i="9" s="1"/>
  <c r="G244" i="9"/>
  <c r="I244" i="9" s="1"/>
  <c r="J244" i="9" s="1"/>
  <c r="H244" i="9"/>
  <c r="P244" i="9"/>
  <c r="G245" i="9"/>
  <c r="H245" i="9" s="1"/>
  <c r="G246" i="9"/>
  <c r="I246" i="9" s="1"/>
  <c r="J246" i="9" s="1"/>
  <c r="G247" i="9"/>
  <c r="H247" i="9"/>
  <c r="I247" i="9"/>
  <c r="J247" i="9"/>
  <c r="K247" i="9" s="1"/>
  <c r="P247" i="9"/>
  <c r="G248" i="9"/>
  <c r="I248" i="9" s="1"/>
  <c r="J248" i="9" s="1"/>
  <c r="G249" i="9"/>
  <c r="H249" i="9" s="1"/>
  <c r="G250" i="9"/>
  <c r="I250" i="9" s="1"/>
  <c r="J250" i="9" s="1"/>
  <c r="H250" i="9"/>
  <c r="P250" i="9"/>
  <c r="G251" i="9"/>
  <c r="I251" i="9" s="1"/>
  <c r="H251" i="9"/>
  <c r="N251" i="9" s="1"/>
  <c r="J251" i="9"/>
  <c r="K251" i="9" s="1"/>
  <c r="G252" i="9"/>
  <c r="I252" i="9" s="1"/>
  <c r="J252" i="9" s="1"/>
  <c r="H252" i="9"/>
  <c r="P252" i="9"/>
  <c r="G253" i="9"/>
  <c r="H253" i="9" s="1"/>
  <c r="G254" i="9"/>
  <c r="I254" i="9" s="1"/>
  <c r="J254" i="9" s="1"/>
  <c r="G255" i="9"/>
  <c r="H255" i="9"/>
  <c r="I255" i="9"/>
  <c r="J255" i="9"/>
  <c r="K255" i="9" s="1"/>
  <c r="P255" i="9"/>
  <c r="G256" i="9"/>
  <c r="I256" i="9" s="1"/>
  <c r="J256" i="9" s="1"/>
  <c r="G257" i="9"/>
  <c r="H257" i="9" s="1"/>
  <c r="G258" i="9"/>
  <c r="I258" i="9" s="1"/>
  <c r="J258" i="9" s="1"/>
  <c r="H258" i="9"/>
  <c r="P258" i="9"/>
  <c r="G259" i="9"/>
  <c r="I259" i="9" s="1"/>
  <c r="H259" i="9"/>
  <c r="J259" i="9"/>
  <c r="K259" i="9" s="1"/>
  <c r="G260" i="9"/>
  <c r="I260" i="9" s="1"/>
  <c r="J260" i="9" s="1"/>
  <c r="H260" i="9"/>
  <c r="P260" i="9"/>
  <c r="G261" i="9"/>
  <c r="H261" i="9" s="1"/>
  <c r="G262" i="9"/>
  <c r="I262" i="9" s="1"/>
  <c r="J262" i="9" s="1"/>
  <c r="G263" i="9"/>
  <c r="H263" i="9"/>
  <c r="N263" i="9" s="1"/>
  <c r="I263" i="9"/>
  <c r="J263" i="9"/>
  <c r="K263" i="9" s="1"/>
  <c r="P263" i="9"/>
  <c r="G264" i="9"/>
  <c r="I264" i="9" s="1"/>
  <c r="J264" i="9" s="1"/>
  <c r="G265" i="9"/>
  <c r="H265" i="9" s="1"/>
  <c r="G266" i="9"/>
  <c r="I266" i="9" s="1"/>
  <c r="J266" i="9" s="1"/>
  <c r="H266" i="9"/>
  <c r="P266" i="9"/>
  <c r="G267" i="9"/>
  <c r="I267" i="9" s="1"/>
  <c r="H267" i="9"/>
  <c r="N267" i="9" s="1"/>
  <c r="J267" i="9"/>
  <c r="K267" i="9" s="1"/>
  <c r="G268" i="9"/>
  <c r="I268" i="9" s="1"/>
  <c r="J268" i="9" s="1"/>
  <c r="H268" i="9"/>
  <c r="P268" i="9"/>
  <c r="G269" i="9"/>
  <c r="H269" i="9" s="1"/>
  <c r="G270" i="9"/>
  <c r="I270" i="9" s="1"/>
  <c r="J270" i="9" s="1"/>
  <c r="G271" i="9"/>
  <c r="P271" i="9" s="1"/>
  <c r="H271" i="9"/>
  <c r="I271" i="9"/>
  <c r="J271" i="9"/>
  <c r="K271" i="9" s="1"/>
  <c r="G272" i="9"/>
  <c r="I272" i="9" s="1"/>
  <c r="J272" i="9" s="1"/>
  <c r="G273" i="9"/>
  <c r="H273" i="9" s="1"/>
  <c r="N753" i="15"/>
  <c r="O753" i="15" s="1"/>
  <c r="N754" i="15"/>
  <c r="O754" i="15" s="1"/>
  <c r="N755" i="15"/>
  <c r="O755" i="15" s="1"/>
  <c r="P755" i="15"/>
  <c r="N756" i="15"/>
  <c r="O756" i="15" s="1"/>
  <c r="N757" i="15"/>
  <c r="P757" i="15" s="1"/>
  <c r="O757" i="15"/>
  <c r="N758" i="15"/>
  <c r="O758" i="15" s="1"/>
  <c r="N759" i="15"/>
  <c r="O759" i="15" s="1"/>
  <c r="P759" i="15"/>
  <c r="N760" i="15"/>
  <c r="O760" i="15"/>
  <c r="P760" i="15"/>
  <c r="N761" i="15"/>
  <c r="O761" i="15" s="1"/>
  <c r="N762" i="15"/>
  <c r="O762" i="15" s="1"/>
  <c r="N763" i="15"/>
  <c r="O763" i="15" s="1"/>
  <c r="N764" i="15"/>
  <c r="O764" i="15" s="1"/>
  <c r="P764" i="15"/>
  <c r="N765" i="15"/>
  <c r="P765" i="15" s="1"/>
  <c r="O765" i="15"/>
  <c r="N766" i="15"/>
  <c r="O766" i="15"/>
  <c r="P766" i="15"/>
  <c r="N767" i="15"/>
  <c r="O767" i="15" s="1"/>
  <c r="N768" i="15"/>
  <c r="O768" i="15" s="1"/>
  <c r="N769" i="15"/>
  <c r="O769" i="15" s="1"/>
  <c r="N770" i="15"/>
  <c r="O770" i="15" s="1"/>
  <c r="N771" i="15"/>
  <c r="O771" i="15" s="1"/>
  <c r="P771" i="15"/>
  <c r="N772" i="15"/>
  <c r="O772" i="15" s="1"/>
  <c r="N773" i="15"/>
  <c r="P773" i="15" s="1"/>
  <c r="O773" i="15"/>
  <c r="N774" i="15"/>
  <c r="O774" i="15" s="1"/>
  <c r="N775" i="15"/>
  <c r="O775" i="15" s="1"/>
  <c r="P775" i="15"/>
  <c r="N776" i="15"/>
  <c r="O776" i="15"/>
  <c r="P776" i="15"/>
  <c r="N777" i="15"/>
  <c r="O777" i="15" s="1"/>
  <c r="N778" i="15"/>
  <c r="O778" i="15" s="1"/>
  <c r="N779" i="15"/>
  <c r="O779" i="15"/>
  <c r="P779" i="15"/>
  <c r="N780" i="15"/>
  <c r="O780" i="15" s="1"/>
  <c r="P780" i="15"/>
  <c r="N781" i="15"/>
  <c r="P781" i="15" s="1"/>
  <c r="O781" i="15"/>
  <c r="N782" i="15"/>
  <c r="P782" i="15" s="1"/>
  <c r="O782" i="15"/>
  <c r="N783" i="15"/>
  <c r="O783" i="15" s="1"/>
  <c r="P783" i="15"/>
  <c r="N784" i="15"/>
  <c r="O784" i="15"/>
  <c r="P784" i="15"/>
  <c r="G10" i="21"/>
  <c r="I10" i="21" s="1"/>
  <c r="J10" i="21" s="1"/>
  <c r="N21" i="17"/>
  <c r="P21" i="17" s="1"/>
  <c r="N20" i="17"/>
  <c r="P20" i="17" s="1"/>
  <c r="N19" i="17"/>
  <c r="O19" i="17" s="1"/>
  <c r="N18" i="17"/>
  <c r="P18" i="17" s="1"/>
  <c r="N538" i="15"/>
  <c r="O538" i="15" s="1"/>
  <c r="N537" i="15"/>
  <c r="P537" i="15" s="1"/>
  <c r="P19" i="17" l="1"/>
  <c r="O22" i="17"/>
  <c r="O18" i="17"/>
  <c r="P259" i="9"/>
  <c r="P251" i="9"/>
  <c r="P243" i="9"/>
  <c r="P267" i="9"/>
  <c r="P272" i="9"/>
  <c r="P270" i="9"/>
  <c r="P264" i="9"/>
  <c r="P262" i="9"/>
  <c r="P256" i="9"/>
  <c r="P254" i="9"/>
  <c r="P248" i="9"/>
  <c r="P246" i="9"/>
  <c r="P240" i="9"/>
  <c r="P238" i="9"/>
  <c r="H272" i="9"/>
  <c r="N272" i="9" s="1"/>
  <c r="H270" i="9"/>
  <c r="N270" i="9" s="1"/>
  <c r="H264" i="9"/>
  <c r="M264" i="9" s="1"/>
  <c r="H262" i="9"/>
  <c r="H256" i="9"/>
  <c r="H254" i="9"/>
  <c r="H248" i="9"/>
  <c r="N248" i="9" s="1"/>
  <c r="H246" i="9"/>
  <c r="N246" i="9" s="1"/>
  <c r="I243" i="9"/>
  <c r="H240" i="9"/>
  <c r="N240" i="9" s="1"/>
  <c r="H238" i="9"/>
  <c r="P236" i="9"/>
  <c r="P767" i="15"/>
  <c r="P758" i="15"/>
  <c r="P777" i="15"/>
  <c r="P774" i="15"/>
  <c r="P756" i="15"/>
  <c r="P772" i="15"/>
  <c r="P768" i="15"/>
  <c r="P763" i="15"/>
  <c r="K258" i="9"/>
  <c r="L258" i="9"/>
  <c r="M258" i="9" s="1"/>
  <c r="L252" i="9"/>
  <c r="M252" i="9" s="1"/>
  <c r="K252" i="9"/>
  <c r="K250" i="9"/>
  <c r="L250" i="9"/>
  <c r="M250" i="9" s="1"/>
  <c r="K242" i="9"/>
  <c r="L242" i="9"/>
  <c r="L236" i="9"/>
  <c r="K236" i="9"/>
  <c r="N273" i="9"/>
  <c r="N265" i="9"/>
  <c r="N257" i="9"/>
  <c r="N249" i="9"/>
  <c r="N241" i="9"/>
  <c r="K268" i="9"/>
  <c r="L268" i="9"/>
  <c r="M268" i="9" s="1"/>
  <c r="K266" i="9"/>
  <c r="L266" i="9"/>
  <c r="M266" i="9" s="1"/>
  <c r="K270" i="9"/>
  <c r="L270" i="9"/>
  <c r="K262" i="9"/>
  <c r="L262" i="9"/>
  <c r="M262" i="9" s="1"/>
  <c r="K254" i="9"/>
  <c r="L254" i="9"/>
  <c r="M254" i="9" s="1"/>
  <c r="K248" i="9"/>
  <c r="L248" i="9"/>
  <c r="M248" i="9" s="1"/>
  <c r="K246" i="9"/>
  <c r="L246" i="9"/>
  <c r="M246" i="9" s="1"/>
  <c r="L240" i="9"/>
  <c r="K240" i="9"/>
  <c r="K238" i="9"/>
  <c r="L238" i="9"/>
  <c r="K260" i="9"/>
  <c r="L260" i="9"/>
  <c r="M260" i="9" s="1"/>
  <c r="K272" i="9"/>
  <c r="L272" i="9"/>
  <c r="L264" i="9"/>
  <c r="K264" i="9"/>
  <c r="L256" i="9"/>
  <c r="M256" i="9" s="1"/>
  <c r="K256" i="9"/>
  <c r="N269" i="9"/>
  <c r="N261" i="9"/>
  <c r="N253" i="9"/>
  <c r="N245" i="9"/>
  <c r="N237" i="9"/>
  <c r="M242" i="9"/>
  <c r="L244" i="9"/>
  <c r="M244" i="9" s="1"/>
  <c r="K244" i="9"/>
  <c r="N260" i="9"/>
  <c r="N244" i="9"/>
  <c r="N236" i="9"/>
  <c r="M236" i="9"/>
  <c r="N271" i="9"/>
  <c r="N256" i="9"/>
  <c r="N259" i="9"/>
  <c r="N255" i="9"/>
  <c r="N247" i="9"/>
  <c r="I273" i="9"/>
  <c r="J273" i="9" s="1"/>
  <c r="I269" i="9"/>
  <c r="J269" i="9" s="1"/>
  <c r="I265" i="9"/>
  <c r="J265" i="9" s="1"/>
  <c r="I261" i="9"/>
  <c r="J261" i="9" s="1"/>
  <c r="I257" i="9"/>
  <c r="J257" i="9" s="1"/>
  <c r="I253" i="9"/>
  <c r="J253" i="9" s="1"/>
  <c r="I249" i="9"/>
  <c r="J249" i="9" s="1"/>
  <c r="I245" i="9"/>
  <c r="J245" i="9" s="1"/>
  <c r="I241" i="9"/>
  <c r="J241" i="9" s="1"/>
  <c r="I237" i="9"/>
  <c r="J237" i="9" s="1"/>
  <c r="N268" i="9"/>
  <c r="N252" i="9"/>
  <c r="P273" i="9"/>
  <c r="L271" i="9"/>
  <c r="M271" i="9" s="1"/>
  <c r="P269" i="9"/>
  <c r="L267" i="9"/>
  <c r="M267" i="9" s="1"/>
  <c r="N266" i="9"/>
  <c r="P265" i="9"/>
  <c r="L263" i="9"/>
  <c r="M263" i="9" s="1"/>
  <c r="N262" i="9"/>
  <c r="P261" i="9"/>
  <c r="L259" i="9"/>
  <c r="M259" i="9" s="1"/>
  <c r="N258" i="9"/>
  <c r="P257" i="9"/>
  <c r="L255" i="9"/>
  <c r="M255" i="9" s="1"/>
  <c r="N254" i="9"/>
  <c r="P253" i="9"/>
  <c r="L251" i="9"/>
  <c r="M251" i="9" s="1"/>
  <c r="N250" i="9"/>
  <c r="P249" i="9"/>
  <c r="L247" i="9"/>
  <c r="M247" i="9" s="1"/>
  <c r="P245" i="9"/>
  <c r="L243" i="9"/>
  <c r="M243" i="9" s="1"/>
  <c r="N242" i="9"/>
  <c r="P241" i="9"/>
  <c r="L239" i="9"/>
  <c r="M239" i="9" s="1"/>
  <c r="N238" i="9"/>
  <c r="P237" i="9"/>
  <c r="P769" i="15"/>
  <c r="P761" i="15"/>
  <c r="P753" i="15"/>
  <c r="P778" i="15"/>
  <c r="P770" i="15"/>
  <c r="P762" i="15"/>
  <c r="P754" i="15"/>
  <c r="K10" i="21"/>
  <c r="L10" i="21"/>
  <c r="P10" i="21"/>
  <c r="H10" i="21"/>
  <c r="O21" i="17"/>
  <c r="O20" i="17"/>
  <c r="O537" i="15"/>
  <c r="P538" i="15"/>
  <c r="M238" i="9" l="1"/>
  <c r="N264" i="9"/>
  <c r="M240" i="9"/>
  <c r="M272" i="9"/>
  <c r="M270" i="9"/>
  <c r="K249" i="9"/>
  <c r="L249" i="9"/>
  <c r="M249" i="9" s="1"/>
  <c r="K237" i="9"/>
  <c r="L237" i="9"/>
  <c r="M237" i="9" s="1"/>
  <c r="L265" i="9"/>
  <c r="M265" i="9" s="1"/>
  <c r="K265" i="9"/>
  <c r="K241" i="9"/>
  <c r="L241" i="9"/>
  <c r="M241" i="9" s="1"/>
  <c r="L253" i="9"/>
  <c r="M253" i="9" s="1"/>
  <c r="K253" i="9"/>
  <c r="L257" i="9"/>
  <c r="M257" i="9" s="1"/>
  <c r="K257" i="9"/>
  <c r="L269" i="9"/>
  <c r="M269" i="9" s="1"/>
  <c r="K269" i="9"/>
  <c r="K245" i="9"/>
  <c r="L245" i="9"/>
  <c r="M245" i="9" s="1"/>
  <c r="L261" i="9"/>
  <c r="M261" i="9" s="1"/>
  <c r="K261" i="9"/>
  <c r="K273" i="9"/>
  <c r="L273" i="9"/>
  <c r="M273" i="9" s="1"/>
  <c r="M10" i="21"/>
  <c r="N10" i="21"/>
  <c r="G8" i="21" l="1"/>
  <c r="H8" i="21" s="1"/>
  <c r="G9" i="21"/>
  <c r="H9" i="21" s="1"/>
  <c r="N15" i="17"/>
  <c r="O15" i="17" s="1"/>
  <c r="N16" i="17"/>
  <c r="O16" i="17" s="1"/>
  <c r="T16" i="17"/>
  <c r="N17" i="17"/>
  <c r="P17" i="17" s="1"/>
  <c r="O17" i="17"/>
  <c r="J83" i="9"/>
  <c r="K83" i="9" s="1"/>
  <c r="J84" i="9"/>
  <c r="K84" i="9" s="1"/>
  <c r="J85" i="9"/>
  <c r="K85" i="9" s="1"/>
  <c r="J86" i="9"/>
  <c r="J87" i="9"/>
  <c r="L87" i="9" s="1"/>
  <c r="J88" i="9"/>
  <c r="K88" i="9"/>
  <c r="L88" i="9"/>
  <c r="J89" i="9"/>
  <c r="K89" i="9" s="1"/>
  <c r="J90" i="9"/>
  <c r="L90" i="9" s="1"/>
  <c r="K90" i="9"/>
  <c r="J91" i="9"/>
  <c r="K91" i="9" s="1"/>
  <c r="J92" i="9"/>
  <c r="K92" i="9" s="1"/>
  <c r="J93" i="9"/>
  <c r="K93" i="9" s="1"/>
  <c r="J94" i="9"/>
  <c r="J95" i="9"/>
  <c r="L95" i="9" s="1"/>
  <c r="J96" i="9"/>
  <c r="K96" i="9" s="1"/>
  <c r="L96" i="9"/>
  <c r="J97" i="9"/>
  <c r="K97" i="9" s="1"/>
  <c r="J98" i="9"/>
  <c r="L98" i="9" s="1"/>
  <c r="J99" i="9"/>
  <c r="K99" i="9" s="1"/>
  <c r="L99" i="9"/>
  <c r="J100" i="9"/>
  <c r="J101" i="9"/>
  <c r="K101" i="9"/>
  <c r="L101" i="9"/>
  <c r="J102" i="9"/>
  <c r="K102" i="9" s="1"/>
  <c r="J103" i="9"/>
  <c r="L103" i="9" s="1"/>
  <c r="J104" i="9"/>
  <c r="K104" i="9" s="1"/>
  <c r="J105" i="9"/>
  <c r="K105" i="9" s="1"/>
  <c r="J106" i="9"/>
  <c r="L106" i="9" s="1"/>
  <c r="J107" i="9"/>
  <c r="K107" i="9" s="1"/>
  <c r="L107" i="9"/>
  <c r="J108" i="9"/>
  <c r="J109" i="9"/>
  <c r="K109" i="9" s="1"/>
  <c r="J110" i="9"/>
  <c r="K110" i="9" s="1"/>
  <c r="J111" i="9"/>
  <c r="L111" i="9" s="1"/>
  <c r="K111" i="9"/>
  <c r="J112" i="9"/>
  <c r="K112" i="9" s="1"/>
  <c r="L112" i="9"/>
  <c r="J113" i="9"/>
  <c r="K113" i="9" s="1"/>
  <c r="J114" i="9"/>
  <c r="L114" i="9" s="1"/>
  <c r="J115" i="9"/>
  <c r="K115" i="9"/>
  <c r="L115" i="9"/>
  <c r="J116" i="9"/>
  <c r="J117" i="9"/>
  <c r="K117" i="9"/>
  <c r="L117" i="9"/>
  <c r="J118" i="9"/>
  <c r="K118" i="9" s="1"/>
  <c r="J119" i="9"/>
  <c r="L119" i="9" s="1"/>
  <c r="K119" i="9"/>
  <c r="J120" i="9"/>
  <c r="K120" i="9" s="1"/>
  <c r="L120" i="9"/>
  <c r="J121" i="9"/>
  <c r="K121" i="9" s="1"/>
  <c r="J122" i="9"/>
  <c r="L122" i="9" s="1"/>
  <c r="J123" i="9"/>
  <c r="L123" i="9" s="1"/>
  <c r="K123" i="9"/>
  <c r="J124" i="9"/>
  <c r="J125" i="9"/>
  <c r="L125" i="9" s="1"/>
  <c r="K125" i="9"/>
  <c r="J126" i="9"/>
  <c r="K126" i="9" s="1"/>
  <c r="J127" i="9"/>
  <c r="L127" i="9" s="1"/>
  <c r="J128" i="9"/>
  <c r="K128" i="9"/>
  <c r="L128" i="9"/>
  <c r="J129" i="9"/>
  <c r="K129" i="9" s="1"/>
  <c r="L129" i="9"/>
  <c r="J130" i="9"/>
  <c r="L130" i="9" s="1"/>
  <c r="K130" i="9"/>
  <c r="J131" i="9"/>
  <c r="K131" i="9" s="1"/>
  <c r="L131" i="9"/>
  <c r="J132" i="9"/>
  <c r="J133" i="9"/>
  <c r="K133" i="9"/>
  <c r="L133" i="9"/>
  <c r="J134" i="9"/>
  <c r="K134" i="9" s="1"/>
  <c r="J135" i="9"/>
  <c r="L135" i="9" s="1"/>
  <c r="J136" i="9"/>
  <c r="K136" i="9" s="1"/>
  <c r="J137" i="9"/>
  <c r="K137" i="9" s="1"/>
  <c r="J138" i="9"/>
  <c r="L138" i="9" s="1"/>
  <c r="K138" i="9"/>
  <c r="J139" i="9"/>
  <c r="K139" i="9" s="1"/>
  <c r="J140" i="9"/>
  <c r="J141" i="9"/>
  <c r="K141" i="9" s="1"/>
  <c r="J142" i="9"/>
  <c r="K142" i="9" s="1"/>
  <c r="J143" i="9"/>
  <c r="L143" i="9" s="1"/>
  <c r="J144" i="9"/>
  <c r="K144" i="9"/>
  <c r="L144" i="9"/>
  <c r="J145" i="9"/>
  <c r="K145" i="9" s="1"/>
  <c r="J146" i="9"/>
  <c r="L146" i="9" s="1"/>
  <c r="J147" i="9"/>
  <c r="K147" i="9" s="1"/>
  <c r="L147" i="9"/>
  <c r="J148" i="9"/>
  <c r="J149" i="9"/>
  <c r="K149" i="9" s="1"/>
  <c r="J150" i="9"/>
  <c r="K150" i="9" s="1"/>
  <c r="J151" i="9"/>
  <c r="L151" i="9" s="1"/>
  <c r="J152" i="9"/>
  <c r="K152" i="9" s="1"/>
  <c r="L152" i="9"/>
  <c r="J153" i="9"/>
  <c r="K153" i="9" s="1"/>
  <c r="J154" i="9"/>
  <c r="L154" i="9" s="1"/>
  <c r="K154" i="9"/>
  <c r="J155" i="9"/>
  <c r="L155" i="9" s="1"/>
  <c r="J156" i="9"/>
  <c r="J157" i="9"/>
  <c r="L157" i="9" s="1"/>
  <c r="K157" i="9"/>
  <c r="J158" i="9"/>
  <c r="K158" i="9" s="1"/>
  <c r="J159" i="9"/>
  <c r="L159" i="9" s="1"/>
  <c r="J160" i="9"/>
  <c r="K160" i="9"/>
  <c r="L160" i="9"/>
  <c r="J161" i="9"/>
  <c r="K161" i="9" s="1"/>
  <c r="J162" i="9"/>
  <c r="L162" i="9" s="1"/>
  <c r="K162" i="9"/>
  <c r="J163" i="9"/>
  <c r="K163" i="9" s="1"/>
  <c r="J164" i="9"/>
  <c r="L32" i="17"/>
  <c r="M32" i="17" s="1"/>
  <c r="L31" i="17"/>
  <c r="L30" i="17"/>
  <c r="M30" i="17" s="1"/>
  <c r="L29" i="17"/>
  <c r="L28" i="17"/>
  <c r="M28" i="17" s="1"/>
  <c r="L27" i="17"/>
  <c r="L26" i="17"/>
  <c r="M26" i="17" s="1"/>
  <c r="L25" i="17"/>
  <c r="L24" i="17"/>
  <c r="M24" i="17" s="1"/>
  <c r="L23" i="17"/>
  <c r="M23" i="17" s="1"/>
  <c r="L22" i="17"/>
  <c r="L21" i="17"/>
  <c r="L20" i="17"/>
  <c r="T20" i="17" s="1"/>
  <c r="L19" i="17"/>
  <c r="T19" i="17" s="1"/>
  <c r="L18" i="17"/>
  <c r="T18" i="17" s="1"/>
  <c r="L17" i="17"/>
  <c r="M17" i="17" s="1"/>
  <c r="R17" i="17" s="1"/>
  <c r="L16" i="17"/>
  <c r="M16" i="17" s="1"/>
  <c r="R16" i="17" s="1"/>
  <c r="L15" i="17"/>
  <c r="T15" i="17" s="1"/>
  <c r="N14" i="17"/>
  <c r="P14" i="17" s="1"/>
  <c r="L14" i="17"/>
  <c r="T14" i="17" s="1"/>
  <c r="N13" i="17"/>
  <c r="P13" i="17" s="1"/>
  <c r="L13" i="17"/>
  <c r="T13" i="17" s="1"/>
  <c r="N12" i="17"/>
  <c r="P12" i="17" s="1"/>
  <c r="L12" i="17"/>
  <c r="M12" i="17" s="1"/>
  <c r="N11" i="17"/>
  <c r="O11" i="17" s="1"/>
  <c r="L11" i="17"/>
  <c r="M11" i="17" s="1"/>
  <c r="N10" i="17"/>
  <c r="P10" i="17" s="1"/>
  <c r="L10" i="17"/>
  <c r="T10" i="17" s="1"/>
  <c r="N9" i="17"/>
  <c r="O9" i="17" s="1"/>
  <c r="L9" i="17"/>
  <c r="T9" i="17" s="1"/>
  <c r="N8" i="17"/>
  <c r="P8" i="17" s="1"/>
  <c r="L8" i="17"/>
  <c r="T8" i="17" s="1"/>
  <c r="L142" i="9" l="1"/>
  <c r="L163" i="9"/>
  <c r="K146" i="9"/>
  <c r="L149" i="9"/>
  <c r="L141" i="9"/>
  <c r="L85" i="9"/>
  <c r="L153" i="9"/>
  <c r="L137" i="9"/>
  <c r="L89" i="9"/>
  <c r="L139" i="9"/>
  <c r="K135" i="9"/>
  <c r="K122" i="9"/>
  <c r="L118" i="9"/>
  <c r="L83" i="9"/>
  <c r="K155" i="9"/>
  <c r="K151" i="9"/>
  <c r="L109" i="9"/>
  <c r="T17" i="17"/>
  <c r="M22" i="17"/>
  <c r="T22" i="17"/>
  <c r="M21" i="17"/>
  <c r="T21" i="17"/>
  <c r="Q17" i="17"/>
  <c r="K98" i="9"/>
  <c r="K87" i="9"/>
  <c r="K103" i="9"/>
  <c r="L161" i="9"/>
  <c r="L145" i="9"/>
  <c r="L136" i="9"/>
  <c r="K114" i="9"/>
  <c r="L104" i="9"/>
  <c r="K95" i="9"/>
  <c r="L93" i="9"/>
  <c r="L91" i="9"/>
  <c r="K159" i="9"/>
  <c r="L150" i="9"/>
  <c r="K143" i="9"/>
  <c r="K127" i="9"/>
  <c r="K106" i="9"/>
  <c r="L102" i="9"/>
  <c r="N9" i="21"/>
  <c r="N8" i="21"/>
  <c r="I9" i="21"/>
  <c r="J9" i="21" s="1"/>
  <c r="P9" i="21"/>
  <c r="I8" i="21"/>
  <c r="J8" i="21" s="1"/>
  <c r="P8" i="21"/>
  <c r="P15" i="17"/>
  <c r="Q15" i="17" s="1"/>
  <c r="P16" i="17"/>
  <c r="Q16" i="17" s="1"/>
  <c r="K132" i="9"/>
  <c r="L132" i="9"/>
  <c r="L158" i="9"/>
  <c r="K140" i="9"/>
  <c r="L140" i="9"/>
  <c r="L110" i="9"/>
  <c r="K100" i="9"/>
  <c r="L100" i="9"/>
  <c r="K86" i="9"/>
  <c r="L86" i="9"/>
  <c r="K148" i="9"/>
  <c r="L148" i="9"/>
  <c r="K156" i="9"/>
  <c r="L156" i="9"/>
  <c r="K108" i="9"/>
  <c r="L108" i="9"/>
  <c r="K164" i="9"/>
  <c r="L164" i="9"/>
  <c r="K124" i="9"/>
  <c r="L124" i="9"/>
  <c r="L126" i="9"/>
  <c r="K116" i="9"/>
  <c r="L116" i="9"/>
  <c r="K94" i="9"/>
  <c r="L94" i="9"/>
  <c r="L134" i="9"/>
  <c r="L121" i="9"/>
  <c r="L113" i="9"/>
  <c r="L105" i="9"/>
  <c r="L97" i="9"/>
  <c r="L92" i="9"/>
  <c r="L84" i="9"/>
  <c r="P11" i="17"/>
  <c r="Q11" i="17" s="1"/>
  <c r="M9" i="17"/>
  <c r="R9" i="17" s="1"/>
  <c r="M20" i="17"/>
  <c r="O8" i="17"/>
  <c r="M18" i="17"/>
  <c r="M31" i="17"/>
  <c r="M10" i="17"/>
  <c r="Q10" i="17" s="1"/>
  <c r="O12" i="17"/>
  <c r="M14" i="17"/>
  <c r="Q14" i="17" s="1"/>
  <c r="M27" i="17"/>
  <c r="M29" i="17"/>
  <c r="M13" i="17"/>
  <c r="R13" i="17" s="1"/>
  <c r="M25" i="17"/>
  <c r="M19" i="17"/>
  <c r="R11" i="17"/>
  <c r="R12" i="17"/>
  <c r="Q12" i="17"/>
  <c r="T12" i="17"/>
  <c r="O13" i="17"/>
  <c r="M15" i="17"/>
  <c r="R15" i="17" s="1"/>
  <c r="M8" i="17"/>
  <c r="P9" i="17"/>
  <c r="O10" i="17"/>
  <c r="O14" i="17"/>
  <c r="T11" i="17"/>
  <c r="N752" i="15"/>
  <c r="P752" i="15" s="1"/>
  <c r="N751" i="15"/>
  <c r="O751" i="15" s="1"/>
  <c r="N750" i="15"/>
  <c r="P750" i="15" s="1"/>
  <c r="N749" i="15"/>
  <c r="P749" i="15" s="1"/>
  <c r="N748" i="15"/>
  <c r="P748" i="15" s="1"/>
  <c r="N747" i="15"/>
  <c r="O747" i="15" s="1"/>
  <c r="N746" i="15"/>
  <c r="P746" i="15" s="1"/>
  <c r="N745" i="15"/>
  <c r="P745" i="15" s="1"/>
  <c r="N744" i="15"/>
  <c r="P744" i="15" s="1"/>
  <c r="N743" i="15"/>
  <c r="N742" i="15"/>
  <c r="O742" i="15" s="1"/>
  <c r="N741" i="15"/>
  <c r="O741" i="15" s="1"/>
  <c r="N740" i="15"/>
  <c r="P740" i="15" s="1"/>
  <c r="N739" i="15"/>
  <c r="N738" i="15"/>
  <c r="O738" i="15" s="1"/>
  <c r="N737" i="15"/>
  <c r="O737" i="15" s="1"/>
  <c r="N736" i="15"/>
  <c r="P736" i="15" s="1"/>
  <c r="N735" i="15"/>
  <c r="N734" i="15"/>
  <c r="O734" i="15" s="1"/>
  <c r="N733" i="15"/>
  <c r="P733" i="15" s="1"/>
  <c r="N732" i="15"/>
  <c r="P732" i="15" s="1"/>
  <c r="N731" i="15"/>
  <c r="N730" i="15"/>
  <c r="O730" i="15" s="1"/>
  <c r="N729" i="15"/>
  <c r="P729" i="15" s="1"/>
  <c r="N728" i="15"/>
  <c r="P728" i="15" s="1"/>
  <c r="N727" i="15"/>
  <c r="P727" i="15" s="1"/>
  <c r="N726" i="15"/>
  <c r="O726" i="15" s="1"/>
  <c r="N725" i="15"/>
  <c r="P725" i="15" s="1"/>
  <c r="N724" i="15"/>
  <c r="P724" i="15" s="1"/>
  <c r="N723" i="15"/>
  <c r="P723" i="15" s="1"/>
  <c r="N722" i="15"/>
  <c r="O722" i="15" s="1"/>
  <c r="N721" i="15"/>
  <c r="P721" i="15" s="1"/>
  <c r="N720" i="15"/>
  <c r="P720" i="15" s="1"/>
  <c r="N719" i="15"/>
  <c r="P719" i="15" s="1"/>
  <c r="N718" i="15"/>
  <c r="O718" i="15" s="1"/>
  <c r="N717" i="15"/>
  <c r="P717" i="15" s="1"/>
  <c r="N716" i="15"/>
  <c r="P716" i="15" s="1"/>
  <c r="N715" i="15"/>
  <c r="P715" i="15" s="1"/>
  <c r="N714" i="15"/>
  <c r="O714" i="15" s="1"/>
  <c r="N713" i="15"/>
  <c r="P713" i="15" s="1"/>
  <c r="N712" i="15"/>
  <c r="P712" i="15" s="1"/>
  <c r="N711" i="15"/>
  <c r="O711" i="15" s="1"/>
  <c r="N710" i="15"/>
  <c r="P710" i="15" s="1"/>
  <c r="N709" i="15"/>
  <c r="P709" i="15" s="1"/>
  <c r="N708" i="15"/>
  <c r="P708" i="15" s="1"/>
  <c r="N707" i="15"/>
  <c r="O707" i="15" s="1"/>
  <c r="N706" i="15"/>
  <c r="P706" i="15" s="1"/>
  <c r="N705" i="15"/>
  <c r="P705" i="15" s="1"/>
  <c r="N704" i="15"/>
  <c r="P704" i="15" s="1"/>
  <c r="N703" i="15"/>
  <c r="O703" i="15" s="1"/>
  <c r="N702" i="15"/>
  <c r="P702" i="15" s="1"/>
  <c r="N701" i="15"/>
  <c r="P701" i="15" s="1"/>
  <c r="N700" i="15"/>
  <c r="N699" i="15"/>
  <c r="N698" i="15"/>
  <c r="P698" i="15" s="1"/>
  <c r="N697" i="15"/>
  <c r="O697" i="15" s="1"/>
  <c r="N696" i="15"/>
  <c r="N695" i="15"/>
  <c r="O695" i="15" s="1"/>
  <c r="N694" i="15"/>
  <c r="P694" i="15" s="1"/>
  <c r="N693" i="15"/>
  <c r="P693" i="15" s="1"/>
  <c r="N692" i="15"/>
  <c r="P692" i="15" s="1"/>
  <c r="N691" i="15"/>
  <c r="O691" i="15" s="1"/>
  <c r="N690" i="15"/>
  <c r="P690" i="15" s="1"/>
  <c r="N689" i="15"/>
  <c r="P689" i="15" s="1"/>
  <c r="N688" i="15"/>
  <c r="P688" i="15" s="1"/>
  <c r="N687" i="15"/>
  <c r="O687" i="15" s="1"/>
  <c r="N686" i="15"/>
  <c r="O686" i="15" s="1"/>
  <c r="N685" i="15"/>
  <c r="P685" i="15" s="1"/>
  <c r="N684" i="15"/>
  <c r="P684" i="15" s="1"/>
  <c r="N683" i="15"/>
  <c r="O683" i="15" s="1"/>
  <c r="N682" i="15"/>
  <c r="P682" i="15" s="1"/>
  <c r="N681" i="15"/>
  <c r="P681" i="15" s="1"/>
  <c r="N680" i="15"/>
  <c r="O680" i="15" s="1"/>
  <c r="N679" i="15"/>
  <c r="O679" i="15" s="1"/>
  <c r="N678" i="15"/>
  <c r="P678" i="15" s="1"/>
  <c r="N677" i="15"/>
  <c r="N676" i="15"/>
  <c r="P676" i="15" s="1"/>
  <c r="N675" i="15"/>
  <c r="O675" i="15" s="1"/>
  <c r="N674" i="15"/>
  <c r="P674" i="15" s="1"/>
  <c r="N673" i="15"/>
  <c r="N672" i="15"/>
  <c r="P672" i="15" s="1"/>
  <c r="N671" i="15"/>
  <c r="O671" i="15" s="1"/>
  <c r="N670" i="15"/>
  <c r="P670" i="15" s="1"/>
  <c r="N669" i="15"/>
  <c r="O669" i="15" s="1"/>
  <c r="N668" i="15"/>
  <c r="O668" i="15" s="1"/>
  <c r="N667" i="15"/>
  <c r="O667" i="15" s="1"/>
  <c r="N666" i="15"/>
  <c r="P666" i="15" s="1"/>
  <c r="N665" i="15"/>
  <c r="O665" i="15" s="1"/>
  <c r="N664" i="15"/>
  <c r="P664" i="15" s="1"/>
  <c r="N663" i="15"/>
  <c r="O663" i="15" s="1"/>
  <c r="N662" i="15"/>
  <c r="P662" i="15" s="1"/>
  <c r="N661" i="15"/>
  <c r="O661" i="15" s="1"/>
  <c r="N660" i="15"/>
  <c r="O660" i="15" s="1"/>
  <c r="N659" i="15"/>
  <c r="O659" i="15" s="1"/>
  <c r="N658" i="15"/>
  <c r="P658" i="15" s="1"/>
  <c r="N657" i="15"/>
  <c r="O657" i="15" s="1"/>
  <c r="N656" i="15"/>
  <c r="P656" i="15" s="1"/>
  <c r="N655" i="15"/>
  <c r="O655" i="15" s="1"/>
  <c r="N654" i="15"/>
  <c r="P654" i="15" s="1"/>
  <c r="N653" i="15"/>
  <c r="O653" i="15" s="1"/>
  <c r="N652" i="15"/>
  <c r="P652" i="15" s="1"/>
  <c r="N651" i="15"/>
  <c r="O651" i="15" s="1"/>
  <c r="N650" i="15"/>
  <c r="P650" i="15" s="1"/>
  <c r="R19" i="17" l="1"/>
  <c r="Q19" i="17"/>
  <c r="R18" i="17"/>
  <c r="Q18" i="17"/>
  <c r="R21" i="17"/>
  <c r="Q21" i="17"/>
  <c r="R20" i="17"/>
  <c r="Q20" i="17"/>
  <c r="R22" i="17"/>
  <c r="Q22" i="17"/>
  <c r="K9" i="21"/>
  <c r="L9" i="21"/>
  <c r="M9" i="21" s="1"/>
  <c r="L8" i="21"/>
  <c r="M8" i="21" s="1"/>
  <c r="K8" i="21"/>
  <c r="R10" i="17"/>
  <c r="R14" i="17"/>
  <c r="Q9" i="17"/>
  <c r="Q13" i="17"/>
  <c r="O740" i="15"/>
  <c r="R8" i="17"/>
  <c r="Q8" i="17"/>
  <c r="O732" i="15"/>
  <c r="O725" i="15"/>
  <c r="O702" i="15"/>
  <c r="O706" i="15"/>
  <c r="P738" i="15"/>
  <c r="O664" i="15"/>
  <c r="O662" i="15"/>
  <c r="O710" i="15"/>
  <c r="O733" i="15"/>
  <c r="O713" i="15"/>
  <c r="P737" i="15"/>
  <c r="P741" i="15"/>
  <c r="O748" i="15"/>
  <c r="O684" i="15"/>
  <c r="O650" i="15"/>
  <c r="O658" i="15"/>
  <c r="O699" i="15"/>
  <c r="P699" i="15"/>
  <c r="O700" i="15"/>
  <c r="P700" i="15"/>
  <c r="P660" i="15"/>
  <c r="O696" i="15"/>
  <c r="P696" i="15"/>
  <c r="O674" i="15"/>
  <c r="P675" i="15"/>
  <c r="P686" i="15"/>
  <c r="P691" i="15"/>
  <c r="P697" i="15"/>
  <c r="P683" i="15"/>
  <c r="O728" i="15"/>
  <c r="O729" i="15"/>
  <c r="P742" i="15"/>
  <c r="O744" i="15"/>
  <c r="O745" i="15"/>
  <c r="O749" i="15"/>
  <c r="O752" i="15"/>
  <c r="O717" i="15"/>
  <c r="O721" i="15"/>
  <c r="P726" i="15"/>
  <c r="P730" i="15"/>
  <c r="P703" i="15"/>
  <c r="P707" i="15"/>
  <c r="P711" i="15"/>
  <c r="P714" i="15"/>
  <c r="P718" i="15"/>
  <c r="P722" i="15"/>
  <c r="P734" i="15"/>
  <c r="O736" i="15"/>
  <c r="P695" i="15"/>
  <c r="O694" i="15"/>
  <c r="O690" i="15"/>
  <c r="P687" i="15"/>
  <c r="O682" i="15"/>
  <c r="P680" i="15"/>
  <c r="P679" i="15"/>
  <c r="O678" i="15"/>
  <c r="O676" i="15"/>
  <c r="O672" i="15"/>
  <c r="P671" i="15"/>
  <c r="O670" i="15"/>
  <c r="P669" i="15"/>
  <c r="P668" i="15"/>
  <c r="P667" i="15"/>
  <c r="O666" i="15"/>
  <c r="P663" i="15"/>
  <c r="O656" i="15"/>
  <c r="P655" i="15"/>
  <c r="O654" i="15"/>
  <c r="P653" i="15"/>
  <c r="O652" i="15"/>
  <c r="P651" i="15"/>
  <c r="P657" i="15"/>
  <c r="P661" i="15"/>
  <c r="P677" i="15"/>
  <c r="O677" i="15"/>
  <c r="P659" i="15"/>
  <c r="P665" i="15"/>
  <c r="P673" i="15"/>
  <c r="O673" i="15"/>
  <c r="O681" i="15"/>
  <c r="O685" i="15"/>
  <c r="O689" i="15"/>
  <c r="O693" i="15"/>
  <c r="O705" i="15"/>
  <c r="O709" i="15"/>
  <c r="O716" i="15"/>
  <c r="O720" i="15"/>
  <c r="O724" i="15"/>
  <c r="O743" i="15"/>
  <c r="P743" i="15"/>
  <c r="O688" i="15"/>
  <c r="O692" i="15"/>
  <c r="O698" i="15"/>
  <c r="O701" i="15"/>
  <c r="O704" i="15"/>
  <c r="O708" i="15"/>
  <c r="O712" i="15"/>
  <c r="O715" i="15"/>
  <c r="O719" i="15"/>
  <c r="O723" i="15"/>
  <c r="O727" i="15"/>
  <c r="O731" i="15"/>
  <c r="P731" i="15"/>
  <c r="O735" i="15"/>
  <c r="P735" i="15"/>
  <c r="O739" i="15"/>
  <c r="P739" i="15"/>
  <c r="O746" i="15"/>
  <c r="P747" i="15"/>
  <c r="O750" i="15"/>
  <c r="P751" i="15"/>
  <c r="N649" i="15"/>
  <c r="P649" i="15" s="1"/>
  <c r="N648" i="15"/>
  <c r="P648" i="15" s="1"/>
  <c r="N647" i="15"/>
  <c r="P647" i="15" s="1"/>
  <c r="N646" i="15"/>
  <c r="P646" i="15" s="1"/>
  <c r="N645" i="15"/>
  <c r="O645" i="15" s="1"/>
  <c r="N644" i="15"/>
  <c r="P644" i="15" s="1"/>
  <c r="N643" i="15"/>
  <c r="P643" i="15" s="1"/>
  <c r="N642" i="15"/>
  <c r="P642" i="15" s="1"/>
  <c r="N641" i="15"/>
  <c r="O641" i="15" s="1"/>
  <c r="N640" i="15"/>
  <c r="P640" i="15" s="1"/>
  <c r="N639" i="15"/>
  <c r="P639" i="15" s="1"/>
  <c r="N638" i="15"/>
  <c r="O638" i="15" s="1"/>
  <c r="N637" i="15"/>
  <c r="P637" i="15" s="1"/>
  <c r="N636" i="15"/>
  <c r="P636" i="15" s="1"/>
  <c r="N635" i="15"/>
  <c r="O635" i="15" s="1"/>
  <c r="N634" i="15"/>
  <c r="O634" i="15" s="1"/>
  <c r="N633" i="15"/>
  <c r="P633" i="15" s="1"/>
  <c r="N632" i="15"/>
  <c r="P632" i="15" s="1"/>
  <c r="N631" i="15"/>
  <c r="P631" i="15" s="1"/>
  <c r="N630" i="15"/>
  <c r="O630" i="15" s="1"/>
  <c r="N629" i="15"/>
  <c r="P629" i="15" s="1"/>
  <c r="N628" i="15"/>
  <c r="P628" i="15" s="1"/>
  <c r="N627" i="15"/>
  <c r="P627" i="15" s="1"/>
  <c r="N626" i="15"/>
  <c r="O626" i="15" s="1"/>
  <c r="N625" i="15"/>
  <c r="P625" i="15" s="1"/>
  <c r="N624" i="15"/>
  <c r="P624" i="15" s="1"/>
  <c r="N623" i="15"/>
  <c r="P623" i="15" s="1"/>
  <c r="N622" i="15"/>
  <c r="O622" i="15" s="1"/>
  <c r="N621" i="15"/>
  <c r="P621" i="15" s="1"/>
  <c r="N620" i="15"/>
  <c r="P620" i="15" s="1"/>
  <c r="N619" i="15"/>
  <c r="P619" i="15" s="1"/>
  <c r="N618" i="15"/>
  <c r="O618" i="15" s="1"/>
  <c r="N617" i="15"/>
  <c r="P617" i="15" s="1"/>
  <c r="O631" i="15" l="1"/>
  <c r="O646" i="15"/>
  <c r="O617" i="15"/>
  <c r="P618" i="15"/>
  <c r="O623" i="15"/>
  <c r="O637" i="15"/>
  <c r="P638" i="15"/>
  <c r="O639" i="15"/>
  <c r="O648" i="15"/>
  <c r="P645" i="15"/>
  <c r="O644" i="15"/>
  <c r="O642" i="15"/>
  <c r="P641" i="15"/>
  <c r="O640" i="15"/>
  <c r="P635" i="15"/>
  <c r="P634" i="15"/>
  <c r="O633" i="15"/>
  <c r="P630" i="15"/>
  <c r="O629" i="15"/>
  <c r="O627" i="15"/>
  <c r="P626" i="15"/>
  <c r="O625" i="15"/>
  <c r="P622" i="15"/>
  <c r="O621" i="15"/>
  <c r="O619" i="15"/>
  <c r="O620" i="15"/>
  <c r="O624" i="15"/>
  <c r="O628" i="15"/>
  <c r="O632" i="15"/>
  <c r="O636" i="15"/>
  <c r="O643" i="15"/>
  <c r="O647" i="15"/>
  <c r="O649" i="15"/>
  <c r="N616" i="15"/>
  <c r="P616" i="15" s="1"/>
  <c r="N615" i="15"/>
  <c r="O615" i="15" s="1"/>
  <c r="N614" i="15"/>
  <c r="O614" i="15" s="1"/>
  <c r="N613" i="15"/>
  <c r="P613" i="15" s="1"/>
  <c r="N612" i="15"/>
  <c r="P612" i="15" s="1"/>
  <c r="N611" i="15"/>
  <c r="O611" i="15" s="1"/>
  <c r="N610" i="15"/>
  <c r="O610" i="15" s="1"/>
  <c r="N609" i="15"/>
  <c r="O609" i="15" s="1"/>
  <c r="N608" i="15"/>
  <c r="O608" i="15" s="1"/>
  <c r="N607" i="15"/>
  <c r="O607" i="15" s="1"/>
  <c r="N606" i="15"/>
  <c r="O606" i="15" s="1"/>
  <c r="N605" i="15"/>
  <c r="P605" i="15" s="1"/>
  <c r="N604" i="15"/>
  <c r="O604" i="15" s="1"/>
  <c r="N603" i="15"/>
  <c r="O603" i="15" s="1"/>
  <c r="N602" i="15"/>
  <c r="P602" i="15" s="1"/>
  <c r="N601" i="15"/>
  <c r="P601" i="15" s="1"/>
  <c r="N600" i="15"/>
  <c r="O600" i="15" s="1"/>
  <c r="N599" i="15"/>
  <c r="O599" i="15" s="1"/>
  <c r="N598" i="15"/>
  <c r="P598" i="15" s="1"/>
  <c r="N597" i="15"/>
  <c r="N596" i="15"/>
  <c r="O596" i="15" s="1"/>
  <c r="N595" i="15"/>
  <c r="O595" i="15" s="1"/>
  <c r="N594" i="15"/>
  <c r="N593" i="15"/>
  <c r="O593" i="15" s="1"/>
  <c r="N592" i="15"/>
  <c r="O592" i="15" s="1"/>
  <c r="N591" i="15"/>
  <c r="P591" i="15" s="1"/>
  <c r="N590" i="15"/>
  <c r="N589" i="15"/>
  <c r="O589" i="15" s="1"/>
  <c r="N588" i="15"/>
  <c r="O588" i="15" s="1"/>
  <c r="N587" i="15"/>
  <c r="P587" i="15" s="1"/>
  <c r="N586" i="15"/>
  <c r="N585" i="15"/>
  <c r="O585" i="15" s="1"/>
  <c r="N584" i="15"/>
  <c r="O584" i="15" s="1"/>
  <c r="N583" i="15"/>
  <c r="P583" i="15" s="1"/>
  <c r="N582" i="15"/>
  <c r="O582" i="15" s="1"/>
  <c r="N581" i="15"/>
  <c r="O581" i="15" s="1"/>
  <c r="N580" i="15"/>
  <c r="O580" i="15" s="1"/>
  <c r="N579" i="15"/>
  <c r="N578" i="15"/>
  <c r="O578" i="15" s="1"/>
  <c r="N577" i="15"/>
  <c r="O577" i="15" s="1"/>
  <c r="N576" i="15"/>
  <c r="O576" i="15" s="1"/>
  <c r="N575" i="15"/>
  <c r="N574" i="15"/>
  <c r="O574" i="15" s="1"/>
  <c r="N573" i="15"/>
  <c r="O573" i="15" s="1"/>
  <c r="N572" i="15"/>
  <c r="P572" i="15" s="1"/>
  <c r="N571" i="15"/>
  <c r="N570" i="15"/>
  <c r="O570" i="15" s="1"/>
  <c r="N569" i="15"/>
  <c r="O569" i="15" s="1"/>
  <c r="N568" i="15"/>
  <c r="P568" i="15" s="1"/>
  <c r="N567" i="15"/>
  <c r="N566" i="15"/>
  <c r="O566" i="15" s="1"/>
  <c r="N565" i="15"/>
  <c r="O565" i="15" s="1"/>
  <c r="N564" i="15"/>
  <c r="O564" i="15" s="1"/>
  <c r="N563" i="15"/>
  <c r="N562" i="15"/>
  <c r="O562" i="15" s="1"/>
  <c r="N561" i="15"/>
  <c r="O561" i="15" s="1"/>
  <c r="N560" i="15"/>
  <c r="P560" i="15" s="1"/>
  <c r="N559" i="15"/>
  <c r="N558" i="15"/>
  <c r="N557" i="15"/>
  <c r="O557" i="15" s="1"/>
  <c r="N556" i="15"/>
  <c r="O556" i="15" s="1"/>
  <c r="N555" i="15"/>
  <c r="P555" i="15" s="1"/>
  <c r="N554" i="15"/>
  <c r="N553" i="15"/>
  <c r="N552" i="15"/>
  <c r="O552" i="15" s="1"/>
  <c r="N551" i="15"/>
  <c r="P551" i="15" s="1"/>
  <c r="N550" i="15"/>
  <c r="P550" i="15" s="1"/>
  <c r="N549" i="15"/>
  <c r="N548" i="15"/>
  <c r="O548" i="15" s="1"/>
  <c r="N547" i="15"/>
  <c r="P547" i="15" s="1"/>
  <c r="N546" i="15"/>
  <c r="P546" i="15" s="1"/>
  <c r="N545" i="15"/>
  <c r="N544" i="15"/>
  <c r="O544" i="15" s="1"/>
  <c r="N543" i="15"/>
  <c r="P543" i="15" s="1"/>
  <c r="N542" i="15"/>
  <c r="P542" i="15" s="1"/>
  <c r="N541" i="15"/>
  <c r="N540" i="15"/>
  <c r="O540" i="15" s="1"/>
  <c r="N539" i="15"/>
  <c r="O539" i="15" s="1"/>
  <c r="N536" i="15"/>
  <c r="O536" i="15" s="1"/>
  <c r="N535" i="15"/>
  <c r="P535" i="15" s="1"/>
  <c r="N534" i="15"/>
  <c r="O534" i="15" s="1"/>
  <c r="N533" i="15"/>
  <c r="O533" i="15" s="1"/>
  <c r="N532" i="15"/>
  <c r="O532" i="15" s="1"/>
  <c r="N531" i="15"/>
  <c r="P531" i="15" s="1"/>
  <c r="N530" i="15"/>
  <c r="O530" i="15" s="1"/>
  <c r="N529" i="15"/>
  <c r="P529" i="15" s="1"/>
  <c r="N528" i="15"/>
  <c r="P528" i="15" s="1"/>
  <c r="N527" i="15"/>
  <c r="O527" i="15" s="1"/>
  <c r="O547" i="15" l="1"/>
  <c r="O572" i="15"/>
  <c r="P573" i="15"/>
  <c r="P606" i="15"/>
  <c r="O551" i="15"/>
  <c r="P577" i="15"/>
  <c r="O543" i="15"/>
  <c r="O546" i="15"/>
  <c r="P607" i="15"/>
  <c r="O542" i="15"/>
  <c r="O602" i="15"/>
  <c r="O598" i="15"/>
  <c r="P592" i="15"/>
  <c r="O591" i="15"/>
  <c r="P588" i="15"/>
  <c r="O587" i="15"/>
  <c r="O583" i="15"/>
  <c r="P576" i="15"/>
  <c r="O568" i="15"/>
  <c r="P561" i="15"/>
  <c r="O560" i="15"/>
  <c r="O555" i="15"/>
  <c r="O550" i="15"/>
  <c r="P548" i="15"/>
  <c r="P544" i="15"/>
  <c r="P540" i="15"/>
  <c r="P530" i="15"/>
  <c r="P533" i="15"/>
  <c r="P534" i="15"/>
  <c r="P539" i="15"/>
  <c r="P564" i="15"/>
  <c r="P565" i="15"/>
  <c r="P580" i="15"/>
  <c r="P581" i="15"/>
  <c r="P595" i="15"/>
  <c r="P609" i="15"/>
  <c r="P610" i="15"/>
  <c r="P603" i="15"/>
  <c r="O613" i="15"/>
  <c r="P552" i="15"/>
  <c r="P556" i="15"/>
  <c r="P569" i="15"/>
  <c r="P584" i="15"/>
  <c r="P599" i="15"/>
  <c r="P614" i="15"/>
  <c r="P527" i="15"/>
  <c r="P559" i="15"/>
  <c r="O559" i="15"/>
  <c r="P575" i="15"/>
  <c r="O575" i="15"/>
  <c r="P590" i="15"/>
  <c r="O590" i="15"/>
  <c r="O529" i="15"/>
  <c r="O528" i="15"/>
  <c r="O531" i="15"/>
  <c r="P532" i="15"/>
  <c r="O535" i="15"/>
  <c r="P536" i="15"/>
  <c r="P563" i="15"/>
  <c r="O563" i="15"/>
  <c r="P579" i="15"/>
  <c r="O579" i="15"/>
  <c r="P594" i="15"/>
  <c r="O594" i="15"/>
  <c r="O541" i="15"/>
  <c r="P541" i="15"/>
  <c r="O545" i="15"/>
  <c r="P545" i="15"/>
  <c r="O549" i="15"/>
  <c r="P549" i="15"/>
  <c r="O553" i="15"/>
  <c r="P553" i="15"/>
  <c r="P554" i="15"/>
  <c r="O554" i="15"/>
  <c r="P567" i="15"/>
  <c r="O567" i="15"/>
  <c r="P597" i="15"/>
  <c r="O597" i="15"/>
  <c r="P558" i="15"/>
  <c r="O558" i="15"/>
  <c r="P571" i="15"/>
  <c r="O571" i="15"/>
  <c r="P586" i="15"/>
  <c r="O586" i="15"/>
  <c r="P557" i="15"/>
  <c r="P562" i="15"/>
  <c r="P566" i="15"/>
  <c r="P570" i="15"/>
  <c r="P574" i="15"/>
  <c r="P578" i="15"/>
  <c r="P582" i="15"/>
  <c r="P585" i="15"/>
  <c r="P589" i="15"/>
  <c r="P593" i="15"/>
  <c r="P596" i="15"/>
  <c r="P600" i="15"/>
  <c r="P604" i="15"/>
  <c r="P608" i="15"/>
  <c r="P611" i="15"/>
  <c r="P615" i="15"/>
  <c r="O601" i="15"/>
  <c r="O605" i="15"/>
  <c r="O612" i="15"/>
  <c r="O616" i="15"/>
  <c r="G61" i="9" l="1"/>
  <c r="G60" i="9"/>
  <c r="G59" i="9"/>
  <c r="I59" i="9" s="1"/>
  <c r="G58" i="9"/>
  <c r="H58" i="9" s="1"/>
  <c r="G57" i="9"/>
  <c r="H57" i="9" s="1"/>
  <c r="G56" i="9"/>
  <c r="H56" i="9" s="1"/>
  <c r="G55" i="9"/>
  <c r="I55" i="9" s="1"/>
  <c r="G54" i="9"/>
  <c r="H54" i="9" s="1"/>
  <c r="G53" i="9"/>
  <c r="H53" i="9" s="1"/>
  <c r="G52" i="9"/>
  <c r="H52" i="9" s="1"/>
  <c r="G51" i="9"/>
  <c r="I51" i="9" s="1"/>
  <c r="G50" i="9"/>
  <c r="H50" i="9" s="1"/>
  <c r="G49" i="9"/>
  <c r="H49" i="9" s="1"/>
  <c r="G48" i="9"/>
  <c r="I48" i="9" s="1"/>
  <c r="G47" i="9"/>
  <c r="I47" i="9" s="1"/>
  <c r="G46" i="9"/>
  <c r="H46" i="9" s="1"/>
  <c r="G45" i="9"/>
  <c r="G44" i="9"/>
  <c r="G43" i="9"/>
  <c r="G42" i="9"/>
  <c r="G40" i="9"/>
  <c r="H40" i="9" s="1"/>
  <c r="G39" i="9"/>
  <c r="I39" i="9" s="1"/>
  <c r="G38" i="9"/>
  <c r="H38" i="9" s="1"/>
  <c r="G37" i="9"/>
  <c r="I37" i="9" s="1"/>
  <c r="G36" i="9"/>
  <c r="H36" i="9" s="1"/>
  <c r="G35" i="9"/>
  <c r="G34" i="9"/>
  <c r="G33" i="9"/>
  <c r="G32" i="9"/>
  <c r="I57" i="9" l="1"/>
  <c r="I56" i="9"/>
  <c r="I53" i="9"/>
  <c r="I52" i="9"/>
  <c r="I49" i="9"/>
  <c r="H48" i="9"/>
  <c r="H47" i="9"/>
  <c r="I46" i="9"/>
  <c r="I50" i="9"/>
  <c r="I54" i="9"/>
  <c r="I58" i="9"/>
  <c r="H51" i="9"/>
  <c r="H55" i="9"/>
  <c r="H59" i="9"/>
  <c r="H39" i="9"/>
  <c r="I38" i="9"/>
  <c r="H37" i="9"/>
  <c r="I36" i="9"/>
  <c r="I40" i="9"/>
  <c r="G31" i="9"/>
  <c r="I31" i="9" s="1"/>
  <c r="G30" i="9"/>
  <c r="I30" i="9" s="1"/>
  <c r="G29" i="9"/>
  <c r="I29" i="9" s="1"/>
  <c r="G28" i="9"/>
  <c r="H28" i="9" s="1"/>
  <c r="G27" i="9"/>
  <c r="H27" i="9" s="1"/>
  <c r="G26" i="9"/>
  <c r="I26" i="9" s="1"/>
  <c r="G25" i="9"/>
  <c r="H25" i="9" s="1"/>
  <c r="G24" i="9"/>
  <c r="I24" i="9" s="1"/>
  <c r="G23" i="9"/>
  <c r="H23" i="9" s="1"/>
  <c r="G22" i="9"/>
  <c r="I22" i="9" s="1"/>
  <c r="G21" i="9"/>
  <c r="H21" i="9" s="1"/>
  <c r="G20" i="9"/>
  <c r="H20" i="9" s="1"/>
  <c r="G19" i="9"/>
  <c r="H19" i="9" s="1"/>
  <c r="G18" i="9"/>
  <c r="I18" i="9" s="1"/>
  <c r="G17" i="9"/>
  <c r="H17" i="9" s="1"/>
  <c r="G16" i="9"/>
  <c r="I16" i="9" s="1"/>
  <c r="G15" i="9"/>
  <c r="H15" i="9" s="1"/>
  <c r="G14" i="9"/>
  <c r="H14" i="9" s="1"/>
  <c r="G13" i="9"/>
  <c r="H13" i="9" s="1"/>
  <c r="G12" i="9"/>
  <c r="H12" i="9" s="1"/>
  <c r="G11" i="9"/>
  <c r="I11" i="9" s="1"/>
  <c r="G10" i="9"/>
  <c r="H10" i="9" s="1"/>
  <c r="G9" i="9"/>
  <c r="H9" i="9" s="1"/>
  <c r="G8" i="9"/>
  <c r="H8" i="9" s="1"/>
  <c r="H30" i="9" l="1"/>
  <c r="I28" i="9"/>
  <c r="H26" i="9"/>
  <c r="I25" i="9"/>
  <c r="H24" i="9"/>
  <c r="H22" i="9"/>
  <c r="I21" i="9"/>
  <c r="I20" i="9"/>
  <c r="H18" i="9"/>
  <c r="I17" i="9"/>
  <c r="H16" i="9"/>
  <c r="I14" i="9"/>
  <c r="I13" i="9"/>
  <c r="H11" i="9"/>
  <c r="I10" i="9"/>
  <c r="I9" i="9"/>
  <c r="I12" i="9"/>
  <c r="I15" i="9"/>
  <c r="I19" i="9"/>
  <c r="I23" i="9"/>
  <c r="I27" i="9"/>
  <c r="H29" i="9"/>
  <c r="H31" i="9"/>
  <c r="N526" i="15" l="1"/>
  <c r="P526" i="15" s="1"/>
  <c r="N525" i="15"/>
  <c r="P525" i="15" s="1"/>
  <c r="N524" i="15"/>
  <c r="P524" i="15" s="1"/>
  <c r="N523" i="15"/>
  <c r="O523" i="15" s="1"/>
  <c r="N522" i="15"/>
  <c r="P522" i="15" s="1"/>
  <c r="N521" i="15"/>
  <c r="P521" i="15" s="1"/>
  <c r="N520" i="15"/>
  <c r="P520" i="15" s="1"/>
  <c r="N519" i="15"/>
  <c r="O519" i="15" s="1"/>
  <c r="N518" i="15"/>
  <c r="P518" i="15" s="1"/>
  <c r="N517" i="15"/>
  <c r="P517" i="15" s="1"/>
  <c r="N516" i="15"/>
  <c r="P516" i="15" s="1"/>
  <c r="N515" i="15"/>
  <c r="O515" i="15" s="1"/>
  <c r="N514" i="15"/>
  <c r="P514" i="15" s="1"/>
  <c r="N513" i="15"/>
  <c r="P513" i="15" s="1"/>
  <c r="N512" i="15"/>
  <c r="P512" i="15" s="1"/>
  <c r="N511" i="15"/>
  <c r="O511" i="15" s="1"/>
  <c r="N510" i="15"/>
  <c r="P510" i="15" s="1"/>
  <c r="N509" i="15"/>
  <c r="P509" i="15" s="1"/>
  <c r="N508" i="15"/>
  <c r="P508" i="15" s="1"/>
  <c r="N507" i="15"/>
  <c r="O507" i="15" s="1"/>
  <c r="N506" i="15"/>
  <c r="P506" i="15" s="1"/>
  <c r="N505" i="15"/>
  <c r="N504" i="15"/>
  <c r="P504" i="15" s="1"/>
  <c r="N503" i="15"/>
  <c r="O503" i="15" s="1"/>
  <c r="N502" i="15"/>
  <c r="P502" i="15" s="1"/>
  <c r="N501" i="15"/>
  <c r="O501" i="15" s="1"/>
  <c r="N500" i="15"/>
  <c r="P500" i="15" s="1"/>
  <c r="N499" i="15"/>
  <c r="O499" i="15" s="1"/>
  <c r="N498" i="15"/>
  <c r="P498" i="15" s="1"/>
  <c r="N497" i="15"/>
  <c r="O497" i="15" s="1"/>
  <c r="N496" i="15"/>
  <c r="O496" i="15" s="1"/>
  <c r="N495" i="15"/>
  <c r="O495" i="15" s="1"/>
  <c r="N494" i="15"/>
  <c r="P494" i="15" s="1"/>
  <c r="N493" i="15"/>
  <c r="O493" i="15" s="1"/>
  <c r="N492" i="15"/>
  <c r="P492" i="15" s="1"/>
  <c r="N491" i="15"/>
  <c r="O491" i="15" s="1"/>
  <c r="N490" i="15"/>
  <c r="P490" i="15" s="1"/>
  <c r="N489" i="15"/>
  <c r="O489" i="15" s="1"/>
  <c r="N488" i="15"/>
  <c r="P488" i="15" s="1"/>
  <c r="N487" i="15"/>
  <c r="O487" i="15" s="1"/>
  <c r="N486" i="15"/>
  <c r="P486" i="15" s="1"/>
  <c r="N485" i="15"/>
  <c r="O485" i="15" s="1"/>
  <c r="N484" i="15"/>
  <c r="O484" i="15" s="1"/>
  <c r="N483" i="15"/>
  <c r="O483" i="15" s="1"/>
  <c r="N482" i="15"/>
  <c r="P482" i="15" s="1"/>
  <c r="N481" i="15"/>
  <c r="O481" i="15" s="1"/>
  <c r="N480" i="15"/>
  <c r="P480" i="15" s="1"/>
  <c r="N479" i="15"/>
  <c r="O479" i="15" s="1"/>
  <c r="N478" i="15"/>
  <c r="P478" i="15" s="1"/>
  <c r="N477" i="15"/>
  <c r="O477" i="15" s="1"/>
  <c r="N476" i="15"/>
  <c r="O476" i="15" s="1"/>
  <c r="N475" i="15"/>
  <c r="O475" i="15" s="1"/>
  <c r="N474" i="15"/>
  <c r="P474" i="15" s="1"/>
  <c r="N473" i="15"/>
  <c r="O473" i="15" s="1"/>
  <c r="N472" i="15"/>
  <c r="O472" i="15" s="1"/>
  <c r="N471" i="15"/>
  <c r="O471" i="15" s="1"/>
  <c r="N470" i="15"/>
  <c r="P470" i="15" s="1"/>
  <c r="N469" i="15"/>
  <c r="O469" i="15" s="1"/>
  <c r="N468" i="15"/>
  <c r="P468" i="15" s="1"/>
  <c r="N467" i="15"/>
  <c r="O467" i="15" s="1"/>
  <c r="N466" i="15"/>
  <c r="P466" i="15" s="1"/>
  <c r="N465" i="15"/>
  <c r="O465" i="15" s="1"/>
  <c r="N464" i="15"/>
  <c r="O464" i="15" s="1"/>
  <c r="N463" i="15"/>
  <c r="O463" i="15" s="1"/>
  <c r="N462" i="15"/>
  <c r="P462" i="15" s="1"/>
  <c r="N461" i="15"/>
  <c r="O461" i="15" s="1"/>
  <c r="N460" i="15"/>
  <c r="O460" i="15" s="1"/>
  <c r="N459" i="15"/>
  <c r="O459" i="15" s="1"/>
  <c r="N458" i="15"/>
  <c r="P458" i="15" s="1"/>
  <c r="N457" i="15"/>
  <c r="O457" i="15" s="1"/>
  <c r="N456" i="15"/>
  <c r="P456" i="15" s="1"/>
  <c r="N455" i="15"/>
  <c r="O455" i="15" s="1"/>
  <c r="N454" i="15"/>
  <c r="P454" i="15" s="1"/>
  <c r="N453" i="15"/>
  <c r="O453" i="15" s="1"/>
  <c r="N452" i="15"/>
  <c r="P452" i="15" s="1"/>
  <c r="N451" i="15"/>
  <c r="O451" i="15" s="1"/>
  <c r="N450" i="15"/>
  <c r="P450" i="15" s="1"/>
  <c r="N449" i="15"/>
  <c r="O449" i="15" s="1"/>
  <c r="N448" i="15"/>
  <c r="P448" i="15" s="1"/>
  <c r="N447" i="15"/>
  <c r="O447" i="15" s="1"/>
  <c r="N446" i="15"/>
  <c r="P446" i="15" s="1"/>
  <c r="N445" i="15"/>
  <c r="O445" i="15" s="1"/>
  <c r="N444" i="15"/>
  <c r="P444" i="15" s="1"/>
  <c r="N443" i="15"/>
  <c r="O443" i="15" s="1"/>
  <c r="N442" i="15"/>
  <c r="P442" i="15" s="1"/>
  <c r="N441" i="15"/>
  <c r="O441" i="15" s="1"/>
  <c r="N440" i="15"/>
  <c r="P440" i="15" s="1"/>
  <c r="N439" i="15"/>
  <c r="P439" i="15" s="1"/>
  <c r="N438" i="15"/>
  <c r="P438" i="15" s="1"/>
  <c r="N437" i="15"/>
  <c r="O437" i="15" s="1"/>
  <c r="N436" i="15"/>
  <c r="P436" i="15" s="1"/>
  <c r="N435" i="15"/>
  <c r="O435" i="15" s="1"/>
  <c r="N434" i="15"/>
  <c r="P434" i="15" s="1"/>
  <c r="N433" i="15"/>
  <c r="O433" i="15" s="1"/>
  <c r="N432" i="15"/>
  <c r="O432" i="15" s="1"/>
  <c r="N431" i="15"/>
  <c r="P431" i="15" s="1"/>
  <c r="N430" i="15"/>
  <c r="P430" i="15" s="1"/>
  <c r="N429" i="15"/>
  <c r="O429" i="15" s="1"/>
  <c r="N428" i="15"/>
  <c r="O428" i="15" s="1"/>
  <c r="O466" i="15" l="1"/>
  <c r="O498" i="15"/>
  <c r="P445" i="15"/>
  <c r="O494" i="15"/>
  <c r="O462" i="15"/>
  <c r="O522" i="15"/>
  <c r="O442" i="15"/>
  <c r="P465" i="15"/>
  <c r="O508" i="15"/>
  <c r="P497" i="15"/>
  <c r="P447" i="15"/>
  <c r="O452" i="15"/>
  <c r="O478" i="15"/>
  <c r="P483" i="15"/>
  <c r="P484" i="15"/>
  <c r="O502" i="15"/>
  <c r="P433" i="15"/>
  <c r="O434" i="15"/>
  <c r="O470" i="15"/>
  <c r="P475" i="15"/>
  <c r="O488" i="15"/>
  <c r="O516" i="15"/>
  <c r="O526" i="15"/>
  <c r="O524" i="15"/>
  <c r="P523" i="15"/>
  <c r="O520" i="15"/>
  <c r="P519" i="15"/>
  <c r="O518" i="15"/>
  <c r="P515" i="15"/>
  <c r="O514" i="15"/>
  <c r="O512" i="15"/>
  <c r="P511" i="15"/>
  <c r="P507" i="15"/>
  <c r="O504" i="15"/>
  <c r="O500" i="15"/>
  <c r="P499" i="15"/>
  <c r="P496" i="15"/>
  <c r="O510" i="15"/>
  <c r="O506" i="15"/>
  <c r="P495" i="15"/>
  <c r="O492" i="15"/>
  <c r="P491" i="15"/>
  <c r="O490" i="15"/>
  <c r="O486" i="15"/>
  <c r="O482" i="15"/>
  <c r="P481" i="15"/>
  <c r="O480" i="15"/>
  <c r="P479" i="15"/>
  <c r="P476" i="15"/>
  <c r="O474" i="15"/>
  <c r="P472" i="15"/>
  <c r="O468" i="15"/>
  <c r="P467" i="15"/>
  <c r="P464" i="15"/>
  <c r="P463" i="15"/>
  <c r="P460" i="15"/>
  <c r="P459" i="15"/>
  <c r="O458" i="15"/>
  <c r="O456" i="15"/>
  <c r="O454" i="15"/>
  <c r="P451" i="15"/>
  <c r="O450" i="15"/>
  <c r="P449" i="15"/>
  <c r="O448" i="15"/>
  <c r="O444" i="15"/>
  <c r="P441" i="15"/>
  <c r="O440" i="15"/>
  <c r="O438" i="15"/>
  <c r="O436" i="15"/>
  <c r="P437" i="15"/>
  <c r="P432" i="15"/>
  <c r="O430" i="15"/>
  <c r="P429" i="15"/>
  <c r="P428" i="15"/>
  <c r="P435" i="15"/>
  <c r="P443" i="15"/>
  <c r="O446" i="15"/>
  <c r="P455" i="15"/>
  <c r="P461" i="15"/>
  <c r="P471" i="15"/>
  <c r="P477" i="15"/>
  <c r="P487" i="15"/>
  <c r="P493" i="15"/>
  <c r="P503" i="15"/>
  <c r="P505" i="15"/>
  <c r="O505" i="15"/>
  <c r="O431" i="15"/>
  <c r="O439" i="15"/>
  <c r="P453" i="15"/>
  <c r="P469" i="15"/>
  <c r="P485" i="15"/>
  <c r="P501" i="15"/>
  <c r="P457" i="15"/>
  <c r="P473" i="15"/>
  <c r="P489" i="15"/>
  <c r="O509" i="15"/>
  <c r="O513" i="15"/>
  <c r="O517" i="15"/>
  <c r="O521" i="15"/>
  <c r="O525" i="15"/>
  <c r="N427" i="15" l="1"/>
  <c r="P427" i="15" s="1"/>
  <c r="N426" i="15"/>
  <c r="P426" i="15" s="1"/>
  <c r="N425" i="15"/>
  <c r="P425" i="15" s="1"/>
  <c r="N424" i="15"/>
  <c r="P424" i="15" s="1"/>
  <c r="N423" i="15"/>
  <c r="O423" i="15" s="1"/>
  <c r="N422" i="15"/>
  <c r="P422" i="15" s="1"/>
  <c r="N421" i="15"/>
  <c r="P421" i="15" s="1"/>
  <c r="N420" i="15"/>
  <c r="P420" i="15" s="1"/>
  <c r="N419" i="15"/>
  <c r="O419" i="15" s="1"/>
  <c r="N418" i="15"/>
  <c r="P418" i="15" s="1"/>
  <c r="N417" i="15"/>
  <c r="P417" i="15" s="1"/>
  <c r="N416" i="15"/>
  <c r="P416" i="15" s="1"/>
  <c r="N415" i="15"/>
  <c r="O415" i="15" s="1"/>
  <c r="N414" i="15"/>
  <c r="N413" i="15"/>
  <c r="P413" i="15" s="1"/>
  <c r="N412" i="15"/>
  <c r="O412" i="15" s="1"/>
  <c r="N411" i="15"/>
  <c r="O411" i="15" s="1"/>
  <c r="N410" i="15"/>
  <c r="P410" i="15" s="1"/>
  <c r="L410" i="15"/>
  <c r="L411" i="15"/>
  <c r="T411" i="15" s="1"/>
  <c r="L412" i="15"/>
  <c r="T412" i="15" s="1"/>
  <c r="L413" i="15"/>
  <c r="M413" i="15" s="1"/>
  <c r="R413" i="15" s="1"/>
  <c r="L414" i="15"/>
  <c r="M414" i="15" s="1"/>
  <c r="R414" i="15" s="1"/>
  <c r="L415" i="15"/>
  <c r="T415" i="15" s="1"/>
  <c r="L416" i="15"/>
  <c r="T416" i="15" s="1"/>
  <c r="L417" i="15"/>
  <c r="L418" i="15"/>
  <c r="M418" i="15" s="1"/>
  <c r="R418" i="15" s="1"/>
  <c r="L419" i="15"/>
  <c r="M419" i="15" s="1"/>
  <c r="R419" i="15" s="1"/>
  <c r="L420" i="15"/>
  <c r="T420" i="15" s="1"/>
  <c r="L421" i="15"/>
  <c r="L422" i="15"/>
  <c r="T422" i="15" s="1"/>
  <c r="L423" i="15"/>
  <c r="T423" i="15" s="1"/>
  <c r="L424" i="15"/>
  <c r="T424" i="15" s="1"/>
  <c r="L425" i="15"/>
  <c r="L426" i="15"/>
  <c r="T426" i="15" s="1"/>
  <c r="L427" i="15"/>
  <c r="T427" i="15" s="1"/>
  <c r="M412" i="15"/>
  <c r="R412" i="15" s="1"/>
  <c r="N409" i="15"/>
  <c r="P409" i="15" s="1"/>
  <c r="N408" i="15"/>
  <c r="P408" i="15" s="1"/>
  <c r="N407" i="15"/>
  <c r="P407" i="15" s="1"/>
  <c r="N406" i="15"/>
  <c r="P406" i="15" s="1"/>
  <c r="N405" i="15"/>
  <c r="P405" i="15" s="1"/>
  <c r="N404" i="15"/>
  <c r="P404" i="15" s="1"/>
  <c r="N403" i="15"/>
  <c r="P403" i="15" s="1"/>
  <c r="N402" i="15"/>
  <c r="P402" i="15" s="1"/>
  <c r="N401" i="15"/>
  <c r="P401" i="15" s="1"/>
  <c r="N400" i="15"/>
  <c r="P400" i="15" s="1"/>
  <c r="N399" i="15"/>
  <c r="P399" i="15" s="1"/>
  <c r="N398" i="15"/>
  <c r="P398" i="15" s="1"/>
  <c r="N397" i="15"/>
  <c r="P397" i="15" s="1"/>
  <c r="N396" i="15"/>
  <c r="P396" i="15" s="1"/>
  <c r="N395" i="15"/>
  <c r="P395" i="15" s="1"/>
  <c r="N394" i="15"/>
  <c r="P394" i="15" s="1"/>
  <c r="N393" i="15"/>
  <c r="P393" i="15" s="1"/>
  <c r="N392" i="15"/>
  <c r="P392" i="15" s="1"/>
  <c r="N391" i="15"/>
  <c r="P391" i="15" s="1"/>
  <c r="N390" i="15"/>
  <c r="P390" i="15" s="1"/>
  <c r="N389" i="15"/>
  <c r="P389" i="15" s="1"/>
  <c r="N388" i="15"/>
  <c r="P388" i="15" s="1"/>
  <c r="N387" i="15"/>
  <c r="P387" i="15" s="1"/>
  <c r="N386" i="15"/>
  <c r="P386" i="15" s="1"/>
  <c r="N385" i="15"/>
  <c r="P385" i="15" s="1"/>
  <c r="N384" i="15"/>
  <c r="P384" i="15" s="1"/>
  <c r="N383" i="15"/>
  <c r="P383" i="15" s="1"/>
  <c r="N382" i="15"/>
  <c r="P382" i="15" s="1"/>
  <c r="N381" i="15"/>
  <c r="P381" i="15" s="1"/>
  <c r="N380" i="15"/>
  <c r="P380" i="15" s="1"/>
  <c r="N379" i="15"/>
  <c r="P379" i="15" s="1"/>
  <c r="N378" i="15"/>
  <c r="P378" i="15" s="1"/>
  <c r="N377" i="15"/>
  <c r="P377" i="15" s="1"/>
  <c r="N376" i="15"/>
  <c r="P376" i="15" s="1"/>
  <c r="N375" i="15"/>
  <c r="N374" i="15"/>
  <c r="P374" i="15" s="1"/>
  <c r="N373" i="15"/>
  <c r="P373" i="15" s="1"/>
  <c r="N372" i="15"/>
  <c r="P372" i="15" s="1"/>
  <c r="N371" i="15"/>
  <c r="P371" i="15" s="1"/>
  <c r="N370" i="15"/>
  <c r="P370" i="15" s="1"/>
  <c r="N369" i="15"/>
  <c r="P369" i="15" s="1"/>
  <c r="N368" i="15"/>
  <c r="P368" i="15" s="1"/>
  <c r="N367" i="15"/>
  <c r="N366" i="15"/>
  <c r="P366" i="15" s="1"/>
  <c r="N365" i="15"/>
  <c r="P365" i="15" s="1"/>
  <c r="N364" i="15"/>
  <c r="P364" i="15" s="1"/>
  <c r="N363" i="15"/>
  <c r="P363" i="15" s="1"/>
  <c r="N362" i="15"/>
  <c r="P362" i="15" s="1"/>
  <c r="N361" i="15"/>
  <c r="N360" i="15"/>
  <c r="N359" i="15"/>
  <c r="P359" i="15" s="1"/>
  <c r="N358" i="15"/>
  <c r="N357" i="15"/>
  <c r="P357" i="15" s="1"/>
  <c r="N356" i="15"/>
  <c r="N355" i="15"/>
  <c r="P355" i="15" s="1"/>
  <c r="N354" i="15"/>
  <c r="N353" i="15"/>
  <c r="N352" i="15"/>
  <c r="O352" i="15" s="1"/>
  <c r="N351" i="15"/>
  <c r="O351" i="15" s="1"/>
  <c r="N350" i="15"/>
  <c r="O350" i="15" s="1"/>
  <c r="N349" i="15"/>
  <c r="N348" i="15"/>
  <c r="O348" i="15" s="1"/>
  <c r="N347" i="15"/>
  <c r="O347" i="15" s="1"/>
  <c r="N346" i="15"/>
  <c r="O346" i="15" s="1"/>
  <c r="N345" i="15"/>
  <c r="O345" i="15" s="1"/>
  <c r="M420" i="15" l="1"/>
  <c r="R420" i="15" s="1"/>
  <c r="M424" i="15"/>
  <c r="R424" i="15" s="1"/>
  <c r="M416" i="15"/>
  <c r="R416" i="15" s="1"/>
  <c r="M422" i="15"/>
  <c r="R422" i="15" s="1"/>
  <c r="O409" i="15"/>
  <c r="O355" i="15"/>
  <c r="O393" i="15"/>
  <c r="M423" i="15"/>
  <c r="R423" i="15" s="1"/>
  <c r="M415" i="15"/>
  <c r="R415" i="15" s="1"/>
  <c r="M427" i="15"/>
  <c r="R427" i="15" s="1"/>
  <c r="M411" i="15"/>
  <c r="R411" i="15" s="1"/>
  <c r="T419" i="15"/>
  <c r="T413" i="15"/>
  <c r="O422" i="15"/>
  <c r="P358" i="15"/>
  <c r="O358" i="15"/>
  <c r="O349" i="15"/>
  <c r="P349" i="15"/>
  <c r="P353" i="15"/>
  <c r="O353" i="15"/>
  <c r="P367" i="15"/>
  <c r="O367" i="15"/>
  <c r="P360" i="15"/>
  <c r="O360" i="15"/>
  <c r="T410" i="15"/>
  <c r="M410" i="15"/>
  <c r="R410" i="15" s="1"/>
  <c r="P356" i="15"/>
  <c r="O356" i="15"/>
  <c r="P375" i="15"/>
  <c r="O375" i="15"/>
  <c r="M426" i="15"/>
  <c r="R426" i="15" s="1"/>
  <c r="T425" i="15"/>
  <c r="M425" i="15"/>
  <c r="R425" i="15" s="1"/>
  <c r="M421" i="15"/>
  <c r="R421" i="15" s="1"/>
  <c r="T421" i="15"/>
  <c r="M417" i="15"/>
  <c r="R417" i="15" s="1"/>
  <c r="T417" i="15"/>
  <c r="P414" i="15"/>
  <c r="Q414" i="15" s="1"/>
  <c r="O414" i="15"/>
  <c r="O416" i="15"/>
  <c r="Q420" i="15"/>
  <c r="P354" i="15"/>
  <c r="O354" i="15"/>
  <c r="O359" i="15"/>
  <c r="P361" i="15"/>
  <c r="O361" i="15"/>
  <c r="T414" i="15"/>
  <c r="T418" i="15"/>
  <c r="O357" i="15"/>
  <c r="O399" i="15"/>
  <c r="Q413" i="15"/>
  <c r="Q424" i="15"/>
  <c r="Q418" i="15"/>
  <c r="O426" i="15"/>
  <c r="O424" i="15"/>
  <c r="P423" i="15"/>
  <c r="O420" i="15"/>
  <c r="P419" i="15"/>
  <c r="Q419" i="15" s="1"/>
  <c r="O418" i="15"/>
  <c r="P415" i="15"/>
  <c r="P412" i="15"/>
  <c r="Q412" i="15" s="1"/>
  <c r="P411" i="15"/>
  <c r="O410" i="15"/>
  <c r="O413" i="15"/>
  <c r="O417" i="15"/>
  <c r="O421" i="15"/>
  <c r="O425" i="15"/>
  <c r="O427" i="15"/>
  <c r="O408" i="15"/>
  <c r="O407" i="15"/>
  <c r="O406" i="15"/>
  <c r="O405" i="15"/>
  <c r="O404" i="15"/>
  <c r="O403" i="15"/>
  <c r="O402" i="15"/>
  <c r="O401" i="15"/>
  <c r="O400" i="15"/>
  <c r="O398" i="15"/>
  <c r="O397" i="15"/>
  <c r="O396" i="15"/>
  <c r="O395" i="15"/>
  <c r="O394" i="15"/>
  <c r="O392" i="15"/>
  <c r="O391" i="15"/>
  <c r="O390" i="15"/>
  <c r="O389" i="15"/>
  <c r="O388" i="15"/>
  <c r="O387" i="15"/>
  <c r="O386" i="15"/>
  <c r="O385" i="15"/>
  <c r="O384" i="15"/>
  <c r="O383" i="15"/>
  <c r="O382" i="15"/>
  <c r="O381" i="15"/>
  <c r="O380" i="15"/>
  <c r="O379" i="15"/>
  <c r="O378" i="15"/>
  <c r="O377" i="15"/>
  <c r="O376" i="15"/>
  <c r="O374" i="15"/>
  <c r="O373" i="15"/>
  <c r="O372" i="15"/>
  <c r="O371" i="15"/>
  <c r="O370" i="15"/>
  <c r="O369" i="15"/>
  <c r="O368" i="15"/>
  <c r="O366" i="15"/>
  <c r="O365" i="15"/>
  <c r="O364" i="15"/>
  <c r="O363" i="15"/>
  <c r="O362" i="15"/>
  <c r="P352" i="15"/>
  <c r="P351" i="15"/>
  <c r="P350" i="15"/>
  <c r="P348" i="15"/>
  <c r="P347" i="15"/>
  <c r="P346" i="15"/>
  <c r="P345" i="15"/>
  <c r="Q417" i="15" l="1"/>
  <c r="Q415" i="15"/>
  <c r="Q411" i="15"/>
  <c r="Q416" i="15"/>
  <c r="Q422" i="15"/>
  <c r="Q427" i="15"/>
  <c r="Q423" i="15"/>
  <c r="Q425" i="15"/>
  <c r="Q410" i="15"/>
  <c r="Q421" i="15"/>
  <c r="Q426" i="15"/>
  <c r="N344" i="15"/>
  <c r="O344" i="15" s="1"/>
  <c r="N343" i="15"/>
  <c r="P343" i="15" s="1"/>
  <c r="N342" i="15"/>
  <c r="O342" i="15" s="1"/>
  <c r="N341" i="15"/>
  <c r="O341" i="15" s="1"/>
  <c r="P344" i="15" l="1"/>
  <c r="O343" i="15"/>
  <c r="P342" i="15"/>
  <c r="P341" i="15"/>
  <c r="G7" i="21" l="1"/>
  <c r="H7" i="21" s="1"/>
  <c r="J54" i="9"/>
  <c r="J53" i="9"/>
  <c r="L53" i="9" s="1"/>
  <c r="J52" i="9"/>
  <c r="P51" i="9"/>
  <c r="J50" i="9"/>
  <c r="J49" i="9"/>
  <c r="L49" i="9" s="1"/>
  <c r="J48" i="9"/>
  <c r="J47" i="9"/>
  <c r="L47" i="9" s="1"/>
  <c r="J46" i="9"/>
  <c r="I45" i="9"/>
  <c r="J45" i="9" s="1"/>
  <c r="L45" i="9" s="1"/>
  <c r="I44" i="9"/>
  <c r="J44" i="9" s="1"/>
  <c r="P43" i="9"/>
  <c r="I42" i="9"/>
  <c r="J42" i="9" s="1"/>
  <c r="J40" i="9"/>
  <c r="L40" i="9" s="1"/>
  <c r="J39" i="9"/>
  <c r="J38" i="9"/>
  <c r="L38" i="9" s="1"/>
  <c r="J37" i="9"/>
  <c r="P36" i="9"/>
  <c r="I35" i="9"/>
  <c r="J35" i="9" s="1"/>
  <c r="I34" i="9"/>
  <c r="J34" i="9" s="1"/>
  <c r="L34" i="9" s="1"/>
  <c r="I33" i="9"/>
  <c r="J33" i="9" s="1"/>
  <c r="L33" i="9" s="1"/>
  <c r="I32" i="9"/>
  <c r="J32" i="9" s="1"/>
  <c r="N30" i="9"/>
  <c r="J30" i="9"/>
  <c r="K30" i="9" s="1"/>
  <c r="J29" i="9"/>
  <c r="J28" i="9"/>
  <c r="L28" i="9" s="1"/>
  <c r="J26" i="9"/>
  <c r="J25" i="9"/>
  <c r="J24" i="9"/>
  <c r="L24" i="9" s="1"/>
  <c r="P21" i="9"/>
  <c r="P20" i="9"/>
  <c r="P19" i="9"/>
  <c r="P18" i="9"/>
  <c r="J16" i="9"/>
  <c r="L16" i="9" s="1"/>
  <c r="J14" i="9"/>
  <c r="J13" i="9"/>
  <c r="L13" i="9" s="1"/>
  <c r="P30" i="9"/>
  <c r="P26" i="9"/>
  <c r="P23" i="9"/>
  <c r="J23" i="9"/>
  <c r="L23" i="9" s="1"/>
  <c r="J22" i="9"/>
  <c r="J21" i="9"/>
  <c r="N18" i="9"/>
  <c r="P15" i="9"/>
  <c r="J15" i="9"/>
  <c r="K15" i="9" s="1"/>
  <c r="P12" i="9"/>
  <c r="J12" i="9"/>
  <c r="K12" i="9" s="1"/>
  <c r="J11" i="9"/>
  <c r="N10" i="9"/>
  <c r="J9" i="9"/>
  <c r="N8" i="9"/>
  <c r="G7" i="9"/>
  <c r="M13" i="9" l="1"/>
  <c r="H34" i="9"/>
  <c r="M34" i="9" s="1"/>
  <c r="N12" i="9"/>
  <c r="P13" i="9"/>
  <c r="H32" i="9"/>
  <c r="N32" i="9" s="1"/>
  <c r="H35" i="9"/>
  <c r="N35" i="9" s="1"/>
  <c r="N7" i="21"/>
  <c r="I7" i="21"/>
  <c r="J7" i="21" s="1"/>
  <c r="K7" i="21" s="1"/>
  <c r="P7" i="21"/>
  <c r="K54" i="9"/>
  <c r="L54" i="9"/>
  <c r="P54" i="9"/>
  <c r="N53" i="9"/>
  <c r="P53" i="9"/>
  <c r="K52" i="9"/>
  <c r="L52" i="9"/>
  <c r="P52" i="9"/>
  <c r="J51" i="9"/>
  <c r="L51" i="9" s="1"/>
  <c r="K50" i="9"/>
  <c r="L50" i="9"/>
  <c r="P50" i="9"/>
  <c r="P49" i="9"/>
  <c r="K48" i="9"/>
  <c r="L48" i="9"/>
  <c r="P48" i="9"/>
  <c r="N47" i="9"/>
  <c r="P47" i="9"/>
  <c r="K46" i="9"/>
  <c r="L46" i="9"/>
  <c r="P46" i="9"/>
  <c r="H45" i="9"/>
  <c r="N45" i="9" s="1"/>
  <c r="P45" i="9"/>
  <c r="K44" i="9"/>
  <c r="L44" i="9"/>
  <c r="P44" i="9"/>
  <c r="H44" i="9"/>
  <c r="I43" i="9"/>
  <c r="J43" i="9" s="1"/>
  <c r="L43" i="9" s="1"/>
  <c r="H43" i="9"/>
  <c r="K42" i="9"/>
  <c r="L42" i="9"/>
  <c r="P42" i="9"/>
  <c r="H42" i="9"/>
  <c r="P40" i="9"/>
  <c r="K39" i="9"/>
  <c r="L39" i="9"/>
  <c r="P39" i="9"/>
  <c r="N38" i="9"/>
  <c r="P38" i="9"/>
  <c r="K37" i="9"/>
  <c r="L37" i="9"/>
  <c r="P37" i="9"/>
  <c r="J36" i="9"/>
  <c r="L36" i="9" s="1"/>
  <c r="N36" i="9"/>
  <c r="K35" i="9"/>
  <c r="L35" i="9"/>
  <c r="P35" i="9"/>
  <c r="P34" i="9"/>
  <c r="H33" i="9"/>
  <c r="P33" i="9"/>
  <c r="K32" i="9"/>
  <c r="L32" i="9"/>
  <c r="M32" i="9" s="1"/>
  <c r="P32" i="9"/>
  <c r="M47" i="9"/>
  <c r="K33" i="9"/>
  <c r="K34" i="9"/>
  <c r="K38" i="9"/>
  <c r="K40" i="9"/>
  <c r="K45" i="9"/>
  <c r="K47" i="9"/>
  <c r="K49" i="9"/>
  <c r="K53" i="9"/>
  <c r="N39" i="9"/>
  <c r="J31" i="9"/>
  <c r="L31" i="9" s="1"/>
  <c r="M31" i="9" s="1"/>
  <c r="P31" i="9"/>
  <c r="P16" i="9"/>
  <c r="N31" i="9"/>
  <c r="M16" i="9"/>
  <c r="K29" i="9"/>
  <c r="L29" i="9"/>
  <c r="P29" i="9"/>
  <c r="P28" i="9"/>
  <c r="N27" i="9"/>
  <c r="J27" i="9"/>
  <c r="K27" i="9" s="1"/>
  <c r="P27" i="9"/>
  <c r="L26" i="9"/>
  <c r="M26" i="9" s="1"/>
  <c r="K26" i="9"/>
  <c r="K25" i="9"/>
  <c r="L25" i="9"/>
  <c r="M25" i="9" s="1"/>
  <c r="N25" i="9"/>
  <c r="P25" i="9"/>
  <c r="P24" i="9"/>
  <c r="M23" i="9"/>
  <c r="N23" i="9"/>
  <c r="L22" i="9"/>
  <c r="M22" i="9" s="1"/>
  <c r="K22" i="9"/>
  <c r="N22" i="9"/>
  <c r="P22" i="9"/>
  <c r="K21" i="9"/>
  <c r="L21" i="9"/>
  <c r="J20" i="9"/>
  <c r="L20" i="9" s="1"/>
  <c r="J19" i="9"/>
  <c r="L19" i="9" s="1"/>
  <c r="J18" i="9"/>
  <c r="P17" i="9"/>
  <c r="J17" i="9"/>
  <c r="N16" i="9"/>
  <c r="N15" i="9"/>
  <c r="K14" i="9"/>
  <c r="L14" i="9"/>
  <c r="N14" i="9"/>
  <c r="P14" i="9"/>
  <c r="N13" i="9"/>
  <c r="K23" i="9"/>
  <c r="L12" i="9"/>
  <c r="M12" i="9" s="1"/>
  <c r="K13" i="9"/>
  <c r="L15" i="9"/>
  <c r="M15" i="9" s="1"/>
  <c r="K16" i="9"/>
  <c r="N17" i="9"/>
  <c r="K24" i="9"/>
  <c r="K28" i="9"/>
  <c r="N29" i="9"/>
  <c r="L30" i="9"/>
  <c r="M30" i="9" s="1"/>
  <c r="P11" i="9"/>
  <c r="J10" i="9"/>
  <c r="L10" i="9" s="1"/>
  <c r="M10" i="9" s="1"/>
  <c r="P10" i="9"/>
  <c r="P9" i="9"/>
  <c r="N9" i="9"/>
  <c r="I8" i="9"/>
  <c r="J8" i="9" s="1"/>
  <c r="L8" i="9" s="1"/>
  <c r="M8" i="9" s="1"/>
  <c r="P8" i="9"/>
  <c r="L11" i="9"/>
  <c r="K11" i="9"/>
  <c r="L9" i="9"/>
  <c r="K9" i="9"/>
  <c r="N340" i="15"/>
  <c r="P340" i="15" s="1"/>
  <c r="N339" i="15"/>
  <c r="O339" i="15" s="1"/>
  <c r="N338" i="15"/>
  <c r="P338" i="15" s="1"/>
  <c r="N337" i="15"/>
  <c r="O337" i="15" s="1"/>
  <c r="N336" i="15"/>
  <c r="P336" i="15" s="1"/>
  <c r="N335" i="15"/>
  <c r="O335" i="15" s="1"/>
  <c r="N334" i="15"/>
  <c r="O334" i="15" s="1"/>
  <c r="N333" i="15"/>
  <c r="P333" i="15" s="1"/>
  <c r="N332" i="15"/>
  <c r="P332" i="15" s="1"/>
  <c r="N331" i="15"/>
  <c r="O331" i="15" s="1"/>
  <c r="N330" i="15"/>
  <c r="O330" i="15" s="1"/>
  <c r="N329" i="15"/>
  <c r="P329" i="15" s="1"/>
  <c r="N328" i="15"/>
  <c r="P328" i="15" s="1"/>
  <c r="N327" i="15"/>
  <c r="O327" i="15" s="1"/>
  <c r="N326" i="15"/>
  <c r="P326" i="15" s="1"/>
  <c r="N325" i="15"/>
  <c r="P325" i="15" s="1"/>
  <c r="N324" i="15"/>
  <c r="O324" i="15" s="1"/>
  <c r="N323" i="15"/>
  <c r="O323" i="15" s="1"/>
  <c r="N322" i="15"/>
  <c r="O322" i="15" s="1"/>
  <c r="N321" i="15"/>
  <c r="P321" i="15" s="1"/>
  <c r="N320" i="15"/>
  <c r="O320" i="15" s="1"/>
  <c r="N319" i="15"/>
  <c r="O319" i="15" s="1"/>
  <c r="N318" i="15"/>
  <c r="P318" i="15" s="1"/>
  <c r="N317" i="15"/>
  <c r="P317" i="15" s="1"/>
  <c r="N316" i="15"/>
  <c r="O316" i="15" s="1"/>
  <c r="N315" i="15"/>
  <c r="O315" i="15" s="1"/>
  <c r="N314" i="15"/>
  <c r="P314" i="15" s="1"/>
  <c r="N313" i="15"/>
  <c r="P313" i="15" s="1"/>
  <c r="N312" i="15"/>
  <c r="O312" i="15" s="1"/>
  <c r="N311" i="15"/>
  <c r="O311" i="15" s="1"/>
  <c r="N310" i="15"/>
  <c r="O310" i="15" s="1"/>
  <c r="N309" i="15"/>
  <c r="P309" i="15" s="1"/>
  <c r="N308" i="15"/>
  <c r="O308" i="15" s="1"/>
  <c r="N307" i="15"/>
  <c r="O307" i="15" s="1"/>
  <c r="N306" i="15"/>
  <c r="O306" i="15" s="1"/>
  <c r="N305" i="15"/>
  <c r="P305" i="15" s="1"/>
  <c r="N304" i="15"/>
  <c r="O304" i="15" s="1"/>
  <c r="N303" i="15"/>
  <c r="O303" i="15" s="1"/>
  <c r="N302" i="15"/>
  <c r="P302" i="15" s="1"/>
  <c r="N301" i="15"/>
  <c r="P301" i="15" s="1"/>
  <c r="N300" i="15"/>
  <c r="O300" i="15" s="1"/>
  <c r="N299" i="15"/>
  <c r="O299" i="15" s="1"/>
  <c r="N298" i="15"/>
  <c r="O298" i="15" s="1"/>
  <c r="N297" i="15"/>
  <c r="P297" i="15" s="1"/>
  <c r="M42" i="9" l="1"/>
  <c r="P298" i="15"/>
  <c r="P299" i="15"/>
  <c r="M35" i="9"/>
  <c r="M45" i="9"/>
  <c r="N34" i="9"/>
  <c r="M38" i="9"/>
  <c r="M39" i="9"/>
  <c r="M44" i="9"/>
  <c r="M11" i="9"/>
  <c r="L7" i="21"/>
  <c r="M7" i="21" s="1"/>
  <c r="P319" i="15"/>
  <c r="K31" i="9"/>
  <c r="N42" i="9"/>
  <c r="M50" i="9"/>
  <c r="P311" i="15"/>
  <c r="O314" i="15"/>
  <c r="K20" i="9"/>
  <c r="M21" i="9"/>
  <c r="P303" i="15"/>
  <c r="M9" i="9"/>
  <c r="M20" i="9"/>
  <c r="M36" i="9"/>
  <c r="N11" i="9"/>
  <c r="M29" i="9"/>
  <c r="N54" i="9"/>
  <c r="M54" i="9"/>
  <c r="M53" i="9"/>
  <c r="M52" i="9"/>
  <c r="N52" i="9"/>
  <c r="K51" i="9"/>
  <c r="M51" i="9"/>
  <c r="N51" i="9"/>
  <c r="N50" i="9"/>
  <c r="M49" i="9"/>
  <c r="N49" i="9"/>
  <c r="N48" i="9"/>
  <c r="M48" i="9"/>
  <c r="M46" i="9"/>
  <c r="N46" i="9"/>
  <c r="N44" i="9"/>
  <c r="K43" i="9"/>
  <c r="M43" i="9"/>
  <c r="N43" i="9"/>
  <c r="M40" i="9"/>
  <c r="N40" i="9"/>
  <c r="M37" i="9"/>
  <c r="N37" i="9"/>
  <c r="K36" i="9"/>
  <c r="M33" i="9"/>
  <c r="N33" i="9"/>
  <c r="K8" i="9"/>
  <c r="K19" i="9"/>
  <c r="N28" i="9"/>
  <c r="M28" i="9"/>
  <c r="L27" i="9"/>
  <c r="M27" i="9" s="1"/>
  <c r="N26" i="9"/>
  <c r="N24" i="9"/>
  <c r="M24" i="9"/>
  <c r="N21" i="9"/>
  <c r="N20" i="9"/>
  <c r="M19" i="9"/>
  <c r="N19" i="9"/>
  <c r="K18" i="9"/>
  <c r="L18" i="9"/>
  <c r="M18" i="9" s="1"/>
  <c r="K17" i="9"/>
  <c r="L17" i="9"/>
  <c r="M17" i="9" s="1"/>
  <c r="M14" i="9"/>
  <c r="K10" i="9"/>
  <c r="P337" i="15"/>
  <c r="P334" i="15"/>
  <c r="O333" i="15"/>
  <c r="P330" i="15"/>
  <c r="O329" i="15"/>
  <c r="O326" i="15"/>
  <c r="P323" i="15"/>
  <c r="P322" i="15"/>
  <c r="O318" i="15"/>
  <c r="P315" i="15"/>
  <c r="P310" i="15"/>
  <c r="P307" i="15"/>
  <c r="P306" i="15"/>
  <c r="O302" i="15"/>
  <c r="O297" i="15"/>
  <c r="O301" i="15"/>
  <c r="P300" i="15"/>
  <c r="P304" i="15"/>
  <c r="P308" i="15"/>
  <c r="P312" i="15"/>
  <c r="P316" i="15"/>
  <c r="P320" i="15"/>
  <c r="P324" i="15"/>
  <c r="P327" i="15"/>
  <c r="P331" i="15"/>
  <c r="P335" i="15"/>
  <c r="O338" i="15"/>
  <c r="P339" i="15"/>
  <c r="O305" i="15"/>
  <c r="O309" i="15"/>
  <c r="O313" i="15"/>
  <c r="O317" i="15"/>
  <c r="O321" i="15"/>
  <c r="O325" i="15"/>
  <c r="O328" i="15"/>
  <c r="O332" i="15"/>
  <c r="O336" i="15"/>
  <c r="O340" i="15"/>
  <c r="N296" i="15"/>
  <c r="P296" i="15" s="1"/>
  <c r="N295" i="15"/>
  <c r="P295" i="15" s="1"/>
  <c r="N294" i="15"/>
  <c r="P294" i="15" s="1"/>
  <c r="N293" i="15"/>
  <c r="P293" i="15" s="1"/>
  <c r="N292" i="15"/>
  <c r="P292" i="15" s="1"/>
  <c r="N291" i="15"/>
  <c r="P291" i="15" s="1"/>
  <c r="N290" i="15"/>
  <c r="O290" i="15" s="1"/>
  <c r="N289" i="15"/>
  <c r="O289" i="15" s="1"/>
  <c r="N288" i="15"/>
  <c r="P288" i="15" s="1"/>
  <c r="N287" i="15"/>
  <c r="P287" i="15" s="1"/>
  <c r="N286" i="15"/>
  <c r="O286" i="15" s="1"/>
  <c r="N285" i="15"/>
  <c r="O285" i="15" s="1"/>
  <c r="N284" i="15"/>
  <c r="P284" i="15" s="1"/>
  <c r="N283" i="15"/>
  <c r="O283" i="15" s="1"/>
  <c r="N282" i="15"/>
  <c r="P282" i="15" s="1"/>
  <c r="N281" i="15"/>
  <c r="P281" i="15" s="1"/>
  <c r="P283" i="15" l="1"/>
  <c r="P285" i="15"/>
  <c r="O281" i="15"/>
  <c r="O287" i="15"/>
  <c r="O291" i="15"/>
  <c r="O282" i="15"/>
  <c r="O284" i="15"/>
  <c r="O294" i="15"/>
  <c r="O295" i="15"/>
  <c r="O293" i="15"/>
  <c r="P289" i="15"/>
  <c r="O292" i="15"/>
  <c r="P290" i="15"/>
  <c r="O288" i="15"/>
  <c r="P286" i="15"/>
  <c r="O296" i="15"/>
  <c r="N280" i="15" l="1"/>
  <c r="P280" i="15" s="1"/>
  <c r="N279" i="15"/>
  <c r="O279" i="15" s="1"/>
  <c r="N278" i="15"/>
  <c r="O278" i="15" s="1"/>
  <c r="N277" i="15"/>
  <c r="P277" i="15" s="1"/>
  <c r="N276" i="15"/>
  <c r="P276" i="15" s="1"/>
  <c r="N275" i="15"/>
  <c r="O275" i="15" s="1"/>
  <c r="N274" i="15"/>
  <c r="O274" i="15" s="1"/>
  <c r="N273" i="15"/>
  <c r="P273" i="15" s="1"/>
  <c r="N272" i="15"/>
  <c r="P272" i="15" s="1"/>
  <c r="N271" i="15"/>
  <c r="O271" i="15" s="1"/>
  <c r="N270" i="15"/>
  <c r="P270" i="15" s="1"/>
  <c r="N269" i="15"/>
  <c r="P269" i="15" s="1"/>
  <c r="N268" i="15"/>
  <c r="P268" i="15" s="1"/>
  <c r="N267" i="15"/>
  <c r="O267" i="15" s="1"/>
  <c r="N266" i="15"/>
  <c r="P266" i="15" s="1"/>
  <c r="N265" i="15"/>
  <c r="P265" i="15" s="1"/>
  <c r="N264" i="15"/>
  <c r="P264" i="15" s="1"/>
  <c r="N263" i="15"/>
  <c r="O263" i="15" s="1"/>
  <c r="N262" i="15"/>
  <c r="P262" i="15" s="1"/>
  <c r="N261" i="15"/>
  <c r="P261" i="15" s="1"/>
  <c r="N260" i="15"/>
  <c r="P260" i="15" s="1"/>
  <c r="N259" i="15"/>
  <c r="O259" i="15" s="1"/>
  <c r="N258" i="15"/>
  <c r="P258" i="15" s="1"/>
  <c r="N257" i="15"/>
  <c r="P257" i="15" s="1"/>
  <c r="N256" i="15"/>
  <c r="P256" i="15" s="1"/>
  <c r="N255" i="15"/>
  <c r="O255" i="15" s="1"/>
  <c r="N254" i="15"/>
  <c r="P254" i="15" s="1"/>
  <c r="N253" i="15"/>
  <c r="P253" i="15" s="1"/>
  <c r="N252" i="15"/>
  <c r="P252" i="15" s="1"/>
  <c r="N251" i="15"/>
  <c r="O251" i="15" s="1"/>
  <c r="N250" i="15"/>
  <c r="P250" i="15" s="1"/>
  <c r="N249" i="15"/>
  <c r="P249" i="15" s="1"/>
  <c r="N248" i="15"/>
  <c r="O248" i="15" s="1"/>
  <c r="N247" i="15"/>
  <c r="O247" i="15" s="1"/>
  <c r="L237" i="15"/>
  <c r="M237" i="15" s="1"/>
  <c r="N237" i="15"/>
  <c r="O237" i="15" s="1"/>
  <c r="L245" i="15"/>
  <c r="M245" i="15" s="1"/>
  <c r="N245" i="15"/>
  <c r="O245" i="15" s="1"/>
  <c r="O272" i="15" l="1"/>
  <c r="O268" i="15"/>
  <c r="P278" i="15"/>
  <c r="O280" i="15"/>
  <c r="P279" i="15"/>
  <c r="O276" i="15"/>
  <c r="P275" i="15"/>
  <c r="P274" i="15"/>
  <c r="P271" i="15"/>
  <c r="O270" i="15"/>
  <c r="P267" i="15"/>
  <c r="O266" i="15"/>
  <c r="O264" i="15"/>
  <c r="P263" i="15"/>
  <c r="O262" i="15"/>
  <c r="O260" i="15"/>
  <c r="P259" i="15"/>
  <c r="O258" i="15"/>
  <c r="O256" i="15"/>
  <c r="P255" i="15"/>
  <c r="O254" i="15"/>
  <c r="O252" i="15"/>
  <c r="P251" i="15"/>
  <c r="O250" i="15"/>
  <c r="O249" i="15"/>
  <c r="O253" i="15"/>
  <c r="O257" i="15"/>
  <c r="O261" i="15"/>
  <c r="O265" i="15"/>
  <c r="O269" i="15"/>
  <c r="O273" i="15"/>
  <c r="O277" i="15"/>
  <c r="P248" i="15"/>
  <c r="P247" i="15"/>
  <c r="P237" i="15"/>
  <c r="Q237" i="15" s="1"/>
  <c r="R237" i="15"/>
  <c r="T237" i="15"/>
  <c r="P245" i="15"/>
  <c r="Q245" i="15" s="1"/>
  <c r="R245" i="15"/>
  <c r="T245" i="15"/>
  <c r="C39" i="10" l="1"/>
  <c r="L111" i="15" l="1"/>
  <c r="L112" i="15"/>
  <c r="L15" i="15"/>
  <c r="L18" i="15"/>
  <c r="L19" i="15"/>
  <c r="L10" i="15"/>
  <c r="L20" i="15"/>
  <c r="L21" i="15"/>
  <c r="L22" i="15"/>
  <c r="L23" i="15"/>
  <c r="L24" i="15"/>
  <c r="L25" i="15"/>
  <c r="L26" i="15"/>
  <c r="L12" i="15"/>
  <c r="L16" i="15"/>
  <c r="L13" i="15"/>
  <c r="L11" i="15"/>
  <c r="L14" i="15"/>
  <c r="L27" i="15"/>
  <c r="L28" i="15"/>
  <c r="L9" i="15"/>
  <c r="L29" i="15"/>
  <c r="L30" i="15"/>
  <c r="L31" i="15"/>
  <c r="L32" i="15"/>
  <c r="L33" i="15"/>
  <c r="L34" i="15"/>
  <c r="L35" i="15"/>
  <c r="L36" i="15"/>
  <c r="L17" i="15"/>
  <c r="L37" i="15"/>
  <c r="L38" i="15"/>
  <c r="L39" i="15"/>
  <c r="L40" i="15"/>
  <c r="L41" i="15"/>
  <c r="L67" i="15"/>
  <c r="L68" i="15"/>
  <c r="L87" i="15"/>
  <c r="L88" i="15"/>
  <c r="L7" i="15"/>
  <c r="L89" i="15"/>
  <c r="L47" i="15"/>
  <c r="L48" i="15"/>
  <c r="L69" i="15"/>
  <c r="L70" i="15"/>
  <c r="L71" i="15"/>
  <c r="L56" i="15"/>
  <c r="L57" i="15"/>
  <c r="L58" i="15"/>
  <c r="L55" i="15"/>
  <c r="L59" i="15"/>
  <c r="L49" i="15"/>
  <c r="L60" i="15"/>
  <c r="L61" i="15"/>
  <c r="L63" i="15"/>
  <c r="L50" i="15"/>
  <c r="L42" i="15"/>
  <c r="L72" i="15"/>
  <c r="L73" i="15"/>
  <c r="L74" i="15"/>
  <c r="L75" i="15"/>
  <c r="L76" i="15"/>
  <c r="L77" i="15"/>
  <c r="L44" i="15"/>
  <c r="L65" i="15"/>
  <c r="L122" i="15"/>
  <c r="L128" i="15"/>
  <c r="L51" i="15"/>
  <c r="L52" i="15"/>
  <c r="L54" i="15"/>
  <c r="L90" i="15"/>
  <c r="L91" i="15"/>
  <c r="L92" i="15"/>
  <c r="L93" i="15"/>
  <c r="L94" i="15"/>
  <c r="L95" i="15"/>
  <c r="L64" i="15"/>
  <c r="L46" i="15"/>
  <c r="L78" i="15"/>
  <c r="L96" i="15"/>
  <c r="L97" i="15"/>
  <c r="L98" i="15"/>
  <c r="L45" i="15"/>
  <c r="L53" i="15"/>
  <c r="L99" i="15"/>
  <c r="L83" i="15"/>
  <c r="L62" i="15"/>
  <c r="L100" i="15"/>
  <c r="L101" i="15"/>
  <c r="L84" i="15"/>
  <c r="L85" i="15"/>
  <c r="L80" i="15"/>
  <c r="L86" i="15"/>
  <c r="L102" i="15"/>
  <c r="L103" i="15"/>
  <c r="L104" i="15"/>
  <c r="L105" i="15"/>
  <c r="L66" i="15"/>
  <c r="L106" i="15"/>
  <c r="L107" i="15"/>
  <c r="L81" i="15"/>
  <c r="L108" i="15"/>
  <c r="L109" i="15"/>
  <c r="L43" i="15"/>
  <c r="L79" i="15"/>
  <c r="L110" i="15"/>
  <c r="L131" i="15"/>
  <c r="L82" i="15"/>
  <c r="L138" i="15"/>
  <c r="L139" i="15"/>
  <c r="P55" i="9" l="1"/>
  <c r="P56" i="9"/>
  <c r="P57" i="9"/>
  <c r="P58" i="9"/>
  <c r="P59" i="9"/>
  <c r="P60" i="9"/>
  <c r="P61" i="9"/>
  <c r="G62" i="9"/>
  <c r="P62" i="9" s="1"/>
  <c r="G63" i="9"/>
  <c r="P63" i="9" s="1"/>
  <c r="G64" i="9"/>
  <c r="P64" i="9" s="1"/>
  <c r="G65" i="9"/>
  <c r="P65" i="9" s="1"/>
  <c r="G66" i="9"/>
  <c r="P66" i="9" s="1"/>
  <c r="G41" i="9"/>
  <c r="P41" i="9" s="1"/>
  <c r="G67" i="9"/>
  <c r="P67" i="9" s="1"/>
  <c r="G68" i="9"/>
  <c r="P68" i="9" s="1"/>
  <c r="G69" i="9"/>
  <c r="P69" i="9" s="1"/>
  <c r="G70" i="9"/>
  <c r="P70" i="9" s="1"/>
  <c r="G71" i="9"/>
  <c r="P71" i="9" s="1"/>
  <c r="G72" i="9"/>
  <c r="P72" i="9" s="1"/>
  <c r="G73" i="9"/>
  <c r="P73" i="9" s="1"/>
  <c r="G74" i="9"/>
  <c r="P74" i="9" s="1"/>
  <c r="G75" i="9"/>
  <c r="P75" i="9" s="1"/>
  <c r="G76" i="9"/>
  <c r="P76" i="9" s="1"/>
  <c r="G77" i="9"/>
  <c r="P77" i="9" s="1"/>
  <c r="G78" i="9"/>
  <c r="P78" i="9" s="1"/>
  <c r="G79" i="9"/>
  <c r="P79" i="9" s="1"/>
  <c r="G80" i="9"/>
  <c r="P80" i="9" s="1"/>
  <c r="G81" i="9"/>
  <c r="P81" i="9" s="1"/>
  <c r="G82" i="9"/>
  <c r="P82" i="9" s="1"/>
  <c r="G83" i="9"/>
  <c r="P83" i="9" s="1"/>
  <c r="G84" i="9"/>
  <c r="P84" i="9" s="1"/>
  <c r="G85" i="9"/>
  <c r="P85" i="9" s="1"/>
  <c r="G86" i="9"/>
  <c r="P86" i="9" s="1"/>
  <c r="G87" i="9"/>
  <c r="P87" i="9" s="1"/>
  <c r="G88" i="9"/>
  <c r="P88" i="9" s="1"/>
  <c r="G89" i="9"/>
  <c r="P89" i="9" s="1"/>
  <c r="G90" i="9"/>
  <c r="P90" i="9" s="1"/>
  <c r="G91" i="9"/>
  <c r="P91" i="9" s="1"/>
  <c r="G92" i="9"/>
  <c r="P92" i="9" s="1"/>
  <c r="G93" i="9"/>
  <c r="P93" i="9" s="1"/>
  <c r="G94" i="9"/>
  <c r="P94" i="9" s="1"/>
  <c r="G95" i="9"/>
  <c r="P95" i="9" s="1"/>
  <c r="G96" i="9"/>
  <c r="P96" i="9" s="1"/>
  <c r="G97" i="9"/>
  <c r="P97" i="9" s="1"/>
  <c r="G98" i="9"/>
  <c r="P98" i="9" s="1"/>
  <c r="G99" i="9"/>
  <c r="P99" i="9" s="1"/>
  <c r="G100" i="9"/>
  <c r="P100" i="9" s="1"/>
  <c r="G101" i="9"/>
  <c r="P101" i="9" s="1"/>
  <c r="G102" i="9"/>
  <c r="P102" i="9" s="1"/>
  <c r="G103" i="9"/>
  <c r="P103" i="9" s="1"/>
  <c r="G104" i="9"/>
  <c r="P104" i="9" s="1"/>
  <c r="G105" i="9"/>
  <c r="P105" i="9" s="1"/>
  <c r="G106" i="9"/>
  <c r="P106" i="9" s="1"/>
  <c r="G107" i="9"/>
  <c r="P107" i="9" s="1"/>
  <c r="G108" i="9"/>
  <c r="P108" i="9" s="1"/>
  <c r="G109" i="9"/>
  <c r="P109" i="9" s="1"/>
  <c r="G110" i="9"/>
  <c r="P110" i="9" s="1"/>
  <c r="G111" i="9"/>
  <c r="P111" i="9" s="1"/>
  <c r="G112" i="9"/>
  <c r="P112" i="9" s="1"/>
  <c r="G113" i="9"/>
  <c r="P113" i="9" s="1"/>
  <c r="G114" i="9"/>
  <c r="P114" i="9" s="1"/>
  <c r="G115" i="9"/>
  <c r="P115" i="9" s="1"/>
  <c r="G116" i="9"/>
  <c r="P116" i="9" s="1"/>
  <c r="G117" i="9"/>
  <c r="P117" i="9" s="1"/>
  <c r="G118" i="9"/>
  <c r="P118" i="9" s="1"/>
  <c r="G119" i="9"/>
  <c r="P119" i="9" s="1"/>
  <c r="G120" i="9"/>
  <c r="P120" i="9" s="1"/>
  <c r="G121" i="9"/>
  <c r="P121" i="9" s="1"/>
  <c r="G122" i="9"/>
  <c r="P122" i="9" s="1"/>
  <c r="G123" i="9"/>
  <c r="P123" i="9" s="1"/>
  <c r="G124" i="9"/>
  <c r="P124" i="9" s="1"/>
  <c r="G125" i="9"/>
  <c r="P125" i="9" s="1"/>
  <c r="G126" i="9"/>
  <c r="P126" i="9" s="1"/>
  <c r="G127" i="9"/>
  <c r="P127" i="9" s="1"/>
  <c r="G128" i="9"/>
  <c r="P128" i="9" s="1"/>
  <c r="G129" i="9"/>
  <c r="P129" i="9" s="1"/>
  <c r="G130" i="9"/>
  <c r="P130" i="9" s="1"/>
  <c r="G131" i="9"/>
  <c r="P131" i="9" s="1"/>
  <c r="G132" i="9"/>
  <c r="P132" i="9" s="1"/>
  <c r="G133" i="9"/>
  <c r="P133" i="9" s="1"/>
  <c r="G134" i="9"/>
  <c r="P134" i="9" s="1"/>
  <c r="G135" i="9"/>
  <c r="P135" i="9" s="1"/>
  <c r="G136" i="9"/>
  <c r="P136" i="9" s="1"/>
  <c r="G137" i="9"/>
  <c r="P137" i="9" s="1"/>
  <c r="G138" i="9"/>
  <c r="P138" i="9" s="1"/>
  <c r="G139" i="9"/>
  <c r="P139" i="9" s="1"/>
  <c r="G140" i="9"/>
  <c r="P140" i="9" s="1"/>
  <c r="G141" i="9"/>
  <c r="P141" i="9" s="1"/>
  <c r="G142" i="9"/>
  <c r="P142" i="9" s="1"/>
  <c r="G143" i="9"/>
  <c r="P143" i="9" s="1"/>
  <c r="G144" i="9"/>
  <c r="P144" i="9" s="1"/>
  <c r="G145" i="9"/>
  <c r="P145" i="9" s="1"/>
  <c r="G146" i="9"/>
  <c r="P146" i="9" s="1"/>
  <c r="G147" i="9"/>
  <c r="P147" i="9" s="1"/>
  <c r="G148" i="9"/>
  <c r="P148" i="9" s="1"/>
  <c r="G149" i="9"/>
  <c r="P149" i="9" s="1"/>
  <c r="G150" i="9"/>
  <c r="P150" i="9" s="1"/>
  <c r="G151" i="9"/>
  <c r="P151" i="9" s="1"/>
  <c r="G152" i="9"/>
  <c r="P152" i="9" s="1"/>
  <c r="G153" i="9"/>
  <c r="P153" i="9" s="1"/>
  <c r="G154" i="9"/>
  <c r="P154" i="9" s="1"/>
  <c r="G155" i="9"/>
  <c r="P155" i="9" s="1"/>
  <c r="G156" i="9"/>
  <c r="P156" i="9" s="1"/>
  <c r="G157" i="9"/>
  <c r="P157" i="9" s="1"/>
  <c r="G158" i="9"/>
  <c r="P158" i="9" s="1"/>
  <c r="G159" i="9"/>
  <c r="P159" i="9" s="1"/>
  <c r="G160" i="9"/>
  <c r="P160" i="9" s="1"/>
  <c r="G161" i="9"/>
  <c r="P161" i="9" s="1"/>
  <c r="G162" i="9"/>
  <c r="P162" i="9" s="1"/>
  <c r="G163" i="9"/>
  <c r="P163" i="9" s="1"/>
  <c r="G164" i="9"/>
  <c r="P164" i="9" s="1"/>
  <c r="G165" i="9"/>
  <c r="P165" i="9" s="1"/>
  <c r="G166" i="9"/>
  <c r="P166" i="9" s="1"/>
  <c r="G167" i="9"/>
  <c r="P167" i="9" s="1"/>
  <c r="G168" i="9"/>
  <c r="P168" i="9" s="1"/>
  <c r="G169" i="9"/>
  <c r="P169" i="9" s="1"/>
  <c r="G170" i="9"/>
  <c r="P170" i="9" s="1"/>
  <c r="G171" i="9"/>
  <c r="P171" i="9" s="1"/>
  <c r="G172" i="9"/>
  <c r="P172" i="9" s="1"/>
  <c r="G173" i="9"/>
  <c r="P173" i="9" s="1"/>
  <c r="G174" i="9"/>
  <c r="P174" i="9" s="1"/>
  <c r="G175" i="9"/>
  <c r="P175" i="9" s="1"/>
  <c r="G176" i="9"/>
  <c r="P176" i="9" s="1"/>
  <c r="G177" i="9"/>
  <c r="P177" i="9" s="1"/>
  <c r="G178" i="9"/>
  <c r="P178" i="9" s="1"/>
  <c r="G179" i="9"/>
  <c r="P179" i="9" s="1"/>
  <c r="G180" i="9"/>
  <c r="P180" i="9" s="1"/>
  <c r="G181" i="9"/>
  <c r="P181" i="9" s="1"/>
  <c r="G182" i="9"/>
  <c r="P182" i="9" s="1"/>
  <c r="G183" i="9"/>
  <c r="P183" i="9" s="1"/>
  <c r="G184" i="9"/>
  <c r="P184" i="9" s="1"/>
  <c r="G185" i="9"/>
  <c r="P185" i="9" s="1"/>
  <c r="G186" i="9"/>
  <c r="P186" i="9" s="1"/>
  <c r="G187" i="9"/>
  <c r="P187" i="9" s="1"/>
  <c r="G188" i="9"/>
  <c r="P188" i="9" s="1"/>
  <c r="G189" i="9"/>
  <c r="P189" i="9" s="1"/>
  <c r="G190" i="9"/>
  <c r="P190" i="9" s="1"/>
  <c r="G191" i="9"/>
  <c r="P191" i="9" s="1"/>
  <c r="G192" i="9"/>
  <c r="P192" i="9" s="1"/>
  <c r="G193" i="9"/>
  <c r="P193" i="9" s="1"/>
  <c r="G194" i="9"/>
  <c r="P194" i="9" s="1"/>
  <c r="G195" i="9"/>
  <c r="P195" i="9" s="1"/>
  <c r="G196" i="9"/>
  <c r="P196" i="9" s="1"/>
  <c r="G197" i="9"/>
  <c r="P197" i="9" s="1"/>
  <c r="G198" i="9"/>
  <c r="P198" i="9" s="1"/>
  <c r="G199" i="9"/>
  <c r="P199" i="9" s="1"/>
  <c r="G200" i="9"/>
  <c r="P200" i="9" s="1"/>
  <c r="G201" i="9"/>
  <c r="P201" i="9" s="1"/>
  <c r="G202" i="9"/>
  <c r="P202" i="9" s="1"/>
  <c r="G203" i="9"/>
  <c r="P203" i="9" s="1"/>
  <c r="G204" i="9"/>
  <c r="P204" i="9" s="1"/>
  <c r="G205" i="9"/>
  <c r="P205" i="9" s="1"/>
  <c r="G206" i="9"/>
  <c r="P206" i="9" s="1"/>
  <c r="G207" i="9"/>
  <c r="P207" i="9" s="1"/>
  <c r="G208" i="9"/>
  <c r="P208" i="9" s="1"/>
  <c r="G209" i="9"/>
  <c r="P209" i="9" s="1"/>
  <c r="G210" i="9"/>
  <c r="P210" i="9" s="1"/>
  <c r="G211" i="9"/>
  <c r="P211" i="9" s="1"/>
  <c r="G212" i="9"/>
  <c r="P212" i="9" s="1"/>
  <c r="G213" i="9"/>
  <c r="P213" i="9" s="1"/>
  <c r="G214" i="9"/>
  <c r="P214" i="9" s="1"/>
  <c r="G215" i="9"/>
  <c r="P215" i="9" s="1"/>
  <c r="G216" i="9"/>
  <c r="P216" i="9" s="1"/>
  <c r="G217" i="9"/>
  <c r="P217" i="9" s="1"/>
  <c r="G218" i="9"/>
  <c r="P218" i="9" s="1"/>
  <c r="G219" i="9"/>
  <c r="P219" i="9" s="1"/>
  <c r="G220" i="9"/>
  <c r="P220" i="9" s="1"/>
  <c r="G221" i="9"/>
  <c r="P221" i="9" s="1"/>
  <c r="G222" i="9"/>
  <c r="P222" i="9" s="1"/>
  <c r="G223" i="9"/>
  <c r="P223" i="9" s="1"/>
  <c r="G224" i="9"/>
  <c r="P224" i="9" s="1"/>
  <c r="G225" i="9"/>
  <c r="P225" i="9" s="1"/>
  <c r="G226" i="9"/>
  <c r="P226" i="9" s="1"/>
  <c r="G227" i="9"/>
  <c r="P227" i="9" s="1"/>
  <c r="G228" i="9"/>
  <c r="P228" i="9" s="1"/>
  <c r="G229" i="9"/>
  <c r="P229" i="9" s="1"/>
  <c r="G230" i="9"/>
  <c r="P230" i="9" s="1"/>
  <c r="G231" i="9"/>
  <c r="P231" i="9" s="1"/>
  <c r="G232" i="9"/>
  <c r="P232" i="9" s="1"/>
  <c r="G233" i="9"/>
  <c r="P233" i="9" s="1"/>
  <c r="G234" i="9"/>
  <c r="P234" i="9" s="1"/>
  <c r="G235" i="9"/>
  <c r="P235" i="9" s="1"/>
  <c r="M112" i="15"/>
  <c r="N112" i="15"/>
  <c r="O112" i="15" s="1"/>
  <c r="T112" i="15"/>
  <c r="M15" i="15"/>
  <c r="N15" i="15"/>
  <c r="O15" i="15" s="1"/>
  <c r="T15" i="15"/>
  <c r="M18" i="15"/>
  <c r="N18" i="15"/>
  <c r="P18" i="15" s="1"/>
  <c r="T18" i="15"/>
  <c r="M19" i="15"/>
  <c r="N19" i="15"/>
  <c r="O19" i="15" s="1"/>
  <c r="T19" i="15"/>
  <c r="M10" i="15"/>
  <c r="R10" i="15" s="1"/>
  <c r="N10" i="15"/>
  <c r="O10" i="15" s="1"/>
  <c r="T10" i="15"/>
  <c r="M20" i="15"/>
  <c r="N20" i="15"/>
  <c r="T20" i="15"/>
  <c r="M21" i="15"/>
  <c r="N21" i="15"/>
  <c r="P21" i="15" s="1"/>
  <c r="T21" i="15"/>
  <c r="M22" i="15"/>
  <c r="N22" i="15"/>
  <c r="O22" i="15" s="1"/>
  <c r="T22" i="15"/>
  <c r="M23" i="15"/>
  <c r="N23" i="15"/>
  <c r="O23" i="15" s="1"/>
  <c r="T23" i="15"/>
  <c r="M24" i="15"/>
  <c r="N24" i="15"/>
  <c r="P24" i="15" s="1"/>
  <c r="T24" i="15"/>
  <c r="M25" i="15"/>
  <c r="N25" i="15"/>
  <c r="P25" i="15" s="1"/>
  <c r="T25" i="15"/>
  <c r="M26" i="15"/>
  <c r="R26" i="15" s="1"/>
  <c r="N26" i="15"/>
  <c r="O26" i="15" s="1"/>
  <c r="T26" i="15"/>
  <c r="M12" i="15"/>
  <c r="R12" i="15" s="1"/>
  <c r="N12" i="15"/>
  <c r="O12" i="15" s="1"/>
  <c r="T12" i="15"/>
  <c r="M16" i="15"/>
  <c r="N16" i="15"/>
  <c r="T16" i="15"/>
  <c r="M13" i="15"/>
  <c r="N13" i="15"/>
  <c r="P13" i="15" s="1"/>
  <c r="T13" i="15"/>
  <c r="M11" i="15"/>
  <c r="N11" i="15"/>
  <c r="O11" i="15" s="1"/>
  <c r="T11" i="15"/>
  <c r="M14" i="15"/>
  <c r="N14" i="15"/>
  <c r="O14" i="15" s="1"/>
  <c r="T14" i="15"/>
  <c r="M27" i="15"/>
  <c r="R27" i="15" s="1"/>
  <c r="N27" i="15"/>
  <c r="O27" i="15" s="1"/>
  <c r="T27" i="15"/>
  <c r="M28" i="15"/>
  <c r="N28" i="15"/>
  <c r="P28" i="15" s="1"/>
  <c r="T28" i="15"/>
  <c r="M9" i="15"/>
  <c r="R9" i="15" s="1"/>
  <c r="N9" i="15"/>
  <c r="O9" i="15" s="1"/>
  <c r="T9" i="15"/>
  <c r="M29" i="15"/>
  <c r="R29" i="15" s="1"/>
  <c r="N29" i="15"/>
  <c r="P29" i="15" s="1"/>
  <c r="T29" i="15"/>
  <c r="M30" i="15"/>
  <c r="N30" i="15"/>
  <c r="T30" i="15"/>
  <c r="M31" i="15"/>
  <c r="N31" i="15"/>
  <c r="P31" i="15" s="1"/>
  <c r="T31" i="15"/>
  <c r="N32" i="15"/>
  <c r="O32" i="15" s="1"/>
  <c r="M33" i="15"/>
  <c r="N33" i="15"/>
  <c r="O33" i="15" s="1"/>
  <c r="T33" i="15"/>
  <c r="M34" i="15"/>
  <c r="N34" i="15"/>
  <c r="P34" i="15" s="1"/>
  <c r="T34" i="15"/>
  <c r="M35" i="15"/>
  <c r="N35" i="15"/>
  <c r="P35" i="15" s="1"/>
  <c r="T35" i="15"/>
  <c r="M36" i="15"/>
  <c r="R36" i="15" s="1"/>
  <c r="N36" i="15"/>
  <c r="O36" i="15" s="1"/>
  <c r="T36" i="15"/>
  <c r="M17" i="15"/>
  <c r="R17" i="15" s="1"/>
  <c r="N17" i="15"/>
  <c r="O17" i="15" s="1"/>
  <c r="T17" i="15"/>
  <c r="M37" i="15"/>
  <c r="N37" i="15"/>
  <c r="O37" i="15" s="1"/>
  <c r="T37" i="15"/>
  <c r="M38" i="15"/>
  <c r="N38" i="15"/>
  <c r="P38" i="15" s="1"/>
  <c r="T38" i="15"/>
  <c r="M39" i="15"/>
  <c r="N39" i="15"/>
  <c r="T39" i="15"/>
  <c r="M40" i="15"/>
  <c r="N40" i="15"/>
  <c r="O40" i="15" s="1"/>
  <c r="T40" i="15"/>
  <c r="M41" i="15"/>
  <c r="R41" i="15" s="1"/>
  <c r="N41" i="15"/>
  <c r="O41" i="15" s="1"/>
  <c r="M67" i="15"/>
  <c r="N67" i="15"/>
  <c r="P67" i="15" s="1"/>
  <c r="T67" i="15"/>
  <c r="M68" i="15"/>
  <c r="N68" i="15"/>
  <c r="O68" i="15" s="1"/>
  <c r="T68" i="15"/>
  <c r="M87" i="15"/>
  <c r="R87" i="15" s="1"/>
  <c r="N87" i="15"/>
  <c r="O87" i="15" s="1"/>
  <c r="T87" i="15"/>
  <c r="M88" i="15"/>
  <c r="N88" i="15"/>
  <c r="O88" i="15" s="1"/>
  <c r="T88" i="15"/>
  <c r="M7" i="15"/>
  <c r="N7" i="15"/>
  <c r="P7" i="15" s="1"/>
  <c r="T7" i="15"/>
  <c r="M89" i="15"/>
  <c r="N89" i="15"/>
  <c r="M47" i="15"/>
  <c r="N47" i="15"/>
  <c r="O47" i="15" s="1"/>
  <c r="T47" i="15"/>
  <c r="M48" i="15"/>
  <c r="N48" i="15"/>
  <c r="O48" i="15" s="1"/>
  <c r="T48" i="15"/>
  <c r="M69" i="15"/>
  <c r="R69" i="15" s="1"/>
  <c r="N69" i="15"/>
  <c r="P69" i="15" s="1"/>
  <c r="T69" i="15"/>
  <c r="M70" i="15"/>
  <c r="R70" i="15" s="1"/>
  <c r="N70" i="15"/>
  <c r="O70" i="15" s="1"/>
  <c r="T70" i="15"/>
  <c r="M71" i="15"/>
  <c r="R71" i="15" s="1"/>
  <c r="N71" i="15"/>
  <c r="O71" i="15" s="1"/>
  <c r="T71" i="15"/>
  <c r="M56" i="15"/>
  <c r="N56" i="15"/>
  <c r="T56" i="15"/>
  <c r="M57" i="15"/>
  <c r="N57" i="15"/>
  <c r="P57" i="15" s="1"/>
  <c r="T57" i="15"/>
  <c r="M58" i="15"/>
  <c r="R58" i="15" s="1"/>
  <c r="N58" i="15"/>
  <c r="T58" i="15"/>
  <c r="T55" i="15"/>
  <c r="N55" i="15"/>
  <c r="O55" i="15" s="1"/>
  <c r="M59" i="15"/>
  <c r="R59" i="15" s="1"/>
  <c r="N59" i="15"/>
  <c r="P59" i="15" s="1"/>
  <c r="T59" i="15"/>
  <c r="M49" i="15"/>
  <c r="R49" i="15" s="1"/>
  <c r="N49" i="15"/>
  <c r="P49" i="15" s="1"/>
  <c r="T49" i="15"/>
  <c r="M60" i="15"/>
  <c r="R60" i="15" s="1"/>
  <c r="N60" i="15"/>
  <c r="O60" i="15" s="1"/>
  <c r="T60" i="15"/>
  <c r="M61" i="15"/>
  <c r="N61" i="15"/>
  <c r="O61" i="15" s="1"/>
  <c r="T61" i="15"/>
  <c r="M63" i="15"/>
  <c r="N63" i="15"/>
  <c r="O63" i="15" s="1"/>
  <c r="T63" i="15"/>
  <c r="M50" i="15"/>
  <c r="N50" i="15"/>
  <c r="P50" i="15" s="1"/>
  <c r="T50" i="15"/>
  <c r="T42" i="15"/>
  <c r="N42" i="15"/>
  <c r="T72" i="15"/>
  <c r="N72" i="15"/>
  <c r="T73" i="15"/>
  <c r="N73" i="15"/>
  <c r="P73" i="15" s="1"/>
  <c r="M74" i="15"/>
  <c r="N74" i="15"/>
  <c r="P74" i="15" s="1"/>
  <c r="T74" i="15"/>
  <c r="M75" i="15"/>
  <c r="R75" i="15" s="1"/>
  <c r="N75" i="15"/>
  <c r="O75" i="15" s="1"/>
  <c r="T75" i="15"/>
  <c r="M76" i="15"/>
  <c r="N76" i="15"/>
  <c r="O76" i="15" s="1"/>
  <c r="T76" i="15"/>
  <c r="M77" i="15"/>
  <c r="N77" i="15"/>
  <c r="O77" i="15" s="1"/>
  <c r="T77" i="15"/>
  <c r="M44" i="15"/>
  <c r="N44" i="15"/>
  <c r="P44" i="15" s="1"/>
  <c r="T44" i="15"/>
  <c r="T65" i="15"/>
  <c r="N65" i="15"/>
  <c r="T122" i="15"/>
  <c r="N122" i="15"/>
  <c r="M128" i="15"/>
  <c r="N128" i="15"/>
  <c r="P128" i="15" s="1"/>
  <c r="T128" i="15"/>
  <c r="M51" i="15"/>
  <c r="R51" i="15" s="1"/>
  <c r="N51" i="15"/>
  <c r="O51" i="15" s="1"/>
  <c r="T51" i="15"/>
  <c r="M52" i="15"/>
  <c r="N52" i="15"/>
  <c r="O52" i="15" s="1"/>
  <c r="T52" i="15"/>
  <c r="M54" i="15"/>
  <c r="N54" i="15"/>
  <c r="O54" i="15" s="1"/>
  <c r="T54" i="15"/>
  <c r="M90" i="15"/>
  <c r="N90" i="15"/>
  <c r="P90" i="15" s="1"/>
  <c r="T90" i="15"/>
  <c r="T91" i="15"/>
  <c r="N91" i="15"/>
  <c r="T92" i="15"/>
  <c r="N92" i="15"/>
  <c r="T93" i="15"/>
  <c r="N93" i="15"/>
  <c r="O93" i="15" s="1"/>
  <c r="M94" i="15"/>
  <c r="N94" i="15"/>
  <c r="P94" i="15" s="1"/>
  <c r="T94" i="15"/>
  <c r="M95" i="15"/>
  <c r="R95" i="15" s="1"/>
  <c r="N95" i="15"/>
  <c r="O95" i="15" s="1"/>
  <c r="T95" i="15"/>
  <c r="M64" i="15"/>
  <c r="N64" i="15"/>
  <c r="O64" i="15" s="1"/>
  <c r="T64" i="15"/>
  <c r="M46" i="15"/>
  <c r="N46" i="15"/>
  <c r="O46" i="15" s="1"/>
  <c r="T46" i="15"/>
  <c r="M78" i="15"/>
  <c r="N78" i="15"/>
  <c r="P78" i="15" s="1"/>
  <c r="T78" i="15"/>
  <c r="T96" i="15"/>
  <c r="N96" i="15"/>
  <c r="T97" i="15"/>
  <c r="N97" i="15"/>
  <c r="T98" i="15"/>
  <c r="N98" i="15"/>
  <c r="O98" i="15" s="1"/>
  <c r="M45" i="15"/>
  <c r="N45" i="15"/>
  <c r="P45" i="15" s="1"/>
  <c r="T45" i="15"/>
  <c r="M53" i="15"/>
  <c r="R53" i="15" s="1"/>
  <c r="N53" i="15"/>
  <c r="O53" i="15" s="1"/>
  <c r="T53" i="15"/>
  <c r="M99" i="15"/>
  <c r="N99" i="15"/>
  <c r="O99" i="15" s="1"/>
  <c r="T99" i="15"/>
  <c r="M83" i="15"/>
  <c r="N83" i="15"/>
  <c r="O83" i="15" s="1"/>
  <c r="T83" i="15"/>
  <c r="M62" i="15"/>
  <c r="N62" i="15"/>
  <c r="P62" i="15" s="1"/>
  <c r="T62" i="15"/>
  <c r="T100" i="15"/>
  <c r="N100" i="15"/>
  <c r="M101" i="15"/>
  <c r="N101" i="15"/>
  <c r="O101" i="15" s="1"/>
  <c r="T101" i="15"/>
  <c r="M84" i="15"/>
  <c r="N84" i="15"/>
  <c r="O84" i="15" s="1"/>
  <c r="T84" i="15"/>
  <c r="M85" i="15"/>
  <c r="R85" i="15" s="1"/>
  <c r="N85" i="15"/>
  <c r="P85" i="15" s="1"/>
  <c r="M80" i="15"/>
  <c r="R80" i="15" s="1"/>
  <c r="N80" i="15"/>
  <c r="O80" i="15" s="1"/>
  <c r="T80" i="15"/>
  <c r="T86" i="15"/>
  <c r="N86" i="15"/>
  <c r="P86" i="15" s="1"/>
  <c r="M102" i="15"/>
  <c r="R102" i="15" s="1"/>
  <c r="N102" i="15"/>
  <c r="P102" i="15" s="1"/>
  <c r="T102" i="15"/>
  <c r="M103" i="15"/>
  <c r="N103" i="15"/>
  <c r="P103" i="15" s="1"/>
  <c r="T103" i="15"/>
  <c r="T104" i="15"/>
  <c r="M104" i="15"/>
  <c r="N104" i="15"/>
  <c r="P104" i="15" s="1"/>
  <c r="N105" i="15"/>
  <c r="O105" i="15" s="1"/>
  <c r="M66" i="15"/>
  <c r="N66" i="15"/>
  <c r="O66" i="15" s="1"/>
  <c r="T66" i="15"/>
  <c r="M106" i="15"/>
  <c r="R106" i="15" s="1"/>
  <c r="N106" i="15"/>
  <c r="T106" i="15"/>
  <c r="M107" i="15"/>
  <c r="R107" i="15" s="1"/>
  <c r="N107" i="15"/>
  <c r="T107" i="15"/>
  <c r="T81" i="15"/>
  <c r="N81" i="15"/>
  <c r="O81" i="15" s="1"/>
  <c r="M108" i="15"/>
  <c r="R108" i="15" s="1"/>
  <c r="N108" i="15"/>
  <c r="O108" i="15" s="1"/>
  <c r="M109" i="15"/>
  <c r="N109" i="15"/>
  <c r="O109" i="15" s="1"/>
  <c r="T109" i="15"/>
  <c r="M43" i="15"/>
  <c r="N43" i="15"/>
  <c r="P43" i="15" s="1"/>
  <c r="T43" i="15"/>
  <c r="M79" i="15"/>
  <c r="N79" i="15"/>
  <c r="O79" i="15" s="1"/>
  <c r="T79" i="15"/>
  <c r="M110" i="15"/>
  <c r="N110" i="15"/>
  <c r="O110" i="15" s="1"/>
  <c r="T110" i="15"/>
  <c r="M131" i="15"/>
  <c r="R131" i="15" s="1"/>
  <c r="N131" i="15"/>
  <c r="P131" i="15" s="1"/>
  <c r="M82" i="15"/>
  <c r="R82" i="15" s="1"/>
  <c r="N82" i="15"/>
  <c r="O82" i="15" s="1"/>
  <c r="T82" i="15"/>
  <c r="M138" i="15"/>
  <c r="R138" i="15" s="1"/>
  <c r="N138" i="15"/>
  <c r="P138" i="15" s="1"/>
  <c r="T138" i="15"/>
  <c r="M139" i="15"/>
  <c r="N139" i="15"/>
  <c r="P139" i="15" s="1"/>
  <c r="T139" i="15"/>
  <c r="L140" i="15"/>
  <c r="M140" i="15" s="1"/>
  <c r="N140" i="15"/>
  <c r="O140" i="15" s="1"/>
  <c r="L166" i="15"/>
  <c r="M166" i="15" s="1"/>
  <c r="N166" i="15"/>
  <c r="O166" i="15" s="1"/>
  <c r="L175" i="15"/>
  <c r="M175" i="15" s="1"/>
  <c r="R175" i="15" s="1"/>
  <c r="N175" i="15"/>
  <c r="O175" i="15" s="1"/>
  <c r="L192" i="15"/>
  <c r="M192" i="15" s="1"/>
  <c r="N192" i="15"/>
  <c r="L163" i="15"/>
  <c r="T163" i="15" s="1"/>
  <c r="N163" i="15"/>
  <c r="P163" i="15" s="1"/>
  <c r="L141" i="15"/>
  <c r="M141" i="15" s="1"/>
  <c r="N141" i="15"/>
  <c r="O141" i="15" s="1"/>
  <c r="L117" i="15"/>
  <c r="M117" i="15" s="1"/>
  <c r="N117" i="15"/>
  <c r="P117" i="15" s="1"/>
  <c r="L125" i="15"/>
  <c r="M125" i="15" s="1"/>
  <c r="R125" i="15" s="1"/>
  <c r="N125" i="15"/>
  <c r="O125" i="15" s="1"/>
  <c r="L123" i="15"/>
  <c r="M123" i="15" s="1"/>
  <c r="N123" i="15"/>
  <c r="P123" i="15" s="1"/>
  <c r="L142" i="15"/>
  <c r="M142" i="15" s="1"/>
  <c r="N142" i="15"/>
  <c r="O142" i="15" s="1"/>
  <c r="L164" i="15"/>
  <c r="M164" i="15" s="1"/>
  <c r="N164" i="15"/>
  <c r="P164" i="15" s="1"/>
  <c r="L167" i="15"/>
  <c r="M167" i="15" s="1"/>
  <c r="N167" i="15"/>
  <c r="L126" i="15"/>
  <c r="M126" i="15" s="1"/>
  <c r="N126" i="15"/>
  <c r="O126" i="15" s="1"/>
  <c r="L121" i="15"/>
  <c r="M121" i="15" s="1"/>
  <c r="N121" i="15"/>
  <c r="O121" i="15" s="1"/>
  <c r="L143" i="15"/>
  <c r="M143" i="15" s="1"/>
  <c r="R143" i="15" s="1"/>
  <c r="N143" i="15"/>
  <c r="P143" i="15" s="1"/>
  <c r="L132" i="15"/>
  <c r="M132" i="15" s="1"/>
  <c r="R132" i="15" s="1"/>
  <c r="N132" i="15"/>
  <c r="O132" i="15" s="1"/>
  <c r="L144" i="15"/>
  <c r="M144" i="15" s="1"/>
  <c r="N144" i="15"/>
  <c r="P144" i="15" s="1"/>
  <c r="L114" i="15"/>
  <c r="M114" i="15" s="1"/>
  <c r="N114" i="15"/>
  <c r="O114" i="15" s="1"/>
  <c r="L145" i="15"/>
  <c r="M145" i="15" s="1"/>
  <c r="N145" i="15"/>
  <c r="O145" i="15" s="1"/>
  <c r="L129" i="15"/>
  <c r="M129" i="15" s="1"/>
  <c r="N129" i="15"/>
  <c r="L146" i="15"/>
  <c r="M146" i="15" s="1"/>
  <c r="N146" i="15"/>
  <c r="O146" i="15" s="1"/>
  <c r="L133" i="15"/>
  <c r="M133" i="15" s="1"/>
  <c r="N133" i="15"/>
  <c r="O133" i="15" s="1"/>
  <c r="L147" i="15"/>
  <c r="M147" i="15" s="1"/>
  <c r="R147" i="15" s="1"/>
  <c r="N147" i="15"/>
  <c r="P147" i="15" s="1"/>
  <c r="L124" i="15"/>
  <c r="M124" i="15" s="1"/>
  <c r="R124" i="15" s="1"/>
  <c r="N124" i="15"/>
  <c r="O124" i="15" s="1"/>
  <c r="L148" i="15"/>
  <c r="M148" i="15" s="1"/>
  <c r="N148" i="15"/>
  <c r="P148" i="15" s="1"/>
  <c r="L149" i="15"/>
  <c r="M149" i="15" s="1"/>
  <c r="N149" i="15"/>
  <c r="O149" i="15" s="1"/>
  <c r="L150" i="15"/>
  <c r="M150" i="15" s="1"/>
  <c r="N150" i="15"/>
  <c r="O150" i="15" s="1"/>
  <c r="L151" i="15"/>
  <c r="M151" i="15" s="1"/>
  <c r="N151" i="15"/>
  <c r="L130" i="15"/>
  <c r="M130" i="15" s="1"/>
  <c r="N130" i="15"/>
  <c r="O130" i="15" s="1"/>
  <c r="L152" i="15"/>
  <c r="M152" i="15" s="1"/>
  <c r="N152" i="15"/>
  <c r="O152" i="15" s="1"/>
  <c r="L134" i="15"/>
  <c r="T134" i="15" s="1"/>
  <c r="N134" i="15"/>
  <c r="P134" i="15" s="1"/>
  <c r="L153" i="15"/>
  <c r="M153" i="15" s="1"/>
  <c r="R153" i="15" s="1"/>
  <c r="N153" i="15"/>
  <c r="O153" i="15" s="1"/>
  <c r="L154" i="15"/>
  <c r="M154" i="15" s="1"/>
  <c r="N154" i="15"/>
  <c r="P154" i="15" s="1"/>
  <c r="L113" i="15"/>
  <c r="M113" i="15" s="1"/>
  <c r="N113" i="15"/>
  <c r="O113" i="15" s="1"/>
  <c r="L155" i="15"/>
  <c r="M155" i="15" s="1"/>
  <c r="N155" i="15"/>
  <c r="O155" i="15" s="1"/>
  <c r="L156" i="15"/>
  <c r="M156" i="15" s="1"/>
  <c r="N156" i="15"/>
  <c r="O156" i="15" s="1"/>
  <c r="L199" i="15"/>
  <c r="M199" i="15" s="1"/>
  <c r="N199" i="15"/>
  <c r="O199" i="15" s="1"/>
  <c r="L200" i="15"/>
  <c r="M200" i="15" s="1"/>
  <c r="R200" i="15" s="1"/>
  <c r="N200" i="15"/>
  <c r="L228" i="15"/>
  <c r="M228" i="15" s="1"/>
  <c r="N228" i="15"/>
  <c r="P228" i="15" s="1"/>
  <c r="L227" i="15"/>
  <c r="M227" i="15" s="1"/>
  <c r="N227" i="15"/>
  <c r="O227" i="15" s="1"/>
  <c r="L168" i="15"/>
  <c r="M168" i="15" s="1"/>
  <c r="R168" i="15" s="1"/>
  <c r="N168" i="15"/>
  <c r="P168" i="15" s="1"/>
  <c r="L115" i="15"/>
  <c r="M115" i="15" s="1"/>
  <c r="R115" i="15" s="1"/>
  <c r="N115" i="15"/>
  <c r="O115" i="15" s="1"/>
  <c r="L118" i="15"/>
  <c r="M118" i="15" s="1"/>
  <c r="N118" i="15"/>
  <c r="P118" i="15" s="1"/>
  <c r="L119" i="15"/>
  <c r="M119" i="15" s="1"/>
  <c r="N119" i="15"/>
  <c r="O119" i="15" s="1"/>
  <c r="L135" i="15"/>
  <c r="M135" i="15" s="1"/>
  <c r="N135" i="15"/>
  <c r="P135" i="15" s="1"/>
  <c r="L157" i="15"/>
  <c r="M157" i="15" s="1"/>
  <c r="R157" i="15" s="1"/>
  <c r="N157" i="15"/>
  <c r="L158" i="15"/>
  <c r="M158" i="15" s="1"/>
  <c r="R158" i="15" s="1"/>
  <c r="N158" i="15"/>
  <c r="P158" i="15" s="1"/>
  <c r="L159" i="15"/>
  <c r="M159" i="15" s="1"/>
  <c r="R159" i="15" s="1"/>
  <c r="N159" i="15"/>
  <c r="O159" i="15" s="1"/>
  <c r="L160" i="15"/>
  <c r="M160" i="15" s="1"/>
  <c r="R160" i="15" s="1"/>
  <c r="N160" i="15"/>
  <c r="P160" i="15" s="1"/>
  <c r="L177" i="15"/>
  <c r="M177" i="15" s="1"/>
  <c r="R177" i="15" s="1"/>
  <c r="N177" i="15"/>
  <c r="O177" i="15" s="1"/>
  <c r="L116" i="15"/>
  <c r="M116" i="15" s="1"/>
  <c r="N116" i="15"/>
  <c r="O116" i="15" s="1"/>
  <c r="L161" i="15"/>
  <c r="N161" i="15"/>
  <c r="L136" i="15"/>
  <c r="M136" i="15" s="1"/>
  <c r="R136" i="15" s="1"/>
  <c r="N136" i="15"/>
  <c r="O136" i="15" s="1"/>
  <c r="L120" i="15"/>
  <c r="M120" i="15" s="1"/>
  <c r="R120" i="15" s="1"/>
  <c r="N120" i="15"/>
  <c r="O120" i="15" s="1"/>
  <c r="L137" i="15"/>
  <c r="M137" i="15" s="1"/>
  <c r="N137" i="15"/>
  <c r="P137" i="15" s="1"/>
  <c r="L169" i="15"/>
  <c r="M169" i="15" s="1"/>
  <c r="N169" i="15"/>
  <c r="O169" i="15" s="1"/>
  <c r="L172" i="15"/>
  <c r="T172" i="15" s="1"/>
  <c r="N172" i="15"/>
  <c r="P172" i="15" s="1"/>
  <c r="L176" i="15"/>
  <c r="M176" i="15" s="1"/>
  <c r="R176" i="15" s="1"/>
  <c r="N176" i="15"/>
  <c r="P176" i="15" s="1"/>
  <c r="L162" i="15"/>
  <c r="M162" i="15" s="1"/>
  <c r="N162" i="15"/>
  <c r="O162" i="15" s="1"/>
  <c r="L184" i="15"/>
  <c r="M184" i="15" s="1"/>
  <c r="N184" i="15"/>
  <c r="O184" i="15" s="1"/>
  <c r="L178" i="15"/>
  <c r="M178" i="15" s="1"/>
  <c r="N178" i="15"/>
  <c r="O178" i="15" s="1"/>
  <c r="L185" i="15"/>
  <c r="N185" i="15"/>
  <c r="P185" i="15" s="1"/>
  <c r="L165" i="15"/>
  <c r="N165" i="15"/>
  <c r="O165" i="15" s="1"/>
  <c r="L182" i="15"/>
  <c r="T182" i="15" s="1"/>
  <c r="N182" i="15"/>
  <c r="P182" i="15" s="1"/>
  <c r="L179" i="15"/>
  <c r="M179" i="15" s="1"/>
  <c r="N179" i="15"/>
  <c r="O179" i="15" s="1"/>
  <c r="L174" i="15"/>
  <c r="M174" i="15" s="1"/>
  <c r="R174" i="15" s="1"/>
  <c r="N174" i="15"/>
  <c r="O174" i="15" s="1"/>
  <c r="L170" i="15"/>
  <c r="M170" i="15" s="1"/>
  <c r="R170" i="15" s="1"/>
  <c r="N170" i="15"/>
  <c r="O170" i="15" s="1"/>
  <c r="L180" i="15"/>
  <c r="M180" i="15" s="1"/>
  <c r="N180" i="15"/>
  <c r="L186" i="15"/>
  <c r="M186" i="15" s="1"/>
  <c r="N186" i="15"/>
  <c r="O186" i="15" s="1"/>
  <c r="L181" i="15"/>
  <c r="M181" i="15" s="1"/>
  <c r="N181" i="15"/>
  <c r="L183" i="15"/>
  <c r="M183" i="15" s="1"/>
  <c r="N183" i="15"/>
  <c r="P183" i="15" s="1"/>
  <c r="L238" i="15"/>
  <c r="M238" i="15" s="1"/>
  <c r="R238" i="15" s="1"/>
  <c r="N238" i="15"/>
  <c r="L240" i="15"/>
  <c r="M240" i="15" s="1"/>
  <c r="N240" i="15"/>
  <c r="O240" i="15" s="1"/>
  <c r="L8" i="15"/>
  <c r="M8" i="15" s="1"/>
  <c r="N8" i="15"/>
  <c r="L201" i="15"/>
  <c r="M201" i="15" s="1"/>
  <c r="R201" i="15" s="1"/>
  <c r="N201" i="15"/>
  <c r="O201" i="15" s="1"/>
  <c r="L202" i="15"/>
  <c r="N202" i="15"/>
  <c r="L203" i="15"/>
  <c r="M203" i="15" s="1"/>
  <c r="N203" i="15"/>
  <c r="L187" i="15"/>
  <c r="M187" i="15" s="1"/>
  <c r="N187" i="15"/>
  <c r="O187" i="15" s="1"/>
  <c r="L188" i="15"/>
  <c r="N188" i="15"/>
  <c r="P188" i="15" s="1"/>
  <c r="L189" i="15"/>
  <c r="N189" i="15"/>
  <c r="L204" i="15"/>
  <c r="N204" i="15"/>
  <c r="O204" i="15" s="1"/>
  <c r="L221" i="15"/>
  <c r="M221" i="15" s="1"/>
  <c r="N221" i="15"/>
  <c r="O221" i="15" s="1"/>
  <c r="L193" i="15"/>
  <c r="M193" i="15" s="1"/>
  <c r="N193" i="15"/>
  <c r="O193" i="15" s="1"/>
  <c r="L194" i="15"/>
  <c r="M194" i="15" s="1"/>
  <c r="N194" i="15"/>
  <c r="L205" i="15"/>
  <c r="M205" i="15" s="1"/>
  <c r="N205" i="15"/>
  <c r="O205" i="15" s="1"/>
  <c r="L224" i="15"/>
  <c r="N224" i="15"/>
  <c r="O224" i="15" s="1"/>
  <c r="L195" i="15"/>
  <c r="M195" i="15" s="1"/>
  <c r="N195" i="15"/>
  <c r="P195" i="15" s="1"/>
  <c r="L206" i="15"/>
  <c r="M206" i="15" s="1"/>
  <c r="R206" i="15" s="1"/>
  <c r="N206" i="15"/>
  <c r="L196" i="15"/>
  <c r="N196" i="15"/>
  <c r="O196" i="15" s="1"/>
  <c r="L207" i="15"/>
  <c r="M207" i="15" s="1"/>
  <c r="N207" i="15"/>
  <c r="L208" i="15"/>
  <c r="M208" i="15" s="1"/>
  <c r="N208" i="15"/>
  <c r="O208" i="15" s="1"/>
  <c r="L209" i="15"/>
  <c r="M209" i="15" s="1"/>
  <c r="R209" i="15" s="1"/>
  <c r="N209" i="15"/>
  <c r="L197" i="15"/>
  <c r="N197" i="15"/>
  <c r="L190" i="15"/>
  <c r="M190" i="15" s="1"/>
  <c r="N190" i="15"/>
  <c r="P190" i="15" s="1"/>
  <c r="L210" i="15"/>
  <c r="M210" i="15" s="1"/>
  <c r="N210" i="15"/>
  <c r="L191" i="15"/>
  <c r="M191" i="15" s="1"/>
  <c r="R191" i="15" s="1"/>
  <c r="N191" i="15"/>
  <c r="L211" i="15"/>
  <c r="N211" i="15"/>
  <c r="O211" i="15" s="1"/>
  <c r="L173" i="15"/>
  <c r="M173" i="15" s="1"/>
  <c r="N173" i="15"/>
  <c r="O173" i="15" s="1"/>
  <c r="L198" i="15"/>
  <c r="M198" i="15" s="1"/>
  <c r="R198" i="15" s="1"/>
  <c r="N198" i="15"/>
  <c r="O198" i="15" s="1"/>
  <c r="L212" i="15"/>
  <c r="M212" i="15" s="1"/>
  <c r="N212" i="15"/>
  <c r="L213" i="15"/>
  <c r="M213" i="15" s="1"/>
  <c r="N213" i="15"/>
  <c r="O213" i="15" s="1"/>
  <c r="L214" i="15"/>
  <c r="M214" i="15" s="1"/>
  <c r="N214" i="15"/>
  <c r="P214" i="15" s="1"/>
  <c r="L215" i="15"/>
  <c r="N215" i="15"/>
  <c r="P215" i="15" s="1"/>
  <c r="L216" i="15"/>
  <c r="T216" i="15" s="1"/>
  <c r="N216" i="15"/>
  <c r="L241" i="15"/>
  <c r="M241" i="15" s="1"/>
  <c r="N241" i="15"/>
  <c r="O241" i="15" s="1"/>
  <c r="L242" i="15"/>
  <c r="M242" i="15" s="1"/>
  <c r="R242" i="15" s="1"/>
  <c r="N242" i="15"/>
  <c r="O242" i="15" s="1"/>
  <c r="L223" i="15"/>
  <c r="M223" i="15" s="1"/>
  <c r="N223" i="15"/>
  <c r="L218" i="15"/>
  <c r="N218" i="15"/>
  <c r="O218" i="15" s="1"/>
  <c r="L225" i="15"/>
  <c r="N225" i="15"/>
  <c r="P225" i="15" s="1"/>
  <c r="L226" i="15"/>
  <c r="M226" i="15" s="1"/>
  <c r="R226" i="15" s="1"/>
  <c r="N226" i="15"/>
  <c r="L235" i="15"/>
  <c r="T235" i="15" s="1"/>
  <c r="N235" i="15"/>
  <c r="O235" i="15" s="1"/>
  <c r="L233" i="15"/>
  <c r="M233" i="15" s="1"/>
  <c r="N233" i="15"/>
  <c r="O233" i="15" s="1"/>
  <c r="L217" i="15"/>
  <c r="M217" i="15" s="1"/>
  <c r="N217" i="15"/>
  <c r="P217" i="15" s="1"/>
  <c r="L222" i="15"/>
  <c r="M222" i="15" s="1"/>
  <c r="N222" i="15"/>
  <c r="L243" i="15"/>
  <c r="M243" i="15" s="1"/>
  <c r="N243" i="15"/>
  <c r="O243" i="15" s="1"/>
  <c r="L244" i="15"/>
  <c r="M244" i="15" s="1"/>
  <c r="N244" i="15"/>
  <c r="O244" i="15" s="1"/>
  <c r="L171" i="15"/>
  <c r="M171" i="15" s="1"/>
  <c r="R171" i="15" s="1"/>
  <c r="N171" i="15"/>
  <c r="L229" i="15"/>
  <c r="M229" i="15" s="1"/>
  <c r="N229" i="15"/>
  <c r="O229" i="15" s="1"/>
  <c r="L230" i="15"/>
  <c r="N230" i="15"/>
  <c r="O230" i="15" s="1"/>
  <c r="L231" i="15"/>
  <c r="M231" i="15" s="1"/>
  <c r="N231" i="15"/>
  <c r="L219" i="15"/>
  <c r="M219" i="15" s="1"/>
  <c r="N219" i="15"/>
  <c r="O219" i="15" s="1"/>
  <c r="L220" i="15"/>
  <c r="N220" i="15"/>
  <c r="O220" i="15" s="1"/>
  <c r="L239" i="15"/>
  <c r="M239" i="15" s="1"/>
  <c r="N239" i="15"/>
  <c r="P239" i="15" s="1"/>
  <c r="L232" i="15"/>
  <c r="M232" i="15" s="1"/>
  <c r="R232" i="15" s="1"/>
  <c r="N232" i="15"/>
  <c r="L234" i="15"/>
  <c r="T234" i="15" s="1"/>
  <c r="N234" i="15"/>
  <c r="O234" i="15" s="1"/>
  <c r="L236" i="15"/>
  <c r="M236" i="15" s="1"/>
  <c r="N236" i="15"/>
  <c r="O236" i="15" s="1"/>
  <c r="L127" i="15"/>
  <c r="M127" i="15" s="1"/>
  <c r="N127" i="15"/>
  <c r="P127" i="15" s="1"/>
  <c r="L246" i="15"/>
  <c r="M246" i="15" s="1"/>
  <c r="N246" i="15"/>
  <c r="L247" i="15"/>
  <c r="T247" i="15" s="1"/>
  <c r="L248" i="15"/>
  <c r="L249" i="15"/>
  <c r="T249" i="15" s="1"/>
  <c r="L250" i="15"/>
  <c r="T250" i="15" s="1"/>
  <c r="L251" i="15"/>
  <c r="T251" i="15" s="1"/>
  <c r="L252" i="15"/>
  <c r="T252" i="15" s="1"/>
  <c r="L253" i="15"/>
  <c r="T253" i="15" s="1"/>
  <c r="L254" i="15"/>
  <c r="L255" i="15"/>
  <c r="L256" i="15"/>
  <c r="L257" i="15"/>
  <c r="L258" i="15"/>
  <c r="L259" i="15"/>
  <c r="T259" i="15" s="1"/>
  <c r="L260" i="15"/>
  <c r="T260" i="15" s="1"/>
  <c r="L261" i="15"/>
  <c r="L262" i="15"/>
  <c r="T262" i="15" s="1"/>
  <c r="L263" i="15"/>
  <c r="L264" i="15"/>
  <c r="T264" i="15" s="1"/>
  <c r="L265" i="15"/>
  <c r="L266" i="15"/>
  <c r="T266" i="15" s="1"/>
  <c r="L267" i="15"/>
  <c r="L268" i="15"/>
  <c r="T268" i="15" s="1"/>
  <c r="L269" i="15"/>
  <c r="L270" i="15"/>
  <c r="T270" i="15" s="1"/>
  <c r="L271" i="15"/>
  <c r="L272" i="15"/>
  <c r="L273" i="15"/>
  <c r="T273" i="15" s="1"/>
  <c r="L274" i="15"/>
  <c r="L275" i="15"/>
  <c r="L276" i="15"/>
  <c r="L277" i="15"/>
  <c r="L278" i="15"/>
  <c r="L279" i="15"/>
  <c r="L280" i="15"/>
  <c r="L281" i="15"/>
  <c r="T281" i="15" s="1"/>
  <c r="L282" i="15"/>
  <c r="L283" i="15"/>
  <c r="L284" i="15"/>
  <c r="L285" i="15"/>
  <c r="T285" i="15" s="1"/>
  <c r="L286" i="15"/>
  <c r="L287" i="15"/>
  <c r="L288" i="15"/>
  <c r="L289" i="15"/>
  <c r="T289" i="15" s="1"/>
  <c r="L290" i="15"/>
  <c r="L291" i="15"/>
  <c r="L292" i="15"/>
  <c r="L293" i="15"/>
  <c r="L294" i="15"/>
  <c r="T294" i="15" s="1"/>
  <c r="L295" i="15"/>
  <c r="T295" i="15" s="1"/>
  <c r="L296" i="15"/>
  <c r="T296" i="15" s="1"/>
  <c r="L297" i="15"/>
  <c r="L298" i="15"/>
  <c r="T298" i="15" s="1"/>
  <c r="L299" i="15"/>
  <c r="L300" i="15"/>
  <c r="L301" i="15"/>
  <c r="T301" i="15" s="1"/>
  <c r="L302" i="15"/>
  <c r="T302" i="15" s="1"/>
  <c r="L303" i="15"/>
  <c r="T303" i="15" s="1"/>
  <c r="L304" i="15"/>
  <c r="L305" i="15"/>
  <c r="T305" i="15" s="1"/>
  <c r="L306" i="15"/>
  <c r="T306" i="15" s="1"/>
  <c r="L307" i="15"/>
  <c r="T307" i="15" s="1"/>
  <c r="L308" i="15"/>
  <c r="L309" i="15"/>
  <c r="L310" i="15"/>
  <c r="T310" i="15" s="1"/>
  <c r="L311" i="15"/>
  <c r="L312" i="15"/>
  <c r="L313" i="15"/>
  <c r="L314" i="15"/>
  <c r="L315" i="15"/>
  <c r="L316" i="15"/>
  <c r="L317" i="15"/>
  <c r="L318" i="15"/>
  <c r="L319" i="15"/>
  <c r="T319" i="15" s="1"/>
  <c r="L320" i="15"/>
  <c r="T320" i="15" s="1"/>
  <c r="L321" i="15"/>
  <c r="L322" i="15"/>
  <c r="L323" i="15"/>
  <c r="L324" i="15"/>
  <c r="T324" i="15" s="1"/>
  <c r="L325" i="15"/>
  <c r="L326" i="15"/>
  <c r="T326" i="15" s="1"/>
  <c r="L327" i="15"/>
  <c r="L328" i="15"/>
  <c r="L329" i="15"/>
  <c r="L330" i="15"/>
  <c r="L331" i="15"/>
  <c r="T331" i="15" s="1"/>
  <c r="L332" i="15"/>
  <c r="L333" i="15"/>
  <c r="L334" i="15"/>
  <c r="L335" i="15"/>
  <c r="L336" i="15"/>
  <c r="T336" i="15" s="1"/>
  <c r="L337" i="15"/>
  <c r="T337" i="15" s="1"/>
  <c r="L338" i="15"/>
  <c r="T338" i="15" s="1"/>
  <c r="L339" i="15"/>
  <c r="T339" i="15" s="1"/>
  <c r="L340" i="15"/>
  <c r="L341" i="15"/>
  <c r="L342" i="15"/>
  <c r="T342" i="15" s="1"/>
  <c r="L343" i="15"/>
  <c r="L344" i="15"/>
  <c r="L345" i="15"/>
  <c r="L346" i="15"/>
  <c r="L347" i="15"/>
  <c r="T347" i="15" s="1"/>
  <c r="L348" i="15"/>
  <c r="L349" i="15"/>
  <c r="L350" i="15"/>
  <c r="L351" i="15"/>
  <c r="L352" i="15"/>
  <c r="L353" i="15"/>
  <c r="T353" i="15" s="1"/>
  <c r="L354" i="15"/>
  <c r="L355" i="15"/>
  <c r="L356" i="15"/>
  <c r="T356" i="15" s="1"/>
  <c r="L357" i="15"/>
  <c r="L358" i="15"/>
  <c r="L359" i="15"/>
  <c r="T359" i="15" s="1"/>
  <c r="L360" i="15"/>
  <c r="T360" i="15" s="1"/>
  <c r="L361" i="15"/>
  <c r="L362" i="15"/>
  <c r="T362" i="15" s="1"/>
  <c r="L363" i="15"/>
  <c r="T363" i="15" s="1"/>
  <c r="L364" i="15"/>
  <c r="L365" i="15"/>
  <c r="T365" i="15" s="1"/>
  <c r="L366" i="15"/>
  <c r="T366" i="15" s="1"/>
  <c r="L367" i="15"/>
  <c r="T367" i="15" s="1"/>
  <c r="L368" i="15"/>
  <c r="T368" i="15" s="1"/>
  <c r="L369" i="15"/>
  <c r="T369" i="15" s="1"/>
  <c r="L370" i="15"/>
  <c r="T370" i="15" s="1"/>
  <c r="L371" i="15"/>
  <c r="L372" i="15"/>
  <c r="L373" i="15"/>
  <c r="L374" i="15"/>
  <c r="L375" i="15"/>
  <c r="L376" i="15"/>
  <c r="L377" i="15"/>
  <c r="L378" i="15"/>
  <c r="L379" i="15"/>
  <c r="T379" i="15" s="1"/>
  <c r="L380" i="15"/>
  <c r="L381" i="15"/>
  <c r="L382" i="15"/>
  <c r="T382" i="15" s="1"/>
  <c r="L383" i="15"/>
  <c r="L384" i="15"/>
  <c r="T384" i="15" s="1"/>
  <c r="L385" i="15"/>
  <c r="L386" i="15"/>
  <c r="L387" i="15"/>
  <c r="L388" i="15"/>
  <c r="T388" i="15" s="1"/>
  <c r="L389" i="15"/>
  <c r="L390" i="15"/>
  <c r="T390" i="15" s="1"/>
  <c r="L391" i="15"/>
  <c r="L392" i="15"/>
  <c r="L393" i="15"/>
  <c r="L394" i="15"/>
  <c r="T394" i="15" s="1"/>
  <c r="L395" i="15"/>
  <c r="T395" i="15" s="1"/>
  <c r="L396" i="15"/>
  <c r="T396" i="15" s="1"/>
  <c r="L397" i="15"/>
  <c r="T397" i="15" s="1"/>
  <c r="L398" i="15"/>
  <c r="T398" i="15" s="1"/>
  <c r="L399" i="15"/>
  <c r="L400" i="15"/>
  <c r="L401" i="15"/>
  <c r="L402" i="15"/>
  <c r="L403" i="15"/>
  <c r="T403" i="15" s="1"/>
  <c r="L404" i="15"/>
  <c r="L405" i="15"/>
  <c r="L406" i="15"/>
  <c r="T406" i="15" s="1"/>
  <c r="L407" i="15"/>
  <c r="L408" i="15"/>
  <c r="L409" i="15"/>
  <c r="L428" i="15"/>
  <c r="T428" i="15" s="1"/>
  <c r="L429" i="15"/>
  <c r="L430" i="15"/>
  <c r="L431" i="15"/>
  <c r="L432" i="15"/>
  <c r="L433" i="15"/>
  <c r="L434" i="15"/>
  <c r="L435" i="15"/>
  <c r="L436" i="15"/>
  <c r="L437" i="15"/>
  <c r="L438" i="15"/>
  <c r="L439" i="15"/>
  <c r="L440" i="15"/>
  <c r="L441" i="15"/>
  <c r="T441" i="15" s="1"/>
  <c r="L442" i="15"/>
  <c r="T442" i="15" s="1"/>
  <c r="L443" i="15"/>
  <c r="L444" i="15"/>
  <c r="L445" i="15"/>
  <c r="L446" i="15"/>
  <c r="T446" i="15" s="1"/>
  <c r="L447" i="15"/>
  <c r="L448" i="15"/>
  <c r="T448" i="15" s="1"/>
  <c r="L449" i="15"/>
  <c r="L450" i="15"/>
  <c r="L451" i="15"/>
  <c r="L452" i="15"/>
  <c r="L453" i="15"/>
  <c r="L454" i="15"/>
  <c r="L455" i="15"/>
  <c r="L456" i="15"/>
  <c r="T456" i="15" s="1"/>
  <c r="L457" i="15"/>
  <c r="T457" i="15" s="1"/>
  <c r="L458" i="15"/>
  <c r="T458" i="15" s="1"/>
  <c r="L459" i="15"/>
  <c r="L460" i="15"/>
  <c r="T460" i="15" s="1"/>
  <c r="L461" i="15"/>
  <c r="L462" i="15"/>
  <c r="T462" i="15" s="1"/>
  <c r="L463" i="15"/>
  <c r="L464" i="15"/>
  <c r="L465" i="15"/>
  <c r="L466" i="15"/>
  <c r="T466" i="15" s="1"/>
  <c r="L467" i="15"/>
  <c r="L468" i="15"/>
  <c r="L469" i="15"/>
  <c r="L470" i="15"/>
  <c r="T470" i="15" s="1"/>
  <c r="L471" i="15"/>
  <c r="L472" i="15"/>
  <c r="L473" i="15"/>
  <c r="L474" i="15"/>
  <c r="T474" i="15" s="1"/>
  <c r="L475" i="15"/>
  <c r="L476" i="15"/>
  <c r="L477" i="15"/>
  <c r="L478" i="15"/>
  <c r="L479" i="15"/>
  <c r="L480" i="15"/>
  <c r="L481" i="15"/>
  <c r="T481" i="15" s="1"/>
  <c r="L482" i="15"/>
  <c r="L483" i="15"/>
  <c r="L484" i="15"/>
  <c r="L485" i="15"/>
  <c r="T485" i="15" s="1"/>
  <c r="L486" i="15"/>
  <c r="L487" i="15"/>
  <c r="L488" i="15"/>
  <c r="L489" i="15"/>
  <c r="L490" i="15"/>
  <c r="L491" i="15"/>
  <c r="L492" i="15"/>
  <c r="T492" i="15" s="1"/>
  <c r="L493" i="15"/>
  <c r="T493" i="15" s="1"/>
  <c r="L494" i="15"/>
  <c r="T494" i="15" s="1"/>
  <c r="L495" i="15"/>
  <c r="L496" i="15"/>
  <c r="L497" i="15"/>
  <c r="L498" i="15"/>
  <c r="L499" i="15"/>
  <c r="L500" i="15"/>
  <c r="L501" i="15"/>
  <c r="L502" i="15"/>
  <c r="L503" i="15"/>
  <c r="L504" i="15"/>
  <c r="L505" i="15"/>
  <c r="L506" i="15"/>
  <c r="L507" i="15"/>
  <c r="T507" i="15" s="1"/>
  <c r="L508" i="15"/>
  <c r="L509" i="15"/>
  <c r="L510" i="15"/>
  <c r="L511" i="15"/>
  <c r="L512" i="15"/>
  <c r="L513" i="15"/>
  <c r="L514" i="15"/>
  <c r="T514" i="15" s="1"/>
  <c r="L515" i="15"/>
  <c r="L516" i="15"/>
  <c r="L517" i="15"/>
  <c r="L518" i="15"/>
  <c r="L519" i="15"/>
  <c r="L520" i="15"/>
  <c r="L521" i="15"/>
  <c r="L522" i="15"/>
  <c r="L523" i="15"/>
  <c r="L524" i="15"/>
  <c r="T524" i="15" s="1"/>
  <c r="L525" i="15"/>
  <c r="L526" i="15"/>
  <c r="L527" i="15"/>
  <c r="T527" i="15" s="1"/>
  <c r="L528" i="15"/>
  <c r="T528" i="15" s="1"/>
  <c r="L529" i="15"/>
  <c r="T529" i="15" s="1"/>
  <c r="L530" i="15"/>
  <c r="L531" i="15"/>
  <c r="L532" i="15"/>
  <c r="L533" i="15"/>
  <c r="L534" i="15"/>
  <c r="L535" i="15"/>
  <c r="T535" i="15" s="1"/>
  <c r="L536" i="15"/>
  <c r="L537" i="15"/>
  <c r="T537" i="15" s="1"/>
  <c r="L538" i="15"/>
  <c r="T538" i="15" s="1"/>
  <c r="L539" i="15"/>
  <c r="L540" i="15"/>
  <c r="L541" i="15"/>
  <c r="L542" i="15"/>
  <c r="L543" i="15"/>
  <c r="T543" i="15" s="1"/>
  <c r="L544" i="15"/>
  <c r="L545" i="15"/>
  <c r="L546" i="15"/>
  <c r="L547" i="15"/>
  <c r="L548" i="15"/>
  <c r="L549" i="15"/>
  <c r="L550" i="15"/>
  <c r="L551" i="15"/>
  <c r="L552" i="15"/>
  <c r="T552" i="15" s="1"/>
  <c r="L553" i="15"/>
  <c r="L554" i="15"/>
  <c r="L555" i="15"/>
  <c r="L556" i="15"/>
  <c r="L557" i="15"/>
  <c r="L558" i="15"/>
  <c r="L559" i="15"/>
  <c r="L560" i="15"/>
  <c r="L561" i="15"/>
  <c r="L562" i="15"/>
  <c r="L563" i="15"/>
  <c r="L564" i="15"/>
  <c r="L565" i="15"/>
  <c r="T565" i="15" s="1"/>
  <c r="L566" i="15"/>
  <c r="T566" i="15" s="1"/>
  <c r="L567" i="15"/>
  <c r="T567" i="15" s="1"/>
  <c r="L568" i="15"/>
  <c r="L569" i="15"/>
  <c r="L570" i="15"/>
  <c r="L571" i="15"/>
  <c r="L572" i="15"/>
  <c r="L573" i="15"/>
  <c r="T573" i="15" s="1"/>
  <c r="L574" i="15"/>
  <c r="L575" i="15"/>
  <c r="L576" i="15"/>
  <c r="L577" i="15"/>
  <c r="L578" i="15"/>
  <c r="L579" i="15"/>
  <c r="L580" i="15"/>
  <c r="L581" i="15"/>
  <c r="L582" i="15"/>
  <c r="T582" i="15" s="1"/>
  <c r="L583" i="15"/>
  <c r="L584" i="15"/>
  <c r="L585" i="15"/>
  <c r="L586" i="15"/>
  <c r="T586" i="15" s="1"/>
  <c r="L587" i="15"/>
  <c r="L588" i="15"/>
  <c r="T588" i="15" s="1"/>
  <c r="L589" i="15"/>
  <c r="T589" i="15" s="1"/>
  <c r="L590" i="15"/>
  <c r="T590" i="15" s="1"/>
  <c r="L591" i="15"/>
  <c r="T591" i="15" s="1"/>
  <c r="L592" i="15"/>
  <c r="L593" i="15"/>
  <c r="T593" i="15" s="1"/>
  <c r="L594" i="15"/>
  <c r="T594" i="15" s="1"/>
  <c r="L595" i="15"/>
  <c r="T595" i="15" s="1"/>
  <c r="L596" i="15"/>
  <c r="L597" i="15"/>
  <c r="L598" i="15"/>
  <c r="T598" i="15" s="1"/>
  <c r="L599" i="15"/>
  <c r="T599" i="15" s="1"/>
  <c r="L600" i="15"/>
  <c r="T600" i="15" s="1"/>
  <c r="L601" i="15"/>
  <c r="T601" i="15" s="1"/>
  <c r="L602" i="15"/>
  <c r="L603" i="15"/>
  <c r="L604" i="15"/>
  <c r="T604" i="15" s="1"/>
  <c r="L605" i="15"/>
  <c r="L606" i="15"/>
  <c r="T606" i="15" s="1"/>
  <c r="L607" i="15"/>
  <c r="T607" i="15" s="1"/>
  <c r="L608" i="15"/>
  <c r="T608" i="15" s="1"/>
  <c r="L609" i="15"/>
  <c r="T609" i="15" s="1"/>
  <c r="L610" i="15"/>
  <c r="T610" i="15" s="1"/>
  <c r="L611" i="15"/>
  <c r="T611" i="15" s="1"/>
  <c r="L612" i="15"/>
  <c r="L613" i="15"/>
  <c r="L614" i="15"/>
  <c r="T614" i="15" s="1"/>
  <c r="L615" i="15"/>
  <c r="L616" i="15"/>
  <c r="L617" i="15"/>
  <c r="T617" i="15" s="1"/>
  <c r="L618" i="15"/>
  <c r="T618" i="15" s="1"/>
  <c r="L619" i="15"/>
  <c r="L620" i="15"/>
  <c r="T620" i="15" s="1"/>
  <c r="L621" i="15"/>
  <c r="L622" i="15"/>
  <c r="T622" i="15" s="1"/>
  <c r="L623" i="15"/>
  <c r="T623" i="15" s="1"/>
  <c r="L624" i="15"/>
  <c r="T624" i="15" s="1"/>
  <c r="L625" i="15"/>
  <c r="T625" i="15" s="1"/>
  <c r="L626" i="15"/>
  <c r="L627" i="15"/>
  <c r="L628" i="15"/>
  <c r="L629" i="15"/>
  <c r="L630" i="15"/>
  <c r="L631" i="15"/>
  <c r="T631" i="15" s="1"/>
  <c r="L632" i="15"/>
  <c r="T632" i="15" s="1"/>
  <c r="L633" i="15"/>
  <c r="L634" i="15"/>
  <c r="L635" i="15"/>
  <c r="L636" i="15"/>
  <c r="T636" i="15" s="1"/>
  <c r="L637" i="15"/>
  <c r="L638" i="15"/>
  <c r="T638" i="15" s="1"/>
  <c r="L639" i="15"/>
  <c r="L640" i="15"/>
  <c r="L641" i="15"/>
  <c r="L642" i="15"/>
  <c r="L643" i="15"/>
  <c r="L644" i="15"/>
  <c r="L645" i="15"/>
  <c r="L646" i="15"/>
  <c r="L647" i="15"/>
  <c r="T647" i="15" s="1"/>
  <c r="L648" i="15"/>
  <c r="T648" i="15" s="1"/>
  <c r="L649" i="15"/>
  <c r="T649" i="15" s="1"/>
  <c r="L650" i="15"/>
  <c r="L651" i="15"/>
  <c r="L652" i="15"/>
  <c r="L653" i="15"/>
  <c r="T653" i="15" s="1"/>
  <c r="L654" i="15"/>
  <c r="T654" i="15" s="1"/>
  <c r="L655" i="15"/>
  <c r="L656" i="15"/>
  <c r="L657" i="15"/>
  <c r="L658" i="15"/>
  <c r="T658" i="15" s="1"/>
  <c r="L659" i="15"/>
  <c r="T659" i="15" s="1"/>
  <c r="L660" i="15"/>
  <c r="L661" i="15"/>
  <c r="L662" i="15"/>
  <c r="L663" i="15"/>
  <c r="T663" i="15" s="1"/>
  <c r="L664" i="15"/>
  <c r="T664" i="15" s="1"/>
  <c r="L665" i="15"/>
  <c r="T665" i="15" s="1"/>
  <c r="L666" i="15"/>
  <c r="L667" i="15"/>
  <c r="L668" i="15"/>
  <c r="L669" i="15"/>
  <c r="L670" i="15"/>
  <c r="L671" i="15"/>
  <c r="L672" i="15"/>
  <c r="L673" i="15"/>
  <c r="L674" i="15"/>
  <c r="L675" i="15"/>
  <c r="L676" i="15"/>
  <c r="T676" i="15" s="1"/>
  <c r="L677" i="15"/>
  <c r="L678" i="15"/>
  <c r="L679" i="15"/>
  <c r="L680" i="15"/>
  <c r="T680" i="15" s="1"/>
  <c r="L681" i="15"/>
  <c r="L682" i="15"/>
  <c r="L683" i="15"/>
  <c r="T683" i="15" s="1"/>
  <c r="L684" i="15"/>
  <c r="T684" i="15" s="1"/>
  <c r="L685" i="15"/>
  <c r="L686" i="15"/>
  <c r="L687" i="15"/>
  <c r="L688" i="15"/>
  <c r="T688" i="15" s="1"/>
  <c r="L689" i="15"/>
  <c r="L690" i="15"/>
  <c r="L691" i="15"/>
  <c r="L692" i="15"/>
  <c r="L693" i="15"/>
  <c r="L694" i="15"/>
  <c r="L695" i="15"/>
  <c r="L696" i="15"/>
  <c r="T696" i="15" s="1"/>
  <c r="L697" i="15"/>
  <c r="L698" i="15"/>
  <c r="L699" i="15"/>
  <c r="T699" i="15" s="1"/>
  <c r="L700" i="15"/>
  <c r="L701" i="15"/>
  <c r="T701" i="15" s="1"/>
  <c r="L702" i="15"/>
  <c r="L703" i="15"/>
  <c r="L704" i="15"/>
  <c r="L705" i="15"/>
  <c r="L706" i="15"/>
  <c r="T706" i="15" s="1"/>
  <c r="L707" i="15"/>
  <c r="L708" i="15"/>
  <c r="L709" i="15"/>
  <c r="T709" i="15" s="1"/>
  <c r="L710" i="15"/>
  <c r="L711" i="15"/>
  <c r="T711" i="15" s="1"/>
  <c r="L712" i="15"/>
  <c r="T712" i="15" s="1"/>
  <c r="L713" i="15"/>
  <c r="T713" i="15" s="1"/>
  <c r="L714" i="15"/>
  <c r="T714" i="15" s="1"/>
  <c r="L715" i="15"/>
  <c r="L716" i="15"/>
  <c r="L717" i="15"/>
  <c r="L718" i="15"/>
  <c r="L719" i="15"/>
  <c r="T719" i="15" s="1"/>
  <c r="L720" i="15"/>
  <c r="L721" i="15"/>
  <c r="L722" i="15"/>
  <c r="T722" i="15" s="1"/>
  <c r="L723" i="15"/>
  <c r="T723" i="15" s="1"/>
  <c r="L724" i="15"/>
  <c r="L725" i="15"/>
  <c r="L726" i="15"/>
  <c r="L727" i="15"/>
  <c r="L728" i="15"/>
  <c r="L729" i="15"/>
  <c r="L730" i="15"/>
  <c r="L731" i="15"/>
  <c r="T731" i="15" s="1"/>
  <c r="L732" i="15"/>
  <c r="L733" i="15"/>
  <c r="L734" i="15"/>
  <c r="L735" i="15"/>
  <c r="L736" i="15"/>
  <c r="T736" i="15" s="1"/>
  <c r="L737" i="15"/>
  <c r="T737" i="15" s="1"/>
  <c r="L738" i="15"/>
  <c r="T738" i="15" s="1"/>
  <c r="L739" i="15"/>
  <c r="T739" i="15" s="1"/>
  <c r="L740" i="15"/>
  <c r="T740" i="15" s="1"/>
  <c r="L741" i="15"/>
  <c r="L742" i="15"/>
  <c r="L743" i="15"/>
  <c r="L744" i="15"/>
  <c r="L745" i="15"/>
  <c r="L746" i="15"/>
  <c r="L747" i="15"/>
  <c r="L748" i="15"/>
  <c r="L749" i="15"/>
  <c r="L750" i="15"/>
  <c r="L751" i="15"/>
  <c r="T751" i="15" s="1"/>
  <c r="L752" i="15"/>
  <c r="L753" i="15"/>
  <c r="L754" i="15"/>
  <c r="L755" i="15"/>
  <c r="T755" i="15" s="1"/>
  <c r="L756" i="15"/>
  <c r="T756" i="15" s="1"/>
  <c r="L757" i="15"/>
  <c r="L758" i="15"/>
  <c r="L759" i="15"/>
  <c r="L760" i="15"/>
  <c r="L761" i="15"/>
  <c r="L762" i="15"/>
  <c r="T762" i="15" s="1"/>
  <c r="L763" i="15"/>
  <c r="T763" i="15" s="1"/>
  <c r="L764" i="15"/>
  <c r="L765" i="15"/>
  <c r="L766" i="15"/>
  <c r="L767" i="15"/>
  <c r="L768" i="15"/>
  <c r="L769" i="15"/>
  <c r="T769" i="15" s="1"/>
  <c r="L770" i="15"/>
  <c r="T770" i="15" s="1"/>
  <c r="L771" i="15"/>
  <c r="T771" i="15" s="1"/>
  <c r="L772" i="15"/>
  <c r="L773" i="15"/>
  <c r="L774" i="15"/>
  <c r="L775" i="15"/>
  <c r="L776" i="15"/>
  <c r="T776" i="15" s="1"/>
  <c r="L777" i="15"/>
  <c r="T777" i="15" s="1"/>
  <c r="L778" i="15"/>
  <c r="L779" i="15"/>
  <c r="L780" i="15"/>
  <c r="T780" i="15" s="1"/>
  <c r="L781" i="15"/>
  <c r="L782" i="15"/>
  <c r="L783" i="15"/>
  <c r="T783" i="15" s="1"/>
  <c r="L784" i="15"/>
  <c r="T784" i="15" s="1"/>
  <c r="L785" i="15"/>
  <c r="M785" i="15" s="1"/>
  <c r="L786" i="15"/>
  <c r="M786" i="15" s="1"/>
  <c r="L787" i="15"/>
  <c r="M787" i="15" s="1"/>
  <c r="L788" i="15"/>
  <c r="M788" i="15" s="1"/>
  <c r="L789" i="15"/>
  <c r="M789" i="15" s="1"/>
  <c r="L790" i="15"/>
  <c r="M790" i="15" s="1"/>
  <c r="L791" i="15"/>
  <c r="L792" i="15"/>
  <c r="L793" i="15"/>
  <c r="L794" i="15"/>
  <c r="M794" i="15" s="1"/>
  <c r="L795" i="15"/>
  <c r="L796" i="15"/>
  <c r="L797" i="15"/>
  <c r="M797" i="15" s="1"/>
  <c r="L798" i="15"/>
  <c r="M798" i="15" s="1"/>
  <c r="L799" i="15"/>
  <c r="L800" i="15"/>
  <c r="L801" i="15"/>
  <c r="M801" i="15" s="1"/>
  <c r="L802" i="15"/>
  <c r="L803" i="15"/>
  <c r="M803" i="15" s="1"/>
  <c r="L804" i="15"/>
  <c r="M804" i="15" s="1"/>
  <c r="L805" i="15"/>
  <c r="M805" i="15" s="1"/>
  <c r="L806" i="15"/>
  <c r="M806" i="15" s="1"/>
  <c r="L807" i="15"/>
  <c r="L808" i="15"/>
  <c r="L809" i="15"/>
  <c r="L810" i="15"/>
  <c r="M810" i="15" s="1"/>
  <c r="L811" i="15"/>
  <c r="L812" i="15"/>
  <c r="L813" i="15"/>
  <c r="M813" i="15" s="1"/>
  <c r="L814" i="15"/>
  <c r="M814" i="15" s="1"/>
  <c r="L815" i="15"/>
  <c r="M815" i="15" s="1"/>
  <c r="L816" i="15"/>
  <c r="M816" i="15" s="1"/>
  <c r="L817" i="15"/>
  <c r="M817" i="15" s="1"/>
  <c r="L818" i="15"/>
  <c r="M818" i="15" s="1"/>
  <c r="L819" i="15"/>
  <c r="M819" i="15" s="1"/>
  <c r="L820" i="15"/>
  <c r="M820" i="15" s="1"/>
  <c r="L821" i="15"/>
  <c r="M821" i="15" s="1"/>
  <c r="L822" i="15"/>
  <c r="M822" i="15" s="1"/>
  <c r="L823" i="15"/>
  <c r="L824" i="15"/>
  <c r="M824" i="15" s="1"/>
  <c r="L825" i="15"/>
  <c r="L826" i="15"/>
  <c r="L827" i="15"/>
  <c r="M827" i="15" s="1"/>
  <c r="L828" i="15"/>
  <c r="M828" i="15" s="1"/>
  <c r="L829" i="15"/>
  <c r="M829" i="15" s="1"/>
  <c r="L830" i="15"/>
  <c r="L831" i="15"/>
  <c r="L832" i="15"/>
  <c r="M832" i="15" s="1"/>
  <c r="L833" i="15"/>
  <c r="M833" i="15" s="1"/>
  <c r="L834" i="15"/>
  <c r="M834" i="15" s="1"/>
  <c r="L835" i="15"/>
  <c r="M835" i="15" s="1"/>
  <c r="L836" i="15"/>
  <c r="M836" i="15" s="1"/>
  <c r="L837" i="15"/>
  <c r="M837" i="15" s="1"/>
  <c r="L838" i="15"/>
  <c r="M838" i="15" s="1"/>
  <c r="L839" i="15"/>
  <c r="L840" i="15"/>
  <c r="M840" i="15" s="1"/>
  <c r="L841" i="15"/>
  <c r="M841" i="15" s="1"/>
  <c r="L842" i="15"/>
  <c r="L843" i="15"/>
  <c r="M843" i="15" s="1"/>
  <c r="L844" i="15"/>
  <c r="M844" i="15" s="1"/>
  <c r="L845" i="15"/>
  <c r="M845" i="15" s="1"/>
  <c r="L846" i="15"/>
  <c r="M846" i="15" s="1"/>
  <c r="L847" i="15"/>
  <c r="L848" i="15"/>
  <c r="M848" i="15" s="1"/>
  <c r="L849" i="15"/>
  <c r="L850" i="15"/>
  <c r="L851" i="15"/>
  <c r="M851" i="15" s="1"/>
  <c r="L852" i="15"/>
  <c r="M852" i="15" s="1"/>
  <c r="L853" i="15"/>
  <c r="M853" i="15" s="1"/>
  <c r="L854" i="15"/>
  <c r="M854" i="15" s="1"/>
  <c r="L855" i="15"/>
  <c r="M855" i="15" s="1"/>
  <c r="L856" i="15"/>
  <c r="M856" i="15" s="1"/>
  <c r="L857" i="15"/>
  <c r="M857" i="15" s="1"/>
  <c r="L858" i="15"/>
  <c r="M858" i="15" s="1"/>
  <c r="L859" i="15"/>
  <c r="M859" i="15" s="1"/>
  <c r="L860" i="15"/>
  <c r="L861" i="15"/>
  <c r="M861" i="15" s="1"/>
  <c r="L862" i="15"/>
  <c r="L863" i="15"/>
  <c r="M863" i="15" s="1"/>
  <c r="L864" i="15"/>
  <c r="M864" i="15" s="1"/>
  <c r="L865" i="15"/>
  <c r="M865" i="15" s="1"/>
  <c r="L866" i="15"/>
  <c r="L867" i="15"/>
  <c r="M867" i="15" s="1"/>
  <c r="L868" i="15"/>
  <c r="M868" i="15" s="1"/>
  <c r="L869" i="15"/>
  <c r="M869" i="15" s="1"/>
  <c r="L870" i="15"/>
  <c r="L871" i="15"/>
  <c r="M871" i="15" s="1"/>
  <c r="L872" i="15"/>
  <c r="M872" i="15" s="1"/>
  <c r="L873" i="15"/>
  <c r="M873" i="15" s="1"/>
  <c r="L874" i="15"/>
  <c r="L875" i="15"/>
  <c r="L876" i="15"/>
  <c r="L877" i="15"/>
  <c r="M877" i="15" s="1"/>
  <c r="L878" i="15"/>
  <c r="M878" i="15" s="1"/>
  <c r="L879" i="15"/>
  <c r="M879" i="15" s="1"/>
  <c r="L880" i="15"/>
  <c r="M880" i="15" s="1"/>
  <c r="L881" i="15"/>
  <c r="M881" i="15" s="1"/>
  <c r="L882" i="15"/>
  <c r="M882" i="15" s="1"/>
  <c r="L883" i="15"/>
  <c r="M883" i="15" s="1"/>
  <c r="L884" i="15"/>
  <c r="M884" i="15" s="1"/>
  <c r="L885" i="15"/>
  <c r="M885" i="15" s="1"/>
  <c r="L886" i="15"/>
  <c r="L887" i="15"/>
  <c r="M887" i="15" s="1"/>
  <c r="L888" i="15"/>
  <c r="M888" i="15" s="1"/>
  <c r="L889" i="15"/>
  <c r="M889" i="15" s="1"/>
  <c r="L890" i="15"/>
  <c r="M890" i="15" s="1"/>
  <c r="L891" i="15"/>
  <c r="M891" i="15" s="1"/>
  <c r="L892" i="15"/>
  <c r="M892" i="15" s="1"/>
  <c r="L893" i="15"/>
  <c r="L894" i="15"/>
  <c r="M894" i="15" s="1"/>
  <c r="L895" i="15"/>
  <c r="M895" i="15" s="1"/>
  <c r="L896" i="15"/>
  <c r="M896" i="15" s="1"/>
  <c r="L897" i="15"/>
  <c r="M897" i="15" s="1"/>
  <c r="L898" i="15"/>
  <c r="L899" i="15"/>
  <c r="L900" i="15"/>
  <c r="M778" i="15" l="1"/>
  <c r="T778" i="15"/>
  <c r="M754" i="15"/>
  <c r="T754" i="15"/>
  <c r="M779" i="15"/>
  <c r="T779" i="15"/>
  <c r="M761" i="15"/>
  <c r="T761" i="15"/>
  <c r="M753" i="15"/>
  <c r="T753" i="15"/>
  <c r="M768" i="15"/>
  <c r="T768" i="15"/>
  <c r="M760" i="15"/>
  <c r="T760" i="15"/>
  <c r="M775" i="15"/>
  <c r="T775" i="15"/>
  <c r="M767" i="15"/>
  <c r="T767" i="15"/>
  <c r="M759" i="15"/>
  <c r="T759" i="15"/>
  <c r="M782" i="15"/>
  <c r="T782" i="15"/>
  <c r="M774" i="15"/>
  <c r="T774" i="15"/>
  <c r="M766" i="15"/>
  <c r="T766" i="15"/>
  <c r="M758" i="15"/>
  <c r="T758" i="15"/>
  <c r="M781" i="15"/>
  <c r="T781" i="15"/>
  <c r="M773" i="15"/>
  <c r="T773" i="15"/>
  <c r="M765" i="15"/>
  <c r="T765" i="15"/>
  <c r="M757" i="15"/>
  <c r="T757" i="15"/>
  <c r="M772" i="15"/>
  <c r="T772" i="15"/>
  <c r="M764" i="15"/>
  <c r="T764" i="15"/>
  <c r="M746" i="15"/>
  <c r="T746" i="15"/>
  <c r="M742" i="15"/>
  <c r="T742" i="15"/>
  <c r="M734" i="15"/>
  <c r="T734" i="15"/>
  <c r="M707" i="15"/>
  <c r="T707" i="15"/>
  <c r="M703" i="15"/>
  <c r="T703" i="15"/>
  <c r="M695" i="15"/>
  <c r="T695" i="15"/>
  <c r="M687" i="15"/>
  <c r="T687" i="15"/>
  <c r="M679" i="15"/>
  <c r="T679" i="15"/>
  <c r="M671" i="15"/>
  <c r="T671" i="15"/>
  <c r="M655" i="15"/>
  <c r="T655" i="15"/>
  <c r="M643" i="15"/>
  <c r="T643" i="15"/>
  <c r="M749" i="15"/>
  <c r="T749" i="15"/>
  <c r="M745" i="15"/>
  <c r="T745" i="15"/>
  <c r="M741" i="15"/>
  <c r="T741" i="15"/>
  <c r="M733" i="15"/>
  <c r="T733" i="15"/>
  <c r="M729" i="15"/>
  <c r="T729" i="15"/>
  <c r="M725" i="15"/>
  <c r="T725" i="15"/>
  <c r="M721" i="15"/>
  <c r="T721" i="15"/>
  <c r="M717" i="15"/>
  <c r="T717" i="15"/>
  <c r="M710" i="15"/>
  <c r="T710" i="15"/>
  <c r="M702" i="15"/>
  <c r="T702" i="15"/>
  <c r="M700" i="15"/>
  <c r="T700" i="15"/>
  <c r="M694" i="15"/>
  <c r="T694" i="15"/>
  <c r="M690" i="15"/>
  <c r="T690" i="15"/>
  <c r="M686" i="15"/>
  <c r="T686" i="15"/>
  <c r="M682" i="15"/>
  <c r="T682" i="15"/>
  <c r="M678" i="15"/>
  <c r="T678" i="15"/>
  <c r="M674" i="15"/>
  <c r="T674" i="15"/>
  <c r="M670" i="15"/>
  <c r="T670" i="15"/>
  <c r="M666" i="15"/>
  <c r="T666" i="15"/>
  <c r="M662" i="15"/>
  <c r="T662" i="15"/>
  <c r="M650" i="15"/>
  <c r="T650" i="15"/>
  <c r="M646" i="15"/>
  <c r="T646" i="15"/>
  <c r="M642" i="15"/>
  <c r="T642" i="15"/>
  <c r="M639" i="15"/>
  <c r="T639" i="15"/>
  <c r="M635" i="15"/>
  <c r="T635" i="15"/>
  <c r="M627" i="15"/>
  <c r="T627" i="15"/>
  <c r="M619" i="15"/>
  <c r="T619" i="15"/>
  <c r="M748" i="15"/>
  <c r="T748" i="15"/>
  <c r="M728" i="15"/>
  <c r="T728" i="15"/>
  <c r="M720" i="15"/>
  <c r="T720" i="15"/>
  <c r="M689" i="15"/>
  <c r="T689" i="15"/>
  <c r="M681" i="15"/>
  <c r="T681" i="15"/>
  <c r="M673" i="15"/>
  <c r="T673" i="15"/>
  <c r="M661" i="15"/>
  <c r="T661" i="15"/>
  <c r="M645" i="15"/>
  <c r="T645" i="15"/>
  <c r="M641" i="15"/>
  <c r="T641" i="15"/>
  <c r="M634" i="15"/>
  <c r="T634" i="15"/>
  <c r="M630" i="15"/>
  <c r="T630" i="15"/>
  <c r="M626" i="15"/>
  <c r="T626" i="15"/>
  <c r="M752" i="15"/>
  <c r="T752" i="15"/>
  <c r="M744" i="15"/>
  <c r="T744" i="15"/>
  <c r="M732" i="15"/>
  <c r="T732" i="15"/>
  <c r="M724" i="15"/>
  <c r="T724" i="15"/>
  <c r="M716" i="15"/>
  <c r="T716" i="15"/>
  <c r="M705" i="15"/>
  <c r="T705" i="15"/>
  <c r="M693" i="15"/>
  <c r="T693" i="15"/>
  <c r="M685" i="15"/>
  <c r="T685" i="15"/>
  <c r="M677" i="15"/>
  <c r="T677" i="15"/>
  <c r="M669" i="15"/>
  <c r="T669" i="15"/>
  <c r="M657" i="15"/>
  <c r="T657" i="15"/>
  <c r="M747" i="15"/>
  <c r="T747" i="15"/>
  <c r="M743" i="15"/>
  <c r="T743" i="15"/>
  <c r="M735" i="15"/>
  <c r="T735" i="15"/>
  <c r="M727" i="15"/>
  <c r="T727" i="15"/>
  <c r="M715" i="15"/>
  <c r="T715" i="15"/>
  <c r="M708" i="15"/>
  <c r="T708" i="15"/>
  <c r="M704" i="15"/>
  <c r="T704" i="15"/>
  <c r="M698" i="15"/>
  <c r="T698" i="15"/>
  <c r="M692" i="15"/>
  <c r="T692" i="15"/>
  <c r="M672" i="15"/>
  <c r="T672" i="15"/>
  <c r="M668" i="15"/>
  <c r="T668" i="15"/>
  <c r="M660" i="15"/>
  <c r="T660" i="15"/>
  <c r="M656" i="15"/>
  <c r="T656" i="15"/>
  <c r="M652" i="15"/>
  <c r="T652" i="15"/>
  <c r="M644" i="15"/>
  <c r="T644" i="15"/>
  <c r="M640" i="15"/>
  <c r="T640" i="15"/>
  <c r="M637" i="15"/>
  <c r="T637" i="15"/>
  <c r="M633" i="15"/>
  <c r="T633" i="15"/>
  <c r="M629" i="15"/>
  <c r="T629" i="15"/>
  <c r="M621" i="15"/>
  <c r="T621" i="15"/>
  <c r="M750" i="15"/>
  <c r="T750" i="15"/>
  <c r="M730" i="15"/>
  <c r="T730" i="15"/>
  <c r="M726" i="15"/>
  <c r="T726" i="15"/>
  <c r="M718" i="15"/>
  <c r="T718" i="15"/>
  <c r="M697" i="15"/>
  <c r="T697" i="15"/>
  <c r="M691" i="15"/>
  <c r="T691" i="15"/>
  <c r="M675" i="15"/>
  <c r="T675" i="15"/>
  <c r="M667" i="15"/>
  <c r="T667" i="15"/>
  <c r="M651" i="15"/>
  <c r="T651" i="15"/>
  <c r="M628" i="15"/>
  <c r="T628" i="15"/>
  <c r="M605" i="15"/>
  <c r="T605" i="15"/>
  <c r="M615" i="15"/>
  <c r="T615" i="15"/>
  <c r="M596" i="15"/>
  <c r="T596" i="15"/>
  <c r="M585" i="15"/>
  <c r="T585" i="15"/>
  <c r="M578" i="15"/>
  <c r="T578" i="15"/>
  <c r="M574" i="15"/>
  <c r="T574" i="15"/>
  <c r="M570" i="15"/>
  <c r="T570" i="15"/>
  <c r="M562" i="15"/>
  <c r="T562" i="15"/>
  <c r="M557" i="15"/>
  <c r="T557" i="15"/>
  <c r="M553" i="15"/>
  <c r="T553" i="15"/>
  <c r="M549" i="15"/>
  <c r="T549" i="15"/>
  <c r="M545" i="15"/>
  <c r="T545" i="15"/>
  <c r="M541" i="15"/>
  <c r="T541" i="15"/>
  <c r="M537" i="15"/>
  <c r="M533" i="15"/>
  <c r="T533" i="15"/>
  <c r="M592" i="15"/>
  <c r="T592" i="15"/>
  <c r="M584" i="15"/>
  <c r="T584" i="15"/>
  <c r="M581" i="15"/>
  <c r="T581" i="15"/>
  <c r="M577" i="15"/>
  <c r="T577" i="15"/>
  <c r="M569" i="15"/>
  <c r="T569" i="15"/>
  <c r="M561" i="15"/>
  <c r="T561" i="15"/>
  <c r="M556" i="15"/>
  <c r="T556" i="15"/>
  <c r="M548" i="15"/>
  <c r="T548" i="15"/>
  <c r="M544" i="15"/>
  <c r="T544" i="15"/>
  <c r="M540" i="15"/>
  <c r="T540" i="15"/>
  <c r="M536" i="15"/>
  <c r="T536" i="15"/>
  <c r="M532" i="15"/>
  <c r="T532" i="15"/>
  <c r="M603" i="15"/>
  <c r="T603" i="15"/>
  <c r="M613" i="15"/>
  <c r="T613" i="15"/>
  <c r="M602" i="15"/>
  <c r="T602" i="15"/>
  <c r="M587" i="15"/>
  <c r="T587" i="15"/>
  <c r="M583" i="15"/>
  <c r="T583" i="15"/>
  <c r="M580" i="15"/>
  <c r="T580" i="15"/>
  <c r="M576" i="15"/>
  <c r="T576" i="15"/>
  <c r="M572" i="15"/>
  <c r="T572" i="15"/>
  <c r="M568" i="15"/>
  <c r="T568" i="15"/>
  <c r="M564" i="15"/>
  <c r="T564" i="15"/>
  <c r="M560" i="15"/>
  <c r="T560" i="15"/>
  <c r="M555" i="15"/>
  <c r="T555" i="15"/>
  <c r="M551" i="15"/>
  <c r="T551" i="15"/>
  <c r="M547" i="15"/>
  <c r="T547" i="15"/>
  <c r="M539" i="15"/>
  <c r="T539" i="15"/>
  <c r="M531" i="15"/>
  <c r="T531" i="15"/>
  <c r="M616" i="15"/>
  <c r="T616" i="15"/>
  <c r="M612" i="15"/>
  <c r="T612" i="15"/>
  <c r="M597" i="15"/>
  <c r="T597" i="15"/>
  <c r="M579" i="15"/>
  <c r="T579" i="15"/>
  <c r="M575" i="15"/>
  <c r="T575" i="15"/>
  <c r="M571" i="15"/>
  <c r="T571" i="15"/>
  <c r="M563" i="15"/>
  <c r="T563" i="15"/>
  <c r="M559" i="15"/>
  <c r="T559" i="15"/>
  <c r="M558" i="15"/>
  <c r="T558" i="15"/>
  <c r="M554" i="15"/>
  <c r="T554" i="15"/>
  <c r="M550" i="15"/>
  <c r="T550" i="15"/>
  <c r="M546" i="15"/>
  <c r="T546" i="15"/>
  <c r="M542" i="15"/>
  <c r="T542" i="15"/>
  <c r="M538" i="15"/>
  <c r="M534" i="15"/>
  <c r="T534" i="15"/>
  <c r="M530" i="15"/>
  <c r="T530" i="15"/>
  <c r="M523" i="15"/>
  <c r="T523" i="15"/>
  <c r="M519" i="15"/>
  <c r="T519" i="15"/>
  <c r="M515" i="15"/>
  <c r="T515" i="15"/>
  <c r="M511" i="15"/>
  <c r="T511" i="15"/>
  <c r="M503" i="15"/>
  <c r="T503" i="15"/>
  <c r="M499" i="15"/>
  <c r="T499" i="15"/>
  <c r="M495" i="15"/>
  <c r="T495" i="15"/>
  <c r="M491" i="15"/>
  <c r="T491" i="15"/>
  <c r="M487" i="15"/>
  <c r="T487" i="15"/>
  <c r="M483" i="15"/>
  <c r="T483" i="15"/>
  <c r="M479" i="15"/>
  <c r="T479" i="15"/>
  <c r="M475" i="15"/>
  <c r="T475" i="15"/>
  <c r="M471" i="15"/>
  <c r="T471" i="15"/>
  <c r="M467" i="15"/>
  <c r="T467" i="15"/>
  <c r="M463" i="15"/>
  <c r="T463" i="15"/>
  <c r="M459" i="15"/>
  <c r="T459" i="15"/>
  <c r="M455" i="15"/>
  <c r="T455" i="15"/>
  <c r="M451" i="15"/>
  <c r="T451" i="15"/>
  <c r="M447" i="15"/>
  <c r="T447" i="15"/>
  <c r="M443" i="15"/>
  <c r="T443" i="15"/>
  <c r="M439" i="15"/>
  <c r="T439" i="15"/>
  <c r="M435" i="15"/>
  <c r="T435" i="15"/>
  <c r="M431" i="15"/>
  <c r="T431" i="15"/>
  <c r="M409" i="15"/>
  <c r="T409" i="15"/>
  <c r="M405" i="15"/>
  <c r="T405" i="15"/>
  <c r="M401" i="15"/>
  <c r="T401" i="15"/>
  <c r="M393" i="15"/>
  <c r="T393" i="15"/>
  <c r="M389" i="15"/>
  <c r="T389" i="15"/>
  <c r="M385" i="15"/>
  <c r="T385" i="15"/>
  <c r="M381" i="15"/>
  <c r="T381" i="15"/>
  <c r="M377" i="15"/>
  <c r="T377" i="15"/>
  <c r="M373" i="15"/>
  <c r="T373" i="15"/>
  <c r="M361" i="15"/>
  <c r="T361" i="15"/>
  <c r="M358" i="15"/>
  <c r="T358" i="15"/>
  <c r="M354" i="15"/>
  <c r="T354" i="15"/>
  <c r="M350" i="15"/>
  <c r="T350" i="15"/>
  <c r="M346" i="15"/>
  <c r="T346" i="15"/>
  <c r="M526" i="15"/>
  <c r="T526" i="15"/>
  <c r="M522" i="15"/>
  <c r="T522" i="15"/>
  <c r="M518" i="15"/>
  <c r="T518" i="15"/>
  <c r="M510" i="15"/>
  <c r="T510" i="15"/>
  <c r="M506" i="15"/>
  <c r="T506" i="15"/>
  <c r="M502" i="15"/>
  <c r="T502" i="15"/>
  <c r="M498" i="15"/>
  <c r="T498" i="15"/>
  <c r="M490" i="15"/>
  <c r="T490" i="15"/>
  <c r="M486" i="15"/>
  <c r="T486" i="15"/>
  <c r="M482" i="15"/>
  <c r="T482" i="15"/>
  <c r="M478" i="15"/>
  <c r="T478" i="15"/>
  <c r="M454" i="15"/>
  <c r="T454" i="15"/>
  <c r="M450" i="15"/>
  <c r="T450" i="15"/>
  <c r="M438" i="15"/>
  <c r="T438" i="15"/>
  <c r="M434" i="15"/>
  <c r="T434" i="15"/>
  <c r="M430" i="15"/>
  <c r="T430" i="15"/>
  <c r="M408" i="15"/>
  <c r="T408" i="15"/>
  <c r="M404" i="15"/>
  <c r="T404" i="15"/>
  <c r="M400" i="15"/>
  <c r="T400" i="15"/>
  <c r="M392" i="15"/>
  <c r="T392" i="15"/>
  <c r="M380" i="15"/>
  <c r="T380" i="15"/>
  <c r="M376" i="15"/>
  <c r="T376" i="15"/>
  <c r="M372" i="15"/>
  <c r="T372" i="15"/>
  <c r="M364" i="15"/>
  <c r="T364" i="15"/>
  <c r="M357" i="15"/>
  <c r="T357" i="15"/>
  <c r="M349" i="15"/>
  <c r="T349" i="15"/>
  <c r="M345" i="15"/>
  <c r="T345" i="15"/>
  <c r="M341" i="15"/>
  <c r="T341" i="15"/>
  <c r="M525" i="15"/>
  <c r="T525" i="15"/>
  <c r="M521" i="15"/>
  <c r="T521" i="15"/>
  <c r="M517" i="15"/>
  <c r="T517" i="15"/>
  <c r="M513" i="15"/>
  <c r="T513" i="15"/>
  <c r="M509" i="15"/>
  <c r="T509" i="15"/>
  <c r="M505" i="15"/>
  <c r="T505" i="15"/>
  <c r="M501" i="15"/>
  <c r="T501" i="15"/>
  <c r="M497" i="15"/>
  <c r="T497" i="15"/>
  <c r="M489" i="15"/>
  <c r="T489" i="15"/>
  <c r="M477" i="15"/>
  <c r="T477" i="15"/>
  <c r="M473" i="15"/>
  <c r="T473" i="15"/>
  <c r="M469" i="15"/>
  <c r="T469" i="15"/>
  <c r="M465" i="15"/>
  <c r="T465" i="15"/>
  <c r="M461" i="15"/>
  <c r="T461" i="15"/>
  <c r="M453" i="15"/>
  <c r="T453" i="15"/>
  <c r="M449" i="15"/>
  <c r="T449" i="15"/>
  <c r="M445" i="15"/>
  <c r="T445" i="15"/>
  <c r="M437" i="15"/>
  <c r="T437" i="15"/>
  <c r="M433" i="15"/>
  <c r="T433" i="15"/>
  <c r="M429" i="15"/>
  <c r="T429" i="15"/>
  <c r="M407" i="15"/>
  <c r="T407" i="15"/>
  <c r="M399" i="15"/>
  <c r="T399" i="15"/>
  <c r="M391" i="15"/>
  <c r="T391" i="15"/>
  <c r="M387" i="15"/>
  <c r="T387" i="15"/>
  <c r="M383" i="15"/>
  <c r="T383" i="15"/>
  <c r="M375" i="15"/>
  <c r="T375" i="15"/>
  <c r="M371" i="15"/>
  <c r="T371" i="15"/>
  <c r="M352" i="15"/>
  <c r="T352" i="15"/>
  <c r="M348" i="15"/>
  <c r="T348" i="15"/>
  <c r="M344" i="15"/>
  <c r="T344" i="15"/>
  <c r="M520" i="15"/>
  <c r="T520" i="15"/>
  <c r="M516" i="15"/>
  <c r="T516" i="15"/>
  <c r="M512" i="15"/>
  <c r="T512" i="15"/>
  <c r="M508" i="15"/>
  <c r="T508" i="15"/>
  <c r="M504" i="15"/>
  <c r="T504" i="15"/>
  <c r="M500" i="15"/>
  <c r="T500" i="15"/>
  <c r="M496" i="15"/>
  <c r="T496" i="15"/>
  <c r="M488" i="15"/>
  <c r="T488" i="15"/>
  <c r="M484" i="15"/>
  <c r="T484" i="15"/>
  <c r="M480" i="15"/>
  <c r="T480" i="15"/>
  <c r="M476" i="15"/>
  <c r="T476" i="15"/>
  <c r="M472" i="15"/>
  <c r="T472" i="15"/>
  <c r="M468" i="15"/>
  <c r="T468" i="15"/>
  <c r="M464" i="15"/>
  <c r="T464" i="15"/>
  <c r="M452" i="15"/>
  <c r="T452" i="15"/>
  <c r="M444" i="15"/>
  <c r="T444" i="15"/>
  <c r="M440" i="15"/>
  <c r="T440" i="15"/>
  <c r="M436" i="15"/>
  <c r="T436" i="15"/>
  <c r="M432" i="15"/>
  <c r="T432" i="15"/>
  <c r="M402" i="15"/>
  <c r="T402" i="15"/>
  <c r="M386" i="15"/>
  <c r="T386" i="15"/>
  <c r="M378" i="15"/>
  <c r="T378" i="15"/>
  <c r="M374" i="15"/>
  <c r="T374" i="15"/>
  <c r="M355" i="15"/>
  <c r="T355" i="15"/>
  <c r="M351" i="15"/>
  <c r="T351" i="15"/>
  <c r="M343" i="15"/>
  <c r="T343" i="15"/>
  <c r="M335" i="15"/>
  <c r="T335" i="15"/>
  <c r="M311" i="15"/>
  <c r="T311" i="15"/>
  <c r="M334" i="15"/>
  <c r="T334" i="15"/>
  <c r="M330" i="15"/>
  <c r="T330" i="15"/>
  <c r="M322" i="15"/>
  <c r="T322" i="15"/>
  <c r="M318" i="15"/>
  <c r="T318" i="15"/>
  <c r="M314" i="15"/>
  <c r="T314" i="15"/>
  <c r="M323" i="15"/>
  <c r="T323" i="15"/>
  <c r="M299" i="15"/>
  <c r="T299" i="15"/>
  <c r="M333" i="15"/>
  <c r="T333" i="15"/>
  <c r="M329" i="15"/>
  <c r="T329" i="15"/>
  <c r="M325" i="15"/>
  <c r="T325" i="15"/>
  <c r="M321" i="15"/>
  <c r="T321" i="15"/>
  <c r="M317" i="15"/>
  <c r="T317" i="15"/>
  <c r="M313" i="15"/>
  <c r="T313" i="15"/>
  <c r="M309" i="15"/>
  <c r="T309" i="15"/>
  <c r="M297" i="15"/>
  <c r="T297" i="15"/>
  <c r="M327" i="15"/>
  <c r="T327" i="15"/>
  <c r="M315" i="15"/>
  <c r="T315" i="15"/>
  <c r="M340" i="15"/>
  <c r="T340" i="15"/>
  <c r="M332" i="15"/>
  <c r="T332" i="15"/>
  <c r="M328" i="15"/>
  <c r="T328" i="15"/>
  <c r="M316" i="15"/>
  <c r="T316" i="15"/>
  <c r="M312" i="15"/>
  <c r="T312" i="15"/>
  <c r="M308" i="15"/>
  <c r="T308" i="15"/>
  <c r="M304" i="15"/>
  <c r="T304" i="15"/>
  <c r="M300" i="15"/>
  <c r="T300" i="15"/>
  <c r="M293" i="15"/>
  <c r="T293" i="15"/>
  <c r="M277" i="15"/>
  <c r="T277" i="15"/>
  <c r="M269" i="15"/>
  <c r="T269" i="15"/>
  <c r="M265" i="15"/>
  <c r="T265" i="15"/>
  <c r="M261" i="15"/>
  <c r="T261" i="15"/>
  <c r="M257" i="15"/>
  <c r="T257" i="15"/>
  <c r="M292" i="15"/>
  <c r="T292" i="15"/>
  <c r="M288" i="15"/>
  <c r="T288" i="15"/>
  <c r="M284" i="15"/>
  <c r="T284" i="15"/>
  <c r="M280" i="15"/>
  <c r="T280" i="15"/>
  <c r="M276" i="15"/>
  <c r="T276" i="15"/>
  <c r="M272" i="15"/>
  <c r="T272" i="15"/>
  <c r="M256" i="15"/>
  <c r="T256" i="15"/>
  <c r="M248" i="15"/>
  <c r="T248" i="15"/>
  <c r="M291" i="15"/>
  <c r="T291" i="15"/>
  <c r="M287" i="15"/>
  <c r="T287" i="15"/>
  <c r="M283" i="15"/>
  <c r="T283" i="15"/>
  <c r="M279" i="15"/>
  <c r="T279" i="15"/>
  <c r="M275" i="15"/>
  <c r="T275" i="15"/>
  <c r="M271" i="15"/>
  <c r="T271" i="15"/>
  <c r="M267" i="15"/>
  <c r="T267" i="15"/>
  <c r="M263" i="15"/>
  <c r="T263" i="15"/>
  <c r="M255" i="15"/>
  <c r="T255" i="15"/>
  <c r="M290" i="15"/>
  <c r="T290" i="15"/>
  <c r="M286" i="15"/>
  <c r="T286" i="15"/>
  <c r="M282" i="15"/>
  <c r="T282" i="15"/>
  <c r="M278" i="15"/>
  <c r="T278" i="15"/>
  <c r="M274" i="15"/>
  <c r="T274" i="15"/>
  <c r="M258" i="15"/>
  <c r="T258" i="15"/>
  <c r="M254" i="15"/>
  <c r="T254" i="15"/>
  <c r="M776" i="15"/>
  <c r="M680" i="15"/>
  <c r="M264" i="15"/>
  <c r="P116" i="15"/>
  <c r="Q116" i="15" s="1"/>
  <c r="M457" i="15"/>
  <c r="M456" i="15"/>
  <c r="O214" i="15"/>
  <c r="T135" i="15"/>
  <c r="T129" i="15"/>
  <c r="T118" i="15"/>
  <c r="M886" i="15"/>
  <c r="M875" i="15"/>
  <c r="M731" i="15"/>
  <c r="M713" i="15"/>
  <c r="M620" i="15"/>
  <c r="M593" i="15"/>
  <c r="M524" i="15"/>
  <c r="P213" i="15"/>
  <c r="Q213" i="15" s="1"/>
  <c r="T194" i="15"/>
  <c r="M862" i="15"/>
  <c r="M654" i="15"/>
  <c r="M134" i="15"/>
  <c r="R134" i="15" s="1"/>
  <c r="M301" i="15"/>
  <c r="T190" i="15"/>
  <c r="T168" i="15"/>
  <c r="T145" i="15"/>
  <c r="T222" i="15"/>
  <c r="T213" i="15"/>
  <c r="T212" i="15"/>
  <c r="P224" i="15"/>
  <c r="T158" i="15"/>
  <c r="M874" i="15"/>
  <c r="M842" i="15"/>
  <c r="M830" i="15"/>
  <c r="M722" i="15"/>
  <c r="M384" i="15"/>
  <c r="T205" i="15"/>
  <c r="T160" i="15"/>
  <c r="T143" i="15"/>
  <c r="M163" i="15"/>
  <c r="Q163" i="15" s="1"/>
  <c r="M636" i="15"/>
  <c r="P220" i="15"/>
  <c r="O195" i="15"/>
  <c r="P205" i="15"/>
  <c r="Q205" i="15" s="1"/>
  <c r="T176" i="15"/>
  <c r="T157" i="15"/>
  <c r="T115" i="15"/>
  <c r="T151" i="15"/>
  <c r="M601" i="15"/>
  <c r="T239" i="15"/>
  <c r="T208" i="15"/>
  <c r="T206" i="15"/>
  <c r="P186" i="15"/>
  <c r="Q186" i="15" s="1"/>
  <c r="O172" i="15"/>
  <c r="O118" i="15"/>
  <c r="P145" i="15"/>
  <c r="Q145" i="15" s="1"/>
  <c r="M303" i="15"/>
  <c r="M281" i="15"/>
  <c r="M266" i="15"/>
  <c r="M737" i="15"/>
  <c r="M711" i="15"/>
  <c r="M796" i="15"/>
  <c r="M870" i="15"/>
  <c r="M866" i="15"/>
  <c r="M800" i="15"/>
  <c r="M755" i="15"/>
  <c r="M740" i="15"/>
  <c r="M738" i="15"/>
  <c r="M736" i="15"/>
  <c r="M625" i="15"/>
  <c r="M617" i="15"/>
  <c r="M600" i="15"/>
  <c r="M594" i="15"/>
  <c r="M567" i="15"/>
  <c r="M428" i="15"/>
  <c r="M365" i="15"/>
  <c r="M331" i="15"/>
  <c r="T232" i="15"/>
  <c r="T201" i="15"/>
  <c r="T170" i="15"/>
  <c r="T174" i="15"/>
  <c r="O176" i="15"/>
  <c r="P120" i="15"/>
  <c r="Q120" i="15" s="1"/>
  <c r="T149" i="15"/>
  <c r="T147" i="15"/>
  <c r="T127" i="15"/>
  <c r="T207" i="15"/>
  <c r="T187" i="15"/>
  <c r="O183" i="15"/>
  <c r="O182" i="15"/>
  <c r="T137" i="15"/>
  <c r="O160" i="15"/>
  <c r="T159" i="15"/>
  <c r="P150" i="15"/>
  <c r="Q150" i="15" s="1"/>
  <c r="T124" i="15"/>
  <c r="P146" i="15"/>
  <c r="Q146" i="15" s="1"/>
  <c r="T114" i="15"/>
  <c r="O143" i="15"/>
  <c r="T121" i="15"/>
  <c r="Q164" i="15"/>
  <c r="M688" i="15"/>
  <c r="M360" i="15"/>
  <c r="T244" i="15"/>
  <c r="O217" i="15"/>
  <c r="T223" i="15"/>
  <c r="P173" i="15"/>
  <c r="Q173" i="15" s="1"/>
  <c r="P184" i="15"/>
  <c r="Q184" i="15" s="1"/>
  <c r="P156" i="15"/>
  <c r="Q156" i="15" s="1"/>
  <c r="O134" i="15"/>
  <c r="P125" i="15"/>
  <c r="Q125" i="15" s="1"/>
  <c r="O163" i="15"/>
  <c r="Q29" i="15"/>
  <c r="M850" i="15"/>
  <c r="M825" i="15"/>
  <c r="M808" i="15"/>
  <c r="M807" i="15"/>
  <c r="M799" i="15"/>
  <c r="M792" i="15"/>
  <c r="M791" i="15"/>
  <c r="M751" i="15"/>
  <c r="M719" i="15"/>
  <c r="M712" i="15"/>
  <c r="M847" i="15"/>
  <c r="M659" i="15"/>
  <c r="M543" i="15"/>
  <c r="M528" i="15"/>
  <c r="M493" i="15"/>
  <c r="M492" i="15"/>
  <c r="M460" i="15"/>
  <c r="M366" i="15"/>
  <c r="M336" i="15"/>
  <c r="M326" i="15"/>
  <c r="M356" i="15"/>
  <c r="M337" i="15"/>
  <c r="M324" i="15"/>
  <c r="M319" i="15"/>
  <c r="M363" i="15"/>
  <c r="M338" i="15"/>
  <c r="M664" i="15"/>
  <c r="M353" i="15"/>
  <c r="M342" i="15"/>
  <c r="M339" i="15"/>
  <c r="M320" i="15"/>
  <c r="M306" i="15"/>
  <c r="M268" i="15"/>
  <c r="M262" i="15"/>
  <c r="M253" i="15"/>
  <c r="M252" i="15"/>
  <c r="M247" i="15"/>
  <c r="O127" i="15"/>
  <c r="O239" i="15"/>
  <c r="T243" i="15"/>
  <c r="T226" i="15"/>
  <c r="T241" i="15"/>
  <c r="O215" i="15"/>
  <c r="P198" i="15"/>
  <c r="Q198" i="15" s="1"/>
  <c r="T191" i="15"/>
  <c r="T210" i="15"/>
  <c r="O190" i="15"/>
  <c r="T183" i="15"/>
  <c r="T186" i="15"/>
  <c r="T180" i="15"/>
  <c r="T178" i="15"/>
  <c r="P136" i="15"/>
  <c r="P177" i="15"/>
  <c r="Q177" i="15" s="1"/>
  <c r="T150" i="15"/>
  <c r="O147" i="15"/>
  <c r="T133" i="15"/>
  <c r="T132" i="15"/>
  <c r="P126" i="15"/>
  <c r="Q126" i="15" s="1"/>
  <c r="O164" i="15"/>
  <c r="T142" i="15"/>
  <c r="Q123" i="15"/>
  <c r="T141" i="15"/>
  <c r="P63" i="15"/>
  <c r="Q63" i="15" s="1"/>
  <c r="T242" i="15"/>
  <c r="T209" i="15"/>
  <c r="P208" i="15"/>
  <c r="Q208" i="15" s="1"/>
  <c r="T181" i="15"/>
  <c r="M298" i="15"/>
  <c r="M270" i="15"/>
  <c r="M260" i="15"/>
  <c r="R217" i="15"/>
  <c r="T233" i="15"/>
  <c r="M216" i="15"/>
  <c r="R216" i="15" s="1"/>
  <c r="T193" i="15"/>
  <c r="P221" i="15"/>
  <c r="Q221" i="15" s="1"/>
  <c r="P170" i="15"/>
  <c r="Q170" i="15" s="1"/>
  <c r="P174" i="15"/>
  <c r="Q174" i="15" s="1"/>
  <c r="P159" i="15"/>
  <c r="Q159" i="15" s="1"/>
  <c r="O158" i="15"/>
  <c r="O135" i="15"/>
  <c r="O168" i="15"/>
  <c r="P227" i="15"/>
  <c r="Q227" i="15" s="1"/>
  <c r="P199" i="15"/>
  <c r="Q199" i="15" s="1"/>
  <c r="T153" i="15"/>
  <c r="P130" i="15"/>
  <c r="Q130" i="15" s="1"/>
  <c r="T164" i="15"/>
  <c r="T125" i="15"/>
  <c r="T152" i="15"/>
  <c r="T167" i="15"/>
  <c r="T123" i="15"/>
  <c r="P140" i="15"/>
  <c r="Q140" i="15" s="1"/>
  <c r="T175" i="15"/>
  <c r="T166" i="15"/>
  <c r="P175" i="15"/>
  <c r="Q175" i="15" s="1"/>
  <c r="T140" i="15"/>
  <c r="M900" i="15"/>
  <c r="M899" i="15"/>
  <c r="M898" i="15"/>
  <c r="M860" i="15"/>
  <c r="M849" i="15"/>
  <c r="M812" i="15"/>
  <c r="M783" i="15"/>
  <c r="M769" i="15"/>
  <c r="M763" i="15"/>
  <c r="M762" i="15"/>
  <c r="M665" i="15"/>
  <c r="M638" i="15"/>
  <c r="M622" i="15"/>
  <c r="M614" i="15"/>
  <c r="M589" i="15"/>
  <c r="M623" i="15"/>
  <c r="M826" i="15"/>
  <c r="M823" i="15"/>
  <c r="M683" i="15"/>
  <c r="M663" i="15"/>
  <c r="M631" i="15"/>
  <c r="M609" i="15"/>
  <c r="M607" i="15"/>
  <c r="M599" i="15"/>
  <c r="M590" i="15"/>
  <c r="M588" i="15"/>
  <c r="M653" i="15"/>
  <c r="M647" i="15"/>
  <c r="M624" i="15"/>
  <c r="M618" i="15"/>
  <c r="M610" i="15"/>
  <c r="M608" i="15"/>
  <c r="M591" i="15"/>
  <c r="M595" i="15"/>
  <c r="M535" i="15"/>
  <c r="M448" i="15"/>
  <c r="M396" i="15"/>
  <c r="M369" i="15"/>
  <c r="M368" i="15"/>
  <c r="M397" i="15"/>
  <c r="M573" i="15"/>
  <c r="M529" i="15"/>
  <c r="M514" i="15"/>
  <c r="M481" i="15"/>
  <c r="M406" i="15"/>
  <c r="M398" i="15"/>
  <c r="M388" i="15"/>
  <c r="M370" i="15"/>
  <c r="M367" i="15"/>
  <c r="M362" i="15"/>
  <c r="M347" i="15"/>
  <c r="M394" i="15"/>
  <c r="M382" i="15"/>
  <c r="M295" i="15"/>
  <c r="M273" i="15"/>
  <c r="P219" i="15"/>
  <c r="Q219" i="15" s="1"/>
  <c r="T231" i="15"/>
  <c r="T171" i="15"/>
  <c r="P218" i="15"/>
  <c r="R223" i="15"/>
  <c r="P242" i="15"/>
  <c r="Q242" i="15" s="1"/>
  <c r="P241" i="15"/>
  <c r="Q241" i="15" s="1"/>
  <c r="M211" i="15"/>
  <c r="R211" i="15" s="1"/>
  <c r="T211" i="15"/>
  <c r="P193" i="15"/>
  <c r="Q193" i="15" s="1"/>
  <c r="M188" i="15"/>
  <c r="Q188" i="15" s="1"/>
  <c r="T188" i="15"/>
  <c r="R184" i="15"/>
  <c r="R154" i="15"/>
  <c r="Q154" i="15"/>
  <c r="R231" i="15"/>
  <c r="T229" i="15"/>
  <c r="P244" i="15"/>
  <c r="Q244" i="15" s="1"/>
  <c r="T217" i="15"/>
  <c r="T189" i="15"/>
  <c r="M189" i="15"/>
  <c r="T203" i="15"/>
  <c r="O180" i="15"/>
  <c r="P180" i="15"/>
  <c r="Q180" i="15" s="1"/>
  <c r="R228" i="15"/>
  <c r="Q228" i="15"/>
  <c r="R148" i="15"/>
  <c r="Q148" i="15"/>
  <c r="M249" i="15"/>
  <c r="T246" i="15"/>
  <c r="P236" i="15"/>
  <c r="Q236" i="15" s="1"/>
  <c r="M234" i="15"/>
  <c r="R234" i="15" s="1"/>
  <c r="T219" i="15"/>
  <c r="P230" i="15"/>
  <c r="P243" i="15"/>
  <c r="Q243" i="15" s="1"/>
  <c r="P233" i="15"/>
  <c r="Q233" i="15" s="1"/>
  <c r="M235" i="15"/>
  <c r="R235" i="15" s="1"/>
  <c r="M218" i="15"/>
  <c r="T218" i="15"/>
  <c r="O197" i="15"/>
  <c r="P197" i="15"/>
  <c r="O207" i="15"/>
  <c r="P207" i="15"/>
  <c r="Q207" i="15" s="1"/>
  <c r="T195" i="15"/>
  <c r="P187" i="15"/>
  <c r="Q187" i="15" s="1"/>
  <c r="O203" i="15"/>
  <c r="P203" i="15"/>
  <c r="Q203" i="15" s="1"/>
  <c r="M202" i="15"/>
  <c r="T202" i="15"/>
  <c r="P201" i="15"/>
  <c r="Q201" i="15" s="1"/>
  <c r="O8" i="15"/>
  <c r="P8" i="15"/>
  <c r="Q8" i="15" s="1"/>
  <c r="T238" i="15"/>
  <c r="R144" i="15"/>
  <c r="Q144" i="15"/>
  <c r="R117" i="15"/>
  <c r="Q217" i="15"/>
  <c r="M225" i="15"/>
  <c r="Q225" i="15" s="1"/>
  <c r="T225" i="15"/>
  <c r="M215" i="15"/>
  <c r="Q215" i="15" s="1"/>
  <c r="T215" i="15"/>
  <c r="M197" i="15"/>
  <c r="R197" i="15" s="1"/>
  <c r="T197" i="15"/>
  <c r="T204" i="15"/>
  <c r="M204" i="15"/>
  <c r="R204" i="15" s="1"/>
  <c r="R137" i="15"/>
  <c r="T228" i="15"/>
  <c r="T156" i="15"/>
  <c r="T155" i="15"/>
  <c r="O154" i="15"/>
  <c r="O148" i="15"/>
  <c r="Q147" i="15"/>
  <c r="O144" i="15"/>
  <c r="Q143" i="15"/>
  <c r="O117" i="15"/>
  <c r="O29" i="15"/>
  <c r="P9" i="15"/>
  <c r="Q9" i="15" s="1"/>
  <c r="Q28" i="15"/>
  <c r="T179" i="15"/>
  <c r="P178" i="15"/>
  <c r="Q178" i="15" s="1"/>
  <c r="T184" i="15"/>
  <c r="Q118" i="15"/>
  <c r="P155" i="15"/>
  <c r="Q155" i="15" s="1"/>
  <c r="T154" i="15"/>
  <c r="T148" i="15"/>
  <c r="T144" i="15"/>
  <c r="Q117" i="15"/>
  <c r="T192" i="15"/>
  <c r="T198" i="15"/>
  <c r="R194" i="15"/>
  <c r="P162" i="15"/>
  <c r="Q162" i="15" s="1"/>
  <c r="P169" i="15"/>
  <c r="Q169" i="15" s="1"/>
  <c r="T136" i="15"/>
  <c r="T116" i="15"/>
  <c r="Q160" i="15"/>
  <c r="Q168" i="15"/>
  <c r="O228" i="15"/>
  <c r="T200" i="15"/>
  <c r="T199" i="15"/>
  <c r="T113" i="15"/>
  <c r="P153" i="15"/>
  <c r="Q153" i="15" s="1"/>
  <c r="T130" i="15"/>
  <c r="P149" i="15"/>
  <c r="Q149" i="15" s="1"/>
  <c r="P124" i="15"/>
  <c r="Q124" i="15" s="1"/>
  <c r="T146" i="15"/>
  <c r="P114" i="15"/>
  <c r="Q114" i="15" s="1"/>
  <c r="P132" i="15"/>
  <c r="Q132" i="15" s="1"/>
  <c r="T126" i="15"/>
  <c r="P142" i="15"/>
  <c r="Q142" i="15" s="1"/>
  <c r="O123" i="15"/>
  <c r="T117" i="15"/>
  <c r="Q137" i="15"/>
  <c r="O86" i="15"/>
  <c r="P76" i="15"/>
  <c r="Q76" i="15" s="1"/>
  <c r="P75" i="15"/>
  <c r="Q75" i="15" s="1"/>
  <c r="O74" i="15"/>
  <c r="O50" i="15"/>
  <c r="P41" i="15"/>
  <c r="Q41" i="15" s="1"/>
  <c r="O34" i="15"/>
  <c r="O13" i="15"/>
  <c r="Q138" i="15"/>
  <c r="Q131" i="15"/>
  <c r="P110" i="15"/>
  <c r="Q110" i="15" s="1"/>
  <c r="O43" i="15"/>
  <c r="P109" i="15"/>
  <c r="Q109" i="15" s="1"/>
  <c r="P108" i="15"/>
  <c r="Q108" i="15" s="1"/>
  <c r="P81" i="15"/>
  <c r="P66" i="15"/>
  <c r="Q66" i="15" s="1"/>
  <c r="P84" i="15"/>
  <c r="Q84" i="15" s="1"/>
  <c r="O49" i="15"/>
  <c r="P70" i="15"/>
  <c r="Q70" i="15" s="1"/>
  <c r="O69" i="15"/>
  <c r="O7" i="15"/>
  <c r="P88" i="15"/>
  <c r="Q88" i="15" s="1"/>
  <c r="R68" i="15"/>
  <c r="O104" i="15"/>
  <c r="Q102" i="15"/>
  <c r="Q85" i="15"/>
  <c r="O59" i="15"/>
  <c r="O73" i="15"/>
  <c r="P68" i="15"/>
  <c r="Q68" i="15" s="1"/>
  <c r="O67" i="15"/>
  <c r="P10" i="15"/>
  <c r="Q10" i="15" s="1"/>
  <c r="P99" i="15"/>
  <c r="Q99" i="15" s="1"/>
  <c r="P64" i="15"/>
  <c r="Q64" i="15" s="1"/>
  <c r="P52" i="15"/>
  <c r="Q52" i="15" s="1"/>
  <c r="P61" i="15"/>
  <c r="Q61" i="15" s="1"/>
  <c r="Q59" i="15"/>
  <c r="P27" i="15"/>
  <c r="Q27" i="15" s="1"/>
  <c r="O139" i="15"/>
  <c r="O138" i="15"/>
  <c r="O103" i="15"/>
  <c r="O102" i="15"/>
  <c r="O62" i="15"/>
  <c r="O78" i="15"/>
  <c r="O90" i="15"/>
  <c r="O44" i="15"/>
  <c r="P77" i="15"/>
  <c r="Q77" i="15" s="1"/>
  <c r="Q49" i="15"/>
  <c r="O38" i="15"/>
  <c r="P37" i="15"/>
  <c r="P12" i="15"/>
  <c r="Q12" i="15" s="1"/>
  <c r="O24" i="15"/>
  <c r="R110" i="15"/>
  <c r="P36" i="15"/>
  <c r="Q36" i="15" s="1"/>
  <c r="O35" i="15"/>
  <c r="Q25" i="15"/>
  <c r="R19" i="15"/>
  <c r="R84" i="15"/>
  <c r="R104" i="15"/>
  <c r="Q45" i="15"/>
  <c r="Q94" i="15"/>
  <c r="Q128" i="15"/>
  <c r="Q69" i="15"/>
  <c r="R45" i="15"/>
  <c r="P98" i="15"/>
  <c r="R94" i="15"/>
  <c r="P93" i="15"/>
  <c r="R128" i="15"/>
  <c r="Q74" i="15"/>
  <c r="P71" i="15"/>
  <c r="Q71" i="15" s="1"/>
  <c r="P48" i="15"/>
  <c r="Q48" i="15" s="1"/>
  <c r="P87" i="15"/>
  <c r="Q87" i="15" s="1"/>
  <c r="P17" i="15"/>
  <c r="Q17" i="15" s="1"/>
  <c r="P19" i="15"/>
  <c r="Q19" i="15" s="1"/>
  <c r="O18" i="15"/>
  <c r="P15" i="15"/>
  <c r="Q15" i="15" s="1"/>
  <c r="R139" i="15"/>
  <c r="R103" i="15"/>
  <c r="O45" i="15"/>
  <c r="O94" i="15"/>
  <c r="O128" i="15"/>
  <c r="O31" i="15"/>
  <c r="O28" i="15"/>
  <c r="P26" i="15"/>
  <c r="Q26" i="15" s="1"/>
  <c r="O25" i="15"/>
  <c r="O21" i="15"/>
  <c r="Q18" i="15"/>
  <c r="M777" i="15"/>
  <c r="M714" i="15"/>
  <c r="M701" i="15"/>
  <c r="M658" i="15"/>
  <c r="M507" i="15"/>
  <c r="M876" i="15"/>
  <c r="M839" i="15"/>
  <c r="M802" i="15"/>
  <c r="M809" i="15"/>
  <c r="M784" i="15"/>
  <c r="M756" i="15"/>
  <c r="M676" i="15"/>
  <c r="M598" i="15"/>
  <c r="M586" i="15"/>
  <c r="M893" i="15"/>
  <c r="M831" i="15"/>
  <c r="M780" i="15"/>
  <c r="M699" i="15"/>
  <c r="M793" i="15"/>
  <c r="M696" i="15"/>
  <c r="M770" i="15"/>
  <c r="M723" i="15"/>
  <c r="M709" i="15"/>
  <c r="M706" i="15"/>
  <c r="M811" i="15"/>
  <c r="M795" i="15"/>
  <c r="M771" i="15"/>
  <c r="M739" i="15"/>
  <c r="M684" i="15"/>
  <c r="M611" i="15"/>
  <c r="M565" i="15"/>
  <c r="M582" i="15"/>
  <c r="M552" i="15"/>
  <c r="M527" i="15"/>
  <c r="M632" i="15"/>
  <c r="M649" i="15"/>
  <c r="M604" i="15"/>
  <c r="M606" i="15"/>
  <c r="M648" i="15"/>
  <c r="M566" i="15"/>
  <c r="M474" i="15"/>
  <c r="M442" i="15"/>
  <c r="M379" i="15"/>
  <c r="M462" i="15"/>
  <c r="M470" i="15"/>
  <c r="M441" i="15"/>
  <c r="M494" i="15"/>
  <c r="M458" i="15"/>
  <c r="M446" i="15"/>
  <c r="M485" i="15"/>
  <c r="M466" i="15"/>
  <c r="M403" i="15"/>
  <c r="M390" i="15"/>
  <c r="M395" i="15"/>
  <c r="M359" i="15"/>
  <c r="T196" i="15"/>
  <c r="M196" i="15"/>
  <c r="M302" i="15"/>
  <c r="M285" i="15"/>
  <c r="R213" i="15"/>
  <c r="T165" i="15"/>
  <c r="M165" i="15"/>
  <c r="M307" i="15"/>
  <c r="M220" i="15"/>
  <c r="T220" i="15"/>
  <c r="M305" i="15"/>
  <c r="M289" i="15"/>
  <c r="M259" i="15"/>
  <c r="M296" i="15"/>
  <c r="R240" i="15"/>
  <c r="M310" i="15"/>
  <c r="M294" i="15"/>
  <c r="M250" i="15"/>
  <c r="Q127" i="15"/>
  <c r="R127" i="15"/>
  <c r="R243" i="15"/>
  <c r="R190" i="15"/>
  <c r="Q190" i="15"/>
  <c r="T236" i="15"/>
  <c r="P171" i="15"/>
  <c r="Q171" i="15" s="1"/>
  <c r="O171" i="15"/>
  <c r="O209" i="15"/>
  <c r="P209" i="15"/>
  <c r="Q209" i="15" s="1"/>
  <c r="R116" i="15"/>
  <c r="R101" i="15"/>
  <c r="O246" i="15"/>
  <c r="P246" i="15"/>
  <c r="Q246" i="15" s="1"/>
  <c r="P210" i="15"/>
  <c r="Q210" i="15" s="1"/>
  <c r="O210" i="15"/>
  <c r="R186" i="15"/>
  <c r="M105" i="15"/>
  <c r="T105" i="15"/>
  <c r="R246" i="15"/>
  <c r="P232" i="15"/>
  <c r="Q232" i="15" s="1"/>
  <c r="O232" i="15"/>
  <c r="M230" i="15"/>
  <c r="T230" i="15"/>
  <c r="R212" i="15"/>
  <c r="T173" i="15"/>
  <c r="R210" i="15"/>
  <c r="M251" i="15"/>
  <c r="R236" i="15"/>
  <c r="M224" i="15"/>
  <c r="T224" i="15"/>
  <c r="O181" i="15"/>
  <c r="P181" i="15"/>
  <c r="Q181" i="15" s="1"/>
  <c r="R222" i="15"/>
  <c r="O225" i="15"/>
  <c r="O223" i="15"/>
  <c r="P223" i="15"/>
  <c r="Q223" i="15" s="1"/>
  <c r="P191" i="15"/>
  <c r="Q191" i="15" s="1"/>
  <c r="O191" i="15"/>
  <c r="R203" i="15"/>
  <c r="R181" i="15"/>
  <c r="R229" i="15"/>
  <c r="R173" i="15"/>
  <c r="R178" i="15"/>
  <c r="R214" i="15"/>
  <c r="Q214" i="15"/>
  <c r="O194" i="15"/>
  <c r="P194" i="15"/>
  <c r="Q194" i="15" s="1"/>
  <c r="R8" i="15"/>
  <c r="P238" i="15"/>
  <c r="Q238" i="15" s="1"/>
  <c r="O238" i="15"/>
  <c r="R169" i="15"/>
  <c r="O161" i="15"/>
  <c r="P161" i="15"/>
  <c r="O231" i="15"/>
  <c r="P231" i="15"/>
  <c r="Q231" i="15" s="1"/>
  <c r="R233" i="15"/>
  <c r="P226" i="15"/>
  <c r="Q226" i="15" s="1"/>
  <c r="O226" i="15"/>
  <c r="R208" i="15"/>
  <c r="Q195" i="15"/>
  <c r="R195" i="15"/>
  <c r="T221" i="15"/>
  <c r="R187" i="15"/>
  <c r="T240" i="15"/>
  <c r="M161" i="15"/>
  <c r="T161" i="15"/>
  <c r="Q239" i="15"/>
  <c r="R239" i="15"/>
  <c r="R244" i="15"/>
  <c r="O212" i="15"/>
  <c r="P212" i="15"/>
  <c r="Q212" i="15" s="1"/>
  <c r="R207" i="15"/>
  <c r="P206" i="15"/>
  <c r="Q206" i="15" s="1"/>
  <c r="O206" i="15"/>
  <c r="O188" i="15"/>
  <c r="M182" i="15"/>
  <c r="T185" i="15"/>
  <c r="M185" i="15"/>
  <c r="R199" i="15"/>
  <c r="P65" i="15"/>
  <c r="O65" i="15"/>
  <c r="R205" i="15"/>
  <c r="O202" i="15"/>
  <c r="P202" i="15"/>
  <c r="R219" i="15"/>
  <c r="O222" i="15"/>
  <c r="P222" i="15"/>
  <c r="Q222" i="15" s="1"/>
  <c r="R241" i="15"/>
  <c r="P216" i="15"/>
  <c r="O216" i="15"/>
  <c r="T214" i="15"/>
  <c r="R193" i="15"/>
  <c r="T8" i="15"/>
  <c r="R183" i="15"/>
  <c r="Q183" i="15"/>
  <c r="R180" i="15"/>
  <c r="R179" i="15"/>
  <c r="M172" i="15"/>
  <c r="R221" i="15"/>
  <c r="P189" i="15"/>
  <c r="O189" i="15"/>
  <c r="R162" i="15"/>
  <c r="Q176" i="15"/>
  <c r="T120" i="15"/>
  <c r="Q136" i="15"/>
  <c r="P96" i="15"/>
  <c r="O96" i="15"/>
  <c r="Q44" i="15"/>
  <c r="R44" i="15"/>
  <c r="P42" i="15"/>
  <c r="O42" i="15"/>
  <c r="R119" i="15"/>
  <c r="R113" i="15"/>
  <c r="R149" i="15"/>
  <c r="R114" i="15"/>
  <c r="R142" i="15"/>
  <c r="R140" i="15"/>
  <c r="P106" i="15"/>
  <c r="Q106" i="15" s="1"/>
  <c r="O106" i="15"/>
  <c r="Q62" i="15"/>
  <c r="R62" i="15"/>
  <c r="R67" i="15"/>
  <c r="Q67" i="15"/>
  <c r="T169" i="15"/>
  <c r="T177" i="15"/>
  <c r="P115" i="15"/>
  <c r="Q115" i="15" s="1"/>
  <c r="O200" i="15"/>
  <c r="P200" i="15"/>
  <c r="Q200" i="15" s="1"/>
  <c r="R130" i="15"/>
  <c r="R146" i="15"/>
  <c r="R126" i="15"/>
  <c r="O107" i="15"/>
  <c r="P107" i="15"/>
  <c r="Q107" i="15" s="1"/>
  <c r="P100" i="15"/>
  <c r="O100" i="15"/>
  <c r="Q90" i="15"/>
  <c r="R90" i="15"/>
  <c r="O137" i="15"/>
  <c r="Q135" i="15"/>
  <c r="R135" i="15"/>
  <c r="R155" i="15"/>
  <c r="R141" i="15"/>
  <c r="O192" i="15"/>
  <c r="P192" i="15"/>
  <c r="Q192" i="15" s="1"/>
  <c r="R166" i="15"/>
  <c r="R79" i="15"/>
  <c r="O157" i="15"/>
  <c r="P157" i="15"/>
  <c r="Q157" i="15" s="1"/>
  <c r="T227" i="15"/>
  <c r="R192" i="15"/>
  <c r="P91" i="15"/>
  <c r="O91" i="15"/>
  <c r="M32" i="15"/>
  <c r="T32" i="15"/>
  <c r="R30" i="15"/>
  <c r="O16" i="15"/>
  <c r="P16" i="15"/>
  <c r="Q16" i="15" s="1"/>
  <c r="P234" i="15"/>
  <c r="P229" i="15"/>
  <c r="Q229" i="15" s="1"/>
  <c r="P235" i="15"/>
  <c r="Q235" i="15" s="1"/>
  <c r="P211" i="15"/>
  <c r="P196" i="15"/>
  <c r="P204" i="15"/>
  <c r="P240" i="15"/>
  <c r="Q240" i="15" s="1"/>
  <c r="P179" i="15"/>
  <c r="Q179" i="15" s="1"/>
  <c r="O185" i="15"/>
  <c r="Q158" i="15"/>
  <c r="T119" i="15"/>
  <c r="R227" i="15"/>
  <c r="R152" i="15"/>
  <c r="O151" i="15"/>
  <c r="P151" i="15"/>
  <c r="Q151" i="15" s="1"/>
  <c r="R133" i="15"/>
  <c r="O129" i="15"/>
  <c r="P129" i="15"/>
  <c r="Q129" i="15" s="1"/>
  <c r="R121" i="15"/>
  <c r="O167" i="15"/>
  <c r="P167" i="15"/>
  <c r="Q167" i="15" s="1"/>
  <c r="R123" i="15"/>
  <c r="Q78" i="15"/>
  <c r="R78" i="15"/>
  <c r="Q50" i="15"/>
  <c r="R50" i="15"/>
  <c r="O56" i="15"/>
  <c r="P56" i="15"/>
  <c r="Q56" i="15" s="1"/>
  <c r="Q34" i="15"/>
  <c r="R34" i="15"/>
  <c r="P165" i="15"/>
  <c r="T162" i="15"/>
  <c r="P119" i="15"/>
  <c r="Q119" i="15" s="1"/>
  <c r="R118" i="15"/>
  <c r="R156" i="15"/>
  <c r="P113" i="15"/>
  <c r="Q113" i="15" s="1"/>
  <c r="R151" i="15"/>
  <c r="R129" i="15"/>
  <c r="R167" i="15"/>
  <c r="R66" i="15"/>
  <c r="P79" i="15"/>
  <c r="Q79" i="15" s="1"/>
  <c r="M81" i="15"/>
  <c r="P101" i="15"/>
  <c r="Q101" i="15" s="1"/>
  <c r="M100" i="15"/>
  <c r="R99" i="15"/>
  <c r="M96" i="15"/>
  <c r="R64" i="15"/>
  <c r="M91" i="15"/>
  <c r="R52" i="15"/>
  <c r="M65" i="15"/>
  <c r="R76" i="15"/>
  <c r="M42" i="15"/>
  <c r="M55" i="15"/>
  <c r="R56" i="15"/>
  <c r="T89" i="15"/>
  <c r="T41" i="15"/>
  <c r="R11" i="15"/>
  <c r="R16" i="15"/>
  <c r="O20" i="15"/>
  <c r="P20" i="15"/>
  <c r="Q20" i="15" s="1"/>
  <c r="O97" i="15"/>
  <c r="P97" i="15"/>
  <c r="O92" i="15"/>
  <c r="P92" i="15"/>
  <c r="O122" i="15"/>
  <c r="P122" i="15"/>
  <c r="R74" i="15"/>
  <c r="O72" i="15"/>
  <c r="P72" i="15"/>
  <c r="O57" i="15"/>
  <c r="O89" i="15"/>
  <c r="P89" i="15"/>
  <c r="Q89" i="15" s="1"/>
  <c r="R40" i="15"/>
  <c r="Q38" i="15"/>
  <c r="R38" i="15"/>
  <c r="R35" i="15"/>
  <c r="Q24" i="15"/>
  <c r="R22" i="15"/>
  <c r="R20" i="15"/>
  <c r="P82" i="15"/>
  <c r="Q82" i="15" s="1"/>
  <c r="O131" i="15"/>
  <c r="Q104" i="15"/>
  <c r="P80" i="15"/>
  <c r="Q80" i="15" s="1"/>
  <c r="O85" i="15"/>
  <c r="M97" i="15"/>
  <c r="M92" i="15"/>
  <c r="M122" i="15"/>
  <c r="M72" i="15"/>
  <c r="P60" i="15"/>
  <c r="Q60" i="15" s="1"/>
  <c r="R89" i="15"/>
  <c r="R28" i="15"/>
  <c r="P152" i="15"/>
  <c r="Q152" i="15" s="1"/>
  <c r="P133" i="15"/>
  <c r="Q133" i="15" s="1"/>
  <c r="P121" i="15"/>
  <c r="Q121" i="15" s="1"/>
  <c r="P141" i="15"/>
  <c r="Q141" i="15" s="1"/>
  <c r="P166" i="15"/>
  <c r="Q166" i="15" s="1"/>
  <c r="T108" i="15"/>
  <c r="P83" i="15"/>
  <c r="Q83" i="15" s="1"/>
  <c r="P53" i="15"/>
  <c r="Q53" i="15" s="1"/>
  <c r="P46" i="15"/>
  <c r="Q46" i="15" s="1"/>
  <c r="P95" i="15"/>
  <c r="Q95" i="15" s="1"/>
  <c r="P54" i="15"/>
  <c r="Q54" i="15" s="1"/>
  <c r="P51" i="15"/>
  <c r="Q51" i="15" s="1"/>
  <c r="Q57" i="15"/>
  <c r="R57" i="15"/>
  <c r="R88" i="15"/>
  <c r="Q31" i="15"/>
  <c r="R31" i="15"/>
  <c r="R25" i="15"/>
  <c r="R150" i="15"/>
  <c r="R145" i="15"/>
  <c r="R164" i="15"/>
  <c r="P105" i="15"/>
  <c r="M86" i="15"/>
  <c r="M98" i="15"/>
  <c r="M93" i="15"/>
  <c r="M73" i="15"/>
  <c r="R61" i="15"/>
  <c r="O58" i="15"/>
  <c r="P58" i="15"/>
  <c r="Q58" i="15" s="1"/>
  <c r="O39" i="15"/>
  <c r="P39" i="15"/>
  <c r="Q39" i="15" s="1"/>
  <c r="Q13" i="15"/>
  <c r="R13" i="15"/>
  <c r="R18" i="15"/>
  <c r="Q139" i="15"/>
  <c r="R43" i="15"/>
  <c r="R109" i="15"/>
  <c r="Q103" i="15"/>
  <c r="R39" i="15"/>
  <c r="R24" i="15"/>
  <c r="Q21" i="15"/>
  <c r="R21" i="15"/>
  <c r="T131" i="15"/>
  <c r="Q43" i="15"/>
  <c r="T85" i="15"/>
  <c r="R83" i="15"/>
  <c r="R46" i="15"/>
  <c r="R54" i="15"/>
  <c r="R77" i="15"/>
  <c r="R63" i="15"/>
  <c r="R48" i="15"/>
  <c r="R47" i="15"/>
  <c r="Q7" i="15"/>
  <c r="R7" i="15"/>
  <c r="Q37" i="15"/>
  <c r="R37" i="15"/>
  <c r="Q35" i="15"/>
  <c r="O30" i="15"/>
  <c r="P30" i="15"/>
  <c r="Q30" i="15" s="1"/>
  <c r="R15" i="15"/>
  <c r="R112" i="15"/>
  <c r="R33" i="15"/>
  <c r="R14" i="15"/>
  <c r="R23" i="15"/>
  <c r="P55" i="15"/>
  <c r="P47" i="15"/>
  <c r="Q47" i="15" s="1"/>
  <c r="P40" i="15"/>
  <c r="Q40" i="15" s="1"/>
  <c r="P33" i="15"/>
  <c r="Q33" i="15" s="1"/>
  <c r="P14" i="15"/>
  <c r="Q14" i="15" s="1"/>
  <c r="P23" i="15"/>
  <c r="Q23" i="15" s="1"/>
  <c r="P112" i="15"/>
  <c r="Q112" i="15" s="1"/>
  <c r="P32" i="15"/>
  <c r="P11" i="15"/>
  <c r="Q11" i="15" s="1"/>
  <c r="P22" i="15"/>
  <c r="Q22" i="15" s="1"/>
  <c r="R755" i="15" l="1"/>
  <c r="Q755" i="15"/>
  <c r="R770" i="15"/>
  <c r="Q770" i="15"/>
  <c r="R762" i="15"/>
  <c r="Q762" i="15"/>
  <c r="Q776" i="15"/>
  <c r="R776" i="15"/>
  <c r="R764" i="15"/>
  <c r="Q764" i="15"/>
  <c r="R773" i="15"/>
  <c r="Q773" i="15"/>
  <c r="R774" i="15"/>
  <c r="Q774" i="15"/>
  <c r="Q775" i="15"/>
  <c r="R775" i="15"/>
  <c r="R761" i="15"/>
  <c r="Q761" i="15"/>
  <c r="R763" i="15"/>
  <c r="Q763" i="15"/>
  <c r="R538" i="15"/>
  <c r="Q538" i="15"/>
  <c r="R771" i="15"/>
  <c r="Q771" i="15"/>
  <c r="R756" i="15"/>
  <c r="Q756" i="15"/>
  <c r="R769" i="15"/>
  <c r="Q769" i="15"/>
  <c r="R772" i="15"/>
  <c r="Q772" i="15"/>
  <c r="R781" i="15"/>
  <c r="Q781" i="15"/>
  <c r="R782" i="15"/>
  <c r="Q782" i="15"/>
  <c r="R760" i="15"/>
  <c r="Q760" i="15"/>
  <c r="R779" i="15"/>
  <c r="Q779" i="15"/>
  <c r="Q784" i="15"/>
  <c r="R784" i="15"/>
  <c r="R783" i="15"/>
  <c r="Q783" i="15"/>
  <c r="R780" i="15"/>
  <c r="Q780" i="15"/>
  <c r="Q777" i="15"/>
  <c r="R777" i="15"/>
  <c r="R757" i="15"/>
  <c r="Q757" i="15"/>
  <c r="R758" i="15"/>
  <c r="Q758" i="15"/>
  <c r="Q759" i="15"/>
  <c r="R759" i="15"/>
  <c r="Q768" i="15"/>
  <c r="R768" i="15"/>
  <c r="R754" i="15"/>
  <c r="Q754" i="15"/>
  <c r="R537" i="15"/>
  <c r="Q537" i="15"/>
  <c r="R765" i="15"/>
  <c r="Q765" i="15"/>
  <c r="R766" i="15"/>
  <c r="Q766" i="15"/>
  <c r="Q767" i="15"/>
  <c r="R767" i="15"/>
  <c r="R753" i="15"/>
  <c r="Q753" i="15"/>
  <c r="R778" i="15"/>
  <c r="Q778" i="15"/>
  <c r="Q134" i="15"/>
  <c r="R709" i="15"/>
  <c r="Q709" i="15"/>
  <c r="R701" i="15"/>
  <c r="Q701" i="15"/>
  <c r="R618" i="15"/>
  <c r="Q618" i="15"/>
  <c r="R664" i="15"/>
  <c r="Q664" i="15"/>
  <c r="Q719" i="15"/>
  <c r="R719" i="15"/>
  <c r="R688" i="15"/>
  <c r="Q688" i="15"/>
  <c r="R625" i="15"/>
  <c r="Q625" i="15"/>
  <c r="R722" i="15"/>
  <c r="Q722" i="15"/>
  <c r="R620" i="15"/>
  <c r="Q620" i="15"/>
  <c r="R684" i="15"/>
  <c r="Q684" i="15"/>
  <c r="R723" i="15"/>
  <c r="Q723" i="15"/>
  <c r="R699" i="15"/>
  <c r="Q699" i="15"/>
  <c r="R714" i="15"/>
  <c r="Q714" i="15"/>
  <c r="R624" i="15"/>
  <c r="Q624" i="15"/>
  <c r="R631" i="15"/>
  <c r="Q631" i="15"/>
  <c r="R622" i="15"/>
  <c r="Q622" i="15"/>
  <c r="R751" i="15"/>
  <c r="Q751" i="15"/>
  <c r="R736" i="15"/>
  <c r="Q736" i="15"/>
  <c r="R711" i="15"/>
  <c r="Q711" i="15"/>
  <c r="R636" i="15"/>
  <c r="Q636" i="15"/>
  <c r="R713" i="15"/>
  <c r="Q713" i="15"/>
  <c r="R680" i="15"/>
  <c r="Q680" i="15"/>
  <c r="R628" i="15"/>
  <c r="Q628" i="15"/>
  <c r="R651" i="15"/>
  <c r="Q651" i="15"/>
  <c r="R675" i="15"/>
  <c r="Q675" i="15"/>
  <c r="R697" i="15"/>
  <c r="Q697" i="15"/>
  <c r="R726" i="15"/>
  <c r="Q726" i="15"/>
  <c r="R750" i="15"/>
  <c r="Q750" i="15"/>
  <c r="R629" i="15"/>
  <c r="Q629" i="15"/>
  <c r="R637" i="15"/>
  <c r="Q637" i="15"/>
  <c r="R644" i="15"/>
  <c r="Q644" i="15"/>
  <c r="R656" i="15"/>
  <c r="Q656" i="15"/>
  <c r="R668" i="15"/>
  <c r="Q668" i="15"/>
  <c r="R692" i="15"/>
  <c r="Q692" i="15"/>
  <c r="R698" i="15"/>
  <c r="Q698" i="15"/>
  <c r="Q708" i="15"/>
  <c r="R708" i="15"/>
  <c r="R727" i="15"/>
  <c r="Q727" i="15"/>
  <c r="R743" i="15"/>
  <c r="Q743" i="15"/>
  <c r="R657" i="15"/>
  <c r="Q657" i="15"/>
  <c r="R677" i="15"/>
  <c r="Q677" i="15"/>
  <c r="R693" i="15"/>
  <c r="Q693" i="15"/>
  <c r="R705" i="15"/>
  <c r="Q705" i="15"/>
  <c r="R716" i="15"/>
  <c r="Q716" i="15"/>
  <c r="R732" i="15"/>
  <c r="Q732" i="15"/>
  <c r="R752" i="15"/>
  <c r="Q752" i="15"/>
  <c r="R630" i="15"/>
  <c r="Q630" i="15"/>
  <c r="R641" i="15"/>
  <c r="Q641" i="15"/>
  <c r="R661" i="15"/>
  <c r="Q661" i="15"/>
  <c r="R681" i="15"/>
  <c r="Q681" i="15"/>
  <c r="R728" i="15"/>
  <c r="Q728" i="15"/>
  <c r="R619" i="15"/>
  <c r="Q619" i="15"/>
  <c r="R635" i="15"/>
  <c r="Q635" i="15"/>
  <c r="R642" i="15"/>
  <c r="Q642" i="15"/>
  <c r="R650" i="15"/>
  <c r="Q650" i="15"/>
  <c r="R666" i="15"/>
  <c r="Q666" i="15"/>
  <c r="R674" i="15"/>
  <c r="Q674" i="15"/>
  <c r="R682" i="15"/>
  <c r="Q682" i="15"/>
  <c r="R690" i="15"/>
  <c r="Q690" i="15"/>
  <c r="R700" i="15"/>
  <c r="Q700" i="15"/>
  <c r="R702" i="15"/>
  <c r="Q702" i="15"/>
  <c r="R717" i="15"/>
  <c r="Q717" i="15"/>
  <c r="R725" i="15"/>
  <c r="Q725" i="15"/>
  <c r="R733" i="15"/>
  <c r="Q733" i="15"/>
  <c r="R745" i="15"/>
  <c r="Q745" i="15"/>
  <c r="R643" i="15"/>
  <c r="Q643" i="15"/>
  <c r="R671" i="15"/>
  <c r="Q671" i="15"/>
  <c r="R687" i="15"/>
  <c r="Q687" i="15"/>
  <c r="R707" i="15"/>
  <c r="Q707" i="15"/>
  <c r="R742" i="15"/>
  <c r="Q742" i="15"/>
  <c r="R649" i="15"/>
  <c r="Q649" i="15"/>
  <c r="R647" i="15"/>
  <c r="Q647" i="15"/>
  <c r="R663" i="15"/>
  <c r="Q663" i="15"/>
  <c r="R623" i="15"/>
  <c r="Q623" i="15"/>
  <c r="R638" i="15"/>
  <c r="Q638" i="15"/>
  <c r="R738" i="15"/>
  <c r="Q738" i="15"/>
  <c r="R737" i="15"/>
  <c r="Q737" i="15"/>
  <c r="R654" i="15"/>
  <c r="Q654" i="15"/>
  <c r="R731" i="15"/>
  <c r="Q731" i="15"/>
  <c r="R648" i="15"/>
  <c r="Q648" i="15"/>
  <c r="R632" i="15"/>
  <c r="Q632" i="15"/>
  <c r="R739" i="15"/>
  <c r="Q739" i="15"/>
  <c r="R706" i="15"/>
  <c r="Q706" i="15"/>
  <c r="R696" i="15"/>
  <c r="Q696" i="15"/>
  <c r="R676" i="15"/>
  <c r="Q676" i="15"/>
  <c r="R658" i="15"/>
  <c r="Q658" i="15"/>
  <c r="R653" i="15"/>
  <c r="Q653" i="15"/>
  <c r="R683" i="15"/>
  <c r="Q683" i="15"/>
  <c r="R665" i="15"/>
  <c r="Q665" i="15"/>
  <c r="R659" i="15"/>
  <c r="Q659" i="15"/>
  <c r="Q712" i="15"/>
  <c r="R712" i="15"/>
  <c r="R617" i="15"/>
  <c r="Q617" i="15"/>
  <c r="R740" i="15"/>
  <c r="Q740" i="15"/>
  <c r="R667" i="15"/>
  <c r="Q667" i="15"/>
  <c r="R691" i="15"/>
  <c r="Q691" i="15"/>
  <c r="R718" i="15"/>
  <c r="Q718" i="15"/>
  <c r="Q730" i="15"/>
  <c r="R730" i="15"/>
  <c r="R621" i="15"/>
  <c r="Q621" i="15"/>
  <c r="R633" i="15"/>
  <c r="Q633" i="15"/>
  <c r="R640" i="15"/>
  <c r="Q640" i="15"/>
  <c r="R652" i="15"/>
  <c r="Q652" i="15"/>
  <c r="R660" i="15"/>
  <c r="Q660" i="15"/>
  <c r="R672" i="15"/>
  <c r="Q672" i="15"/>
  <c r="Q704" i="15"/>
  <c r="R704" i="15"/>
  <c r="Q715" i="15"/>
  <c r="R715" i="15"/>
  <c r="R735" i="15"/>
  <c r="Q735" i="15"/>
  <c r="R747" i="15"/>
  <c r="Q747" i="15"/>
  <c r="R669" i="15"/>
  <c r="Q669" i="15"/>
  <c r="R685" i="15"/>
  <c r="Q685" i="15"/>
  <c r="R724" i="15"/>
  <c r="Q724" i="15"/>
  <c r="R744" i="15"/>
  <c r="Q744" i="15"/>
  <c r="R626" i="15"/>
  <c r="Q626" i="15"/>
  <c r="R634" i="15"/>
  <c r="Q634" i="15"/>
  <c r="R645" i="15"/>
  <c r="Q645" i="15"/>
  <c r="R673" i="15"/>
  <c r="Q673" i="15"/>
  <c r="R689" i="15"/>
  <c r="Q689" i="15"/>
  <c r="R720" i="15"/>
  <c r="Q720" i="15"/>
  <c r="R748" i="15"/>
  <c r="Q748" i="15"/>
  <c r="R627" i="15"/>
  <c r="Q627" i="15"/>
  <c r="R639" i="15"/>
  <c r="Q639" i="15"/>
  <c r="R646" i="15"/>
  <c r="Q646" i="15"/>
  <c r="R662" i="15"/>
  <c r="Q662" i="15"/>
  <c r="R670" i="15"/>
  <c r="Q670" i="15"/>
  <c r="R678" i="15"/>
  <c r="Q678" i="15"/>
  <c r="R686" i="15"/>
  <c r="Q686" i="15"/>
  <c r="R694" i="15"/>
  <c r="Q694" i="15"/>
  <c r="R710" i="15"/>
  <c r="Q710" i="15"/>
  <c r="R721" i="15"/>
  <c r="Q721" i="15"/>
  <c r="R729" i="15"/>
  <c r="Q729" i="15"/>
  <c r="R741" i="15"/>
  <c r="Q741" i="15"/>
  <c r="Q749" i="15"/>
  <c r="R749" i="15"/>
  <c r="R655" i="15"/>
  <c r="Q655" i="15"/>
  <c r="R679" i="15"/>
  <c r="Q679" i="15"/>
  <c r="R695" i="15"/>
  <c r="Q695" i="15"/>
  <c r="R703" i="15"/>
  <c r="Q703" i="15"/>
  <c r="R734" i="15"/>
  <c r="Q734" i="15"/>
  <c r="R746" i="15"/>
  <c r="Q746" i="15"/>
  <c r="R606" i="15"/>
  <c r="Q606" i="15"/>
  <c r="R527" i="15"/>
  <c r="Q527" i="15"/>
  <c r="R611" i="15"/>
  <c r="Q611" i="15"/>
  <c r="R529" i="15"/>
  <c r="Q529" i="15"/>
  <c r="R595" i="15"/>
  <c r="Q595" i="15"/>
  <c r="R588" i="15"/>
  <c r="Q588" i="15"/>
  <c r="R609" i="15"/>
  <c r="Q609" i="15"/>
  <c r="R614" i="15"/>
  <c r="Q614" i="15"/>
  <c r="R567" i="15"/>
  <c r="Q567" i="15"/>
  <c r="R604" i="15"/>
  <c r="Q604" i="15"/>
  <c r="R552" i="15"/>
  <c r="Q552" i="15"/>
  <c r="R586" i="15"/>
  <c r="Q586" i="15"/>
  <c r="R573" i="15"/>
  <c r="Q573" i="15"/>
  <c r="R591" i="15"/>
  <c r="Q591" i="15"/>
  <c r="R590" i="15"/>
  <c r="Q590" i="15"/>
  <c r="R528" i="15"/>
  <c r="Q528" i="15"/>
  <c r="R594" i="15"/>
  <c r="Q594" i="15"/>
  <c r="R601" i="15"/>
  <c r="Q601" i="15"/>
  <c r="R534" i="15"/>
  <c r="Q534" i="15"/>
  <c r="R542" i="15"/>
  <c r="Q542" i="15"/>
  <c r="R550" i="15"/>
  <c r="Q550" i="15"/>
  <c r="R558" i="15"/>
  <c r="Q558" i="15"/>
  <c r="R563" i="15"/>
  <c r="Q563" i="15"/>
  <c r="R575" i="15"/>
  <c r="Q575" i="15"/>
  <c r="R616" i="15"/>
  <c r="Q616" i="15"/>
  <c r="R539" i="15"/>
  <c r="Q539" i="15"/>
  <c r="R551" i="15"/>
  <c r="Q551" i="15"/>
  <c r="R564" i="15"/>
  <c r="Q564" i="15"/>
  <c r="R572" i="15"/>
  <c r="Q572" i="15"/>
  <c r="R580" i="15"/>
  <c r="Q580" i="15"/>
  <c r="R587" i="15"/>
  <c r="Q587" i="15"/>
  <c r="R613" i="15"/>
  <c r="Q613" i="15"/>
  <c r="R532" i="15"/>
  <c r="Q532" i="15"/>
  <c r="R540" i="15"/>
  <c r="Q540" i="15"/>
  <c r="Q548" i="15"/>
  <c r="R548" i="15"/>
  <c r="R569" i="15"/>
  <c r="Q569" i="15"/>
  <c r="R581" i="15"/>
  <c r="Q581" i="15"/>
  <c r="R592" i="15"/>
  <c r="Q592" i="15"/>
  <c r="R533" i="15"/>
  <c r="Q533" i="15"/>
  <c r="R541" i="15"/>
  <c r="Q541" i="15"/>
  <c r="R549" i="15"/>
  <c r="Q549" i="15"/>
  <c r="R557" i="15"/>
  <c r="Q557" i="15"/>
  <c r="R562" i="15"/>
  <c r="Q562" i="15"/>
  <c r="R574" i="15"/>
  <c r="Q574" i="15"/>
  <c r="R585" i="15"/>
  <c r="Q585" i="15"/>
  <c r="R615" i="15"/>
  <c r="Q615" i="15"/>
  <c r="R566" i="15"/>
  <c r="Q566" i="15"/>
  <c r="R582" i="15"/>
  <c r="Q582" i="15"/>
  <c r="R598" i="15"/>
  <c r="Q598" i="15"/>
  <c r="R608" i="15"/>
  <c r="Q608" i="15"/>
  <c r="R599" i="15"/>
  <c r="Q599" i="15"/>
  <c r="R543" i="15"/>
  <c r="Q543" i="15"/>
  <c r="R600" i="15"/>
  <c r="Q600" i="15"/>
  <c r="R565" i="15"/>
  <c r="Q565" i="15"/>
  <c r="R535" i="15"/>
  <c r="Q535" i="15"/>
  <c r="R610" i="15"/>
  <c r="Q610" i="15"/>
  <c r="R607" i="15"/>
  <c r="Q607" i="15"/>
  <c r="R589" i="15"/>
  <c r="Q589" i="15"/>
  <c r="R593" i="15"/>
  <c r="Q593" i="15"/>
  <c r="R530" i="15"/>
  <c r="Q530" i="15"/>
  <c r="R546" i="15"/>
  <c r="Q546" i="15"/>
  <c r="R554" i="15"/>
  <c r="Q554" i="15"/>
  <c r="R559" i="15"/>
  <c r="Q559" i="15"/>
  <c r="R571" i="15"/>
  <c r="Q571" i="15"/>
  <c r="R579" i="15"/>
  <c r="Q579" i="15"/>
  <c r="R597" i="15"/>
  <c r="Q597" i="15"/>
  <c r="R612" i="15"/>
  <c r="Q612" i="15"/>
  <c r="R531" i="15"/>
  <c r="Q531" i="15"/>
  <c r="R547" i="15"/>
  <c r="Q547" i="15"/>
  <c r="R555" i="15"/>
  <c r="Q555" i="15"/>
  <c r="R560" i="15"/>
  <c r="Q560" i="15"/>
  <c r="R568" i="15"/>
  <c r="Q568" i="15"/>
  <c r="R576" i="15"/>
  <c r="Q576" i="15"/>
  <c r="R583" i="15"/>
  <c r="Q583" i="15"/>
  <c r="R602" i="15"/>
  <c r="Q602" i="15"/>
  <c r="R603" i="15"/>
  <c r="Q603" i="15"/>
  <c r="R536" i="15"/>
  <c r="Q536" i="15"/>
  <c r="R544" i="15"/>
  <c r="Q544" i="15"/>
  <c r="R556" i="15"/>
  <c r="Q556" i="15"/>
  <c r="R561" i="15"/>
  <c r="Q561" i="15"/>
  <c r="R577" i="15"/>
  <c r="Q577" i="15"/>
  <c r="R584" i="15"/>
  <c r="Q584" i="15"/>
  <c r="R545" i="15"/>
  <c r="Q545" i="15"/>
  <c r="R553" i="15"/>
  <c r="Q553" i="15"/>
  <c r="R570" i="15"/>
  <c r="Q570" i="15"/>
  <c r="R578" i="15"/>
  <c r="Q578" i="15"/>
  <c r="R596" i="15"/>
  <c r="Q596" i="15"/>
  <c r="R605" i="15"/>
  <c r="Q605" i="15"/>
  <c r="R163" i="15"/>
  <c r="Q204" i="15"/>
  <c r="R403" i="15"/>
  <c r="Q403" i="15"/>
  <c r="R458" i="15"/>
  <c r="Q458" i="15"/>
  <c r="R462" i="15"/>
  <c r="Q462" i="15"/>
  <c r="R507" i="15"/>
  <c r="Q507" i="15"/>
  <c r="R382" i="15"/>
  <c r="Q382" i="15"/>
  <c r="R367" i="15"/>
  <c r="Q367" i="15"/>
  <c r="R406" i="15"/>
  <c r="Q406" i="15"/>
  <c r="R396" i="15"/>
  <c r="Q396" i="15"/>
  <c r="R366" i="15"/>
  <c r="Q366" i="15"/>
  <c r="R456" i="15"/>
  <c r="Q456" i="15"/>
  <c r="R359" i="15"/>
  <c r="Q359" i="15"/>
  <c r="R466" i="15"/>
  <c r="Q466" i="15"/>
  <c r="R494" i="15"/>
  <c r="Q494" i="15"/>
  <c r="R379" i="15"/>
  <c r="Q379" i="15"/>
  <c r="R394" i="15"/>
  <c r="Q394" i="15"/>
  <c r="R370" i="15"/>
  <c r="Q370" i="15"/>
  <c r="R481" i="15"/>
  <c r="Q481" i="15"/>
  <c r="R397" i="15"/>
  <c r="Q397" i="15"/>
  <c r="R448" i="15"/>
  <c r="Q448" i="15"/>
  <c r="R342" i="15"/>
  <c r="Q342" i="15"/>
  <c r="R363" i="15"/>
  <c r="Q363" i="15"/>
  <c r="R356" i="15"/>
  <c r="Q356" i="15"/>
  <c r="R460" i="15"/>
  <c r="Q460" i="15"/>
  <c r="R365" i="15"/>
  <c r="Q365" i="15"/>
  <c r="R524" i="15"/>
  <c r="Q524" i="15"/>
  <c r="R457" i="15"/>
  <c r="Q457" i="15"/>
  <c r="R343" i="15"/>
  <c r="Q343" i="15"/>
  <c r="R355" i="15"/>
  <c r="Q355" i="15"/>
  <c r="R378" i="15"/>
  <c r="Q378" i="15"/>
  <c r="R402" i="15"/>
  <c r="Q402" i="15"/>
  <c r="R436" i="15"/>
  <c r="Q436" i="15"/>
  <c r="R444" i="15"/>
  <c r="Q444" i="15"/>
  <c r="R464" i="15"/>
  <c r="Q464" i="15"/>
  <c r="R472" i="15"/>
  <c r="Q472" i="15"/>
  <c r="R480" i="15"/>
  <c r="Q480" i="15"/>
  <c r="R488" i="15"/>
  <c r="Q488" i="15"/>
  <c r="R500" i="15"/>
  <c r="Q500" i="15"/>
  <c r="R508" i="15"/>
  <c r="Q508" i="15"/>
  <c r="R516" i="15"/>
  <c r="Q516" i="15"/>
  <c r="R344" i="15"/>
  <c r="Q344" i="15"/>
  <c r="R352" i="15"/>
  <c r="Q352" i="15"/>
  <c r="R371" i="15"/>
  <c r="Q371" i="15"/>
  <c r="R383" i="15"/>
  <c r="Q383" i="15"/>
  <c r="R391" i="15"/>
  <c r="Q391" i="15"/>
  <c r="R407" i="15"/>
  <c r="Q407" i="15"/>
  <c r="R433" i="15"/>
  <c r="Q433" i="15"/>
  <c r="R445" i="15"/>
  <c r="Q445" i="15"/>
  <c r="R453" i="15"/>
  <c r="Q453" i="15"/>
  <c r="R465" i="15"/>
  <c r="Q465" i="15"/>
  <c r="R473" i="15"/>
  <c r="Q473" i="15"/>
  <c r="R489" i="15"/>
  <c r="Q489" i="15"/>
  <c r="R501" i="15"/>
  <c r="Q501" i="15"/>
  <c r="R509" i="15"/>
  <c r="Q509" i="15"/>
  <c r="R517" i="15"/>
  <c r="Q517" i="15"/>
  <c r="R525" i="15"/>
  <c r="Q525" i="15"/>
  <c r="R345" i="15"/>
  <c r="Q345" i="15"/>
  <c r="R357" i="15"/>
  <c r="Q357" i="15"/>
  <c r="R372" i="15"/>
  <c r="Q372" i="15"/>
  <c r="R380" i="15"/>
  <c r="Q380" i="15"/>
  <c r="R400" i="15"/>
  <c r="Q400" i="15"/>
  <c r="R408" i="15"/>
  <c r="Q408" i="15"/>
  <c r="R434" i="15"/>
  <c r="Q434" i="15"/>
  <c r="R450" i="15"/>
  <c r="Q450" i="15"/>
  <c r="R478" i="15"/>
  <c r="Q478" i="15"/>
  <c r="R486" i="15"/>
  <c r="Q486" i="15"/>
  <c r="R498" i="15"/>
  <c r="Q498" i="15"/>
  <c r="R506" i="15"/>
  <c r="Q506" i="15"/>
  <c r="R518" i="15"/>
  <c r="Q518" i="15"/>
  <c r="R526" i="15"/>
  <c r="Q526" i="15"/>
  <c r="R350" i="15"/>
  <c r="Q350" i="15"/>
  <c r="R358" i="15"/>
  <c r="Q358" i="15"/>
  <c r="R373" i="15"/>
  <c r="Q373" i="15"/>
  <c r="R381" i="15"/>
  <c r="Q381" i="15"/>
  <c r="R389" i="15"/>
  <c r="Q389" i="15"/>
  <c r="R401" i="15"/>
  <c r="Q401" i="15"/>
  <c r="R409" i="15"/>
  <c r="Q409" i="15"/>
  <c r="R435" i="15"/>
  <c r="Q435" i="15"/>
  <c r="R443" i="15"/>
  <c r="Q443" i="15"/>
  <c r="R451" i="15"/>
  <c r="Q451" i="15"/>
  <c r="R459" i="15"/>
  <c r="Q459" i="15"/>
  <c r="R467" i="15"/>
  <c r="Q467" i="15"/>
  <c r="R475" i="15"/>
  <c r="Q475" i="15"/>
  <c r="R483" i="15"/>
  <c r="Q483" i="15"/>
  <c r="R491" i="15"/>
  <c r="Q491" i="15"/>
  <c r="R499" i="15"/>
  <c r="Q499" i="15"/>
  <c r="R511" i="15"/>
  <c r="Q511" i="15"/>
  <c r="R519" i="15"/>
  <c r="Q519" i="15"/>
  <c r="R395" i="15"/>
  <c r="Q395" i="15"/>
  <c r="R485" i="15"/>
  <c r="Q485" i="15"/>
  <c r="R441" i="15"/>
  <c r="Q441" i="15"/>
  <c r="R442" i="15"/>
  <c r="Q442" i="15"/>
  <c r="R347" i="15"/>
  <c r="Q347" i="15"/>
  <c r="R388" i="15"/>
  <c r="Q388" i="15"/>
  <c r="R514" i="15"/>
  <c r="Q514" i="15"/>
  <c r="R368" i="15"/>
  <c r="Q368" i="15"/>
  <c r="R353" i="15"/>
  <c r="Q353" i="15"/>
  <c r="R492" i="15"/>
  <c r="Q492" i="15"/>
  <c r="R360" i="15"/>
  <c r="Q360" i="15"/>
  <c r="R428" i="15"/>
  <c r="Q428" i="15"/>
  <c r="R384" i="15"/>
  <c r="Q384" i="15"/>
  <c r="R390" i="15"/>
  <c r="Q390" i="15"/>
  <c r="R446" i="15"/>
  <c r="Q446" i="15"/>
  <c r="R470" i="15"/>
  <c r="Q470" i="15"/>
  <c r="R474" i="15"/>
  <c r="Q474" i="15"/>
  <c r="R362" i="15"/>
  <c r="Q362" i="15"/>
  <c r="R398" i="15"/>
  <c r="Q398" i="15"/>
  <c r="R369" i="15"/>
  <c r="Q369" i="15"/>
  <c r="R493" i="15"/>
  <c r="Q493" i="15"/>
  <c r="R351" i="15"/>
  <c r="Q351" i="15"/>
  <c r="R374" i="15"/>
  <c r="Q374" i="15"/>
  <c r="R386" i="15"/>
  <c r="Q386" i="15"/>
  <c r="R432" i="15"/>
  <c r="Q432" i="15"/>
  <c r="R440" i="15"/>
  <c r="Q440" i="15"/>
  <c r="R452" i="15"/>
  <c r="Q452" i="15"/>
  <c r="R468" i="15"/>
  <c r="Q468" i="15"/>
  <c r="R476" i="15"/>
  <c r="Q476" i="15"/>
  <c r="R484" i="15"/>
  <c r="Q484" i="15"/>
  <c r="R496" i="15"/>
  <c r="Q496" i="15"/>
  <c r="R504" i="15"/>
  <c r="Q504" i="15"/>
  <c r="R512" i="15"/>
  <c r="Q512" i="15"/>
  <c r="R520" i="15"/>
  <c r="Q520" i="15"/>
  <c r="R348" i="15"/>
  <c r="Q348" i="15"/>
  <c r="R375" i="15"/>
  <c r="Q375" i="15"/>
  <c r="R387" i="15"/>
  <c r="Q387" i="15"/>
  <c r="R399" i="15"/>
  <c r="Q399" i="15"/>
  <c r="R429" i="15"/>
  <c r="Q429" i="15"/>
  <c r="R437" i="15"/>
  <c r="Q437" i="15"/>
  <c r="R449" i="15"/>
  <c r="Q449" i="15"/>
  <c r="R461" i="15"/>
  <c r="Q461" i="15"/>
  <c r="R469" i="15"/>
  <c r="Q469" i="15"/>
  <c r="R477" i="15"/>
  <c r="Q477" i="15"/>
  <c r="R497" i="15"/>
  <c r="Q497" i="15"/>
  <c r="R505" i="15"/>
  <c r="Q505" i="15"/>
  <c r="R513" i="15"/>
  <c r="Q513" i="15"/>
  <c r="R521" i="15"/>
  <c r="Q521" i="15"/>
  <c r="R341" i="15"/>
  <c r="Q341" i="15"/>
  <c r="R349" i="15"/>
  <c r="Q349" i="15"/>
  <c r="R364" i="15"/>
  <c r="Q364" i="15"/>
  <c r="R376" i="15"/>
  <c r="Q376" i="15"/>
  <c r="R392" i="15"/>
  <c r="Q392" i="15"/>
  <c r="R404" i="15"/>
  <c r="Q404" i="15"/>
  <c r="R430" i="15"/>
  <c r="Q430" i="15"/>
  <c r="R438" i="15"/>
  <c r="Q438" i="15"/>
  <c r="R454" i="15"/>
  <c r="Q454" i="15"/>
  <c r="R482" i="15"/>
  <c r="Q482" i="15"/>
  <c r="R490" i="15"/>
  <c r="Q490" i="15"/>
  <c r="R502" i="15"/>
  <c r="Q502" i="15"/>
  <c r="R510" i="15"/>
  <c r="Q510" i="15"/>
  <c r="R522" i="15"/>
  <c r="Q522" i="15"/>
  <c r="R346" i="15"/>
  <c r="Q346" i="15"/>
  <c r="R354" i="15"/>
  <c r="Q354" i="15"/>
  <c r="R361" i="15"/>
  <c r="Q361" i="15"/>
  <c r="R377" i="15"/>
  <c r="Q377" i="15"/>
  <c r="R385" i="15"/>
  <c r="Q385" i="15"/>
  <c r="R393" i="15"/>
  <c r="Q393" i="15"/>
  <c r="R405" i="15"/>
  <c r="Q405" i="15"/>
  <c r="R431" i="15"/>
  <c r="Q431" i="15"/>
  <c r="R439" i="15"/>
  <c r="Q439" i="15"/>
  <c r="R447" i="15"/>
  <c r="Q447" i="15"/>
  <c r="R455" i="15"/>
  <c r="Q455" i="15"/>
  <c r="R463" i="15"/>
  <c r="Q463" i="15"/>
  <c r="R471" i="15"/>
  <c r="Q471" i="15"/>
  <c r="R479" i="15"/>
  <c r="Q479" i="15"/>
  <c r="R487" i="15"/>
  <c r="Q487" i="15"/>
  <c r="R495" i="15"/>
  <c r="Q495" i="15"/>
  <c r="R503" i="15"/>
  <c r="Q503" i="15"/>
  <c r="R515" i="15"/>
  <c r="Q515" i="15"/>
  <c r="R523" i="15"/>
  <c r="Q523" i="15"/>
  <c r="R307" i="15"/>
  <c r="Q307" i="15"/>
  <c r="R339" i="15"/>
  <c r="Q339" i="15"/>
  <c r="R338" i="15"/>
  <c r="Q338" i="15"/>
  <c r="R337" i="15"/>
  <c r="Q337" i="15"/>
  <c r="R331" i="15"/>
  <c r="Q331" i="15"/>
  <c r="R303" i="15"/>
  <c r="Q303" i="15"/>
  <c r="R305" i="15"/>
  <c r="Q305" i="15"/>
  <c r="R304" i="15"/>
  <c r="Q304" i="15"/>
  <c r="R312" i="15"/>
  <c r="Q312" i="15"/>
  <c r="R328" i="15"/>
  <c r="Q328" i="15"/>
  <c r="R340" i="15"/>
  <c r="Q340" i="15"/>
  <c r="R327" i="15"/>
  <c r="Q327" i="15"/>
  <c r="R309" i="15"/>
  <c r="Q309" i="15"/>
  <c r="R317" i="15"/>
  <c r="Q317" i="15"/>
  <c r="R325" i="15"/>
  <c r="Q325" i="15"/>
  <c r="R333" i="15"/>
  <c r="Q333" i="15"/>
  <c r="R323" i="15"/>
  <c r="Q323" i="15"/>
  <c r="R318" i="15"/>
  <c r="Q318" i="15"/>
  <c r="R330" i="15"/>
  <c r="Q330" i="15"/>
  <c r="R311" i="15"/>
  <c r="Q311" i="15"/>
  <c r="R302" i="15"/>
  <c r="Q302" i="15"/>
  <c r="R298" i="15"/>
  <c r="Q298" i="15"/>
  <c r="R306" i="15"/>
  <c r="Q306" i="15"/>
  <c r="R319" i="15"/>
  <c r="Q319" i="15"/>
  <c r="R326" i="15"/>
  <c r="Q326" i="15"/>
  <c r="R310" i="15"/>
  <c r="Q310" i="15"/>
  <c r="R320" i="15"/>
  <c r="Q320" i="15"/>
  <c r="R324" i="15"/>
  <c r="Q324" i="15"/>
  <c r="R336" i="15"/>
  <c r="Q336" i="15"/>
  <c r="R301" i="15"/>
  <c r="Q301" i="15"/>
  <c r="R300" i="15"/>
  <c r="Q300" i="15"/>
  <c r="R308" i="15"/>
  <c r="Q308" i="15"/>
  <c r="R316" i="15"/>
  <c r="Q316" i="15"/>
  <c r="R332" i="15"/>
  <c r="Q332" i="15"/>
  <c r="R315" i="15"/>
  <c r="Q315" i="15"/>
  <c r="R297" i="15"/>
  <c r="Q297" i="15"/>
  <c r="R313" i="15"/>
  <c r="Q313" i="15"/>
  <c r="R321" i="15"/>
  <c r="Q321" i="15"/>
  <c r="R329" i="15"/>
  <c r="Q329" i="15"/>
  <c r="R299" i="15"/>
  <c r="Q299" i="15"/>
  <c r="R314" i="15"/>
  <c r="Q314" i="15"/>
  <c r="R322" i="15"/>
  <c r="Q322" i="15"/>
  <c r="R334" i="15"/>
  <c r="Q334" i="15"/>
  <c r="R335" i="15"/>
  <c r="Q335" i="15"/>
  <c r="R289" i="15"/>
  <c r="Q289" i="15"/>
  <c r="R260" i="15"/>
  <c r="Q260" i="15"/>
  <c r="R262" i="15"/>
  <c r="Q262" i="15"/>
  <c r="R250" i="15"/>
  <c r="Q250" i="15"/>
  <c r="R285" i="15"/>
  <c r="Q285" i="15"/>
  <c r="R249" i="15"/>
  <c r="Q249" i="15"/>
  <c r="R273" i="15"/>
  <c r="Q273" i="15"/>
  <c r="R270" i="15"/>
  <c r="Q270" i="15"/>
  <c r="R247" i="15"/>
  <c r="Q247" i="15"/>
  <c r="R268" i="15"/>
  <c r="Q268" i="15"/>
  <c r="R258" i="15"/>
  <c r="Q258" i="15"/>
  <c r="R278" i="15"/>
  <c r="Q278" i="15"/>
  <c r="R286" i="15"/>
  <c r="Q286" i="15"/>
  <c r="R255" i="15"/>
  <c r="Q255" i="15"/>
  <c r="R267" i="15"/>
  <c r="Q267" i="15"/>
  <c r="R275" i="15"/>
  <c r="Q275" i="15"/>
  <c r="R283" i="15"/>
  <c r="Q283" i="15"/>
  <c r="R291" i="15"/>
  <c r="Q291" i="15"/>
  <c r="R248" i="15"/>
  <c r="Q248" i="15"/>
  <c r="R272" i="15"/>
  <c r="Q272" i="15"/>
  <c r="R280" i="15"/>
  <c r="Q280" i="15"/>
  <c r="R288" i="15"/>
  <c r="Q288" i="15"/>
  <c r="R257" i="15"/>
  <c r="Q257" i="15"/>
  <c r="R265" i="15"/>
  <c r="Q265" i="15"/>
  <c r="R277" i="15"/>
  <c r="Q277" i="15"/>
  <c r="R294" i="15"/>
  <c r="Q294" i="15"/>
  <c r="R296" i="15"/>
  <c r="Q296" i="15"/>
  <c r="R295" i="15"/>
  <c r="Q295" i="15"/>
  <c r="R252" i="15"/>
  <c r="Q252" i="15"/>
  <c r="R266" i="15"/>
  <c r="Q266" i="15"/>
  <c r="R251" i="15"/>
  <c r="Q251" i="15"/>
  <c r="R259" i="15"/>
  <c r="Q259" i="15"/>
  <c r="R253" i="15"/>
  <c r="Q253" i="15"/>
  <c r="R281" i="15"/>
  <c r="Q281" i="15"/>
  <c r="R264" i="15"/>
  <c r="Q264" i="15"/>
  <c r="R254" i="15"/>
  <c r="Q254" i="15"/>
  <c r="R274" i="15"/>
  <c r="Q274" i="15"/>
  <c r="R282" i="15"/>
  <c r="Q282" i="15"/>
  <c r="R290" i="15"/>
  <c r="Q290" i="15"/>
  <c r="R263" i="15"/>
  <c r="Q263" i="15"/>
  <c r="R271" i="15"/>
  <c r="Q271" i="15"/>
  <c r="R279" i="15"/>
  <c r="Q279" i="15"/>
  <c r="R287" i="15"/>
  <c r="Q287" i="15"/>
  <c r="R256" i="15"/>
  <c r="Q256" i="15"/>
  <c r="R276" i="15"/>
  <c r="Q276" i="15"/>
  <c r="R284" i="15"/>
  <c r="Q284" i="15"/>
  <c r="R292" i="15"/>
  <c r="Q292" i="15"/>
  <c r="R261" i="15"/>
  <c r="Q261" i="15"/>
  <c r="R269" i="15"/>
  <c r="Q269" i="15"/>
  <c r="R293" i="15"/>
  <c r="Q293" i="15"/>
  <c r="Q211" i="15"/>
  <c r="Q216" i="15"/>
  <c r="R225" i="15"/>
  <c r="Q234" i="15"/>
  <c r="Q202" i="15"/>
  <c r="Q218" i="15"/>
  <c r="R188" i="15"/>
  <c r="R218" i="15"/>
  <c r="R189" i="15"/>
  <c r="R215" i="15"/>
  <c r="Q189" i="15"/>
  <c r="Q197" i="15"/>
  <c r="R202" i="15"/>
  <c r="Q91" i="15"/>
  <c r="R91" i="15"/>
  <c r="Q73" i="15"/>
  <c r="R73" i="15"/>
  <c r="R55" i="15"/>
  <c r="Q55" i="15"/>
  <c r="Q81" i="15"/>
  <c r="R81" i="15"/>
  <c r="R172" i="15"/>
  <c r="Q172" i="15"/>
  <c r="Q42" i="15"/>
  <c r="R42" i="15"/>
  <c r="R185" i="15"/>
  <c r="Q185" i="15"/>
  <c r="R224" i="15"/>
  <c r="Q224" i="15"/>
  <c r="R105" i="15"/>
  <c r="Q105" i="15"/>
  <c r="R196" i="15"/>
  <c r="Q196" i="15"/>
  <c r="Q93" i="15"/>
  <c r="R93" i="15"/>
  <c r="Q96" i="15"/>
  <c r="R96" i="15"/>
  <c r="Q230" i="15"/>
  <c r="R230" i="15"/>
  <c r="Q98" i="15"/>
  <c r="R98" i="15"/>
  <c r="R72" i="15"/>
  <c r="Q72" i="15"/>
  <c r="R182" i="15"/>
  <c r="Q182" i="15"/>
  <c r="Q161" i="15"/>
  <c r="R161" i="15"/>
  <c r="Q86" i="15"/>
  <c r="R86" i="15"/>
  <c r="R122" i="15"/>
  <c r="Q122" i="15"/>
  <c r="Q65" i="15"/>
  <c r="R65" i="15"/>
  <c r="Q32" i="15"/>
  <c r="R32" i="15"/>
  <c r="Q165" i="15"/>
  <c r="R165" i="15"/>
  <c r="R92" i="15"/>
  <c r="Q92" i="15"/>
  <c r="Q100" i="15"/>
  <c r="R100" i="15"/>
  <c r="R97" i="15"/>
  <c r="Q97" i="15"/>
  <c r="R220" i="15"/>
  <c r="Q220" i="15"/>
  <c r="I235" i="9" l="1"/>
  <c r="J235" i="9" s="1"/>
  <c r="I233" i="9"/>
  <c r="J233" i="9" s="1"/>
  <c r="I231" i="9"/>
  <c r="J231" i="9" s="1"/>
  <c r="H230" i="9"/>
  <c r="I229" i="9"/>
  <c r="J229" i="9" s="1"/>
  <c r="I228" i="9"/>
  <c r="J228" i="9" s="1"/>
  <c r="I227" i="9"/>
  <c r="J227" i="9" s="1"/>
  <c r="H225" i="9"/>
  <c r="I225" i="9"/>
  <c r="J225" i="9" s="1"/>
  <c r="I224" i="9"/>
  <c r="J224" i="9" s="1"/>
  <c r="I223" i="9"/>
  <c r="J223" i="9" s="1"/>
  <c r="I221" i="9"/>
  <c r="J221" i="9" s="1"/>
  <c r="I220" i="9"/>
  <c r="J220" i="9" s="1"/>
  <c r="I219" i="9"/>
  <c r="J219" i="9" s="1"/>
  <c r="I217" i="9"/>
  <c r="J217" i="9" s="1"/>
  <c r="I215" i="9"/>
  <c r="J215" i="9" s="1"/>
  <c r="I214" i="9"/>
  <c r="J214" i="9" s="1"/>
  <c r="I213" i="9"/>
  <c r="J213" i="9" s="1"/>
  <c r="H211" i="9"/>
  <c r="I211" i="9"/>
  <c r="J211" i="9" s="1"/>
  <c r="H210" i="9"/>
  <c r="I209" i="9"/>
  <c r="J209" i="9" s="1"/>
  <c r="I208" i="9"/>
  <c r="J208" i="9" s="1"/>
  <c r="I207" i="9"/>
  <c r="J207" i="9" s="1"/>
  <c r="I206" i="9"/>
  <c r="J206" i="9" s="1"/>
  <c r="I205" i="9"/>
  <c r="J205" i="9" s="1"/>
  <c r="H204" i="9"/>
  <c r="I203" i="9"/>
  <c r="J203" i="9" s="1"/>
  <c r="H201" i="9"/>
  <c r="I201" i="9"/>
  <c r="J201" i="9" s="1"/>
  <c r="I200" i="9"/>
  <c r="J200" i="9" s="1"/>
  <c r="H200" i="9"/>
  <c r="I199" i="9"/>
  <c r="J199" i="9" s="1"/>
  <c r="H197" i="9"/>
  <c r="I197" i="9"/>
  <c r="J197" i="9" s="1"/>
  <c r="I195" i="9"/>
  <c r="J195" i="9" s="1"/>
  <c r="I194" i="9"/>
  <c r="J194" i="9" s="1"/>
  <c r="H194" i="9"/>
  <c r="I193" i="9"/>
  <c r="J193" i="9" s="1"/>
  <c r="I192" i="9"/>
  <c r="J192" i="9" s="1"/>
  <c r="I191" i="9"/>
  <c r="J191" i="9" s="1"/>
  <c r="I190" i="9"/>
  <c r="J190" i="9" s="1"/>
  <c r="H190" i="9"/>
  <c r="I189" i="9"/>
  <c r="J189" i="9" s="1"/>
  <c r="I188" i="9"/>
  <c r="J188" i="9" s="1"/>
  <c r="H188" i="9"/>
  <c r="I187" i="9"/>
  <c r="J187" i="9" s="1"/>
  <c r="I185" i="9"/>
  <c r="J185" i="9" s="1"/>
  <c r="I183" i="9"/>
  <c r="J183" i="9" s="1"/>
  <c r="I181" i="9"/>
  <c r="J181" i="9" s="1"/>
  <c r="I180" i="9"/>
  <c r="J180" i="9" s="1"/>
  <c r="I178" i="9"/>
  <c r="J178" i="9" s="1"/>
  <c r="I177" i="9"/>
  <c r="J177" i="9" s="1"/>
  <c r="H177" i="9"/>
  <c r="I176" i="9"/>
  <c r="J176" i="9" s="1"/>
  <c r="I174" i="9"/>
  <c r="J174" i="9" s="1"/>
  <c r="I172" i="9"/>
  <c r="J172" i="9" s="1"/>
  <c r="H171" i="9"/>
  <c r="I170" i="9"/>
  <c r="J170" i="9" s="1"/>
  <c r="H169" i="9"/>
  <c r="I168" i="9"/>
  <c r="J168" i="9" s="1"/>
  <c r="I167" i="9"/>
  <c r="J167" i="9" s="1"/>
  <c r="I166" i="9"/>
  <c r="J166" i="9" s="1"/>
  <c r="H165" i="9"/>
  <c r="I164" i="9"/>
  <c r="I162" i="9"/>
  <c r="I160" i="9"/>
  <c r="H159" i="9"/>
  <c r="I158" i="9"/>
  <c r="I157" i="9"/>
  <c r="I156" i="9"/>
  <c r="H155" i="9"/>
  <c r="I155" i="9"/>
  <c r="I154" i="9"/>
  <c r="H152" i="9"/>
  <c r="I152" i="9"/>
  <c r="H151" i="9"/>
  <c r="I150" i="9"/>
  <c r="H149" i="9"/>
  <c r="I148" i="9"/>
  <c r="I147" i="9"/>
  <c r="H147" i="9"/>
  <c r="I146" i="9"/>
  <c r="H144" i="9"/>
  <c r="I144" i="9"/>
  <c r="H143" i="9"/>
  <c r="I142" i="9"/>
  <c r="H141" i="9"/>
  <c r="I140" i="9"/>
  <c r="H139" i="9"/>
  <c r="H138" i="9"/>
  <c r="I137" i="9"/>
  <c r="I136" i="9"/>
  <c r="I135" i="9"/>
  <c r="I133" i="9"/>
  <c r="I131" i="9"/>
  <c r="M141" i="9" l="1"/>
  <c r="N141" i="9"/>
  <c r="N143" i="9"/>
  <c r="M143" i="9"/>
  <c r="N151" i="9"/>
  <c r="M151" i="9"/>
  <c r="N155" i="9"/>
  <c r="M155" i="9"/>
  <c r="N149" i="9"/>
  <c r="M149" i="9"/>
  <c r="N144" i="9"/>
  <c r="M144" i="9"/>
  <c r="N159" i="9"/>
  <c r="M159" i="9"/>
  <c r="N138" i="9"/>
  <c r="M138" i="9"/>
  <c r="N152" i="9"/>
  <c r="M152" i="9"/>
  <c r="N139" i="9"/>
  <c r="M139" i="9"/>
  <c r="N147" i="9"/>
  <c r="M147" i="9"/>
  <c r="N225" i="9"/>
  <c r="L227" i="9"/>
  <c r="K227" i="9"/>
  <c r="K228" i="9"/>
  <c r="L228" i="9"/>
  <c r="L229" i="9"/>
  <c r="K229" i="9"/>
  <c r="N230" i="9"/>
  <c r="L231" i="9"/>
  <c r="K231" i="9"/>
  <c r="K224" i="9"/>
  <c r="L224" i="9"/>
  <c r="K233" i="9"/>
  <c r="L233" i="9"/>
  <c r="K225" i="9"/>
  <c r="L225" i="9"/>
  <c r="M225" i="9" s="1"/>
  <c r="K235" i="9"/>
  <c r="L235" i="9"/>
  <c r="K185" i="9"/>
  <c r="L185" i="9"/>
  <c r="K166" i="9"/>
  <c r="L166" i="9"/>
  <c r="K176" i="9"/>
  <c r="L176" i="9"/>
  <c r="K187" i="9"/>
  <c r="L187" i="9"/>
  <c r="K193" i="9"/>
  <c r="L193" i="9"/>
  <c r="K200" i="9"/>
  <c r="L200" i="9"/>
  <c r="M200" i="9" s="1"/>
  <c r="L208" i="9"/>
  <c r="K208" i="9"/>
  <c r="K217" i="9"/>
  <c r="L217" i="9"/>
  <c r="L215" i="9"/>
  <c r="K215" i="9"/>
  <c r="L167" i="9"/>
  <c r="K167" i="9"/>
  <c r="N177" i="9"/>
  <c r="N188" i="9"/>
  <c r="N194" i="9"/>
  <c r="K201" i="9"/>
  <c r="L201" i="9"/>
  <c r="K209" i="9"/>
  <c r="L209" i="9"/>
  <c r="K219" i="9"/>
  <c r="L219" i="9"/>
  <c r="L207" i="9"/>
  <c r="K207" i="9"/>
  <c r="K168" i="9"/>
  <c r="L168" i="9"/>
  <c r="K177" i="9"/>
  <c r="L177" i="9"/>
  <c r="M177" i="9" s="1"/>
  <c r="L188" i="9"/>
  <c r="M188" i="9" s="1"/>
  <c r="K188" i="9"/>
  <c r="L194" i="9"/>
  <c r="M194" i="9" s="1"/>
  <c r="K194" i="9"/>
  <c r="M201" i="9"/>
  <c r="N201" i="9"/>
  <c r="N210" i="9"/>
  <c r="K220" i="9"/>
  <c r="L220" i="9"/>
  <c r="K174" i="9"/>
  <c r="L174" i="9"/>
  <c r="N169" i="9"/>
  <c r="L178" i="9"/>
  <c r="K178" i="9"/>
  <c r="K189" i="9"/>
  <c r="L189" i="9"/>
  <c r="K195" i="9"/>
  <c r="L195" i="9"/>
  <c r="L203" i="9"/>
  <c r="K203" i="9"/>
  <c r="K211" i="9"/>
  <c r="L211" i="9"/>
  <c r="M211" i="9" s="1"/>
  <c r="L221" i="9"/>
  <c r="K221" i="9"/>
  <c r="N165" i="9"/>
  <c r="N200" i="9"/>
  <c r="L170" i="9"/>
  <c r="K170" i="9"/>
  <c r="K180" i="9"/>
  <c r="L180" i="9"/>
  <c r="N190" i="9"/>
  <c r="L197" i="9"/>
  <c r="M197" i="9" s="1"/>
  <c r="K197" i="9"/>
  <c r="N204" i="9"/>
  <c r="N211" i="9"/>
  <c r="L223" i="9"/>
  <c r="K223" i="9"/>
  <c r="N171" i="9"/>
  <c r="L181" i="9"/>
  <c r="K181" i="9"/>
  <c r="K190" i="9"/>
  <c r="L190" i="9"/>
  <c r="M190" i="9" s="1"/>
  <c r="N197" i="9"/>
  <c r="L205" i="9"/>
  <c r="K205" i="9"/>
  <c r="L213" i="9"/>
  <c r="K213" i="9"/>
  <c r="K192" i="9"/>
  <c r="L192" i="9"/>
  <c r="L172" i="9"/>
  <c r="K172" i="9"/>
  <c r="L183" i="9"/>
  <c r="K183" i="9"/>
  <c r="L191" i="9"/>
  <c r="K191" i="9"/>
  <c r="L199" i="9"/>
  <c r="K199" i="9"/>
  <c r="K206" i="9"/>
  <c r="L206" i="9"/>
  <c r="K214" i="9"/>
  <c r="L214" i="9"/>
  <c r="M214" i="9" s="1"/>
  <c r="H179" i="9"/>
  <c r="H184" i="9"/>
  <c r="I210" i="9"/>
  <c r="J210" i="9" s="1"/>
  <c r="H154" i="9"/>
  <c r="I169" i="9"/>
  <c r="J169" i="9" s="1"/>
  <c r="I179" i="9"/>
  <c r="J179" i="9" s="1"/>
  <c r="I184" i="9"/>
  <c r="J184" i="9" s="1"/>
  <c r="H206" i="9"/>
  <c r="H221" i="9"/>
  <c r="H232" i="9"/>
  <c r="H146" i="9"/>
  <c r="I218" i="9"/>
  <c r="J218" i="9" s="1"/>
  <c r="H228" i="9"/>
  <c r="I139" i="9"/>
  <c r="I149" i="9"/>
  <c r="I159" i="9"/>
  <c r="H208" i="9"/>
  <c r="H215" i="9"/>
  <c r="H167" i="9"/>
  <c r="H170" i="9"/>
  <c r="H174" i="9"/>
  <c r="H181" i="9"/>
  <c r="H195" i="9"/>
  <c r="I226" i="9"/>
  <c r="J226" i="9" s="1"/>
  <c r="H233" i="9"/>
  <c r="H205" i="9"/>
  <c r="H226" i="9"/>
  <c r="H160" i="9"/>
  <c r="H185" i="9"/>
  <c r="H189" i="9"/>
  <c r="H192" i="9"/>
  <c r="H212" i="9"/>
  <c r="I216" i="9"/>
  <c r="J216" i="9" s="1"/>
  <c r="H220" i="9"/>
  <c r="I230" i="9"/>
  <c r="J230" i="9" s="1"/>
  <c r="I141" i="9"/>
  <c r="H157" i="9"/>
  <c r="I165" i="9"/>
  <c r="J165" i="9" s="1"/>
  <c r="H196" i="9"/>
  <c r="I204" i="9"/>
  <c r="J204" i="9" s="1"/>
  <c r="H213" i="9"/>
  <c r="H217" i="9"/>
  <c r="H231" i="9"/>
  <c r="I234" i="9"/>
  <c r="J234" i="9" s="1"/>
  <c r="I134" i="9"/>
  <c r="H182" i="9"/>
  <c r="H187" i="9"/>
  <c r="I196" i="9"/>
  <c r="J196" i="9" s="1"/>
  <c r="H198" i="9"/>
  <c r="H203" i="9"/>
  <c r="I212" i="9"/>
  <c r="J212" i="9" s="1"/>
  <c r="H214" i="9"/>
  <c r="H216" i="9"/>
  <c r="H218" i="9"/>
  <c r="H223" i="9"/>
  <c r="I232" i="9"/>
  <c r="J232" i="9" s="1"/>
  <c r="H234" i="9"/>
  <c r="H140" i="9"/>
  <c r="H161" i="9"/>
  <c r="I182" i="9"/>
  <c r="J182" i="9" s="1"/>
  <c r="H145" i="9"/>
  <c r="H153" i="9"/>
  <c r="H156" i="9"/>
  <c r="H158" i="9"/>
  <c r="I161" i="9"/>
  <c r="H163" i="9"/>
  <c r="I173" i="9"/>
  <c r="J173" i="9" s="1"/>
  <c r="H175" i="9"/>
  <c r="H180" i="9"/>
  <c r="H186" i="9"/>
  <c r="H191" i="9"/>
  <c r="H202" i="9"/>
  <c r="H207" i="9"/>
  <c r="H222" i="9"/>
  <c r="H227" i="9"/>
  <c r="H164" i="9"/>
  <c r="H148" i="9"/>
  <c r="I151" i="9"/>
  <c r="H166" i="9"/>
  <c r="I171" i="9"/>
  <c r="J171" i="9" s="1"/>
  <c r="H173" i="9"/>
  <c r="H178" i="9"/>
  <c r="I198" i="9"/>
  <c r="J198" i="9" s="1"/>
  <c r="I138" i="9"/>
  <c r="H142" i="9"/>
  <c r="I145" i="9"/>
  <c r="H150" i="9"/>
  <c r="I153" i="9"/>
  <c r="I163" i="9"/>
  <c r="H168" i="9"/>
  <c r="I175" i="9"/>
  <c r="J175" i="9" s="1"/>
  <c r="I186" i="9"/>
  <c r="J186" i="9" s="1"/>
  <c r="H193" i="9"/>
  <c r="I202" i="9"/>
  <c r="J202" i="9" s="1"/>
  <c r="H209" i="9"/>
  <c r="I222" i="9"/>
  <c r="J222" i="9" s="1"/>
  <c r="H224" i="9"/>
  <c r="H229" i="9"/>
  <c r="I143" i="9"/>
  <c r="H176" i="9"/>
  <c r="I132" i="9"/>
  <c r="H162" i="9"/>
  <c r="H172" i="9"/>
  <c r="H183" i="9"/>
  <c r="H199" i="9"/>
  <c r="H219" i="9"/>
  <c r="H235" i="9"/>
  <c r="H131" i="9"/>
  <c r="H133" i="9"/>
  <c r="H135" i="9"/>
  <c r="H137" i="9"/>
  <c r="H132" i="9"/>
  <c r="H134" i="9"/>
  <c r="H136" i="9"/>
  <c r="N142" i="9" l="1"/>
  <c r="M142" i="9"/>
  <c r="M178" i="9"/>
  <c r="M187" i="9"/>
  <c r="M145" i="9"/>
  <c r="N145" i="9"/>
  <c r="N132" i="9"/>
  <c r="M132" i="9"/>
  <c r="N158" i="9"/>
  <c r="M158" i="9"/>
  <c r="N137" i="9"/>
  <c r="M137" i="9"/>
  <c r="N150" i="9"/>
  <c r="M150" i="9"/>
  <c r="N156" i="9"/>
  <c r="M156" i="9"/>
  <c r="M205" i="9"/>
  <c r="N131" i="9"/>
  <c r="M131" i="9"/>
  <c r="N164" i="9"/>
  <c r="M164" i="9"/>
  <c r="N160" i="9"/>
  <c r="M160" i="9"/>
  <c r="N154" i="9"/>
  <c r="M154" i="9"/>
  <c r="M229" i="9"/>
  <c r="N135" i="9"/>
  <c r="M135" i="9"/>
  <c r="N153" i="9"/>
  <c r="M153" i="9"/>
  <c r="N161" i="9"/>
  <c r="M161" i="9"/>
  <c r="N146" i="9"/>
  <c r="M146" i="9"/>
  <c r="N162" i="9"/>
  <c r="M162" i="9"/>
  <c r="M133" i="9"/>
  <c r="N133" i="9"/>
  <c r="N140" i="9"/>
  <c r="M140" i="9"/>
  <c r="N148" i="9"/>
  <c r="M148" i="9"/>
  <c r="M157" i="9"/>
  <c r="N157" i="9"/>
  <c r="N136" i="9"/>
  <c r="M136" i="9"/>
  <c r="N163" i="9"/>
  <c r="M163" i="9"/>
  <c r="N134" i="9"/>
  <c r="M134" i="9"/>
  <c r="N231" i="9"/>
  <c r="N229" i="9"/>
  <c r="N232" i="9"/>
  <c r="M224" i="9"/>
  <c r="M228" i="9"/>
  <c r="N227" i="9"/>
  <c r="N224" i="9"/>
  <c r="N233" i="9"/>
  <c r="M233" i="9"/>
  <c r="L226" i="9"/>
  <c r="M226" i="9" s="1"/>
  <c r="K226" i="9"/>
  <c r="M235" i="9"/>
  <c r="K230" i="9"/>
  <c r="L230" i="9"/>
  <c r="M230" i="9" s="1"/>
  <c r="N234" i="9"/>
  <c r="M231" i="9"/>
  <c r="M227" i="9"/>
  <c r="N226" i="9"/>
  <c r="K232" i="9"/>
  <c r="L232" i="9"/>
  <c r="M232" i="9" s="1"/>
  <c r="N235" i="9"/>
  <c r="N228" i="9"/>
  <c r="L234" i="9"/>
  <c r="M234" i="9" s="1"/>
  <c r="K234" i="9"/>
  <c r="K204" i="9"/>
  <c r="L204" i="9"/>
  <c r="M204" i="9" s="1"/>
  <c r="N206" i="9"/>
  <c r="N172" i="9"/>
  <c r="N187" i="9"/>
  <c r="L202" i="9"/>
  <c r="M202" i="9" s="1"/>
  <c r="K202" i="9"/>
  <c r="N186" i="9"/>
  <c r="N218" i="9"/>
  <c r="N182" i="9"/>
  <c r="L165" i="9"/>
  <c r="M165" i="9" s="1"/>
  <c r="K165" i="9"/>
  <c r="M189" i="9"/>
  <c r="N189" i="9"/>
  <c r="M181" i="9"/>
  <c r="N181" i="9"/>
  <c r="K179" i="9"/>
  <c r="L179" i="9"/>
  <c r="M179" i="9" s="1"/>
  <c r="M206" i="9"/>
  <c r="M203" i="9"/>
  <c r="M176" i="9"/>
  <c r="N209" i="9"/>
  <c r="M209" i="9"/>
  <c r="N192" i="9"/>
  <c r="M195" i="9"/>
  <c r="M168" i="9"/>
  <c r="M208" i="9"/>
  <c r="N173" i="9"/>
  <c r="N198" i="9"/>
  <c r="N183" i="9"/>
  <c r="K196" i="9"/>
  <c r="L196" i="9"/>
  <c r="M196" i="9" s="1"/>
  <c r="N191" i="9"/>
  <c r="K184" i="9"/>
  <c r="L184" i="9"/>
  <c r="M184" i="9" s="1"/>
  <c r="N180" i="9"/>
  <c r="N185" i="9"/>
  <c r="M185" i="9"/>
  <c r="N174" i="9"/>
  <c r="N176" i="9"/>
  <c r="K182" i="9"/>
  <c r="L182" i="9"/>
  <c r="M182" i="9" s="1"/>
  <c r="N170" i="9"/>
  <c r="M180" i="9"/>
  <c r="M174" i="9"/>
  <c r="M166" i="9"/>
  <c r="N199" i="9"/>
  <c r="K216" i="9"/>
  <c r="L216" i="9"/>
  <c r="M216" i="9" s="1"/>
  <c r="K171" i="9"/>
  <c r="L171" i="9"/>
  <c r="M171" i="9" s="1"/>
  <c r="N166" i="9"/>
  <c r="N223" i="9"/>
  <c r="M223" i="9"/>
  <c r="N195" i="9"/>
  <c r="M183" i="9"/>
  <c r="M193" i="9"/>
  <c r="N193" i="9"/>
  <c r="N216" i="9"/>
  <c r="K169" i="9"/>
  <c r="L169" i="9"/>
  <c r="M169" i="9" s="1"/>
  <c r="M172" i="9"/>
  <c r="L186" i="9"/>
  <c r="M186" i="9" s="1"/>
  <c r="K186" i="9"/>
  <c r="N175" i="9"/>
  <c r="N214" i="9"/>
  <c r="L218" i="9"/>
  <c r="M218" i="9" s="1"/>
  <c r="K218" i="9"/>
  <c r="M192" i="9"/>
  <c r="L175" i="9"/>
  <c r="M175" i="9" s="1"/>
  <c r="K175" i="9"/>
  <c r="K198" i="9"/>
  <c r="L198" i="9"/>
  <c r="M198" i="9" s="1"/>
  <c r="K173" i="9"/>
  <c r="L173" i="9"/>
  <c r="M173" i="9" s="1"/>
  <c r="K212" i="9"/>
  <c r="L212" i="9"/>
  <c r="M212" i="9" s="1"/>
  <c r="M167" i="9"/>
  <c r="N167" i="9"/>
  <c r="L210" i="9"/>
  <c r="M210" i="9" s="1"/>
  <c r="K210" i="9"/>
  <c r="M199" i="9"/>
  <c r="N207" i="9"/>
  <c r="N213" i="9"/>
  <c r="K222" i="9"/>
  <c r="L222" i="9"/>
  <c r="M222" i="9" s="1"/>
  <c r="N202" i="9"/>
  <c r="N212" i="9"/>
  <c r="N196" i="9"/>
  <c r="N219" i="9"/>
  <c r="N168" i="9"/>
  <c r="N178" i="9"/>
  <c r="N222" i="9"/>
  <c r="N203" i="9"/>
  <c r="M217" i="9"/>
  <c r="N217" i="9"/>
  <c r="N220" i="9"/>
  <c r="N205" i="9"/>
  <c r="M215" i="9"/>
  <c r="N215" i="9"/>
  <c r="N184" i="9"/>
  <c r="M221" i="9"/>
  <c r="M220" i="9"/>
  <c r="M207" i="9"/>
  <c r="N208" i="9"/>
  <c r="N221" i="9"/>
  <c r="N179" i="9"/>
  <c r="M191" i="9"/>
  <c r="M213" i="9"/>
  <c r="M170" i="9"/>
  <c r="M219" i="9"/>
  <c r="H84" i="9"/>
  <c r="H85" i="9"/>
  <c r="I86" i="9"/>
  <c r="H87" i="9"/>
  <c r="H88" i="9"/>
  <c r="H89" i="9"/>
  <c r="I90" i="9"/>
  <c r="H91" i="9"/>
  <c r="H92" i="9"/>
  <c r="H93" i="9"/>
  <c r="I94" i="9"/>
  <c r="H95" i="9"/>
  <c r="H96" i="9"/>
  <c r="H97" i="9"/>
  <c r="I98" i="9"/>
  <c r="H99" i="9"/>
  <c r="H100" i="9"/>
  <c r="H101" i="9"/>
  <c r="I102" i="9"/>
  <c r="H104" i="9"/>
  <c r="H105" i="9"/>
  <c r="I106" i="9"/>
  <c r="H107" i="9"/>
  <c r="H108" i="9"/>
  <c r="H109" i="9"/>
  <c r="I110" i="9"/>
  <c r="H111" i="9"/>
  <c r="H112" i="9"/>
  <c r="H113" i="9"/>
  <c r="I114" i="9"/>
  <c r="H116" i="9"/>
  <c r="H117" i="9"/>
  <c r="I118" i="9"/>
  <c r="H119" i="9"/>
  <c r="H121" i="9"/>
  <c r="I122" i="9"/>
  <c r="H123" i="9"/>
  <c r="H125" i="9"/>
  <c r="I126" i="9"/>
  <c r="H127" i="9"/>
  <c r="H129" i="9"/>
  <c r="I130" i="9"/>
  <c r="H62" i="9"/>
  <c r="I63" i="9"/>
  <c r="J63" i="9" s="1"/>
  <c r="H65" i="9"/>
  <c r="N65" i="9" s="1"/>
  <c r="H66" i="9"/>
  <c r="N66" i="9" s="1"/>
  <c r="I41" i="9"/>
  <c r="J41" i="9" s="1"/>
  <c r="H68" i="9"/>
  <c r="N68" i="9" s="1"/>
  <c r="H69" i="9"/>
  <c r="N69" i="9" s="1"/>
  <c r="I70" i="9"/>
  <c r="J70" i="9" s="1"/>
  <c r="H72" i="9"/>
  <c r="N72" i="9" s="1"/>
  <c r="I73" i="9"/>
  <c r="J73" i="9" s="1"/>
  <c r="H74" i="9"/>
  <c r="H76" i="9"/>
  <c r="N76" i="9" s="1"/>
  <c r="I77" i="9"/>
  <c r="J77" i="9" s="1"/>
  <c r="H79" i="9"/>
  <c r="N79" i="9" s="1"/>
  <c r="H80" i="9"/>
  <c r="N80" i="9" s="1"/>
  <c r="I81" i="9"/>
  <c r="J81" i="9" s="1"/>
  <c r="I82" i="9"/>
  <c r="J82" i="9" s="1"/>
  <c r="N96" i="9" l="1"/>
  <c r="M96" i="9"/>
  <c r="N107" i="9"/>
  <c r="M107" i="9"/>
  <c r="N116" i="9"/>
  <c r="M116" i="9"/>
  <c r="M125" i="9"/>
  <c r="N125" i="9"/>
  <c r="N97" i="9"/>
  <c r="M97" i="9"/>
  <c r="M89" i="9"/>
  <c r="N89" i="9"/>
  <c r="N121" i="9"/>
  <c r="M121" i="9"/>
  <c r="N111" i="9"/>
  <c r="M111" i="9"/>
  <c r="N88" i="9"/>
  <c r="M88" i="9"/>
  <c r="N112" i="9"/>
  <c r="M112" i="9"/>
  <c r="M95" i="9"/>
  <c r="N95" i="9"/>
  <c r="N119" i="9"/>
  <c r="M119" i="9"/>
  <c r="N101" i="9"/>
  <c r="M101" i="9"/>
  <c r="M93" i="9"/>
  <c r="N93" i="9"/>
  <c r="N85" i="9"/>
  <c r="M85" i="9"/>
  <c r="N123" i="9"/>
  <c r="M123" i="9"/>
  <c r="N104" i="9"/>
  <c r="M104" i="9"/>
  <c r="N100" i="9"/>
  <c r="M100" i="9"/>
  <c r="N113" i="9"/>
  <c r="M113" i="9"/>
  <c r="N105" i="9"/>
  <c r="M105" i="9"/>
  <c r="N87" i="9"/>
  <c r="M87" i="9"/>
  <c r="M129" i="9"/>
  <c r="N129" i="9"/>
  <c r="N109" i="9"/>
  <c r="M109" i="9"/>
  <c r="N92" i="9"/>
  <c r="M92" i="9"/>
  <c r="N84" i="9"/>
  <c r="M84" i="9"/>
  <c r="M127" i="9"/>
  <c r="N127" i="9"/>
  <c r="N117" i="9"/>
  <c r="M117" i="9"/>
  <c r="N108" i="9"/>
  <c r="M108" i="9"/>
  <c r="N99" i="9"/>
  <c r="M99" i="9"/>
  <c r="N91" i="9"/>
  <c r="M91" i="9"/>
  <c r="N74" i="9"/>
  <c r="K73" i="9"/>
  <c r="L73" i="9"/>
  <c r="K77" i="9"/>
  <c r="L77" i="9"/>
  <c r="L82" i="9"/>
  <c r="K82" i="9"/>
  <c r="K81" i="9"/>
  <c r="L81" i="9"/>
  <c r="K70" i="9"/>
  <c r="L70" i="9"/>
  <c r="L63" i="9"/>
  <c r="K63" i="9"/>
  <c r="N62" i="9"/>
  <c r="K41" i="9"/>
  <c r="L41" i="9"/>
  <c r="H115" i="9"/>
  <c r="H94" i="9"/>
  <c r="H70" i="9"/>
  <c r="N70" i="9" s="1"/>
  <c r="H75" i="9"/>
  <c r="N75" i="9" s="1"/>
  <c r="H126" i="9"/>
  <c r="I103" i="9"/>
  <c r="I111" i="9"/>
  <c r="H103" i="9"/>
  <c r="I99" i="9"/>
  <c r="H81" i="9"/>
  <c r="I79" i="9"/>
  <c r="J79" i="9" s="1"/>
  <c r="H106" i="9"/>
  <c r="I127" i="9"/>
  <c r="I95" i="9"/>
  <c r="I75" i="9"/>
  <c r="J75" i="9" s="1"/>
  <c r="H63" i="9"/>
  <c r="N63" i="9" s="1"/>
  <c r="I115" i="9"/>
  <c r="H114" i="9"/>
  <c r="H122" i="9"/>
  <c r="I107" i="9"/>
  <c r="H90" i="9"/>
  <c r="H118" i="9"/>
  <c r="H86" i="9"/>
  <c r="H110" i="9"/>
  <c r="I123" i="9"/>
  <c r="I91" i="9"/>
  <c r="I119" i="9"/>
  <c r="H102" i="9"/>
  <c r="I87" i="9"/>
  <c r="H130" i="9"/>
  <c r="H98" i="9"/>
  <c r="H124" i="9"/>
  <c r="I124" i="9"/>
  <c r="H120" i="9"/>
  <c r="I120" i="9"/>
  <c r="H128" i="9"/>
  <c r="I128" i="9"/>
  <c r="I129" i="9"/>
  <c r="I125" i="9"/>
  <c r="I121" i="9"/>
  <c r="I117" i="9"/>
  <c r="I113" i="9"/>
  <c r="I109" i="9"/>
  <c r="I105" i="9"/>
  <c r="I101" i="9"/>
  <c r="I97" i="9"/>
  <c r="I93" i="9"/>
  <c r="I89" i="9"/>
  <c r="I85" i="9"/>
  <c r="I116" i="9"/>
  <c r="I112" i="9"/>
  <c r="I108" i="9"/>
  <c r="I104" i="9"/>
  <c r="I100" i="9"/>
  <c r="I96" i="9"/>
  <c r="I92" i="9"/>
  <c r="I88" i="9"/>
  <c r="I84" i="9"/>
  <c r="I83" i="9"/>
  <c r="I78" i="9"/>
  <c r="J78" i="9" s="1"/>
  <c r="H78" i="9"/>
  <c r="N78" i="9" s="1"/>
  <c r="H83" i="9"/>
  <c r="I69" i="9"/>
  <c r="J69" i="9" s="1"/>
  <c r="I67" i="9"/>
  <c r="J67" i="9" s="1"/>
  <c r="I66" i="9"/>
  <c r="J66" i="9" s="1"/>
  <c r="H71" i="9"/>
  <c r="N71" i="9" s="1"/>
  <c r="I71" i="9"/>
  <c r="J71" i="9" s="1"/>
  <c r="I64" i="9"/>
  <c r="J64" i="9" s="1"/>
  <c r="I62" i="9"/>
  <c r="J62" i="9" s="1"/>
  <c r="I74" i="9"/>
  <c r="J74" i="9" s="1"/>
  <c r="H67" i="9"/>
  <c r="N67" i="9" s="1"/>
  <c r="H64" i="9"/>
  <c r="N64" i="9" s="1"/>
  <c r="H77" i="9"/>
  <c r="H41" i="9"/>
  <c r="H82" i="9"/>
  <c r="N82" i="9" s="1"/>
  <c r="H73" i="9"/>
  <c r="I80" i="9"/>
  <c r="J80" i="9" s="1"/>
  <c r="I76" i="9"/>
  <c r="J76" i="9" s="1"/>
  <c r="I72" i="9"/>
  <c r="J72" i="9" s="1"/>
  <c r="I68" i="9"/>
  <c r="J68" i="9" s="1"/>
  <c r="I65" i="9"/>
  <c r="J65" i="9" s="1"/>
  <c r="N102" i="9" l="1"/>
  <c r="M102" i="9"/>
  <c r="N122" i="9"/>
  <c r="M122" i="9"/>
  <c r="N94" i="9"/>
  <c r="M94" i="9"/>
  <c r="N115" i="9"/>
  <c r="M115" i="9"/>
  <c r="N124" i="9"/>
  <c r="M124" i="9"/>
  <c r="N110" i="9"/>
  <c r="M110" i="9"/>
  <c r="N103" i="9"/>
  <c r="M103" i="9"/>
  <c r="N98" i="9"/>
  <c r="M98" i="9"/>
  <c r="N86" i="9"/>
  <c r="M86" i="9"/>
  <c r="N128" i="9"/>
  <c r="M128" i="9"/>
  <c r="N120" i="9"/>
  <c r="M120" i="9"/>
  <c r="N130" i="9"/>
  <c r="M130" i="9"/>
  <c r="N118" i="9"/>
  <c r="M118" i="9"/>
  <c r="N106" i="9"/>
  <c r="M106" i="9"/>
  <c r="N114" i="9"/>
  <c r="M114" i="9"/>
  <c r="N83" i="9"/>
  <c r="M83" i="9"/>
  <c r="N90" i="9"/>
  <c r="M90" i="9"/>
  <c r="N126" i="9"/>
  <c r="M126" i="9"/>
  <c r="K76" i="9"/>
  <c r="L76" i="9"/>
  <c r="M76" i="9" s="1"/>
  <c r="K74" i="9"/>
  <c r="L74" i="9"/>
  <c r="M74" i="9" s="1"/>
  <c r="M82" i="9"/>
  <c r="L69" i="9"/>
  <c r="M69" i="9" s="1"/>
  <c r="K69" i="9"/>
  <c r="K78" i="9"/>
  <c r="L78" i="9"/>
  <c r="M78" i="9" s="1"/>
  <c r="L75" i="9"/>
  <c r="M75" i="9" s="1"/>
  <c r="K75" i="9"/>
  <c r="L79" i="9"/>
  <c r="M79" i="9" s="1"/>
  <c r="K79" i="9"/>
  <c r="M70" i="9"/>
  <c r="K80" i="9"/>
  <c r="L80" i="9"/>
  <c r="M80" i="9" s="1"/>
  <c r="L71" i="9"/>
  <c r="M71" i="9" s="1"/>
  <c r="K71" i="9"/>
  <c r="M81" i="9"/>
  <c r="N81" i="9"/>
  <c r="M77" i="9"/>
  <c r="N77" i="9"/>
  <c r="L72" i="9"/>
  <c r="M72" i="9" s="1"/>
  <c r="K72" i="9"/>
  <c r="M73" i="9"/>
  <c r="N73" i="9"/>
  <c r="K68" i="9"/>
  <c r="L68" i="9"/>
  <c r="M68" i="9" s="1"/>
  <c r="K67" i="9"/>
  <c r="L67" i="9"/>
  <c r="M67" i="9" s="1"/>
  <c r="M63" i="9"/>
  <c r="L66" i="9"/>
  <c r="M66" i="9" s="1"/>
  <c r="K66" i="9"/>
  <c r="M41" i="9"/>
  <c r="N41" i="9"/>
  <c r="K65" i="9"/>
  <c r="L65" i="9"/>
  <c r="M65" i="9" s="1"/>
  <c r="L62" i="9"/>
  <c r="M62" i="9" s="1"/>
  <c r="K62" i="9"/>
  <c r="L64" i="9"/>
  <c r="M64" i="9" s="1"/>
  <c r="K64" i="9"/>
  <c r="U29" i="21"/>
  <c r="U24" i="21"/>
  <c r="U19" i="21"/>
  <c r="U14" i="21"/>
  <c r="W26" i="21"/>
  <c r="W21" i="21"/>
  <c r="W11" i="21"/>
  <c r="U26" i="21"/>
  <c r="W16" i="21"/>
  <c r="U21" i="21"/>
  <c r="O10" i="21" s="1"/>
  <c r="U16" i="21"/>
  <c r="U11" i="21"/>
  <c r="W28" i="21"/>
  <c r="X30" i="10" s="1"/>
  <c r="U22" i="21"/>
  <c r="Q30" i="10" s="1"/>
  <c r="W12" i="21"/>
  <c r="J30" i="10" s="1"/>
  <c r="V28" i="21"/>
  <c r="W23" i="21"/>
  <c r="W30" i="10" s="1"/>
  <c r="U17" i="21"/>
  <c r="P30" i="10" s="1"/>
  <c r="U28" i="21"/>
  <c r="AC30" i="10" s="1"/>
  <c r="W18" i="21"/>
  <c r="V30" i="10" s="1"/>
  <c r="U23" i="21"/>
  <c r="AB30" i="10" s="1"/>
  <c r="W13" i="21"/>
  <c r="U30" i="10" s="1"/>
  <c r="U18" i="21"/>
  <c r="AA30" i="10" s="1"/>
  <c r="W27" i="21"/>
  <c r="M30" i="10" s="1"/>
  <c r="U13" i="21"/>
  <c r="Z30" i="10" s="1"/>
  <c r="W22" i="21"/>
  <c r="L30" i="10" s="1"/>
  <c r="U27" i="21"/>
  <c r="R30" i="10" s="1"/>
  <c r="U12" i="21"/>
  <c r="O30" i="10" s="1"/>
  <c r="W17" i="21"/>
  <c r="K30" i="10" s="1"/>
  <c r="O8" i="21" l="1"/>
  <c r="O9" i="21"/>
  <c r="O7" i="21"/>
  <c r="N30" i="10"/>
  <c r="I30" i="10"/>
  <c r="T30" i="10"/>
  <c r="Y30" i="10"/>
  <c r="V22" i="21" l="1"/>
  <c r="V26" i="21"/>
  <c r="G30" i="10" s="1"/>
  <c r="V27" i="21"/>
  <c r="V11" i="21"/>
  <c r="D30" i="10" s="1"/>
  <c r="V13" i="21"/>
  <c r="V17" i="21"/>
  <c r="V21" i="21"/>
  <c r="F30" i="10" s="1"/>
  <c r="V23" i="21"/>
  <c r="V16" i="21"/>
  <c r="E30" i="10" s="1"/>
  <c r="V18" i="21"/>
  <c r="V12" i="21"/>
  <c r="C30" i="10" l="1"/>
  <c r="I7" i="9"/>
  <c r="J7" i="9" s="1"/>
  <c r="N56" i="9"/>
  <c r="J57" i="9"/>
  <c r="J59" i="9"/>
  <c r="H60" i="9"/>
  <c r="N60" i="9" s="1"/>
  <c r="I61" i="9"/>
  <c r="J61" i="9" s="1"/>
  <c r="L57" i="9" l="1"/>
  <c r="K57" i="9"/>
  <c r="L61" i="9"/>
  <c r="K61" i="9"/>
  <c r="K59" i="9"/>
  <c r="L59" i="9"/>
  <c r="J56" i="9"/>
  <c r="J58" i="9"/>
  <c r="H7" i="9"/>
  <c r="N7" i="9" s="1"/>
  <c r="J55" i="9"/>
  <c r="N55" i="9"/>
  <c r="H61" i="9"/>
  <c r="N61" i="9" s="1"/>
  <c r="N58" i="9"/>
  <c r="P7" i="9"/>
  <c r="I60" i="9"/>
  <c r="J60" i="9" s="1"/>
  <c r="M57" i="9" l="1"/>
  <c r="N57" i="9"/>
  <c r="M61" i="9"/>
  <c r="M59" i="9"/>
  <c r="N59" i="9"/>
  <c r="L58" i="9"/>
  <c r="M58" i="9" s="1"/>
  <c r="K58" i="9"/>
  <c r="L60" i="9"/>
  <c r="M60" i="9" s="1"/>
  <c r="K60" i="9"/>
  <c r="L55" i="9"/>
  <c r="M55" i="9" s="1"/>
  <c r="K55" i="9"/>
  <c r="K56" i="9"/>
  <c r="L56" i="9"/>
  <c r="M56" i="9" s="1"/>
  <c r="K7" i="9"/>
  <c r="L7" i="9"/>
  <c r="M7" i="9" s="1"/>
  <c r="U28" i="9" l="1"/>
  <c r="G45" i="10" s="1"/>
  <c r="U23" i="9"/>
  <c r="F45" i="10" s="1"/>
  <c r="U18" i="9"/>
  <c r="E45" i="10" s="1"/>
  <c r="U13" i="9"/>
  <c r="D45" i="10" s="1"/>
  <c r="W27" i="9"/>
  <c r="X29" i="10" s="1"/>
  <c r="W21" i="9"/>
  <c r="L29" i="10" s="1"/>
  <c r="W26" i="9"/>
  <c r="M29" i="10" s="1"/>
  <c r="W12" i="9"/>
  <c r="U29" i="10" s="1"/>
  <c r="W17" i="9"/>
  <c r="V29" i="10" s="1"/>
  <c r="W11" i="9"/>
  <c r="J29" i="10" s="1"/>
  <c r="W22" i="9"/>
  <c r="W29" i="10" s="1"/>
  <c r="W16" i="9"/>
  <c r="K29" i="10" s="1"/>
  <c r="W15" i="9"/>
  <c r="W20" i="9"/>
  <c r="W25" i="9"/>
  <c r="W10" i="9"/>
  <c r="U10" i="9"/>
  <c r="U12" i="9"/>
  <c r="Z29" i="10" s="1"/>
  <c r="U11" i="9"/>
  <c r="O29" i="10" s="1"/>
  <c r="U15" i="9"/>
  <c r="U25" i="9"/>
  <c r="U20" i="9"/>
  <c r="U27" i="9"/>
  <c r="AC29" i="10" s="1"/>
  <c r="U26" i="9"/>
  <c r="R29" i="10" s="1"/>
  <c r="U22" i="9"/>
  <c r="AB29" i="10" s="1"/>
  <c r="U21" i="9"/>
  <c r="Q29" i="10" s="1"/>
  <c r="U17" i="9"/>
  <c r="AA29" i="10" s="1"/>
  <c r="U16" i="9"/>
  <c r="P29" i="10" s="1"/>
  <c r="O271" i="9" l="1"/>
  <c r="O272" i="9"/>
  <c r="O265" i="9"/>
  <c r="O255" i="9"/>
  <c r="O258" i="9"/>
  <c r="O239" i="9"/>
  <c r="O260" i="9"/>
  <c r="O245" i="9"/>
  <c r="O267" i="9"/>
  <c r="O251" i="9"/>
  <c r="O254" i="9"/>
  <c r="O257" i="9"/>
  <c r="O263" i="9"/>
  <c r="O259" i="9"/>
  <c r="O262" i="9"/>
  <c r="O249" i="9"/>
  <c r="O237" i="9"/>
  <c r="O243" i="9"/>
  <c r="O266" i="9"/>
  <c r="O242" i="9"/>
  <c r="O252" i="9"/>
  <c r="O246" i="9"/>
  <c r="O236" i="9"/>
  <c r="O248" i="9"/>
  <c r="O247" i="9"/>
  <c r="O268" i="9"/>
  <c r="O253" i="9"/>
  <c r="O241" i="9"/>
  <c r="O269" i="9"/>
  <c r="O256" i="9"/>
  <c r="O264" i="9"/>
  <c r="O244" i="9"/>
  <c r="O240" i="9"/>
  <c r="O238" i="9"/>
  <c r="O273" i="9"/>
  <c r="O270" i="9"/>
  <c r="O250" i="9"/>
  <c r="O261" i="9"/>
  <c r="O230" i="9"/>
  <c r="O228" i="9"/>
  <c r="O227" i="9"/>
  <c r="O226" i="9"/>
  <c r="O224" i="9"/>
  <c r="O229" i="9"/>
  <c r="O225" i="9"/>
  <c r="O234" i="9"/>
  <c r="O235" i="9"/>
  <c r="O231" i="9"/>
  <c r="O232" i="9"/>
  <c r="O233" i="9"/>
  <c r="O204" i="9"/>
  <c r="O188" i="9"/>
  <c r="O211" i="9"/>
  <c r="O171" i="9"/>
  <c r="O197" i="9"/>
  <c r="O177" i="9"/>
  <c r="O210" i="9"/>
  <c r="O194" i="9"/>
  <c r="O219" i="9"/>
  <c r="O187" i="9"/>
  <c r="O169" i="9"/>
  <c r="O175" i="9"/>
  <c r="O167" i="9"/>
  <c r="O205" i="9"/>
  <c r="O203" i="9"/>
  <c r="O201" i="9"/>
  <c r="O220" i="9"/>
  <c r="O200" i="9"/>
  <c r="O216" i="9"/>
  <c r="O214" i="9"/>
  <c r="O165" i="9"/>
  <c r="O168" i="9"/>
  <c r="O181" i="9"/>
  <c r="O217" i="9"/>
  <c r="O190" i="9"/>
  <c r="O185" i="9"/>
  <c r="O170" i="9"/>
  <c r="O195" i="9"/>
  <c r="O202" i="9"/>
  <c r="O215" i="9"/>
  <c r="O221" i="9"/>
  <c r="O192" i="9"/>
  <c r="O198" i="9"/>
  <c r="O176" i="9"/>
  <c r="O174" i="9"/>
  <c r="O186" i="9"/>
  <c r="O206" i="9"/>
  <c r="O218" i="9"/>
  <c r="O207" i="9"/>
  <c r="O183" i="9"/>
  <c r="O213" i="9"/>
  <c r="O178" i="9"/>
  <c r="O222" i="9"/>
  <c r="O209" i="9"/>
  <c r="O180" i="9"/>
  <c r="O179" i="9"/>
  <c r="O166" i="9"/>
  <c r="O189" i="9"/>
  <c r="O173" i="9"/>
  <c r="O193" i="9"/>
  <c r="O223" i="9"/>
  <c r="O199" i="9"/>
  <c r="O172" i="9"/>
  <c r="O182" i="9"/>
  <c r="O191" i="9"/>
  <c r="O184" i="9"/>
  <c r="O212" i="9"/>
  <c r="O208" i="9"/>
  <c r="O196" i="9"/>
  <c r="O159" i="9"/>
  <c r="O71" i="9"/>
  <c r="O79" i="9"/>
  <c r="O87" i="9"/>
  <c r="O95" i="9"/>
  <c r="O103" i="9"/>
  <c r="O111" i="9"/>
  <c r="O119" i="9"/>
  <c r="O127" i="9"/>
  <c r="O135" i="9"/>
  <c r="O143" i="9"/>
  <c r="O151" i="9"/>
  <c r="O70" i="9"/>
  <c r="O78" i="9"/>
  <c r="O86" i="9"/>
  <c r="O94" i="9"/>
  <c r="O102" i="9"/>
  <c r="O110" i="9"/>
  <c r="O118" i="9"/>
  <c r="O126" i="9"/>
  <c r="O134" i="9"/>
  <c r="O142" i="9"/>
  <c r="O150" i="9"/>
  <c r="O158" i="9"/>
  <c r="O69" i="9"/>
  <c r="O148" i="9"/>
  <c r="O164" i="9"/>
  <c r="O68" i="9"/>
  <c r="O76" i="9"/>
  <c r="O84" i="9"/>
  <c r="O92" i="9"/>
  <c r="O100" i="9"/>
  <c r="O108" i="9"/>
  <c r="O116" i="9"/>
  <c r="O124" i="9"/>
  <c r="O132" i="9"/>
  <c r="O140" i="9"/>
  <c r="O156" i="9"/>
  <c r="O73" i="9"/>
  <c r="O81" i="9"/>
  <c r="O89" i="9"/>
  <c r="O145" i="9"/>
  <c r="O163" i="9"/>
  <c r="O97" i="9"/>
  <c r="O107" i="9"/>
  <c r="O137" i="9"/>
  <c r="O155" i="9"/>
  <c r="O139" i="9"/>
  <c r="O67" i="9"/>
  <c r="O83" i="9"/>
  <c r="O129" i="9"/>
  <c r="O147" i="9"/>
  <c r="O153" i="9"/>
  <c r="O99" i="9"/>
  <c r="O121" i="9"/>
  <c r="O131" i="9"/>
  <c r="O161" i="9"/>
  <c r="O105" i="9"/>
  <c r="O113" i="9"/>
  <c r="O123" i="9"/>
  <c r="O75" i="9"/>
  <c r="O91" i="9"/>
  <c r="O115" i="9"/>
  <c r="O88" i="9"/>
  <c r="O152" i="9"/>
  <c r="O122" i="9"/>
  <c r="O93" i="9"/>
  <c r="O98" i="9"/>
  <c r="O154" i="9"/>
  <c r="O112" i="9"/>
  <c r="O138" i="9"/>
  <c r="O85" i="9"/>
  <c r="O109" i="9"/>
  <c r="O117" i="9"/>
  <c r="O146" i="9"/>
  <c r="O90" i="9"/>
  <c r="O72" i="9"/>
  <c r="O128" i="9"/>
  <c r="O144" i="9"/>
  <c r="O82" i="9"/>
  <c r="O77" i="9"/>
  <c r="O141" i="9"/>
  <c r="O106" i="9"/>
  <c r="O114" i="9"/>
  <c r="O74" i="9"/>
  <c r="O125" i="9"/>
  <c r="O162" i="9"/>
  <c r="O160" i="9"/>
  <c r="O136" i="9"/>
  <c r="O133" i="9"/>
  <c r="O130" i="9"/>
  <c r="O101" i="9"/>
  <c r="O80" i="9"/>
  <c r="O157" i="9"/>
  <c r="O120" i="9"/>
  <c r="O96" i="9"/>
  <c r="O149" i="9"/>
  <c r="O104" i="9"/>
  <c r="O66" i="9"/>
  <c r="O41" i="9"/>
  <c r="O62" i="9"/>
  <c r="O64" i="9"/>
  <c r="O65" i="9"/>
  <c r="O63" i="9"/>
  <c r="O54" i="9"/>
  <c r="O58" i="9"/>
  <c r="O60" i="9"/>
  <c r="O56" i="9"/>
  <c r="O55" i="9"/>
  <c r="O59" i="9"/>
  <c r="O57" i="9"/>
  <c r="O61" i="9"/>
  <c r="O52" i="9"/>
  <c r="O53" i="9"/>
  <c r="O50" i="9"/>
  <c r="O51" i="9"/>
  <c r="O48" i="9"/>
  <c r="O49" i="9"/>
  <c r="O46" i="9"/>
  <c r="O47" i="9"/>
  <c r="O44" i="9"/>
  <c r="O45" i="9"/>
  <c r="O42" i="9"/>
  <c r="O43" i="9"/>
  <c r="O39" i="9"/>
  <c r="O40" i="9"/>
  <c r="O37" i="9"/>
  <c r="O38" i="9"/>
  <c r="O35" i="9"/>
  <c r="O36" i="9"/>
  <c r="O33" i="9"/>
  <c r="O34" i="9"/>
  <c r="O32" i="9"/>
  <c r="O29" i="9"/>
  <c r="O30" i="9"/>
  <c r="O31" i="9"/>
  <c r="O27" i="9"/>
  <c r="O28" i="9"/>
  <c r="O25" i="9"/>
  <c r="O26" i="9"/>
  <c r="O23" i="9"/>
  <c r="O24" i="9"/>
  <c r="O21" i="9"/>
  <c r="O22" i="9"/>
  <c r="O19" i="9"/>
  <c r="O20" i="9"/>
  <c r="O17" i="9"/>
  <c r="O18" i="9"/>
  <c r="O15" i="9"/>
  <c r="O16" i="9"/>
  <c r="O14" i="9"/>
  <c r="O12" i="9"/>
  <c r="O13" i="9"/>
  <c r="O10" i="9"/>
  <c r="O8" i="9"/>
  <c r="O11" i="9"/>
  <c r="O9" i="9"/>
  <c r="I45" i="10"/>
  <c r="V27" i="9"/>
  <c r="C45" i="10"/>
  <c r="D46" i="10"/>
  <c r="I29" i="10"/>
  <c r="I32" i="10" s="1"/>
  <c r="G46" i="10"/>
  <c r="G47" i="10" s="1"/>
  <c r="Y29" i="10"/>
  <c r="Y32" i="10" s="1"/>
  <c r="O7" i="9"/>
  <c r="N29" i="10"/>
  <c r="N32" i="10" s="1"/>
  <c r="E46" i="10"/>
  <c r="F46" i="10"/>
  <c r="F47" i="10" s="1"/>
  <c r="T29" i="10"/>
  <c r="T32" i="10" s="1"/>
  <c r="D47" i="10" l="1"/>
  <c r="I46" i="10"/>
  <c r="V26" i="9"/>
  <c r="V25" i="9"/>
  <c r="G29" i="10" s="1"/>
  <c r="C46" i="10"/>
  <c r="E47" i="10"/>
  <c r="V21" i="9"/>
  <c r="V17" i="9"/>
  <c r="V22" i="9"/>
  <c r="V20" i="9"/>
  <c r="F29" i="10" s="1"/>
  <c r="V16" i="9"/>
  <c r="V15" i="9"/>
  <c r="E29" i="10" s="1"/>
  <c r="V12" i="9"/>
  <c r="V10" i="9"/>
  <c r="D29" i="10" s="1"/>
  <c r="V11" i="9"/>
  <c r="C47" i="10" l="1"/>
  <c r="I47" i="10"/>
  <c r="C29" i="10"/>
  <c r="N20" i="10"/>
  <c r="I20" i="10"/>
  <c r="N19" i="10"/>
  <c r="I19" i="10"/>
  <c r="N7" i="17"/>
  <c r="P7" i="17" s="1"/>
  <c r="L7" i="17"/>
  <c r="M7" i="17" s="1"/>
  <c r="N22" i="10" l="1"/>
  <c r="I22" i="10"/>
  <c r="Q7" i="17"/>
  <c r="R7" i="17"/>
  <c r="T7" i="17"/>
  <c r="O7" i="17"/>
  <c r="Y27" i="17" l="1"/>
  <c r="Y12" i="17"/>
  <c r="Y22" i="17"/>
  <c r="Y17" i="17"/>
  <c r="AA24" i="17"/>
  <c r="AA26" i="17"/>
  <c r="X11" i="10" s="1"/>
  <c r="AA11" i="17"/>
  <c r="U11" i="10" s="1"/>
  <c r="AA10" i="17"/>
  <c r="J11" i="10" s="1"/>
  <c r="AA25" i="17"/>
  <c r="M11" i="10" s="1"/>
  <c r="Y10" i="17"/>
  <c r="O11" i="10" s="1"/>
  <c r="Y14" i="17"/>
  <c r="S17" i="17" l="1"/>
  <c r="S16" i="17"/>
  <c r="S15" i="17"/>
  <c r="Y21" i="17"/>
  <c r="AB11" i="10" s="1"/>
  <c r="Y11" i="17"/>
  <c r="Z11" i="10" s="1"/>
  <c r="AA15" i="17"/>
  <c r="K11" i="10" s="1"/>
  <c r="Y16" i="17"/>
  <c r="AA11" i="10" s="1"/>
  <c r="AA20" i="17"/>
  <c r="L11" i="10" s="1"/>
  <c r="AA14" i="17"/>
  <c r="Y25" i="17"/>
  <c r="R11" i="10" s="1"/>
  <c r="Y24" i="17"/>
  <c r="S22" i="17" s="1"/>
  <c r="Y20" i="17"/>
  <c r="Q11" i="10" s="1"/>
  <c r="Y15" i="17"/>
  <c r="P11" i="10" s="1"/>
  <c r="AA21" i="17"/>
  <c r="W11" i="10" s="1"/>
  <c r="AA9" i="17"/>
  <c r="AA16" i="17"/>
  <c r="V11" i="10" s="1"/>
  <c r="Y9" i="17"/>
  <c r="S7" i="17" s="1"/>
  <c r="Y26" i="17"/>
  <c r="AC11" i="10" s="1"/>
  <c r="AA19" i="17"/>
  <c r="Y19" i="17"/>
  <c r="I11" i="10" l="1"/>
  <c r="S18" i="17"/>
  <c r="S21" i="17"/>
  <c r="S20" i="17"/>
  <c r="S19" i="17"/>
  <c r="S8" i="17"/>
  <c r="S10" i="17"/>
  <c r="S9" i="17"/>
  <c r="S13" i="17"/>
  <c r="Z25" i="17" s="1"/>
  <c r="S11" i="17"/>
  <c r="S14" i="17"/>
  <c r="S12" i="17"/>
  <c r="Z14" i="17"/>
  <c r="E11" i="10" s="1"/>
  <c r="Z16" i="17"/>
  <c r="T11" i="10"/>
  <c r="N11" i="10"/>
  <c r="Y11" i="10"/>
  <c r="Z21" i="17"/>
  <c r="Z15" i="17"/>
  <c r="Z24" i="17" l="1"/>
  <c r="G11" i="10" s="1"/>
  <c r="Z26" i="17"/>
  <c r="Z9" i="17"/>
  <c r="D11" i="10" s="1"/>
  <c r="Z11" i="17"/>
  <c r="Z20" i="17"/>
  <c r="Z19" i="17"/>
  <c r="F11" i="10" s="1"/>
  <c r="Z10" i="17"/>
  <c r="C11" i="10" l="1"/>
  <c r="N111" i="15"/>
  <c r="P111" i="15" s="1"/>
  <c r="O111" i="15" l="1"/>
  <c r="M111" i="15"/>
  <c r="T111" i="15"/>
  <c r="K199" i="4"/>
  <c r="L265" i="4"/>
  <c r="L264" i="4"/>
  <c r="L263" i="4"/>
  <c r="L262" i="4"/>
  <c r="L261" i="4"/>
  <c r="L260" i="4"/>
  <c r="L259" i="4"/>
  <c r="L258" i="4"/>
  <c r="L257" i="4"/>
  <c r="L256" i="4"/>
  <c r="L255" i="4"/>
  <c r="L254" i="4"/>
  <c r="L253" i="4"/>
  <c r="L252" i="4"/>
  <c r="L251" i="4"/>
  <c r="L250" i="4"/>
  <c r="L249" i="4"/>
  <c r="L248" i="4"/>
  <c r="L247" i="4"/>
  <c r="L246" i="4"/>
  <c r="L245" i="4"/>
  <c r="L244" i="4"/>
  <c r="L243" i="4"/>
  <c r="L242" i="4"/>
  <c r="L241" i="4"/>
  <c r="L240" i="4"/>
  <c r="L239" i="4"/>
  <c r="L238" i="4"/>
  <c r="L237" i="4"/>
  <c r="L236" i="4"/>
  <c r="L235" i="4"/>
  <c r="L234" i="4"/>
  <c r="L233" i="4"/>
  <c r="L232" i="4"/>
  <c r="L231" i="4"/>
  <c r="L230" i="4"/>
  <c r="L229" i="4"/>
  <c r="L228" i="4"/>
  <c r="L227" i="4"/>
  <c r="L226" i="4"/>
  <c r="L225" i="4"/>
  <c r="L224" i="4"/>
  <c r="L223" i="4"/>
  <c r="L222" i="4"/>
  <c r="L221" i="4"/>
  <c r="L220" i="4"/>
  <c r="L219" i="4"/>
  <c r="L218" i="4"/>
  <c r="L217" i="4"/>
  <c r="L216" i="4"/>
  <c r="L215" i="4"/>
  <c r="L214" i="4"/>
  <c r="L213" i="4"/>
  <c r="L212" i="4"/>
  <c r="L211" i="4"/>
  <c r="L210" i="4"/>
  <c r="L209" i="4"/>
  <c r="L208" i="4"/>
  <c r="L207" i="4"/>
  <c r="L206" i="4"/>
  <c r="L205" i="4"/>
  <c r="L204" i="4"/>
  <c r="L203" i="4"/>
  <c r="R111" i="15" l="1"/>
  <c r="Q111" i="15"/>
  <c r="Y27" i="15" l="1"/>
  <c r="G41" i="10" s="1"/>
  <c r="G49" i="10" s="1"/>
  <c r="Y22" i="15"/>
  <c r="F41" i="10" s="1"/>
  <c r="Y17" i="15"/>
  <c r="E41" i="10" s="1"/>
  <c r="E49" i="10" s="1"/>
  <c r="Y12" i="15"/>
  <c r="D41" i="10" s="1"/>
  <c r="AA26" i="15"/>
  <c r="X10" i="10" s="1"/>
  <c r="AA21" i="15"/>
  <c r="W10" i="10" s="1"/>
  <c r="Y15" i="15"/>
  <c r="P10" i="10" s="1"/>
  <c r="Y26" i="15"/>
  <c r="AC10" i="10" s="1"/>
  <c r="AA16" i="15"/>
  <c r="V10" i="10" s="1"/>
  <c r="AA25" i="15"/>
  <c r="M10" i="10" s="1"/>
  <c r="Y21" i="15"/>
  <c r="AB10" i="10" s="1"/>
  <c r="AA20" i="15"/>
  <c r="L10" i="10" s="1"/>
  <c r="Y16" i="15"/>
  <c r="AA10" i="10" s="1"/>
  <c r="Y25" i="15"/>
  <c r="R10" i="10" s="1"/>
  <c r="AA15" i="15"/>
  <c r="K10" i="10" s="1"/>
  <c r="Y20" i="15"/>
  <c r="Q10" i="10" s="1"/>
  <c r="Y24" i="15"/>
  <c r="AA14" i="15"/>
  <c r="Y19" i="15"/>
  <c r="Y14" i="15"/>
  <c r="AA24" i="15"/>
  <c r="AA19" i="15"/>
  <c r="AA11" i="15"/>
  <c r="AA10" i="15"/>
  <c r="Y11" i="15"/>
  <c r="Y10" i="15"/>
  <c r="Y9" i="15"/>
  <c r="AA9" i="15"/>
  <c r="S756" i="15" l="1"/>
  <c r="S764" i="15"/>
  <c r="S772" i="15"/>
  <c r="S780" i="15"/>
  <c r="S755" i="15"/>
  <c r="S763" i="15"/>
  <c r="S771" i="15"/>
  <c r="S779" i="15"/>
  <c r="S754" i="15"/>
  <c r="S762" i="15"/>
  <c r="S770" i="15"/>
  <c r="S778" i="15"/>
  <c r="S753" i="15"/>
  <c r="S761" i="15"/>
  <c r="S769" i="15"/>
  <c r="S777" i="15"/>
  <c r="S759" i="15"/>
  <c r="S767" i="15"/>
  <c r="S775" i="15"/>
  <c r="S783" i="15"/>
  <c r="S784" i="15"/>
  <c r="S757" i="15"/>
  <c r="S758" i="15"/>
  <c r="S774" i="15"/>
  <c r="S773" i="15"/>
  <c r="S760" i="15"/>
  <c r="S768" i="15"/>
  <c r="S766" i="15"/>
  <c r="S765" i="15"/>
  <c r="S782" i="15"/>
  <c r="S776" i="15"/>
  <c r="S781" i="15"/>
  <c r="S538" i="15"/>
  <c r="S537" i="15"/>
  <c r="S748" i="15"/>
  <c r="S744" i="15"/>
  <c r="S749" i="15"/>
  <c r="S745" i="15"/>
  <c r="S741" i="15"/>
  <c r="S737" i="15"/>
  <c r="S733" i="15"/>
  <c r="S729" i="15"/>
  <c r="S724" i="15"/>
  <c r="S720" i="15"/>
  <c r="S716" i="15"/>
  <c r="S705" i="15"/>
  <c r="S699" i="15"/>
  <c r="S689" i="15"/>
  <c r="S725" i="15"/>
  <c r="S721" i="15"/>
  <c r="S717" i="15"/>
  <c r="S713" i="15"/>
  <c r="S710" i="15"/>
  <c r="S706" i="15"/>
  <c r="S702" i="15"/>
  <c r="S700" i="15"/>
  <c r="S696" i="15"/>
  <c r="S694" i="15"/>
  <c r="S690" i="15"/>
  <c r="S686" i="15"/>
  <c r="S688" i="15"/>
  <c r="S680" i="15"/>
  <c r="S740" i="15"/>
  <c r="S736" i="15"/>
  <c r="S732" i="15"/>
  <c r="S728" i="15"/>
  <c r="S723" i="15"/>
  <c r="S719" i="15"/>
  <c r="S715" i="15"/>
  <c r="S712" i="15"/>
  <c r="S708" i="15"/>
  <c r="S704" i="15"/>
  <c r="S701" i="15"/>
  <c r="S698" i="15"/>
  <c r="S692" i="15"/>
  <c r="S684" i="15"/>
  <c r="S676" i="15"/>
  <c r="S709" i="15"/>
  <c r="S693" i="15"/>
  <c r="S685" i="15"/>
  <c r="S682" i="15"/>
  <c r="S678" i="15"/>
  <c r="S664" i="15"/>
  <c r="S658" i="15"/>
  <c r="S670" i="15"/>
  <c r="S660" i="15"/>
  <c r="S654" i="15"/>
  <c r="S650" i="15"/>
  <c r="S674" i="15"/>
  <c r="S672" i="15"/>
  <c r="S666" i="15"/>
  <c r="S656" i="15"/>
  <c r="S668" i="15"/>
  <c r="S662" i="15"/>
  <c r="S652" i="15"/>
  <c r="S653" i="15"/>
  <c r="S673" i="15"/>
  <c r="S657" i="15"/>
  <c r="S661" i="15"/>
  <c r="S659" i="15"/>
  <c r="S679" i="15"/>
  <c r="S730" i="15"/>
  <c r="S738" i="15"/>
  <c r="S747" i="15"/>
  <c r="S718" i="15"/>
  <c r="S681" i="15"/>
  <c r="S665" i="15"/>
  <c r="S691" i="15"/>
  <c r="S731" i="15"/>
  <c r="S739" i="15"/>
  <c r="S752" i="15"/>
  <c r="S703" i="15"/>
  <c r="S722" i="15"/>
  <c r="S663" i="15"/>
  <c r="S683" i="15"/>
  <c r="S667" i="15"/>
  <c r="S655" i="15"/>
  <c r="S671" i="15"/>
  <c r="S697" i="15"/>
  <c r="S707" i="15"/>
  <c r="S734" i="15"/>
  <c r="S743" i="15"/>
  <c r="S687" i="15"/>
  <c r="S711" i="15"/>
  <c r="S726" i="15"/>
  <c r="S669" i="15"/>
  <c r="S651" i="15"/>
  <c r="S675" i="15"/>
  <c r="S677" i="15"/>
  <c r="S727" i="15"/>
  <c r="S735" i="15"/>
  <c r="S746" i="15"/>
  <c r="S695" i="15"/>
  <c r="S714" i="15"/>
  <c r="S742" i="15"/>
  <c r="S751" i="15"/>
  <c r="S750" i="15"/>
  <c r="S648" i="15"/>
  <c r="S640" i="15"/>
  <c r="S637" i="15"/>
  <c r="S629" i="15"/>
  <c r="S617" i="15"/>
  <c r="S642" i="15"/>
  <c r="S635" i="15"/>
  <c r="S627" i="15"/>
  <c r="S619" i="15"/>
  <c r="S646" i="15"/>
  <c r="S639" i="15"/>
  <c r="S631" i="15"/>
  <c r="S623" i="15"/>
  <c r="S644" i="15"/>
  <c r="S633" i="15"/>
  <c r="S625" i="15"/>
  <c r="S621" i="15"/>
  <c r="S624" i="15"/>
  <c r="S636" i="15"/>
  <c r="S641" i="15"/>
  <c r="S645" i="15"/>
  <c r="S647" i="15"/>
  <c r="S632" i="15"/>
  <c r="S638" i="15"/>
  <c r="S628" i="15"/>
  <c r="S649" i="15"/>
  <c r="S620" i="15"/>
  <c r="S618" i="15"/>
  <c r="S630" i="15"/>
  <c r="S626" i="15"/>
  <c r="S622" i="15"/>
  <c r="S643" i="15"/>
  <c r="S634" i="15"/>
  <c r="S613" i="15"/>
  <c r="S609" i="15"/>
  <c r="S606" i="15"/>
  <c r="S602" i="15"/>
  <c r="S598" i="15"/>
  <c r="S591" i="15"/>
  <c r="S576" i="15"/>
  <c r="S560" i="15"/>
  <c r="S551" i="15"/>
  <c r="S547" i="15"/>
  <c r="S543" i="15"/>
  <c r="S539" i="15"/>
  <c r="S587" i="15"/>
  <c r="S572" i="15"/>
  <c r="S583" i="15"/>
  <c r="S568" i="15"/>
  <c r="S555" i="15"/>
  <c r="S533" i="15"/>
  <c r="S595" i="15"/>
  <c r="S580" i="15"/>
  <c r="S564" i="15"/>
  <c r="S527" i="15"/>
  <c r="S542" i="15"/>
  <c r="S530" i="15"/>
  <c r="S550" i="15"/>
  <c r="S549" i="15"/>
  <c r="S571" i="15"/>
  <c r="S582" i="15"/>
  <c r="S611" i="15"/>
  <c r="S575" i="15"/>
  <c r="S585" i="15"/>
  <c r="S605" i="15"/>
  <c r="S563" i="15"/>
  <c r="S574" i="15"/>
  <c r="S588" i="15"/>
  <c r="S616" i="15"/>
  <c r="S561" i="15"/>
  <c r="S597" i="15"/>
  <c r="S615" i="15"/>
  <c r="S534" i="15"/>
  <c r="S544" i="15"/>
  <c r="S565" i="15"/>
  <c r="S599" i="15"/>
  <c r="S569" i="15"/>
  <c r="S604" i="15"/>
  <c r="S567" i="15"/>
  <c r="S592" i="15"/>
  <c r="S528" i="15"/>
  <c r="S536" i="15"/>
  <c r="S566" i="15"/>
  <c r="S581" i="15"/>
  <c r="S545" i="15"/>
  <c r="S570" i="15"/>
  <c r="S541" i="15"/>
  <c r="S573" i="15"/>
  <c r="S612" i="15"/>
  <c r="S532" i="15"/>
  <c r="S531" i="15"/>
  <c r="S546" i="15"/>
  <c r="S540" i="15"/>
  <c r="S552" i="15"/>
  <c r="S586" i="15"/>
  <c r="S596" i="15"/>
  <c r="S614" i="15"/>
  <c r="S556" i="15"/>
  <c r="S590" i="15"/>
  <c r="S608" i="15"/>
  <c r="S579" i="15"/>
  <c r="S589" i="15"/>
  <c r="S601" i="15"/>
  <c r="S554" i="15"/>
  <c r="S562" i="15"/>
  <c r="S577" i="15"/>
  <c r="S600" i="15"/>
  <c r="S535" i="15"/>
  <c r="S529" i="15"/>
  <c r="S553" i="15"/>
  <c r="S557" i="15"/>
  <c r="S610" i="15"/>
  <c r="S594" i="15"/>
  <c r="S578" i="15"/>
  <c r="S603" i="15"/>
  <c r="S548" i="15"/>
  <c r="S558" i="15"/>
  <c r="S559" i="15"/>
  <c r="S584" i="15"/>
  <c r="S607" i="15"/>
  <c r="S593" i="15"/>
  <c r="S526" i="15"/>
  <c r="S522" i="15"/>
  <c r="S518" i="15"/>
  <c r="S514" i="15"/>
  <c r="S510" i="15"/>
  <c r="S506" i="15"/>
  <c r="S524" i="15"/>
  <c r="S520" i="15"/>
  <c r="S516" i="15"/>
  <c r="S512" i="15"/>
  <c r="S508" i="15"/>
  <c r="S504" i="15"/>
  <c r="S500" i="15"/>
  <c r="S494" i="15"/>
  <c r="S484" i="15"/>
  <c r="S478" i="15"/>
  <c r="S468" i="15"/>
  <c r="S462" i="15"/>
  <c r="S452" i="15"/>
  <c r="S446" i="15"/>
  <c r="S438" i="15"/>
  <c r="S430" i="15"/>
  <c r="S496" i="15"/>
  <c r="S490" i="15"/>
  <c r="S480" i="15"/>
  <c r="S474" i="15"/>
  <c r="S464" i="15"/>
  <c r="S458" i="15"/>
  <c r="S448" i="15"/>
  <c r="S428" i="15"/>
  <c r="S502" i="15"/>
  <c r="S492" i="15"/>
  <c r="S486" i="15"/>
  <c r="S476" i="15"/>
  <c r="S470" i="15"/>
  <c r="S460" i="15"/>
  <c r="S454" i="15"/>
  <c r="S443" i="15"/>
  <c r="S440" i="15"/>
  <c r="S436" i="15"/>
  <c r="S498" i="15"/>
  <c r="S488" i="15"/>
  <c r="S482" i="15"/>
  <c r="S472" i="15"/>
  <c r="S466" i="15"/>
  <c r="S456" i="15"/>
  <c r="S450" i="15"/>
  <c r="S444" i="15"/>
  <c r="S442" i="15"/>
  <c r="S434" i="15"/>
  <c r="S432" i="15"/>
  <c r="S431" i="15"/>
  <c r="S433" i="15"/>
  <c r="S457" i="15"/>
  <c r="S473" i="15"/>
  <c r="S489" i="15"/>
  <c r="S513" i="15"/>
  <c r="S461" i="15"/>
  <c r="S493" i="15"/>
  <c r="S517" i="15"/>
  <c r="S449" i="15"/>
  <c r="S507" i="15"/>
  <c r="S511" i="15"/>
  <c r="S441" i="15"/>
  <c r="S439" i="15"/>
  <c r="S515" i="15"/>
  <c r="S471" i="15"/>
  <c r="S503" i="15"/>
  <c r="S519" i="15"/>
  <c r="S475" i="15"/>
  <c r="S497" i="15"/>
  <c r="S521" i="15"/>
  <c r="S453" i="15"/>
  <c r="S495" i="15"/>
  <c r="S429" i="15"/>
  <c r="S437" i="15"/>
  <c r="S451" i="15"/>
  <c r="S467" i="15"/>
  <c r="S483" i="15"/>
  <c r="S499" i="15"/>
  <c r="S445" i="15"/>
  <c r="S477" i="15"/>
  <c r="S459" i="15"/>
  <c r="S481" i="15"/>
  <c r="S523" i="15"/>
  <c r="S479" i="15"/>
  <c r="S501" i="15"/>
  <c r="S447" i="15"/>
  <c r="S525" i="15"/>
  <c r="S435" i="15"/>
  <c r="S455" i="15"/>
  <c r="S487" i="15"/>
  <c r="S465" i="15"/>
  <c r="S505" i="15"/>
  <c r="S463" i="15"/>
  <c r="S485" i="15"/>
  <c r="S509" i="15"/>
  <c r="S491" i="15"/>
  <c r="S469" i="15"/>
  <c r="S426" i="15"/>
  <c r="S418" i="15"/>
  <c r="S414" i="15"/>
  <c r="S420" i="15"/>
  <c r="S412" i="15"/>
  <c r="S424" i="15"/>
  <c r="S416" i="15"/>
  <c r="S422" i="15"/>
  <c r="S410" i="15"/>
  <c r="S411" i="15"/>
  <c r="S419" i="15"/>
  <c r="S425" i="15"/>
  <c r="S413" i="15"/>
  <c r="S421" i="15"/>
  <c r="S415" i="15"/>
  <c r="S423" i="15"/>
  <c r="S417" i="15"/>
  <c r="S427" i="15"/>
  <c r="S382" i="15"/>
  <c r="S366" i="15"/>
  <c r="S355" i="15"/>
  <c r="S390" i="15"/>
  <c r="S378" i="15"/>
  <c r="S359" i="15"/>
  <c r="S347" i="15"/>
  <c r="S406" i="15"/>
  <c r="S402" i="15"/>
  <c r="S398" i="15"/>
  <c r="S386" i="15"/>
  <c r="S374" i="15"/>
  <c r="S362" i="15"/>
  <c r="S343" i="15"/>
  <c r="S394" i="15"/>
  <c r="S370" i="15"/>
  <c r="S351" i="15"/>
  <c r="S342" i="15"/>
  <c r="S341" i="15"/>
  <c r="S368" i="15"/>
  <c r="S396" i="15"/>
  <c r="S356" i="15"/>
  <c r="S357" i="15"/>
  <c r="S388" i="15"/>
  <c r="S361" i="15"/>
  <c r="S383" i="15"/>
  <c r="S397" i="15"/>
  <c r="S409" i="15"/>
  <c r="S367" i="15"/>
  <c r="S385" i="15"/>
  <c r="S405" i="15"/>
  <c r="S350" i="15"/>
  <c r="S349" i="15"/>
  <c r="S376" i="15"/>
  <c r="S404" i="15"/>
  <c r="S363" i="15"/>
  <c r="S364" i="15"/>
  <c r="S400" i="15"/>
  <c r="S369" i="15"/>
  <c r="S387" i="15"/>
  <c r="S401" i="15"/>
  <c r="S344" i="15"/>
  <c r="S373" i="15"/>
  <c r="S391" i="15"/>
  <c r="S358" i="15"/>
  <c r="S353" i="15"/>
  <c r="S384" i="15"/>
  <c r="S408" i="15"/>
  <c r="S371" i="15"/>
  <c r="S372" i="15"/>
  <c r="S346" i="15"/>
  <c r="S375" i="15"/>
  <c r="S389" i="15"/>
  <c r="S403" i="15"/>
  <c r="S352" i="15"/>
  <c r="S377" i="15"/>
  <c r="S395" i="15"/>
  <c r="S365" i="15"/>
  <c r="S360" i="15"/>
  <c r="S392" i="15"/>
  <c r="S348" i="15"/>
  <c r="S345" i="15"/>
  <c r="S380" i="15"/>
  <c r="S354" i="15"/>
  <c r="S379" i="15"/>
  <c r="S393" i="15"/>
  <c r="S407" i="15"/>
  <c r="S381" i="15"/>
  <c r="S399" i="15"/>
  <c r="S314" i="15"/>
  <c r="S302" i="15"/>
  <c r="S322" i="15"/>
  <c r="S337" i="15"/>
  <c r="S333" i="15"/>
  <c r="S329" i="15"/>
  <c r="S326" i="15"/>
  <c r="S318" i="15"/>
  <c r="S310" i="15"/>
  <c r="S298" i="15"/>
  <c r="S306" i="15"/>
  <c r="S305" i="15"/>
  <c r="S324" i="15"/>
  <c r="S301" i="15"/>
  <c r="S320" i="15"/>
  <c r="S297" i="15"/>
  <c r="S316" i="15"/>
  <c r="S334" i="15"/>
  <c r="S312" i="15"/>
  <c r="S330" i="15"/>
  <c r="S319" i="15"/>
  <c r="S340" i="15"/>
  <c r="S315" i="15"/>
  <c r="S339" i="15"/>
  <c r="S317" i="15"/>
  <c r="S313" i="15"/>
  <c r="S331" i="15"/>
  <c r="S309" i="15"/>
  <c r="S308" i="15"/>
  <c r="S304" i="15"/>
  <c r="S323" i="15"/>
  <c r="S300" i="15"/>
  <c r="S311" i="15"/>
  <c r="S336" i="15"/>
  <c r="S307" i="15"/>
  <c r="S332" i="15"/>
  <c r="S303" i="15"/>
  <c r="S328" i="15"/>
  <c r="S299" i="15"/>
  <c r="S325" i="15"/>
  <c r="S321" i="15"/>
  <c r="S338" i="15"/>
  <c r="S335" i="15"/>
  <c r="S327" i="15"/>
  <c r="S281" i="15"/>
  <c r="S287" i="15"/>
  <c r="S284" i="15"/>
  <c r="S293" i="15"/>
  <c r="S285" i="15"/>
  <c r="S294" i="15"/>
  <c r="S289" i="15"/>
  <c r="S286" i="15"/>
  <c r="S296" i="15"/>
  <c r="S288" i="15"/>
  <c r="S295" i="15"/>
  <c r="S291" i="15"/>
  <c r="S282" i="15"/>
  <c r="S290" i="15"/>
  <c r="S283" i="15"/>
  <c r="S292" i="15"/>
  <c r="S272" i="15"/>
  <c r="S264" i="15"/>
  <c r="S260" i="15"/>
  <c r="S252" i="15"/>
  <c r="S266" i="15"/>
  <c r="S254" i="15"/>
  <c r="S280" i="15"/>
  <c r="S276" i="15"/>
  <c r="S268" i="15"/>
  <c r="S256" i="15"/>
  <c r="S262" i="15"/>
  <c r="S250" i="15"/>
  <c r="S278" i="15"/>
  <c r="S274" i="15"/>
  <c r="S270" i="15"/>
  <c r="S258" i="15"/>
  <c r="S253" i="15"/>
  <c r="S277" i="15"/>
  <c r="S267" i="15"/>
  <c r="S279" i="15"/>
  <c r="S263" i="15"/>
  <c r="S255" i="15"/>
  <c r="S249" i="15"/>
  <c r="S275" i="15"/>
  <c r="S257" i="15"/>
  <c r="S265" i="15"/>
  <c r="S273" i="15"/>
  <c r="S269" i="15"/>
  <c r="S251" i="15"/>
  <c r="S261" i="15"/>
  <c r="S259" i="15"/>
  <c r="S271" i="15"/>
  <c r="S247" i="15"/>
  <c r="S248" i="15"/>
  <c r="S245" i="15"/>
  <c r="S237" i="15"/>
  <c r="S236" i="15"/>
  <c r="S234" i="15"/>
  <c r="S232" i="15"/>
  <c r="S127" i="15"/>
  <c r="S231" i="15"/>
  <c r="S219" i="15"/>
  <c r="S239" i="15"/>
  <c r="S229" i="15"/>
  <c r="S220" i="15"/>
  <c r="S230" i="15"/>
  <c r="S244" i="15"/>
  <c r="S171" i="15"/>
  <c r="S246" i="15"/>
  <c r="S243" i="15"/>
  <c r="S222" i="15"/>
  <c r="S217" i="15"/>
  <c r="S198" i="15"/>
  <c r="S201" i="15"/>
  <c r="S184" i="15"/>
  <c r="S191" i="15"/>
  <c r="S169" i="15"/>
  <c r="S206" i="15"/>
  <c r="S125" i="15"/>
  <c r="S158" i="15"/>
  <c r="S176" i="15"/>
  <c r="S177" i="15"/>
  <c r="S152" i="15"/>
  <c r="S121" i="15"/>
  <c r="S148" i="15"/>
  <c r="S117" i="15"/>
  <c r="S134" i="15"/>
  <c r="S147" i="15"/>
  <c r="S143" i="15"/>
  <c r="S153" i="15"/>
  <c r="S157" i="15"/>
  <c r="S174" i="15"/>
  <c r="S209" i="15"/>
  <c r="S226" i="15"/>
  <c r="S159" i="15"/>
  <c r="S155" i="15"/>
  <c r="S124" i="15"/>
  <c r="S136" i="15"/>
  <c r="S156" i="15"/>
  <c r="S123" i="15"/>
  <c r="S129" i="15"/>
  <c r="S160" i="15"/>
  <c r="S216" i="15"/>
  <c r="S242" i="15"/>
  <c r="S203" i="15"/>
  <c r="S178" i="15"/>
  <c r="S208" i="15"/>
  <c r="S170" i="15"/>
  <c r="S119" i="15"/>
  <c r="S142" i="15"/>
  <c r="S126" i="15"/>
  <c r="S120" i="15"/>
  <c r="S115" i="15"/>
  <c r="S132" i="15"/>
  <c r="S133" i="15"/>
  <c r="S118" i="15"/>
  <c r="S151" i="15"/>
  <c r="S162" i="15"/>
  <c r="S233" i="15"/>
  <c r="S164" i="15"/>
  <c r="S190" i="15"/>
  <c r="S145" i="15"/>
  <c r="S193" i="15"/>
  <c r="S210" i="15"/>
  <c r="S135" i="15"/>
  <c r="S195" i="15"/>
  <c r="S154" i="15"/>
  <c r="S146" i="15"/>
  <c r="S205" i="15"/>
  <c r="S214" i="15"/>
  <c r="S180" i="15"/>
  <c r="S137" i="15"/>
  <c r="S167" i="15"/>
  <c r="S241" i="15"/>
  <c r="S211" i="15"/>
  <c r="S221" i="15"/>
  <c r="S173" i="15"/>
  <c r="S225" i="15"/>
  <c r="S172" i="15"/>
  <c r="S114" i="15"/>
  <c r="S207" i="15"/>
  <c r="S212" i="15"/>
  <c r="S204" i="15"/>
  <c r="S144" i="15"/>
  <c r="S130" i="15"/>
  <c r="S181" i="15"/>
  <c r="S194" i="15"/>
  <c r="S179" i="15"/>
  <c r="S116" i="15"/>
  <c r="S113" i="15"/>
  <c r="S187" i="15"/>
  <c r="S186" i="15"/>
  <c r="S197" i="15"/>
  <c r="S223" i="15"/>
  <c r="S149" i="15"/>
  <c r="S235" i="15"/>
  <c r="S150" i="15"/>
  <c r="S183" i="15"/>
  <c r="S213" i="15"/>
  <c r="S185" i="15"/>
  <c r="S161" i="15"/>
  <c r="S165" i="15"/>
  <c r="S182" i="15"/>
  <c r="S215" i="15"/>
  <c r="S189" i="15"/>
  <c r="S224" i="15"/>
  <c r="S218" i="15"/>
  <c r="S202" i="15"/>
  <c r="S188" i="15"/>
  <c r="S196" i="15"/>
  <c r="S199" i="15"/>
  <c r="S200" i="15"/>
  <c r="S141" i="15"/>
  <c r="S163" i="15"/>
  <c r="S238" i="15"/>
  <c r="S168" i="15"/>
  <c r="S227" i="15"/>
  <c r="S240" i="15"/>
  <c r="S228" i="15"/>
  <c r="S8" i="15"/>
  <c r="S175" i="15"/>
  <c r="S166" i="15"/>
  <c r="S140" i="15"/>
  <c r="S192" i="15"/>
  <c r="S80" i="15"/>
  <c r="S36" i="15"/>
  <c r="S53" i="15"/>
  <c r="S51" i="15"/>
  <c r="S34" i="15"/>
  <c r="S102" i="15"/>
  <c r="S45" i="15"/>
  <c r="S38" i="15"/>
  <c r="S20" i="15"/>
  <c r="S48" i="15"/>
  <c r="S63" i="15"/>
  <c r="S26" i="15"/>
  <c r="S9" i="15"/>
  <c r="S131" i="15"/>
  <c r="S138" i="15"/>
  <c r="S27" i="15"/>
  <c r="S108" i="15"/>
  <c r="S41" i="15"/>
  <c r="S59" i="15"/>
  <c r="S71" i="15"/>
  <c r="S29" i="15"/>
  <c r="S10" i="15"/>
  <c r="S64" i="15"/>
  <c r="S107" i="15"/>
  <c r="S49" i="15"/>
  <c r="S44" i="15"/>
  <c r="S67" i="15"/>
  <c r="S94" i="15"/>
  <c r="S89" i="15"/>
  <c r="S31" i="15"/>
  <c r="S88" i="15"/>
  <c r="S58" i="15"/>
  <c r="S54" i="15"/>
  <c r="S70" i="15"/>
  <c r="S106" i="15"/>
  <c r="S75" i="15"/>
  <c r="S95" i="15"/>
  <c r="S128" i="15"/>
  <c r="S69" i="15"/>
  <c r="S84" i="15"/>
  <c r="S87" i="15"/>
  <c r="S139" i="15"/>
  <c r="S40" i="15"/>
  <c r="S82" i="15"/>
  <c r="S60" i="15"/>
  <c r="S85" i="15"/>
  <c r="S24" i="15"/>
  <c r="S110" i="15"/>
  <c r="S17" i="15"/>
  <c r="S12" i="15"/>
  <c r="S109" i="15"/>
  <c r="S13" i="15"/>
  <c r="S83" i="15"/>
  <c r="S15" i="15"/>
  <c r="S28" i="15"/>
  <c r="S46" i="15"/>
  <c r="S35" i="15"/>
  <c r="S19" i="15"/>
  <c r="S112" i="15"/>
  <c r="S66" i="15"/>
  <c r="S103" i="15"/>
  <c r="S61" i="15"/>
  <c r="S30" i="15"/>
  <c r="S23" i="15"/>
  <c r="S96" i="15"/>
  <c r="S39" i="15"/>
  <c r="S11" i="15"/>
  <c r="S7" i="15"/>
  <c r="S52" i="15"/>
  <c r="S68" i="15"/>
  <c r="S77" i="15"/>
  <c r="S50" i="15"/>
  <c r="S22" i="15"/>
  <c r="S79" i="15"/>
  <c r="S98" i="15"/>
  <c r="S18" i="15"/>
  <c r="S56" i="15"/>
  <c r="S21" i="15"/>
  <c r="S99" i="15"/>
  <c r="S14" i="15"/>
  <c r="S43" i="15"/>
  <c r="S90" i="15"/>
  <c r="S37" i="15"/>
  <c r="S16" i="15"/>
  <c r="S104" i="15"/>
  <c r="S55" i="15"/>
  <c r="S122" i="15"/>
  <c r="S100" i="15"/>
  <c r="S97" i="15"/>
  <c r="S86" i="15"/>
  <c r="S25" i="15"/>
  <c r="S78" i="15"/>
  <c r="S57" i="15"/>
  <c r="S62" i="15"/>
  <c r="S33" i="15"/>
  <c r="S74" i="15"/>
  <c r="S101" i="15"/>
  <c r="S47" i="15"/>
  <c r="S76" i="15"/>
  <c r="S105" i="15"/>
  <c r="S92" i="15"/>
  <c r="S42" i="15"/>
  <c r="S72" i="15"/>
  <c r="S81" i="15"/>
  <c r="S91" i="15"/>
  <c r="S65" i="15"/>
  <c r="S32" i="15"/>
  <c r="S93" i="15"/>
  <c r="S73" i="15"/>
  <c r="D49" i="10"/>
  <c r="I41" i="10"/>
  <c r="I49" i="10" s="1"/>
  <c r="C41" i="10"/>
  <c r="F49" i="10"/>
  <c r="S111" i="15"/>
  <c r="E42" i="10"/>
  <c r="E43" i="10" s="1"/>
  <c r="G42" i="10"/>
  <c r="G43" i="10" s="1"/>
  <c r="F42" i="10"/>
  <c r="J10" i="10"/>
  <c r="I10" i="10" s="1"/>
  <c r="Z10" i="10"/>
  <c r="Y10" i="10" s="1"/>
  <c r="U10" i="10"/>
  <c r="T10" i="10" s="1"/>
  <c r="O10" i="10"/>
  <c r="N10" i="10" s="1"/>
  <c r="L282" i="4"/>
  <c r="C49" i="10" l="1"/>
  <c r="E50" i="10"/>
  <c r="E51" i="10" s="1"/>
  <c r="Z25" i="15"/>
  <c r="Z24" i="15"/>
  <c r="G10" i="10" s="1"/>
  <c r="Z26" i="15"/>
  <c r="G50" i="10"/>
  <c r="G51" i="10" s="1"/>
  <c r="F43" i="10"/>
  <c r="F50" i="10"/>
  <c r="F51" i="10" s="1"/>
  <c r="D42" i="10"/>
  <c r="Z16" i="15"/>
  <c r="Z21" i="15"/>
  <c r="Z19" i="15"/>
  <c r="F10" i="10" s="1"/>
  <c r="Z20" i="15"/>
  <c r="Z15" i="15"/>
  <c r="Z14" i="15"/>
  <c r="E10" i="10" s="1"/>
  <c r="Z11" i="15"/>
  <c r="Z10" i="15"/>
  <c r="Z9" i="15"/>
  <c r="Q282" i="4"/>
  <c r="C42" i="10" l="1"/>
  <c r="I42" i="10"/>
  <c r="D43" i="10"/>
  <c r="C43" i="10" s="1"/>
  <c r="D50" i="10"/>
  <c r="D10" i="10"/>
  <c r="C10" i="10" s="1"/>
  <c r="I43" i="10" l="1"/>
  <c r="I50" i="10"/>
  <c r="I51" i="10" s="1"/>
  <c r="D51" i="10"/>
  <c r="C51" i="10" s="1"/>
  <c r="C50" i="10"/>
  <c r="L108" i="4"/>
  <c r="L83" i="4"/>
  <c r="L82" i="4"/>
  <c r="Q82" i="4" s="1"/>
  <c r="L111" i="4"/>
  <c r="L81" i="4"/>
  <c r="L136" i="4"/>
  <c r="L122" i="4"/>
  <c r="L104" i="4"/>
  <c r="Q104" i="4" s="1"/>
  <c r="L118" i="4"/>
  <c r="L129" i="4"/>
  <c r="L135" i="4"/>
  <c r="Q135" i="4" s="1"/>
  <c r="L102" i="4"/>
  <c r="Q102" i="4" s="1"/>
  <c r="L80" i="4"/>
  <c r="L101" i="4"/>
  <c r="L6" i="4"/>
  <c r="L95" i="4"/>
  <c r="Q95" i="4" s="1"/>
  <c r="L79" i="4"/>
  <c r="Q79" i="4" s="1"/>
  <c r="L78" i="4"/>
  <c r="Q78" i="4" s="1"/>
  <c r="L100" i="4"/>
  <c r="L99" i="4"/>
  <c r="Q99" i="4" s="1"/>
  <c r="L161" i="4"/>
  <c r="L160" i="4"/>
  <c r="L159" i="4"/>
  <c r="L158" i="4"/>
  <c r="L157" i="4"/>
  <c r="L156" i="4"/>
  <c r="L155" i="4"/>
  <c r="L109" i="4"/>
  <c r="L196" i="4"/>
  <c r="L107" i="4"/>
  <c r="L195" i="4"/>
  <c r="L154" i="4"/>
  <c r="L153" i="4"/>
  <c r="L152" i="4"/>
  <c r="L151" i="4"/>
  <c r="L194" i="4"/>
  <c r="L150" i="4"/>
  <c r="L149" i="4"/>
  <c r="L193" i="4"/>
  <c r="L148" i="4"/>
  <c r="Q148" i="4" s="1"/>
  <c r="L147" i="4"/>
  <c r="L192" i="4"/>
  <c r="L146" i="4"/>
  <c r="L117" i="4"/>
  <c r="L145" i="4"/>
  <c r="L144" i="4"/>
  <c r="Q144" i="4" s="1"/>
  <c r="L116" i="4"/>
  <c r="L191" i="4"/>
  <c r="L143" i="4"/>
  <c r="L134" i="4"/>
  <c r="L142" i="4"/>
  <c r="L141" i="4"/>
  <c r="Q141" i="4" s="1"/>
  <c r="L140" i="4"/>
  <c r="L190" i="4"/>
  <c r="L77" i="4"/>
  <c r="L4" i="4"/>
  <c r="L76" i="4"/>
  <c r="Q76" i="4" s="1"/>
  <c r="L75" i="4"/>
  <c r="Q75" i="4" s="1"/>
  <c r="L114" i="4"/>
  <c r="L112" i="4"/>
  <c r="L189" i="4"/>
  <c r="L128" i="4"/>
  <c r="L133" i="4"/>
  <c r="L115" i="4"/>
  <c r="L121" i="4"/>
  <c r="L188" i="4"/>
  <c r="L187" i="4"/>
  <c r="L113" i="4"/>
  <c r="L91" i="4"/>
  <c r="L74" i="4"/>
  <c r="Q74" i="4" s="1"/>
  <c r="L103" i="4"/>
  <c r="Q103" i="4" s="1"/>
  <c r="L5" i="4"/>
  <c r="L7" i="4"/>
  <c r="L94" i="4"/>
  <c r="Q156" i="4" s="1"/>
  <c r="L73" i="4"/>
  <c r="Q155" i="4" s="1"/>
  <c r="L93" i="4"/>
  <c r="Q93" i="4" s="1"/>
  <c r="L98" i="4"/>
  <c r="L97" i="4"/>
  <c r="Q152" i="4" s="1"/>
  <c r="L72" i="4"/>
  <c r="L71" i="4"/>
  <c r="L110" i="4"/>
  <c r="L186" i="4"/>
  <c r="Q146" i="4"/>
  <c r="L185" i="4"/>
  <c r="L184" i="4"/>
  <c r="L183" i="4"/>
  <c r="L182" i="4"/>
  <c r="L181" i="4"/>
  <c r="L180" i="4"/>
  <c r="L179" i="4"/>
  <c r="L178" i="4"/>
  <c r="L177" i="4"/>
  <c r="L176" i="4"/>
  <c r="L175" i="4"/>
  <c r="Q128" i="4" s="1"/>
  <c r="L174" i="4"/>
  <c r="L173" i="4"/>
  <c r="L172" i="4"/>
  <c r="L171" i="4"/>
  <c r="L170" i="4"/>
  <c r="L169" i="4"/>
  <c r="L168" i="4"/>
  <c r="L167" i="4"/>
  <c r="L166" i="4"/>
  <c r="L165" i="4"/>
  <c r="L164" i="4"/>
  <c r="L163" i="4"/>
  <c r="L162" i="4"/>
  <c r="L87" i="4"/>
  <c r="Q108" i="4" s="1"/>
  <c r="L92" i="4"/>
  <c r="L86" i="4"/>
  <c r="L85" i="4"/>
  <c r="L120" i="4"/>
  <c r="L84" i="4"/>
  <c r="L139" i="4"/>
  <c r="L127" i="4"/>
  <c r="L138" i="4"/>
  <c r="L132" i="4"/>
  <c r="L131" i="4"/>
  <c r="L126" i="4"/>
  <c r="L125" i="4"/>
  <c r="L130" i="4"/>
  <c r="L124" i="4"/>
  <c r="Q83" i="4" s="1"/>
  <c r="L123" i="4"/>
  <c r="L137" i="4"/>
  <c r="L119" i="4"/>
  <c r="L70" i="4"/>
  <c r="L69" i="4"/>
  <c r="L96" i="4"/>
  <c r="L68" i="4"/>
  <c r="L67" i="4"/>
  <c r="L66" i="4"/>
  <c r="L65" i="4"/>
  <c r="L64" i="4"/>
  <c r="L63" i="4"/>
  <c r="L62" i="4"/>
  <c r="L61" i="4"/>
  <c r="L60" i="4"/>
  <c r="L59" i="4"/>
  <c r="L58" i="4"/>
  <c r="L57" i="4"/>
  <c r="L56" i="4"/>
  <c r="L55" i="4"/>
  <c r="L54" i="4"/>
  <c r="L53" i="4"/>
  <c r="L52" i="4"/>
  <c r="L51" i="4"/>
  <c r="L50" i="4"/>
  <c r="L49" i="4"/>
  <c r="L48" i="4"/>
  <c r="L47" i="4"/>
  <c r="L46" i="4"/>
  <c r="L45" i="4"/>
  <c r="L44" i="4"/>
  <c r="L43" i="4"/>
  <c r="L42" i="4"/>
  <c r="L41" i="4"/>
  <c r="L40" i="4"/>
  <c r="L39" i="4"/>
  <c r="L38" i="4"/>
  <c r="L37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06" i="4"/>
  <c r="L105" i="4"/>
  <c r="L11" i="4"/>
  <c r="Q11" i="4" s="1"/>
  <c r="L10" i="4"/>
  <c r="Q10" i="4" s="1"/>
  <c r="L9" i="4"/>
  <c r="Q9" i="4" s="1"/>
  <c r="L8" i="4"/>
  <c r="Q8" i="4" s="1"/>
  <c r="L90" i="4"/>
  <c r="L89" i="4"/>
  <c r="L88" i="4"/>
  <c r="K276" i="4"/>
  <c r="K286" i="4"/>
  <c r="K294" i="4"/>
  <c r="Q17" i="4" l="1"/>
  <c r="Q33" i="4"/>
  <c r="Q49" i="4"/>
  <c r="Q65" i="4"/>
  <c r="Q25" i="4"/>
  <c r="Q41" i="4"/>
  <c r="Q57" i="4"/>
  <c r="Q94" i="4"/>
  <c r="Q97" i="4"/>
  <c r="Q136" i="4"/>
  <c r="Q149" i="4"/>
  <c r="Q18" i="4"/>
  <c r="Q26" i="4"/>
  <c r="Q34" i="4"/>
  <c r="Q42" i="4"/>
  <c r="Q50" i="4"/>
  <c r="Q66" i="4"/>
  <c r="Q107" i="4"/>
  <c r="Q129" i="4"/>
  <c r="Q151" i="4"/>
  <c r="Q13" i="4"/>
  <c r="Q21" i="4"/>
  <c r="Q29" i="4"/>
  <c r="Q37" i="4"/>
  <c r="Q45" i="4"/>
  <c r="Q61" i="4"/>
  <c r="Q109" i="4"/>
  <c r="Q92" i="4"/>
  <c r="Q12" i="4"/>
  <c r="Q20" i="4"/>
  <c r="Q111" i="4"/>
  <c r="Q112" i="4"/>
  <c r="Q113" i="4"/>
  <c r="Q80" i="4"/>
  <c r="Q117" i="4"/>
  <c r="Q142" i="4"/>
  <c r="Q28" i="4"/>
  <c r="Q36" i="4"/>
  <c r="Q44" i="4"/>
  <c r="Q60" i="4"/>
  <c r="Q143" i="4"/>
  <c r="Q153" i="4"/>
  <c r="Q98" i="4"/>
  <c r="Q145" i="4"/>
  <c r="Q110" i="4"/>
  <c r="Q7" i="4"/>
  <c r="Q73" i="4"/>
  <c r="Q81" i="4"/>
  <c r="Q140" i="4"/>
  <c r="Q150" i="4"/>
  <c r="Q147" i="4"/>
  <c r="Q68" i="4"/>
  <c r="I299" i="4"/>
  <c r="Q5" i="4"/>
  <c r="Q53" i="4"/>
  <c r="Q69" i="4"/>
  <c r="Q77" i="4"/>
  <c r="Q154" i="4"/>
  <c r="Q6" i="4"/>
  <c r="Q14" i="4"/>
  <c r="Q22" i="4"/>
  <c r="Q30" i="4"/>
  <c r="Q38" i="4"/>
  <c r="Q46" i="4"/>
  <c r="Q54" i="4"/>
  <c r="Q62" i="4"/>
  <c r="Q70" i="4"/>
  <c r="Q87" i="4"/>
  <c r="Q63" i="4"/>
  <c r="Q71" i="4"/>
  <c r="Q116" i="4"/>
  <c r="Q16" i="4"/>
  <c r="Q24" i="4"/>
  <c r="Q32" i="4"/>
  <c r="Q40" i="4"/>
  <c r="Q48" i="4"/>
  <c r="Q56" i="4"/>
  <c r="Q64" i="4"/>
  <c r="Q72" i="4"/>
  <c r="Q58" i="4"/>
  <c r="Q52" i="4"/>
  <c r="K277" i="4"/>
  <c r="R282" i="4" s="1"/>
  <c r="Q88" i="4"/>
  <c r="Q96" i="4"/>
  <c r="Q124" i="4"/>
  <c r="Q188" i="4"/>
  <c r="Q89" i="4"/>
  <c r="Q105" i="4"/>
  <c r="Q137" i="4"/>
  <c r="Q185" i="4"/>
  <c r="Q189" i="4"/>
  <c r="Q90" i="4"/>
  <c r="Q106" i="4"/>
  <c r="Q130" i="4"/>
  <c r="Q138" i="4"/>
  <c r="Q186" i="4"/>
  <c r="Q190" i="4"/>
  <c r="Q15" i="4"/>
  <c r="Q19" i="4"/>
  <c r="Q23" i="4"/>
  <c r="Q123" i="4"/>
  <c r="Q131" i="4"/>
  <c r="Q139" i="4"/>
  <c r="Q187" i="4"/>
  <c r="Q191" i="4"/>
  <c r="Q84" i="4"/>
  <c r="Q100" i="4"/>
  <c r="Q120" i="4"/>
  <c r="Q132" i="4"/>
  <c r="Q160" i="4"/>
  <c r="Q164" i="4"/>
  <c r="Q168" i="4"/>
  <c r="Q172" i="4"/>
  <c r="Q176" i="4"/>
  <c r="Q180" i="4"/>
  <c r="Q184" i="4"/>
  <c r="Q192" i="4"/>
  <c r="Q196" i="4"/>
  <c r="Q85" i="4"/>
  <c r="Q101" i="4"/>
  <c r="Q121" i="4"/>
  <c r="Q125" i="4"/>
  <c r="Q133" i="4"/>
  <c r="Q157" i="4"/>
  <c r="Q161" i="4"/>
  <c r="Q165" i="4"/>
  <c r="Q169" i="4"/>
  <c r="Q173" i="4"/>
  <c r="Q177" i="4"/>
  <c r="Q181" i="4"/>
  <c r="Q193" i="4"/>
  <c r="Q86" i="4"/>
  <c r="Q114" i="4"/>
  <c r="Q118" i="4"/>
  <c r="Q122" i="4"/>
  <c r="Q126" i="4"/>
  <c r="Q134" i="4"/>
  <c r="Q158" i="4"/>
  <c r="Q162" i="4"/>
  <c r="Q166" i="4"/>
  <c r="Q170" i="4"/>
  <c r="Q174" i="4"/>
  <c r="Q178" i="4"/>
  <c r="Q182" i="4"/>
  <c r="Q194" i="4"/>
  <c r="Q27" i="4"/>
  <c r="Q31" i="4"/>
  <c r="Q35" i="4"/>
  <c r="Q39" i="4"/>
  <c r="Q43" i="4"/>
  <c r="Q47" i="4"/>
  <c r="Q51" i="4"/>
  <c r="Q55" i="4"/>
  <c r="Q59" i="4"/>
  <c r="Q91" i="4"/>
  <c r="Q115" i="4"/>
  <c r="Q119" i="4"/>
  <c r="Q127" i="4"/>
  <c r="Q159" i="4"/>
  <c r="Q163" i="4"/>
  <c r="Q167" i="4"/>
  <c r="Q171" i="4"/>
  <c r="Q175" i="4"/>
  <c r="Q179" i="4"/>
  <c r="Q183" i="4"/>
  <c r="Q195" i="4"/>
  <c r="K295" i="4"/>
  <c r="Q67" i="4"/>
  <c r="L107" i="12"/>
  <c r="L261" i="12"/>
  <c r="L260" i="12"/>
  <c r="L82" i="12"/>
  <c r="L110" i="12"/>
  <c r="L81" i="12"/>
  <c r="L226" i="12"/>
  <c r="L248" i="12"/>
  <c r="L236" i="12"/>
  <c r="L231" i="12"/>
  <c r="L135" i="12"/>
  <c r="L235" i="12"/>
  <c r="L121" i="12"/>
  <c r="L102" i="12"/>
  <c r="L117" i="12"/>
  <c r="L219" i="12"/>
  <c r="L218" i="12"/>
  <c r="L225" i="12"/>
  <c r="L217" i="12"/>
  <c r="L216" i="12"/>
  <c r="L244" i="12"/>
  <c r="L128" i="12"/>
  <c r="L134" i="12"/>
  <c r="L215" i="12"/>
  <c r="L103" i="12"/>
  <c r="L96" i="12"/>
  <c r="L94" i="12"/>
  <c r="L253" i="12"/>
  <c r="L7" i="12"/>
  <c r="L93" i="12"/>
  <c r="L80" i="12"/>
  <c r="L79" i="12"/>
  <c r="L100" i="12"/>
  <c r="L99" i="12"/>
  <c r="L247" i="12"/>
  <c r="L160" i="12"/>
  <c r="L159" i="12"/>
  <c r="L158" i="12"/>
  <c r="L157" i="12"/>
  <c r="L156" i="12"/>
  <c r="L246" i="12"/>
  <c r="L155" i="12"/>
  <c r="L224" i="12"/>
  <c r="L154" i="12"/>
  <c r="L108" i="12"/>
  <c r="L195" i="12"/>
  <c r="L255" i="12"/>
  <c r="L106" i="12"/>
  <c r="L194" i="12"/>
  <c r="L153" i="12"/>
  <c r="L152" i="12"/>
  <c r="L151" i="12"/>
  <c r="L150" i="12"/>
  <c r="L193" i="12"/>
  <c r="L149" i="12"/>
  <c r="L148" i="12"/>
  <c r="L245" i="12"/>
  <c r="L192" i="12"/>
  <c r="L147" i="12"/>
  <c r="L234" i="12"/>
  <c r="L146" i="12"/>
  <c r="L191" i="12"/>
  <c r="L145" i="12"/>
  <c r="L116" i="12"/>
  <c r="L144" i="12"/>
  <c r="L143" i="12"/>
  <c r="L233" i="12"/>
  <c r="L115" i="12"/>
  <c r="L190" i="12"/>
  <c r="L142" i="12"/>
  <c r="L133" i="12"/>
  <c r="L141" i="12"/>
  <c r="L140" i="12"/>
  <c r="L139" i="12"/>
  <c r="L257" i="12"/>
  <c r="L189" i="12"/>
  <c r="L78" i="12"/>
  <c r="L5" i="12"/>
  <c r="L77" i="12"/>
  <c r="L76" i="12"/>
  <c r="L113" i="12"/>
  <c r="L111" i="12"/>
  <c r="L214" i="12"/>
  <c r="L188" i="12"/>
  <c r="L127" i="12"/>
  <c r="L223" i="12"/>
  <c r="L132" i="12"/>
  <c r="L114" i="12"/>
  <c r="L120" i="12"/>
  <c r="L213" i="12"/>
  <c r="L212" i="12"/>
  <c r="L240" i="12"/>
  <c r="L211" i="12"/>
  <c r="L187" i="12"/>
  <c r="L210" i="12"/>
  <c r="L186" i="12"/>
  <c r="L112" i="12"/>
  <c r="L249" i="12"/>
  <c r="L252" i="12"/>
  <c r="L89" i="12"/>
  <c r="L75" i="12"/>
  <c r="L101" i="12"/>
  <c r="L6" i="12"/>
  <c r="L10" i="12"/>
  <c r="L92" i="12"/>
  <c r="L74" i="12"/>
  <c r="L91" i="12"/>
  <c r="L98" i="12"/>
  <c r="L97" i="12"/>
  <c r="L73" i="12"/>
  <c r="L72" i="12"/>
  <c r="L109" i="12"/>
  <c r="L230" i="12"/>
  <c r="L185" i="12"/>
  <c r="L209" i="12"/>
  <c r="L184" i="12"/>
  <c r="L229" i="12"/>
  <c r="L183" i="12"/>
  <c r="L182" i="12"/>
  <c r="L228" i="12"/>
  <c r="L181" i="12"/>
  <c r="L208" i="12"/>
  <c r="L180" i="12"/>
  <c r="L251" i="12"/>
  <c r="L179" i="12"/>
  <c r="L227" i="12"/>
  <c r="L178" i="12"/>
  <c r="L207" i="12"/>
  <c r="L243" i="12"/>
  <c r="L177" i="12"/>
  <c r="L176" i="12"/>
  <c r="L175" i="12"/>
  <c r="L174" i="12"/>
  <c r="L173" i="12"/>
  <c r="L172" i="12"/>
  <c r="L206" i="12"/>
  <c r="L171" i="12"/>
  <c r="L170" i="12"/>
  <c r="L205" i="12"/>
  <c r="L204" i="12"/>
  <c r="L242" i="12"/>
  <c r="L169" i="12"/>
  <c r="L168" i="12"/>
  <c r="L167" i="12"/>
  <c r="L166" i="12"/>
  <c r="L241" i="12"/>
  <c r="L258" i="12"/>
  <c r="L165" i="12"/>
  <c r="L164" i="12"/>
  <c r="L163" i="12"/>
  <c r="L162" i="12"/>
  <c r="L161" i="12"/>
  <c r="L85" i="12"/>
  <c r="L90" i="12"/>
  <c r="L84" i="12"/>
  <c r="L83" i="12"/>
  <c r="L239" i="12"/>
  <c r="L203" i="12"/>
  <c r="L250" i="12"/>
  <c r="L238" i="12"/>
  <c r="L119" i="12"/>
  <c r="L202" i="12"/>
  <c r="L201" i="12"/>
  <c r="L259" i="12"/>
  <c r="L138" i="12"/>
  <c r="L222" i="12"/>
  <c r="L126" i="12"/>
  <c r="L232" i="12"/>
  <c r="L137" i="12"/>
  <c r="L131" i="12"/>
  <c r="L130" i="12"/>
  <c r="L221" i="12"/>
  <c r="L125" i="12"/>
  <c r="L200" i="12"/>
  <c r="L124" i="12"/>
  <c r="L129" i="12"/>
  <c r="L237" i="12"/>
  <c r="L123" i="12"/>
  <c r="L199" i="12"/>
  <c r="L122" i="12"/>
  <c r="L136" i="12"/>
  <c r="L198" i="12"/>
  <c r="L256" i="12"/>
  <c r="L118" i="12"/>
  <c r="L254" i="12"/>
  <c r="L197" i="12"/>
  <c r="L196" i="12"/>
  <c r="L71" i="12"/>
  <c r="L70" i="12"/>
  <c r="L95" i="12"/>
  <c r="L69" i="12"/>
  <c r="L68" i="12"/>
  <c r="L9" i="12"/>
  <c r="L8" i="12"/>
  <c r="L67" i="12"/>
  <c r="L66" i="12"/>
  <c r="L65" i="12"/>
  <c r="L64" i="12"/>
  <c r="L63" i="12"/>
  <c r="L62" i="12"/>
  <c r="L61" i="12"/>
  <c r="L60" i="12"/>
  <c r="L59" i="12"/>
  <c r="L58" i="12"/>
  <c r="L57" i="12"/>
  <c r="L56" i="12"/>
  <c r="L55" i="12"/>
  <c r="L54" i="12"/>
  <c r="L53" i="12"/>
  <c r="L52" i="12"/>
  <c r="L51" i="12"/>
  <c r="L50" i="12"/>
  <c r="L49" i="12"/>
  <c r="L48" i="12"/>
  <c r="L47" i="12"/>
  <c r="L46" i="12"/>
  <c r="L45" i="12"/>
  <c r="L44" i="12"/>
  <c r="L43" i="12"/>
  <c r="L42" i="12"/>
  <c r="L41" i="12"/>
  <c r="L40" i="12"/>
  <c r="L39" i="12"/>
  <c r="L38" i="12"/>
  <c r="L37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24" i="12"/>
  <c r="L23" i="12"/>
  <c r="L11" i="12"/>
  <c r="L22" i="12"/>
  <c r="L21" i="12"/>
  <c r="L20" i="12"/>
  <c r="L19" i="12"/>
  <c r="L18" i="12"/>
  <c r="L17" i="12"/>
  <c r="L16" i="12"/>
  <c r="L105" i="12"/>
  <c r="L104" i="12"/>
  <c r="L15" i="12"/>
  <c r="L14" i="12"/>
  <c r="L13" i="12"/>
  <c r="L12" i="12"/>
  <c r="L88" i="12"/>
  <c r="L87" i="12"/>
  <c r="L86" i="12"/>
  <c r="L220" i="12"/>
  <c r="M282" i="4" l="1"/>
  <c r="K297" i="4"/>
  <c r="M19" i="4"/>
  <c r="M265" i="4"/>
  <c r="M255" i="4"/>
  <c r="M243" i="4"/>
  <c r="M233" i="4"/>
  <c r="M223" i="4"/>
  <c r="M213" i="4"/>
  <c r="M203" i="4"/>
  <c r="M264" i="4"/>
  <c r="M262" i="4"/>
  <c r="M260" i="4"/>
  <c r="M258" i="4"/>
  <c r="M256" i="4"/>
  <c r="M254" i="4"/>
  <c r="M252" i="4"/>
  <c r="M250" i="4"/>
  <c r="M248" i="4"/>
  <c r="M246" i="4"/>
  <c r="M244" i="4"/>
  <c r="M242" i="4"/>
  <c r="M240" i="4"/>
  <c r="M238" i="4"/>
  <c r="M236" i="4"/>
  <c r="M234" i="4"/>
  <c r="M232" i="4"/>
  <c r="M230" i="4"/>
  <c r="M228" i="4"/>
  <c r="M226" i="4"/>
  <c r="M224" i="4"/>
  <c r="M222" i="4"/>
  <c r="M220" i="4"/>
  <c r="M218" i="4"/>
  <c r="M216" i="4"/>
  <c r="M214" i="4"/>
  <c r="M212" i="4"/>
  <c r="M210" i="4"/>
  <c r="M208" i="4"/>
  <c r="M206" i="4"/>
  <c r="M204" i="4"/>
  <c r="M261" i="4"/>
  <c r="M259" i="4"/>
  <c r="M257" i="4"/>
  <c r="M251" i="4"/>
  <c r="M247" i="4"/>
  <c r="M241" i="4"/>
  <c r="M235" i="4"/>
  <c r="M229" i="4"/>
  <c r="M225" i="4"/>
  <c r="M219" i="4"/>
  <c r="M215" i="4"/>
  <c r="M211" i="4"/>
  <c r="M207" i="4"/>
  <c r="M263" i="4"/>
  <c r="M253" i="4"/>
  <c r="M249" i="4"/>
  <c r="M245" i="4"/>
  <c r="M239" i="4"/>
  <c r="M237" i="4"/>
  <c r="M231" i="4"/>
  <c r="M227" i="4"/>
  <c r="M221" i="4"/>
  <c r="M217" i="4"/>
  <c r="M209" i="4"/>
  <c r="M205" i="4"/>
  <c r="K301" i="4"/>
  <c r="R68" i="4"/>
  <c r="M66" i="4"/>
  <c r="R67" i="4"/>
  <c r="M65" i="4"/>
  <c r="R196" i="4"/>
  <c r="R194" i="4"/>
  <c r="R192" i="4"/>
  <c r="R190" i="4"/>
  <c r="R188" i="4"/>
  <c r="R186" i="4"/>
  <c r="R184" i="4"/>
  <c r="R182" i="4"/>
  <c r="R180" i="4"/>
  <c r="R178" i="4"/>
  <c r="R176" i="4"/>
  <c r="R174" i="4"/>
  <c r="R172" i="4"/>
  <c r="R170" i="4"/>
  <c r="R168" i="4"/>
  <c r="R166" i="4"/>
  <c r="R164" i="4"/>
  <c r="R162" i="4"/>
  <c r="R160" i="4"/>
  <c r="R158" i="4"/>
  <c r="R156" i="4"/>
  <c r="R154" i="4"/>
  <c r="R152" i="4"/>
  <c r="R150" i="4"/>
  <c r="R148" i="4"/>
  <c r="R146" i="4"/>
  <c r="R144" i="4"/>
  <c r="R142" i="4"/>
  <c r="R140" i="4"/>
  <c r="R138" i="4"/>
  <c r="R136" i="4"/>
  <c r="R134" i="4"/>
  <c r="R132" i="4"/>
  <c r="R130" i="4"/>
  <c r="R128" i="4"/>
  <c r="R126" i="4"/>
  <c r="R124" i="4"/>
  <c r="R122" i="4"/>
  <c r="R120" i="4"/>
  <c r="R118" i="4"/>
  <c r="R116" i="4"/>
  <c r="R114" i="4"/>
  <c r="R112" i="4"/>
  <c r="R110" i="4"/>
  <c r="R108" i="4"/>
  <c r="R106" i="4"/>
  <c r="R104" i="4"/>
  <c r="R102" i="4"/>
  <c r="R100" i="4"/>
  <c r="M81" i="4"/>
  <c r="M104" i="4"/>
  <c r="M129" i="4"/>
  <c r="M80" i="4"/>
  <c r="M95" i="4"/>
  <c r="M99" i="4"/>
  <c r="M159" i="4"/>
  <c r="M156" i="4"/>
  <c r="M196" i="4"/>
  <c r="M154" i="4"/>
  <c r="M194" i="4"/>
  <c r="M193" i="4"/>
  <c r="M192" i="4"/>
  <c r="M144" i="4"/>
  <c r="M143" i="4"/>
  <c r="M140" i="4"/>
  <c r="M4" i="4"/>
  <c r="M112" i="4"/>
  <c r="M188" i="4"/>
  <c r="M103" i="4"/>
  <c r="M73" i="4"/>
  <c r="M72" i="4"/>
  <c r="M186" i="4"/>
  <c r="M184" i="4"/>
  <c r="M178" i="4"/>
  <c r="M174" i="4"/>
  <c r="M171" i="4"/>
  <c r="M170" i="4"/>
  <c r="M164" i="4"/>
  <c r="M92" i="4"/>
  <c r="M132" i="4"/>
  <c r="M124" i="4"/>
  <c r="M96" i="4"/>
  <c r="M63" i="4"/>
  <c r="M59" i="4"/>
  <c r="M55" i="4"/>
  <c r="M51" i="4"/>
  <c r="M47" i="4"/>
  <c r="M43" i="4"/>
  <c r="M39" i="4"/>
  <c r="M35" i="4"/>
  <c r="M31" i="4"/>
  <c r="M27" i="4"/>
  <c r="M23" i="4"/>
  <c r="M18" i="4"/>
  <c r="R195" i="4"/>
  <c r="R193" i="4"/>
  <c r="R191" i="4"/>
  <c r="R189" i="4"/>
  <c r="R187" i="4"/>
  <c r="R185" i="4"/>
  <c r="R183" i="4"/>
  <c r="R181" i="4"/>
  <c r="R179" i="4"/>
  <c r="R177" i="4"/>
  <c r="R175" i="4"/>
  <c r="R173" i="4"/>
  <c r="R171" i="4"/>
  <c r="R169" i="4"/>
  <c r="R167" i="4"/>
  <c r="R165" i="4"/>
  <c r="R163" i="4"/>
  <c r="R161" i="4"/>
  <c r="R159" i="4"/>
  <c r="R157" i="4"/>
  <c r="R155" i="4"/>
  <c r="R153" i="4"/>
  <c r="R151" i="4"/>
  <c r="R149" i="4"/>
  <c r="R147" i="4"/>
  <c r="R145" i="4"/>
  <c r="R143" i="4"/>
  <c r="R141" i="4"/>
  <c r="R139" i="4"/>
  <c r="R137" i="4"/>
  <c r="R135" i="4"/>
  <c r="R133" i="4"/>
  <c r="R131" i="4"/>
  <c r="R129" i="4"/>
  <c r="R127" i="4"/>
  <c r="R125" i="4"/>
  <c r="R123" i="4"/>
  <c r="R121" i="4"/>
  <c r="R119" i="4"/>
  <c r="R117" i="4"/>
  <c r="R115" i="4"/>
  <c r="R113" i="4"/>
  <c r="R111" i="4"/>
  <c r="R109" i="4"/>
  <c r="R107" i="4"/>
  <c r="R105" i="4"/>
  <c r="R103" i="4"/>
  <c r="R101" i="4"/>
  <c r="R99" i="4"/>
  <c r="R97" i="4"/>
  <c r="R95" i="4"/>
  <c r="R93" i="4"/>
  <c r="R91" i="4"/>
  <c r="M82" i="4"/>
  <c r="M78" i="4"/>
  <c r="M161" i="4"/>
  <c r="M157" i="4"/>
  <c r="M155" i="4"/>
  <c r="M107" i="4"/>
  <c r="M152" i="4"/>
  <c r="M149" i="4"/>
  <c r="M117" i="4"/>
  <c r="M116" i="4"/>
  <c r="M142" i="4"/>
  <c r="M190" i="4"/>
  <c r="M75" i="4"/>
  <c r="M189" i="4"/>
  <c r="M115" i="4"/>
  <c r="M187" i="4"/>
  <c r="M91" i="4"/>
  <c r="M7" i="4"/>
  <c r="M98" i="4"/>
  <c r="M110" i="4"/>
  <c r="M185" i="4"/>
  <c r="M176" i="4"/>
  <c r="M168" i="4"/>
  <c r="M166" i="4"/>
  <c r="M162" i="4"/>
  <c r="M85" i="4"/>
  <c r="M84" i="4"/>
  <c r="M130" i="4"/>
  <c r="M123" i="4"/>
  <c r="M119" i="4"/>
  <c r="M70" i="4"/>
  <c r="M67" i="4"/>
  <c r="M61" i="4"/>
  <c r="M57" i="4"/>
  <c r="M53" i="4"/>
  <c r="M49" i="4"/>
  <c r="M45" i="4"/>
  <c r="M41" i="4"/>
  <c r="M37" i="4"/>
  <c r="M33" i="4"/>
  <c r="M29" i="4"/>
  <c r="M25" i="4"/>
  <c r="M21" i="4"/>
  <c r="M16" i="4"/>
  <c r="M12" i="4"/>
  <c r="M10" i="4"/>
  <c r="M89" i="4"/>
  <c r="R94" i="4"/>
  <c r="R89" i="4"/>
  <c r="R87" i="4"/>
  <c r="R85" i="4"/>
  <c r="R81" i="4"/>
  <c r="R79" i="4"/>
  <c r="R77" i="4"/>
  <c r="R75" i="4"/>
  <c r="R73" i="4"/>
  <c r="R71" i="4"/>
  <c r="R69" i="4"/>
  <c r="R65" i="4"/>
  <c r="R63" i="4"/>
  <c r="R59" i="4"/>
  <c r="R57" i="4"/>
  <c r="R53" i="4"/>
  <c r="R49" i="4"/>
  <c r="R45" i="4"/>
  <c r="R41" i="4"/>
  <c r="R37" i="4"/>
  <c r="R31" i="4"/>
  <c r="R27" i="4"/>
  <c r="R23" i="4"/>
  <c r="R17" i="4"/>
  <c r="R13" i="4"/>
  <c r="R7" i="4"/>
  <c r="M111" i="4"/>
  <c r="M160" i="4"/>
  <c r="M151" i="4"/>
  <c r="M77" i="4"/>
  <c r="M180" i="4"/>
  <c r="M69" i="4"/>
  <c r="M44" i="4"/>
  <c r="M13" i="4"/>
  <c r="R96" i="4"/>
  <c r="M118" i="4"/>
  <c r="M135" i="4"/>
  <c r="M79" i="4"/>
  <c r="M158" i="4"/>
  <c r="M150" i="4"/>
  <c r="M146" i="4"/>
  <c r="M134" i="4"/>
  <c r="M76" i="4"/>
  <c r="M133" i="4"/>
  <c r="M5" i="4"/>
  <c r="M71" i="4"/>
  <c r="M183" i="4"/>
  <c r="M179" i="4"/>
  <c r="M173" i="4"/>
  <c r="M169" i="4"/>
  <c r="M163" i="4"/>
  <c r="M127" i="4"/>
  <c r="M125" i="4"/>
  <c r="M68" i="4"/>
  <c r="M58" i="4"/>
  <c r="M50" i="4"/>
  <c r="M42" i="4"/>
  <c r="M34" i="4"/>
  <c r="M26" i="4"/>
  <c r="M17" i="4"/>
  <c r="M106" i="4"/>
  <c r="M8" i="4"/>
  <c r="R98" i="4"/>
  <c r="R90" i="4"/>
  <c r="R88" i="4"/>
  <c r="R86" i="4"/>
  <c r="R84" i="4"/>
  <c r="R82" i="4"/>
  <c r="R80" i="4"/>
  <c r="R78" i="4"/>
  <c r="R76" i="4"/>
  <c r="R74" i="4"/>
  <c r="R72" i="4"/>
  <c r="R70" i="4"/>
  <c r="R66" i="4"/>
  <c r="R64" i="4"/>
  <c r="R62" i="4"/>
  <c r="R60" i="4"/>
  <c r="R58" i="4"/>
  <c r="R56" i="4"/>
  <c r="R54" i="4"/>
  <c r="R52" i="4"/>
  <c r="R50" i="4"/>
  <c r="R48" i="4"/>
  <c r="R46" i="4"/>
  <c r="R44" i="4"/>
  <c r="R42" i="4"/>
  <c r="R40" i="4"/>
  <c r="R38" i="4"/>
  <c r="R36" i="4"/>
  <c r="R34" i="4"/>
  <c r="R32" i="4"/>
  <c r="R30" i="4"/>
  <c r="R28" i="4"/>
  <c r="R26" i="4"/>
  <c r="R24" i="4"/>
  <c r="R22" i="4"/>
  <c r="R20" i="4"/>
  <c r="R18" i="4"/>
  <c r="R16" i="4"/>
  <c r="R14" i="4"/>
  <c r="R12" i="4"/>
  <c r="R10" i="4"/>
  <c r="R8" i="4"/>
  <c r="R6" i="4"/>
  <c r="M108" i="4"/>
  <c r="M102" i="4"/>
  <c r="M100" i="4"/>
  <c r="M195" i="4"/>
  <c r="M145" i="4"/>
  <c r="M141" i="4"/>
  <c r="M114" i="4"/>
  <c r="M121" i="4"/>
  <c r="M113" i="4"/>
  <c r="M94" i="4"/>
  <c r="M182" i="4"/>
  <c r="M172" i="4"/>
  <c r="M167" i="4"/>
  <c r="M87" i="4"/>
  <c r="M120" i="4"/>
  <c r="M138" i="4"/>
  <c r="M64" i="4"/>
  <c r="M56" i="4"/>
  <c r="M48" i="4"/>
  <c r="M40" i="4"/>
  <c r="M32" i="4"/>
  <c r="M24" i="4"/>
  <c r="M15" i="4"/>
  <c r="M105" i="4"/>
  <c r="M90" i="4"/>
  <c r="R11" i="4"/>
  <c r="M191" i="4"/>
  <c r="M97" i="4"/>
  <c r="M175" i="4"/>
  <c r="M165" i="4"/>
  <c r="M126" i="4"/>
  <c r="M60" i="4"/>
  <c r="M36" i="4"/>
  <c r="M20" i="4"/>
  <c r="R92" i="4"/>
  <c r="M83" i="4"/>
  <c r="M136" i="4"/>
  <c r="M101" i="4"/>
  <c r="M153" i="4"/>
  <c r="M148" i="4"/>
  <c r="M93" i="4"/>
  <c r="M181" i="4"/>
  <c r="M177" i="4"/>
  <c r="M86" i="4"/>
  <c r="M131" i="4"/>
  <c r="M62" i="4"/>
  <c r="M54" i="4"/>
  <c r="M46" i="4"/>
  <c r="M38" i="4"/>
  <c r="M30" i="4"/>
  <c r="M22" i="4"/>
  <c r="M14" i="4"/>
  <c r="M11" i="4"/>
  <c r="M88" i="4"/>
  <c r="R83" i="4"/>
  <c r="R61" i="4"/>
  <c r="R55" i="4"/>
  <c r="R51" i="4"/>
  <c r="R47" i="4"/>
  <c r="R43" i="4"/>
  <c r="R39" i="4"/>
  <c r="R35" i="4"/>
  <c r="R33" i="4"/>
  <c r="R29" i="4"/>
  <c r="R25" i="4"/>
  <c r="R21" i="4"/>
  <c r="R19" i="4"/>
  <c r="R15" i="4"/>
  <c r="R9" i="4"/>
  <c r="R5" i="4"/>
  <c r="M122" i="4"/>
  <c r="M6" i="4"/>
  <c r="M109" i="4"/>
  <c r="M147" i="4"/>
  <c r="M128" i="4"/>
  <c r="M74" i="4"/>
  <c r="M139" i="4"/>
  <c r="M137" i="4"/>
  <c r="M52" i="4"/>
  <c r="M28" i="4"/>
  <c r="M9" i="4"/>
  <c r="L283" i="4" l="1"/>
  <c r="L284" i="4"/>
  <c r="Q228" i="4"/>
  <c r="Q229" i="4"/>
  <c r="Q230" i="4"/>
  <c r="Q231" i="4"/>
  <c r="Q232" i="4"/>
  <c r="Q233" i="4"/>
  <c r="Q235" i="4"/>
  <c r="Q236" i="4"/>
  <c r="Q237" i="4"/>
  <c r="Q239" i="4"/>
  <c r="Q240" i="4"/>
  <c r="Q241" i="4"/>
  <c r="Q243" i="4"/>
  <c r="Q244" i="4"/>
  <c r="Q245" i="4"/>
  <c r="Q247" i="4"/>
  <c r="Q248" i="4"/>
  <c r="Q249" i="4"/>
  <c r="Q251" i="4"/>
  <c r="Q252" i="4"/>
  <c r="Q253" i="4"/>
  <c r="Q255" i="4"/>
  <c r="Q256" i="4"/>
  <c r="Q257" i="4"/>
  <c r="Q259" i="4"/>
  <c r="Q260" i="4"/>
  <c r="Q261" i="4"/>
  <c r="Q263" i="4"/>
  <c r="Q264" i="4"/>
  <c r="Q265" i="4"/>
  <c r="Q284" i="4" l="1"/>
  <c r="Q283" i="4"/>
  <c r="Q224" i="4"/>
  <c r="Q227" i="4"/>
  <c r="Q223" i="4"/>
  <c r="Q219" i="4"/>
  <c r="Q222" i="4"/>
  <c r="Q226" i="4"/>
  <c r="Q262" i="4"/>
  <c r="Q258" i="4"/>
  <c r="Q254" i="4"/>
  <c r="Q250" i="4"/>
  <c r="Q246" i="4"/>
  <c r="Q242" i="4"/>
  <c r="Q238" i="4"/>
  <c r="Q234" i="4"/>
  <c r="Q225" i="4"/>
  <c r="Q221" i="4"/>
  <c r="Q220" i="4"/>
  <c r="Q218" i="4"/>
  <c r="Q217" i="4"/>
  <c r="Q216" i="4"/>
  <c r="Q215" i="4"/>
  <c r="Q214" i="4"/>
  <c r="Q213" i="4"/>
  <c r="Q212" i="4"/>
  <c r="Q211" i="4"/>
  <c r="Q210" i="4"/>
  <c r="Q209" i="4"/>
  <c r="Q208" i="4"/>
  <c r="Q207" i="4"/>
  <c r="Q206" i="4"/>
  <c r="Q205" i="4"/>
  <c r="Q204" i="4"/>
  <c r="O303" i="12"/>
  <c r="L291" i="4" l="1"/>
  <c r="L292" i="4" l="1"/>
  <c r="Q292" i="4" s="1"/>
  <c r="L290" i="4" l="1"/>
  <c r="L293" i="4"/>
  <c r="R262" i="4" l="1"/>
  <c r="R224" i="4"/>
  <c r="R250" i="4"/>
  <c r="R234" i="4"/>
  <c r="R227" i="4"/>
  <c r="R261" i="4"/>
  <c r="R253" i="4"/>
  <c r="R245" i="4"/>
  <c r="R237" i="4"/>
  <c r="R231" i="4"/>
  <c r="R226" i="4"/>
  <c r="R260" i="4"/>
  <c r="R252" i="4"/>
  <c r="R244" i="4"/>
  <c r="R236" i="4"/>
  <c r="R230" i="4"/>
  <c r="R216" i="4"/>
  <c r="R212" i="4"/>
  <c r="R208" i="4"/>
  <c r="R204" i="4"/>
  <c r="R215" i="4"/>
  <c r="R207" i="4"/>
  <c r="R209" i="4"/>
  <c r="R246" i="4"/>
  <c r="R222" i="4"/>
  <c r="R265" i="4"/>
  <c r="R259" i="4"/>
  <c r="R251" i="4"/>
  <c r="R243" i="4"/>
  <c r="R235" i="4"/>
  <c r="R220" i="4"/>
  <c r="R211" i="4"/>
  <c r="R213" i="4"/>
  <c r="R258" i="4"/>
  <c r="R242" i="4"/>
  <c r="R219" i="4"/>
  <c r="R257" i="4"/>
  <c r="R249" i="4"/>
  <c r="R241" i="4"/>
  <c r="R233" i="4"/>
  <c r="R229" i="4"/>
  <c r="R221" i="4"/>
  <c r="R264" i="4"/>
  <c r="R256" i="4"/>
  <c r="R248" i="4"/>
  <c r="R240" i="4"/>
  <c r="R232" i="4"/>
  <c r="R228" i="4"/>
  <c r="R218" i="4"/>
  <c r="R214" i="4"/>
  <c r="R210" i="4"/>
  <c r="R206" i="4"/>
  <c r="R217" i="4"/>
  <c r="R254" i="4"/>
  <c r="R238" i="4"/>
  <c r="R223" i="4"/>
  <c r="R263" i="4"/>
  <c r="R255" i="4"/>
  <c r="R247" i="4"/>
  <c r="R239" i="4"/>
  <c r="R225" i="4"/>
  <c r="R205" i="4"/>
  <c r="M283" i="4" l="1"/>
  <c r="R284" i="4"/>
  <c r="R283" i="4"/>
  <c r="M284" i="4"/>
  <c r="M291" i="4"/>
  <c r="R292" i="4"/>
  <c r="M292" i="4"/>
  <c r="M293" i="4"/>
  <c r="M290" i="4"/>
  <c r="M294" i="4" l="1"/>
  <c r="M286" i="4"/>
  <c r="M295" i="4" l="1"/>
  <c r="O279" i="4"/>
  <c r="K264" i="12" l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K103" i="1"/>
  <c r="K298" i="4" s="1"/>
  <c r="K299" i="4" s="1"/>
  <c r="Q291" i="4" l="1"/>
  <c r="Q293" i="4"/>
  <c r="L24" i="1" l="1"/>
  <c r="L23" i="1"/>
  <c r="L22" i="1"/>
  <c r="L21" i="1"/>
  <c r="L20" i="1"/>
  <c r="L19" i="1"/>
  <c r="L18" i="1"/>
  <c r="L17" i="1"/>
  <c r="L29" i="1"/>
  <c r="L16" i="1"/>
  <c r="L26" i="1"/>
  <c r="L25" i="1"/>
  <c r="L38" i="1"/>
  <c r="L15" i="1"/>
  <c r="L40" i="1"/>
  <c r="L37" i="1"/>
  <c r="L28" i="1"/>
  <c r="L27" i="1"/>
  <c r="L36" i="1"/>
  <c r="L14" i="1"/>
  <c r="L35" i="1"/>
  <c r="L39" i="1"/>
  <c r="L13" i="1"/>
  <c r="L12" i="1"/>
  <c r="L34" i="1"/>
  <c r="L33" i="1"/>
  <c r="L30" i="1"/>
  <c r="L41" i="1"/>
  <c r="L32" i="1"/>
  <c r="L9" i="1"/>
  <c r="L11" i="1"/>
  <c r="L10" i="1"/>
  <c r="L31" i="1"/>
  <c r="Q203" i="4" l="1"/>
  <c r="K373" i="12" l="1"/>
  <c r="K113" i="1" l="1"/>
  <c r="Q286" i="4" l="1"/>
  <c r="R285" i="4" l="1"/>
  <c r="Q287" i="4"/>
  <c r="K374" i="12" l="1"/>
  <c r="T13" i="10"/>
  <c r="Q4" i="4"/>
  <c r="I13" i="10" l="1"/>
  <c r="Q290" i="4" l="1"/>
  <c r="Q294" i="4" s="1"/>
  <c r="Q295" i="4" s="1"/>
  <c r="R293" i="4" l="1"/>
  <c r="R291" i="4"/>
  <c r="R290" i="4"/>
  <c r="R294" i="4" l="1"/>
  <c r="Y13" i="10"/>
  <c r="N13" i="10" l="1"/>
  <c r="Q277" i="4"/>
  <c r="Q301" i="4" s="1"/>
  <c r="W199" i="4"/>
  <c r="Q278" i="4" l="1"/>
  <c r="M276" i="4"/>
  <c r="R286" i="4"/>
  <c r="R203" i="4"/>
  <c r="R4" i="4"/>
  <c r="Q302" i="4" l="1"/>
  <c r="R277" i="4"/>
  <c r="S280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Jarfels</author>
  </authors>
  <commentList>
    <comment ref="T3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Jarfels:</t>
        </r>
        <r>
          <rPr>
            <sz val="9"/>
            <color indexed="81"/>
            <rFont val="Tahoma"/>
            <family val="2"/>
          </rPr>
          <t xml:space="preserve">
RATIO DE OPERACIONES PAGADAS
</t>
        </r>
      </text>
    </comment>
  </commentList>
</comments>
</file>

<file path=xl/sharedStrings.xml><?xml version="1.0" encoding="utf-8"?>
<sst xmlns="http://schemas.openxmlformats.org/spreadsheetml/2006/main" count="2033" uniqueCount="887">
  <si>
    <t>Diario.</t>
  </si>
  <si>
    <t>Ref. Int.</t>
  </si>
  <si>
    <t>Fecha fra</t>
  </si>
  <si>
    <t>Fecha pago</t>
  </si>
  <si>
    <t>Asiento</t>
  </si>
  <si>
    <t>Apunte</t>
  </si>
  <si>
    <t>Concepto</t>
  </si>
  <si>
    <t>Documento</t>
  </si>
  <si>
    <t>Cuenta</t>
  </si>
  <si>
    <t>Descripción de la cuenta</t>
  </si>
  <si>
    <t>Importe debe</t>
  </si>
  <si>
    <t>Días de pago</t>
  </si>
  <si>
    <t>Periodo medio de pago</t>
  </si>
  <si>
    <t>TELEFONICA DE ESPAÑA, S.A.</t>
  </si>
  <si>
    <t>ABC CASTELLDEFELS, S.L.</t>
  </si>
  <si>
    <t>MESA MARTINEZ, ANTONIO "F.</t>
  </si>
  <si>
    <t>RAMILA HERRERO, EMILIO</t>
  </si>
  <si>
    <t>EUQUALITY NETWORKS, S.L.U.</t>
  </si>
  <si>
    <t>FERRETERIA PEPIOL, S.A.</t>
  </si>
  <si>
    <t>GARDEN CENTER BORDAS GAVÀ,</t>
  </si>
  <si>
    <t>TERRES VILADECANS, S.L.</t>
  </si>
  <si>
    <t>JORGE VIDAL ROCA</t>
  </si>
  <si>
    <t>CELNET CASTELLDEFELS, S.L.</t>
  </si>
  <si>
    <t>MOTOR ALBET, S.L.</t>
  </si>
  <si>
    <t>RECAMBIOS BRUGUES MOTOR, S.</t>
  </si>
  <si>
    <t>SUMINISTROS ILAGA, S.L.</t>
  </si>
  <si>
    <t>TRANSPORTES VILANOVA, S.L.</t>
  </si>
  <si>
    <t>VESPA BALART, S.A.</t>
  </si>
  <si>
    <t>SQV ASSOCIATS, S.L.</t>
  </si>
  <si>
    <t>SERVIGEST, S.C.C.L.</t>
  </si>
  <si>
    <t>MAQUINAS COPIADORAS COPY SE</t>
  </si>
  <si>
    <t>AIGÜES DE BARCELONA, E.M.G.</t>
  </si>
  <si>
    <t>OFFICE 24</t>
  </si>
  <si>
    <t>control mes</t>
  </si>
  <si>
    <t>BENITO URBAN, S.L.U.</t>
  </si>
  <si>
    <t>RIEGOS FUCA, S.L.</t>
  </si>
  <si>
    <t>INMOVILIZADO menos de 30 dias</t>
  </si>
  <si>
    <t>INMOVILIZADO mas de 30 dias</t>
  </si>
  <si>
    <t>RECA HISPANIA, S.A.U.</t>
  </si>
  <si>
    <t>SENESANT 2000, S.L.</t>
  </si>
  <si>
    <t>NUEVO SISTEMA</t>
  </si>
  <si>
    <t>INTEGRAL MAQUINARIA &amp; TALLE</t>
  </si>
  <si>
    <t>FERROS BRUGUÉS, S.A.</t>
  </si>
  <si>
    <t>Total en ENERO</t>
  </si>
  <si>
    <t>GOOD AIR, S.L.</t>
  </si>
  <si>
    <t>NEUMATICOS RUDA, S.C.P.</t>
  </si>
  <si>
    <t>COVAL MAQUINARIA, S.A.</t>
  </si>
  <si>
    <t>FECHA FRA</t>
  </si>
  <si>
    <t xml:space="preserve"> Pago a AIGÜES DE BARCELO</t>
  </si>
  <si>
    <t xml:space="preserve"> Pago a GOOD AIR, S.L.</t>
  </si>
  <si>
    <t xml:space="preserve"> Pago a ITEUVE TECHNOLOGY</t>
  </si>
  <si>
    <t xml:space="preserve"> Pago a PROMAR EDIFICIOS,</t>
  </si>
  <si>
    <t xml:space="preserve"> Pago a RECA HISPANIA, S.</t>
  </si>
  <si>
    <t xml:space="preserve"> Pago a RECAMBIOS BRUGUES</t>
  </si>
  <si>
    <t xml:space="preserve"> Pago a SUMINISTROS ILAGA</t>
  </si>
  <si>
    <t xml:space="preserve"> Pago a TELEFONICA DE ESP</t>
  </si>
  <si>
    <t xml:space="preserve"> Pago a ABC CASTELLDEFELS</t>
  </si>
  <si>
    <t xml:space="preserve"> Pago a CELNET CASTELLDEF</t>
  </si>
  <si>
    <t xml:space="preserve"> Pago a FERRETERIA PEPIOL</t>
  </si>
  <si>
    <t xml:space="preserve"> Pago a GARDEN CENTER BOR</t>
  </si>
  <si>
    <t xml:space="preserve"> Pago a INTEGRAL MAQUINAR</t>
  </si>
  <si>
    <t xml:space="preserve"> Pago a JORGE VIDAL ROCA</t>
  </si>
  <si>
    <t xml:space="preserve"> Pago a MAQUINAS COPIADOR</t>
  </si>
  <si>
    <t xml:space="preserve"> Pago a MESA MARTINEZ, AN</t>
  </si>
  <si>
    <t xml:space="preserve"> Pago a RAMILA HERRERO, E</t>
  </si>
  <si>
    <t xml:space="preserve"> Pago a RIEGOS FUCA, S.L.</t>
  </si>
  <si>
    <t xml:space="preserve"> Pago a SENESANT 2000, S.</t>
  </si>
  <si>
    <t xml:space="preserve"> Pago a SERVIGEST, S.C.C.</t>
  </si>
  <si>
    <t xml:space="preserve"> Pago a SQV ASSOCIATS, S.</t>
  </si>
  <si>
    <t xml:space="preserve"> Pago a TERRES VILADECANS</t>
  </si>
  <si>
    <t xml:space="preserve"> Pago a COVAL MAQUINARIA,</t>
  </si>
  <si>
    <t xml:space="preserve"> Pago a MOTOR ALBET, S.L.</t>
  </si>
  <si>
    <t xml:space="preserve"> Pago a OFFICE 24</t>
  </si>
  <si>
    <t xml:space="preserve"> Pago a TRANSPORTES VILAN</t>
  </si>
  <si>
    <t xml:space="preserve"> Pago a VESPA BALART, S.A</t>
  </si>
  <si>
    <t>FechaPAGO</t>
  </si>
  <si>
    <t>Importe haber</t>
  </si>
  <si>
    <t>GREMI DE JARDINERIA DE CATA</t>
  </si>
  <si>
    <t xml:space="preserve"> Pago a 1&amp;1 INTERNET ESPA</t>
  </si>
  <si>
    <t>1&amp;1 INTERNET ESPAÑA, S.L.U.</t>
  </si>
  <si>
    <t xml:space="preserve"> Pago a JUEGOS KOMPAN, S.</t>
  </si>
  <si>
    <t>JUEGOS KOMPAN, S.A.</t>
  </si>
  <si>
    <t>PMP</t>
  </si>
  <si>
    <t>ARRIBAS CENTER, S.L.</t>
  </si>
  <si>
    <t>SIERRA GRANDE, JUAN ANTONIO</t>
  </si>
  <si>
    <t xml:space="preserve"> Pago a ARRIBAS CENTER, S</t>
  </si>
  <si>
    <t>HPC IBERICA, S.A.</t>
  </si>
  <si>
    <t xml:space="preserve"> Pago a EUQUALITY NETWORK</t>
  </si>
  <si>
    <t>PAGOS enero 2018</t>
  </si>
  <si>
    <t xml:space="preserve"> Pago a AIGUA DEL MONTSEN</t>
  </si>
  <si>
    <t>AIGUA DEL MONTSENY, S.A.</t>
  </si>
  <si>
    <t>RAMOS SERV. TECNICOS Y SUMI</t>
  </si>
  <si>
    <t xml:space="preserve"> Pago a SERVEIS AMBIENTAL</t>
  </si>
  <si>
    <t>SERVEIS AMBIENTALS DE CASTE</t>
  </si>
  <si>
    <t>COMERCIAL PROJAR, S.A.</t>
  </si>
  <si>
    <t>POLITRACTOR, S.A.</t>
  </si>
  <si>
    <t>ROP</t>
  </si>
  <si>
    <t>PMPE</t>
  </si>
  <si>
    <t xml:space="preserve"> Pago a COMERCIAL PROJAR,</t>
  </si>
  <si>
    <t xml:space="preserve"> Pago a HPC IBERICA, S.A.</t>
  </si>
  <si>
    <t xml:space="preserve"> Pago a APROFITAMENT ASSE</t>
  </si>
  <si>
    <t>APROFITAMENT ASSESSORAMENT</t>
  </si>
  <si>
    <t>CERRAMIENTOS VADIA, S.L.</t>
  </si>
  <si>
    <t xml:space="preserve"> Pago a CLIDOM ENERGY, S.</t>
  </si>
  <si>
    <t>CLIDOM ENERGY, S.L.</t>
  </si>
  <si>
    <t xml:space="preserve"> Pago a GREMI DE JARDINER</t>
  </si>
  <si>
    <t xml:space="preserve"> Pago a PICH ASOCIADOS, S</t>
  </si>
  <si>
    <t>PICH ASOCIADOS, S.L.P.</t>
  </si>
  <si>
    <t xml:space="preserve"> Pago a SPEED BOXES, S.L.</t>
  </si>
  <si>
    <t>SPEED BOXES, S.L.</t>
  </si>
  <si>
    <t>FUNDACIO DE LA JARDINERIA I</t>
  </si>
  <si>
    <t xml:space="preserve"> Pago a POLITRACTOR, S.A.</t>
  </si>
  <si>
    <t xml:space="preserve"> Pago a SEUR GEOPOST, S.L</t>
  </si>
  <si>
    <t>SEUR GEOPOST, S.L.</t>
  </si>
  <si>
    <t>ratio operaciones pagadas</t>
  </si>
  <si>
    <t xml:space="preserve"> Pago a MARTI FABRES, S.L</t>
  </si>
  <si>
    <t>MARTI FABRES, S.L.</t>
  </si>
  <si>
    <t xml:space="preserve"> Pago a COHIMAR HIDRAULIC</t>
  </si>
  <si>
    <t>COHIMAR HIDRAULICA NEUMATIC</t>
  </si>
  <si>
    <t xml:space="preserve"> Pago a GERMANS HOMS MAQU</t>
  </si>
  <si>
    <t>GERMANS HOMS MAQUINARIA 185</t>
  </si>
  <si>
    <t>ARENES BELLPUIG, S.L.</t>
  </si>
  <si>
    <t>BURES PROFESIONAL, S.A.</t>
  </si>
  <si>
    <t>PROJE PITAGORA, S.L.</t>
  </si>
  <si>
    <t>TALLERES VELILLA, S.A.</t>
  </si>
  <si>
    <t xml:space="preserve"> Pago a ARENES BELLPUIG,</t>
  </si>
  <si>
    <t xml:space="preserve"> Pago a BURES, S.A.U.</t>
  </si>
  <si>
    <t>BURES, S.A.U.</t>
  </si>
  <si>
    <t xml:space="preserve"> Pago a BURES PROFESIONAL</t>
  </si>
  <si>
    <t xml:space="preserve"> Pago a COMERCIAL GUMMI,</t>
  </si>
  <si>
    <t>COMERCIAL GUMMI, S.A.</t>
  </si>
  <si>
    <t xml:space="preserve"> Pago a CULTIDELTA, S.L.</t>
  </si>
  <si>
    <t>CULTIDELTA, S.L.</t>
  </si>
  <si>
    <t xml:space="preserve"> Pago a FERROS BRUGUES, S</t>
  </si>
  <si>
    <t xml:space="preserve"> Pago a BENITO URBAN, S.L</t>
  </si>
  <si>
    <t>IMPREGNACION DE MADERAS, S.</t>
  </si>
  <si>
    <t xml:space="preserve"> Pago a MADERAS CUNILL, S</t>
  </si>
  <si>
    <t>MADERAS CUNILL, S.A.</t>
  </si>
  <si>
    <t>SUBMINISTRES SAMA, S.L.</t>
  </si>
  <si>
    <t xml:space="preserve"> Pago a SUBMINISTRES SAMA</t>
  </si>
  <si>
    <t xml:space="preserve"> Pago a SEÑALES GIROD, S.</t>
  </si>
  <si>
    <t>SEÑALES GIROD, S.L.</t>
  </si>
  <si>
    <t xml:space="preserve"> Pago a URBIDERMIS, S.L.</t>
  </si>
  <si>
    <t>URBIDERMIS, S.L.</t>
  </si>
  <si>
    <t xml:space="preserve"> Pago a VIVERS BARRI, S.L</t>
  </si>
  <si>
    <t>VIVERS BARRI, S.L.</t>
  </si>
  <si>
    <t xml:space="preserve"> Pago a NEUMATICOS RUDA,</t>
  </si>
  <si>
    <t xml:space="preserve"> Pago a SILEVA, S.A.</t>
  </si>
  <si>
    <t>SILEVA. S.A.</t>
  </si>
  <si>
    <t xml:space="preserve"> Pago a HOBBY FLOWER DE E</t>
  </si>
  <si>
    <t>HOBBY FLOWER DE ESPAÑA, S.A</t>
  </si>
  <si>
    <t xml:space="preserve"> Pago a BOREAL INFORMATIO</t>
  </si>
  <si>
    <t>BOREAL INFORMATION TECHNOLO</t>
  </si>
  <si>
    <t xml:space="preserve"> Pago a CERRAMIENTOS VADI</t>
  </si>
  <si>
    <t xml:space="preserve"> Pago a CEMI, S.A.</t>
  </si>
  <si>
    <t>CEMI, S.A.</t>
  </si>
  <si>
    <t xml:space="preserve"> Pago a AGRO MONTBALL, S.</t>
  </si>
  <si>
    <t>AGRO MONTBALL, S.L.</t>
  </si>
  <si>
    <t xml:space="preserve"> Pago a P&amp;B UNIFORMES I P</t>
  </si>
  <si>
    <t>P&amp;B UNIFORMES I PUBLICITAT,</t>
  </si>
  <si>
    <t xml:space="preserve"> Pago a ROMAUTO GRUP CONC</t>
  </si>
  <si>
    <t>ROMAUTO GRUP CONCESSIONARIS</t>
  </si>
  <si>
    <t xml:space="preserve"> Pago a SAMCLA-ESIC, S.L.</t>
  </si>
  <si>
    <t>SAMCLA-ESIC, S.L.</t>
  </si>
  <si>
    <t xml:space="preserve"> Pago a EVA MARIA CASTILL</t>
  </si>
  <si>
    <t>EVA MARIA CASTILLEJO</t>
  </si>
  <si>
    <t xml:space="preserve"> Pago a FUNDACIO DE LA JA</t>
  </si>
  <si>
    <t xml:space="preserve"> Pago a TALLERES VELILLA,</t>
  </si>
  <si>
    <t xml:space="preserve"> Pago a SIERRA GRANDE, JU</t>
  </si>
  <si>
    <t xml:space="preserve"> Pago a VODAFONE ESPAÑA,</t>
  </si>
  <si>
    <t>VODAFONE ESPAÑA, S.A.</t>
  </si>
  <si>
    <t xml:space="preserve"> Pago a WERKHAUS, S.L., S</t>
  </si>
  <si>
    <t>WERKHAUS, S.L., S.C.S.</t>
  </si>
  <si>
    <t xml:space="preserve"> Pago a OFRIPIX, S.L.</t>
  </si>
  <si>
    <t>OFRIPIX, S.L.</t>
  </si>
  <si>
    <t>Partidas Pendtes de Aplicac</t>
  </si>
  <si>
    <t>CASA PARAIRE, S.L.</t>
  </si>
  <si>
    <t>FUSTES MAURI, S.L.</t>
  </si>
  <si>
    <t>ASIDEK, S.L.</t>
  </si>
  <si>
    <t>DENIOS, S.L.</t>
  </si>
  <si>
    <t>EQUIPDRAULIC, S.L.</t>
  </si>
  <si>
    <t>D00001765</t>
  </si>
  <si>
    <t>34603</t>
  </si>
  <si>
    <t>60I0058525</t>
  </si>
  <si>
    <t>104127</t>
  </si>
  <si>
    <t xml:space="preserve"> Pago seguro 3510-CCC</t>
  </si>
  <si>
    <t>Gtos Antic Seguros  Vehícul</t>
  </si>
  <si>
    <t xml:space="preserve"> Pago seguro 7067-BVY</t>
  </si>
  <si>
    <t xml:space="preserve"> Pago seguro 5093-FDR</t>
  </si>
  <si>
    <t xml:space="preserve"> Pago seguro 0054-BGS</t>
  </si>
  <si>
    <t>181004980</t>
  </si>
  <si>
    <t>PROMAR EDIFICIONS, S.L.</t>
  </si>
  <si>
    <t>181004990</t>
  </si>
  <si>
    <t xml:space="preserve"> Pago seguro 6544-BNK</t>
  </si>
  <si>
    <t xml:space="preserve"> Pago seguro 0645-JKR</t>
  </si>
  <si>
    <t xml:space="preserve"> Pago seguro 4918-CTZ</t>
  </si>
  <si>
    <t xml:space="preserve"> Pago seguro 8285-GWC</t>
  </si>
  <si>
    <t xml:space="preserve"> Pago seguro B-2917-XC</t>
  </si>
  <si>
    <t xml:space="preserve"> Pago seguro 4325-CCC</t>
  </si>
  <si>
    <t xml:space="preserve"> Pago seguro 6912-BJF</t>
  </si>
  <si>
    <t xml:space="preserve"> Pago seguro 5094-GBN</t>
  </si>
  <si>
    <t xml:space="preserve"> Pago seguro 4317-CCC</t>
  </si>
  <si>
    <t xml:space="preserve"> Pago seguro 2427-JRK</t>
  </si>
  <si>
    <t xml:space="preserve"> Pago seguro 6161-BSD</t>
  </si>
  <si>
    <t xml:space="preserve"> Pago seguro 4443-HDX</t>
  </si>
  <si>
    <t xml:space="preserve"> Pago seguro 6757-FHL</t>
  </si>
  <si>
    <t xml:space="preserve"> Pago seguro 4986-CVH</t>
  </si>
  <si>
    <t xml:space="preserve"> Pago seguro 6609-FDX</t>
  </si>
  <si>
    <t xml:space="preserve"> Pago seguro 2426-JRK</t>
  </si>
  <si>
    <t xml:space="preserve"> Pago seguro 9208-DYK</t>
  </si>
  <si>
    <t xml:space="preserve"> Pago seguro 4503-FNW</t>
  </si>
  <si>
    <t xml:space="preserve"> Pago seguro 3162-FPJ</t>
  </si>
  <si>
    <t xml:space="preserve"> Pago seguro 2429-JRK</t>
  </si>
  <si>
    <t xml:space="preserve"> Pago seguro 9187-BWB</t>
  </si>
  <si>
    <t xml:space="preserve"> Pago seguro 5958-BBV</t>
  </si>
  <si>
    <t xml:space="preserve"> Pago seguro 7951-DYX</t>
  </si>
  <si>
    <t xml:space="preserve"> Pago seguro 8581-GLK</t>
  </si>
  <si>
    <t xml:space="preserve"> Pago seguro 5665-CKZ</t>
  </si>
  <si>
    <t xml:space="preserve"> Pago seguro 9148-KCY</t>
  </si>
  <si>
    <t xml:space="preserve"> Pago seguro 1379-CNT</t>
  </si>
  <si>
    <t xml:space="preserve"> Pago seguro 0646-JKR</t>
  </si>
  <si>
    <t xml:space="preserve"> Pago seguro 8637-FNF</t>
  </si>
  <si>
    <t xml:space="preserve"> Pago seguro 6927-HDF</t>
  </si>
  <si>
    <t xml:space="preserve"> Pago seguro 0765-GKD</t>
  </si>
  <si>
    <t xml:space="preserve"> Pago seguro 3953-BVG</t>
  </si>
  <si>
    <t xml:space="preserve"> Pago seguro 1933-GPL</t>
  </si>
  <si>
    <t xml:space="preserve"> Pago seguro B-4947-UU</t>
  </si>
  <si>
    <t xml:space="preserve"> Pago seguro 3742-FRD</t>
  </si>
  <si>
    <t xml:space="preserve"> Pago seguro 5579-FPD</t>
  </si>
  <si>
    <t xml:space="preserve"> Pago seguro 4076-FWJ</t>
  </si>
  <si>
    <t xml:space="preserve"> Pago seguro 9181-GRS</t>
  </si>
  <si>
    <t xml:space="preserve"> Pago seguro 8563-GLK</t>
  </si>
  <si>
    <t xml:space="preserve"> Pago seguro 0055-BGS</t>
  </si>
  <si>
    <t xml:space="preserve"> Pago seguro 3759-CSX</t>
  </si>
  <si>
    <t xml:space="preserve"> Pago seguro 2762-GBF</t>
  </si>
  <si>
    <t xml:space="preserve"> Pago seguro 2597-JTN</t>
  </si>
  <si>
    <t xml:space="preserve"> Pago seguro 3960-BVG</t>
  </si>
  <si>
    <t xml:space="preserve"> Pago seguro 9468-JKX</t>
  </si>
  <si>
    <t xml:space="preserve"> Pago seguro 2095-BKD</t>
  </si>
  <si>
    <t xml:space="preserve"> Pago seguro 2642-FWS</t>
  </si>
  <si>
    <t xml:space="preserve"> Pago seguro 7444-JKY</t>
  </si>
  <si>
    <t xml:space="preserve"> Pago seguro 5697-CKZ</t>
  </si>
  <si>
    <t xml:space="preserve"> Pago seguro 3520-CCC</t>
  </si>
  <si>
    <t xml:space="preserve"> Pago seguro 0419-CZL</t>
  </si>
  <si>
    <t xml:space="preserve"> Pago seguro 7475-BWJ</t>
  </si>
  <si>
    <t xml:space="preserve"> Pago seguro 5790-FLT</t>
  </si>
  <si>
    <t xml:space="preserve"> Pago a ALCAMPO, S.A.U.</t>
  </si>
  <si>
    <t>ALCAMPO, S.A.U.</t>
  </si>
  <si>
    <t xml:space="preserve"> Pago a CUERDAS VALERO, S</t>
  </si>
  <si>
    <t>19000015</t>
  </si>
  <si>
    <t>CUERDAS VALERO, S.L.U.</t>
  </si>
  <si>
    <t xml:space="preserve"> Pago a SEKURECO HISPANIA</t>
  </si>
  <si>
    <t>3173</t>
  </si>
  <si>
    <t>SEKURECO HISPANIA, S.L.</t>
  </si>
  <si>
    <t xml:space="preserve"> Pago seguro R-5110-BBY</t>
  </si>
  <si>
    <t xml:space="preserve"> Pago a WEBEMPRESA EUROPA</t>
  </si>
  <si>
    <t>F312221</t>
  </si>
  <si>
    <t>WEBEMPRESA EUROPA, S.L.</t>
  </si>
  <si>
    <t>F312222</t>
  </si>
  <si>
    <t>RP02180363</t>
  </si>
  <si>
    <t>C-20182115</t>
  </si>
  <si>
    <t>99/000382</t>
  </si>
  <si>
    <t>194</t>
  </si>
  <si>
    <t>210491212</t>
  </si>
  <si>
    <t xml:space="preserve"> Pago a CASA PARAIRE, S.L</t>
  </si>
  <si>
    <t>18001320</t>
  </si>
  <si>
    <t>C1841</t>
  </si>
  <si>
    <t>18-35963</t>
  </si>
  <si>
    <t>214621</t>
  </si>
  <si>
    <t>18/2026</t>
  </si>
  <si>
    <t xml:space="preserve"> Pago a IMPREGNACION E MA</t>
  </si>
  <si>
    <t>1/574</t>
  </si>
  <si>
    <t xml:space="preserve"> Pago a EQUIPDRAULIC, S.L</t>
  </si>
  <si>
    <t>S18/2060</t>
  </si>
  <si>
    <t>181397</t>
  </si>
  <si>
    <t>1803587</t>
  </si>
  <si>
    <t xml:space="preserve"> Pago a ALEMANY FITOSANIT</t>
  </si>
  <si>
    <t>181496</t>
  </si>
  <si>
    <t>ALEMANY FITOSANITARIS, S.L.</t>
  </si>
  <si>
    <t xml:space="preserve"> Pago a EDU BARCELONA DIS</t>
  </si>
  <si>
    <t>127</t>
  </si>
  <si>
    <t>EDU BARCELONA DISSENY URBÀ,</t>
  </si>
  <si>
    <t>FV18-00540</t>
  </si>
  <si>
    <t>2920</t>
  </si>
  <si>
    <t>C1844</t>
  </si>
  <si>
    <t>C1794</t>
  </si>
  <si>
    <t>181391</t>
  </si>
  <si>
    <t>181343</t>
  </si>
  <si>
    <t>210492158</t>
  </si>
  <si>
    <t xml:space="preserve"> Pago a EXCAVACIONES I EN</t>
  </si>
  <si>
    <t>192</t>
  </si>
  <si>
    <t>EXCAVACIONS I ENDERROCS SER</t>
  </si>
  <si>
    <t xml:space="preserve"> Pago a FUSTES MAURI, S.L</t>
  </si>
  <si>
    <t>3148</t>
  </si>
  <si>
    <t>CG-280886</t>
  </si>
  <si>
    <t>10295</t>
  </si>
  <si>
    <t xml:space="preserve"> Pago a DENIOS, S.L.</t>
  </si>
  <si>
    <t>931022993</t>
  </si>
  <si>
    <t>1803164</t>
  </si>
  <si>
    <t>1/563</t>
  </si>
  <si>
    <t>FVR18-1136</t>
  </si>
  <si>
    <t>135320</t>
  </si>
  <si>
    <t>42014</t>
  </si>
  <si>
    <t xml:space="preserve"> Pago a POMPAS FUNEBRES S</t>
  </si>
  <si>
    <t>P-BR-00433</t>
  </si>
  <si>
    <t>POMPAS FUNEBRES SANTA ANA,</t>
  </si>
  <si>
    <t>3064</t>
  </si>
  <si>
    <t>1842837</t>
  </si>
  <si>
    <t xml:space="preserve"> Pago a PROJE PITAGORA, S</t>
  </si>
  <si>
    <t>1226</t>
  </si>
  <si>
    <t>1225</t>
  </si>
  <si>
    <t>1224</t>
  </si>
  <si>
    <t>18/0001751</t>
  </si>
  <si>
    <t xml:space="preserve"> Pago a SAMCLA-ESCIC, S.L</t>
  </si>
  <si>
    <t>03102/0</t>
  </si>
  <si>
    <t>214667</t>
  </si>
  <si>
    <t>18/510</t>
  </si>
  <si>
    <t>185532</t>
  </si>
  <si>
    <t>18/36580</t>
  </si>
  <si>
    <t>V2/21248</t>
  </si>
  <si>
    <t>3239</t>
  </si>
  <si>
    <t xml:space="preserve"> Pago a LA CYCA PROJECTS</t>
  </si>
  <si>
    <t>P0665</t>
  </si>
  <si>
    <t>LA CYCA PROJECTS AND SERVIC</t>
  </si>
  <si>
    <t>99/000387</t>
  </si>
  <si>
    <t>2018-074</t>
  </si>
  <si>
    <t>48880</t>
  </si>
  <si>
    <t>50</t>
  </si>
  <si>
    <t>FC056082</t>
  </si>
  <si>
    <t>RP02180372</t>
  </si>
  <si>
    <t>1802661</t>
  </si>
  <si>
    <t>DSX8/640</t>
  </si>
  <si>
    <t>584</t>
  </si>
  <si>
    <t>03101/0</t>
  </si>
  <si>
    <t>804002092</t>
  </si>
  <si>
    <t>1348</t>
  </si>
  <si>
    <t>A/883</t>
  </si>
  <si>
    <t>AR001748</t>
  </si>
  <si>
    <t>4613002726</t>
  </si>
  <si>
    <t>AL/36823</t>
  </si>
  <si>
    <t>741/2018</t>
  </si>
  <si>
    <t>18/388</t>
  </si>
  <si>
    <t>181411</t>
  </si>
  <si>
    <t xml:space="preserve"> Pago a SUMINISTROS SAMA,</t>
  </si>
  <si>
    <t>A/1821577</t>
  </si>
  <si>
    <t>181449</t>
  </si>
  <si>
    <t xml:space="preserve"> Pago a ASIDEK, S.L.</t>
  </si>
  <si>
    <t>18303030</t>
  </si>
  <si>
    <t>258/2018</t>
  </si>
  <si>
    <t>P0664</t>
  </si>
  <si>
    <t>A3386</t>
  </si>
  <si>
    <t xml:space="preserve"> Pago a DESIDEDATUM DATA</t>
  </si>
  <si>
    <t>F2018139</t>
  </si>
  <si>
    <t>DESUDEDATUM DATA COMPANY, S</t>
  </si>
  <si>
    <t>62E0057887</t>
  </si>
  <si>
    <t>191000001</t>
  </si>
  <si>
    <t>191000012</t>
  </si>
  <si>
    <t>275603</t>
  </si>
  <si>
    <t xml:space="preserve"> Pago a ECTA-3 IMATGE, S.</t>
  </si>
  <si>
    <t>19F/728</t>
  </si>
  <si>
    <t>ECTA-3 IMATGE, S.L.</t>
  </si>
  <si>
    <t>160455</t>
  </si>
  <si>
    <t xml:space="preserve"> Pago a SERMA 21, S.L.</t>
  </si>
  <si>
    <t>FC190097</t>
  </si>
  <si>
    <t>SERMA 21, S.L.</t>
  </si>
  <si>
    <t xml:space="preserve"> Pago a BRUC JARDI, S.L.U</t>
  </si>
  <si>
    <t>19000698</t>
  </si>
  <si>
    <t>BRUC JARDI, S.L.U.</t>
  </si>
  <si>
    <t>2761389856</t>
  </si>
  <si>
    <t xml:space="preserve"> Pago a SDAD. ESTATAL COR</t>
  </si>
  <si>
    <t>2130000058</t>
  </si>
  <si>
    <t>SDAD. ESTATAL CORREOS Y TEL</t>
  </si>
  <si>
    <t xml:space="preserve"> Pago a CONSORCI ADMINIST</t>
  </si>
  <si>
    <t>19093</t>
  </si>
  <si>
    <t>CONSORCI ADMINISTRACIO OBER</t>
  </si>
  <si>
    <t xml:space="preserve"> Pago a DISSENY BARRACA,</t>
  </si>
  <si>
    <t>190002</t>
  </si>
  <si>
    <t>DISSENY BARRACA, S.L.</t>
  </si>
  <si>
    <t>10436</t>
  </si>
  <si>
    <t>10/1900033</t>
  </si>
  <si>
    <t>214710</t>
  </si>
  <si>
    <t>16</t>
  </si>
  <si>
    <t>175552</t>
  </si>
  <si>
    <t>19/0000043</t>
  </si>
  <si>
    <t>1900078</t>
  </si>
  <si>
    <t>19/0000072</t>
  </si>
  <si>
    <t>19/34</t>
  </si>
  <si>
    <t xml:space="preserve"> Pago a DELTA CHEMICAL EN</t>
  </si>
  <si>
    <t>F1010960</t>
  </si>
  <si>
    <t>DELTA CHEMICAL ENTERPRISE,</t>
  </si>
  <si>
    <t>210493450</t>
  </si>
  <si>
    <t xml:space="preserve"> Pago a CORMA, S.L.</t>
  </si>
  <si>
    <t>19001056</t>
  </si>
  <si>
    <t>CORMA, S.L.</t>
  </si>
  <si>
    <t xml:space="preserve"> Pago a TEPES VENDRELL, S</t>
  </si>
  <si>
    <t>TV19001</t>
  </si>
  <si>
    <t>TEPES VENDRELL, SLU</t>
  </si>
  <si>
    <t>03/2019</t>
  </si>
  <si>
    <t>19/027</t>
  </si>
  <si>
    <t>A190175</t>
  </si>
  <si>
    <t>190086</t>
  </si>
  <si>
    <t xml:space="preserve"> Pago a SECURMAN PROTECCI</t>
  </si>
  <si>
    <t>EV/902217</t>
  </si>
  <si>
    <t>SECURMAN PROTECCION EN ALTU</t>
  </si>
  <si>
    <t>19F/967</t>
  </si>
  <si>
    <t>190029</t>
  </si>
  <si>
    <t>201900071</t>
  </si>
  <si>
    <t>1900204</t>
  </si>
  <si>
    <t>2019-003</t>
  </si>
  <si>
    <t>3095</t>
  </si>
  <si>
    <t>A190353</t>
  </si>
  <si>
    <t>1900042</t>
  </si>
  <si>
    <t>49162</t>
  </si>
  <si>
    <t xml:space="preserve"> Pago a LEFEBVRE-EL DEREC</t>
  </si>
  <si>
    <t>02010161</t>
  </si>
  <si>
    <t>LEFEBVRE-EL DERECHO, S.A.</t>
  </si>
  <si>
    <t>S19/156</t>
  </si>
  <si>
    <t>1349</t>
  </si>
  <si>
    <t>190323</t>
  </si>
  <si>
    <t>VE92</t>
  </si>
  <si>
    <t>RP02190015</t>
  </si>
  <si>
    <t>214755</t>
  </si>
  <si>
    <t>1A00474</t>
  </si>
  <si>
    <t>S19/157</t>
  </si>
  <si>
    <t>19/02211</t>
  </si>
  <si>
    <t>65</t>
  </si>
  <si>
    <t xml:space="preserve"> Pago a ITOWA SIGNALS BAR</t>
  </si>
  <si>
    <t>FW190009</t>
  </si>
  <si>
    <t>ITOWALL SIGANLS &amp; BARRIERS,</t>
  </si>
  <si>
    <t>4</t>
  </si>
  <si>
    <t>22/2019</t>
  </si>
  <si>
    <t>11</t>
  </si>
  <si>
    <t>3119/0</t>
  </si>
  <si>
    <t>1900220</t>
  </si>
  <si>
    <t>190026</t>
  </si>
  <si>
    <t>FV190322</t>
  </si>
  <si>
    <t>904100051</t>
  </si>
  <si>
    <t>10447</t>
  </si>
  <si>
    <t>461300617</t>
  </si>
  <si>
    <t>DSX9/19</t>
  </si>
  <si>
    <t>19/104</t>
  </si>
  <si>
    <t>19000059</t>
  </si>
  <si>
    <t>19/1578</t>
  </si>
  <si>
    <t>21900073</t>
  </si>
  <si>
    <t>19-00330</t>
  </si>
  <si>
    <t>19-00624</t>
  </si>
  <si>
    <t>12519128</t>
  </si>
  <si>
    <t>AL/36951</t>
  </si>
  <si>
    <t>19/01608</t>
  </si>
  <si>
    <t>A/1901688</t>
  </si>
  <si>
    <t>T12519153</t>
  </si>
  <si>
    <t>191000409</t>
  </si>
  <si>
    <t>191000420</t>
  </si>
  <si>
    <t>4/232846</t>
  </si>
  <si>
    <t>19F/1168</t>
  </si>
  <si>
    <t xml:space="preserve"> Pago a DIGEBIS</t>
  </si>
  <si>
    <t>DIGEBIS</t>
  </si>
  <si>
    <t xml:space="preserve"> Pago a DISSET URBAN, S.L</t>
  </si>
  <si>
    <t>DISSET URBAN, S.L.</t>
  </si>
  <si>
    <t>904100183</t>
  </si>
  <si>
    <t>1900461</t>
  </si>
  <si>
    <t>1100B</t>
  </si>
  <si>
    <t>C93</t>
  </si>
  <si>
    <t>FC056567</t>
  </si>
  <si>
    <t>CO4412</t>
  </si>
  <si>
    <t>FV319-0126</t>
  </si>
  <si>
    <t>R12519237</t>
  </si>
  <si>
    <t>RP02190025</t>
  </si>
  <si>
    <t>V2/2675</t>
  </si>
  <si>
    <t>914089582</t>
  </si>
  <si>
    <t>C175</t>
  </si>
  <si>
    <t>C18</t>
  </si>
  <si>
    <t>99/000024</t>
  </si>
  <si>
    <t xml:space="preserve"> Pago a RAMOS SERV. TECNI</t>
  </si>
  <si>
    <t>6951</t>
  </si>
  <si>
    <t>FVR19-0100</t>
  </si>
  <si>
    <t xml:space="preserve"> Pago a TRATAMIENTO, ACON</t>
  </si>
  <si>
    <t>FE2019-02</t>
  </si>
  <si>
    <t>TRATAMIENTO, ACONDICIONAMIE</t>
  </si>
  <si>
    <t>190045</t>
  </si>
  <si>
    <t xml:space="preserve"> Pago a 45 GRADOS SOLUCIO</t>
  </si>
  <si>
    <t>45 GRADOS SOLUCIONES GRAFIC</t>
  </si>
  <si>
    <t xml:space="preserve"> Pago a MERCADONA</t>
  </si>
  <si>
    <t>26547</t>
  </si>
  <si>
    <t>MERCADONA</t>
  </si>
  <si>
    <t xml:space="preserve"> Pago a SOCIEDAD G. DE AG</t>
  </si>
  <si>
    <t>SOCIEDAD G. DE AGUAS DE BAR</t>
  </si>
  <si>
    <t xml:space="preserve"> Pago a DOLMOT, S.L.</t>
  </si>
  <si>
    <t>Data Factura</t>
  </si>
  <si>
    <t>Data Pagament</t>
  </si>
  <si>
    <t>Assentament</t>
  </si>
  <si>
    <t>Apunt</t>
  </si>
  <si>
    <t>Concepte</t>
  </si>
  <si>
    <t>Document</t>
  </si>
  <si>
    <t>Compte</t>
  </si>
  <si>
    <t>Descriptor Compte</t>
  </si>
  <si>
    <t>Import D</t>
  </si>
  <si>
    <t xml:space="preserve">Dies </t>
  </si>
  <si>
    <t>Aprovisionaments i altres despeses d'explotació</t>
  </si>
  <si>
    <t>Periode Legal</t>
  </si>
  <si>
    <t>Trimestre</t>
  </si>
  <si>
    <t>Mes</t>
  </si>
  <si>
    <t>T1</t>
  </si>
  <si>
    <t>T2</t>
  </si>
  <si>
    <t>T3</t>
  </si>
  <si>
    <t>T4</t>
  </si>
  <si>
    <t>T1 - Dins Periode Legal</t>
  </si>
  <si>
    <t>T1 - Fora Periode Legal</t>
  </si>
  <si>
    <t>T1 - Import Total</t>
  </si>
  <si>
    <t>Import</t>
  </si>
  <si>
    <t>Pagaments</t>
  </si>
  <si>
    <t>APROVISIONAMENTS i ALTRES DESPESES D'EXPLOTACIÓ</t>
  </si>
  <si>
    <t>Import x Dies</t>
  </si>
  <si>
    <t>T2 - Import Total</t>
  </si>
  <si>
    <t>T2 - Dins Periode Legal</t>
  </si>
  <si>
    <t>T2 - Fora Periode Legal</t>
  </si>
  <si>
    <t>T3 - Import Total</t>
  </si>
  <si>
    <t>T3 - Dins Periode Legal</t>
  </si>
  <si>
    <t>T3 - Fora Periode Legal</t>
  </si>
  <si>
    <t>T4 - Import Total</t>
  </si>
  <si>
    <t>T4 - Dins Periode Legal</t>
  </si>
  <si>
    <t>T4 - Fora Periode Legal</t>
  </si>
  <si>
    <t>JARFELS, SA</t>
  </si>
  <si>
    <t>Fora del Periode Legal</t>
  </si>
  <si>
    <t>Dins del Periode Legal</t>
  </si>
  <si>
    <t>IMMOBILIZAT</t>
  </si>
  <si>
    <t>Sense desagregar</t>
  </si>
  <si>
    <t>Total</t>
  </si>
  <si>
    <t>Interessos</t>
  </si>
  <si>
    <t>FACTURES PENDENTS DE PAGAMENT</t>
  </si>
  <si>
    <t>Descriptor Proveïdor</t>
  </si>
  <si>
    <t>Data P</t>
  </si>
  <si>
    <t>Dies</t>
  </si>
  <si>
    <t>Trimestre - Periode Legal</t>
  </si>
  <si>
    <t>Trimestre - Import Total</t>
  </si>
  <si>
    <t>FACTURES PAGADES</t>
  </si>
  <si>
    <t>INTERESSOS DE DEMORA PAGATS</t>
  </si>
  <si>
    <t>PERIODE MIG DE PAGAMENT CONSOLIDAT</t>
  </si>
  <si>
    <t>T1 - Import x Dies</t>
  </si>
  <si>
    <t>T2 - Import x Dies</t>
  </si>
  <si>
    <t>T3 - Import x Dies</t>
  </si>
  <si>
    <t>T4 - Import x Dies</t>
  </si>
  <si>
    <t>Factures Pagades_Import x Dies</t>
  </si>
  <si>
    <t>Factures Pagades_Import</t>
  </si>
  <si>
    <t>Factures Pagades_PMP</t>
  </si>
  <si>
    <t>Factures Pendents de Pagament_Import x Dies</t>
  </si>
  <si>
    <t>Factures Pendents de Pagament_Import</t>
  </si>
  <si>
    <t>Factures Pendents de Pagament_PMP</t>
  </si>
  <si>
    <t>Total Factures_Import x Dies</t>
  </si>
  <si>
    <t>Total Factures_Import</t>
  </si>
  <si>
    <t>Total PMP</t>
  </si>
  <si>
    <t>PMP= (PMP Factures Pagades x Import Factures Pagades) + (PMP Factures Pendens de Pagament x Import Factures Pendents de Pagament)/Import Total Factures</t>
  </si>
  <si>
    <t>Adquisicions d'immobilitzat material i inmaterial</t>
  </si>
  <si>
    <t>PMP Anual</t>
  </si>
  <si>
    <t>IBERENT TECHNOLOGY, S.A.</t>
  </si>
  <si>
    <t>PROMAR EDIFICIOS, S.L.</t>
  </si>
  <si>
    <t>CAIXA DE PENSIONS</t>
  </si>
  <si>
    <t>FRANCISCO ZORRILLA RUIZ</t>
  </si>
  <si>
    <t>APPLUS ITEUVE TECHNOLOGY, S</t>
  </si>
  <si>
    <t>219S14283</t>
  </si>
  <si>
    <t>BANCO BILBAO VIZCAYA ARGENT</t>
  </si>
  <si>
    <t>FCO. JAVIER GARCIA RAMOS</t>
  </si>
  <si>
    <t>EXPOSITO JORDAN, MANUEL</t>
  </si>
  <si>
    <t>HORTICULTURA MUNS, S.C.P.</t>
  </si>
  <si>
    <t>HIGIENE I PROTECCIO, S.L.</t>
  </si>
  <si>
    <t>UNION SERVICE PREVENTIVE, S</t>
  </si>
  <si>
    <t>TECNY STAND, S.A.</t>
  </si>
  <si>
    <t>16/02</t>
  </si>
  <si>
    <t>COMERCIAL LITHIUMBLEI, S.L.</t>
  </si>
  <si>
    <t>3</t>
  </si>
  <si>
    <t>PREVENCIÓ INFORMATITZADA AP</t>
  </si>
  <si>
    <t>INGENIERÍA URBANA MARGAR, S</t>
  </si>
  <si>
    <t>CULTIUS MAS CUNÍ, S.L.</t>
  </si>
  <si>
    <t>99/000022</t>
  </si>
  <si>
    <t>NIPPON GASES ESPAÑA, S.L.U.</t>
  </si>
  <si>
    <t>PAUTER, S.L.U.</t>
  </si>
  <si>
    <t>Su Fra.Nº56</t>
  </si>
  <si>
    <t>INTEGRAL MAQUINARIA &amp; TALLER,</t>
  </si>
  <si>
    <t>SERVEIS AMBIENTALS DE CASTELLD</t>
  </si>
  <si>
    <t>AUTO DISTRIBUCION, S.L.</t>
  </si>
  <si>
    <t>UNION SERVICE PREVENTIVE, S.L.</t>
  </si>
  <si>
    <t>VILLACRESES ACEBO, MARCO AN</t>
  </si>
  <si>
    <t>FAURA CASAS, S.L.</t>
  </si>
  <si>
    <t>BANCO DE SABADELL, S.A.</t>
  </si>
  <si>
    <t>VILLARES CEREZO, CIPRIANO</t>
  </si>
  <si>
    <t>PROJECTES, SISTEMES I GEODI</t>
  </si>
  <si>
    <t>MESA MARTINEZ, ANTONIO "F. Mel</t>
  </si>
  <si>
    <t>GARDEN CENTER BORDAS GAVÀ, S.L</t>
  </si>
  <si>
    <t>Su Fra.Nº113</t>
  </si>
  <si>
    <t>ROMAUTO GRUP CONCESSIONARIS, S</t>
  </si>
  <si>
    <t>AGRO MONTFONT, S.L.</t>
  </si>
  <si>
    <t>MANT. E INSTALAC. INF. GMRI</t>
  </si>
  <si>
    <t>GLOOBAL MOVINGRENT, S.A.</t>
  </si>
  <si>
    <t>MAX RAIN AGUA Y JARDIN, S.L</t>
  </si>
  <si>
    <t>TALABÉ MANTENIMENT, S.L.</t>
  </si>
  <si>
    <t>PREVENCIÓ INFORMATITZADA APLIC</t>
  </si>
  <si>
    <t>MANT. E INSTALAC. INF. GMRI, S</t>
  </si>
  <si>
    <t>MARC SABAT OLIVE</t>
  </si>
  <si>
    <t>12</t>
  </si>
  <si>
    <t>AGROQUIMICS FABREGAT-DURAN,</t>
  </si>
  <si>
    <t>BNFIX PICH TAX LEGAL, S.L.P</t>
  </si>
  <si>
    <t>DRAULIC FREN, S.L.</t>
  </si>
  <si>
    <t>RIEGOS IBERIA REGABER, S.A.</t>
  </si>
  <si>
    <t>TRAPOS Y CABOS RUBI, S.L.</t>
  </si>
  <si>
    <t>Pago a BANCO BILBAO VIZC</t>
  </si>
  <si>
    <t/>
  </si>
  <si>
    <t>Pago a IBERENT TECHNOLOG</t>
  </si>
  <si>
    <t>Pago a PROMAR EDIFICIOS,</t>
  </si>
  <si>
    <t>Pago a VODAFONE ESPAÑA,</t>
  </si>
  <si>
    <t>Pago a 1&amp;1 INTERNET ESPA</t>
  </si>
  <si>
    <t>2770791936</t>
  </si>
  <si>
    <t>Pago a Partidas Pendtes</t>
  </si>
  <si>
    <t>Pago a APPLUS ITEUVE TEC</t>
  </si>
  <si>
    <t>1468660</t>
  </si>
  <si>
    <t>1468774</t>
  </si>
  <si>
    <t>300145</t>
  </si>
  <si>
    <t>Pago a COMERCIAL LITHIUM</t>
  </si>
  <si>
    <t>210647</t>
  </si>
  <si>
    <t>Pago a RECAMBIOS BRUGUES</t>
  </si>
  <si>
    <t>115392</t>
  </si>
  <si>
    <t>115395</t>
  </si>
  <si>
    <t>Pago a SUMINISTROS ILAGA</t>
  </si>
  <si>
    <t>C-20211876</t>
  </si>
  <si>
    <t>C-20211877</t>
  </si>
  <si>
    <t>C-20211878</t>
  </si>
  <si>
    <t>Pago a ROMAUTO GRUP CONC</t>
  </si>
  <si>
    <t>887</t>
  </si>
  <si>
    <t>6504</t>
  </si>
  <si>
    <t>Pago a AGROQUIMICS FABRE</t>
  </si>
  <si>
    <t>211173</t>
  </si>
  <si>
    <t>Pago a AGRO MONTFONT, S.</t>
  </si>
  <si>
    <t>1277</t>
  </si>
  <si>
    <t>Pago a COVAL MAQUINARIA,</t>
  </si>
  <si>
    <t>21/18731</t>
  </si>
  <si>
    <t>Pago a INGENIERÍA URBANA</t>
  </si>
  <si>
    <t>21/15701</t>
  </si>
  <si>
    <t>Pago a COMERCIAL PROJAR,</t>
  </si>
  <si>
    <t>FN21-10996</t>
  </si>
  <si>
    <t>Pago a OFFICE 24</t>
  </si>
  <si>
    <t>24640</t>
  </si>
  <si>
    <t>Pago a MAX RAIN AGUA Y J</t>
  </si>
  <si>
    <t>2947</t>
  </si>
  <si>
    <t>Pago a EUQUALITY NETWORK</t>
  </si>
  <si>
    <t>14</t>
  </si>
  <si>
    <t>25587</t>
  </si>
  <si>
    <t>25588</t>
  </si>
  <si>
    <t>Pago a ABC CASTELLDEFELS</t>
  </si>
  <si>
    <t>4002073</t>
  </si>
  <si>
    <t>Pago a CONSTRUCCIONES Y</t>
  </si>
  <si>
    <t>21220</t>
  </si>
  <si>
    <t>CONSTRUCCIONES Y OBRAS INTE</t>
  </si>
  <si>
    <t>Pago a FRANCISCO ZORRILL</t>
  </si>
  <si>
    <t>9050</t>
  </si>
  <si>
    <t>Pago a HIGIENE I PROTECC</t>
  </si>
  <si>
    <t>13594</t>
  </si>
  <si>
    <t>Pago a BENITO URBAN, S.L</t>
  </si>
  <si>
    <t>210536172</t>
  </si>
  <si>
    <t>Pago a SUBMINISTRES SAMA</t>
  </si>
  <si>
    <t>21/003537</t>
  </si>
  <si>
    <t>Pago a MESA MARTINEZ, AN</t>
  </si>
  <si>
    <t>3873</t>
  </si>
  <si>
    <t>Pago a SILEVA. S.A.</t>
  </si>
  <si>
    <t>Pago a ARRIBAS CENTER, S</t>
  </si>
  <si>
    <t>CR002654</t>
  </si>
  <si>
    <t>Pago a GARDEN CENTER BOR</t>
  </si>
  <si>
    <t>2021/1557</t>
  </si>
  <si>
    <t>Pago a SERVEIS AMBIENTAL</t>
  </si>
  <si>
    <t>99/000247</t>
  </si>
  <si>
    <t>99/000248</t>
  </si>
  <si>
    <t>Pago a SQV ASSOCIATS, S.</t>
  </si>
  <si>
    <t>13085</t>
  </si>
  <si>
    <t>Pago a TRAPOS Y CABOS RU</t>
  </si>
  <si>
    <t>2021/7656</t>
  </si>
  <si>
    <t>Pago a CEMI, S.A.</t>
  </si>
  <si>
    <t>21/537</t>
  </si>
  <si>
    <t>Pago a FCO. JAVIER GARCI</t>
  </si>
  <si>
    <t>21/454</t>
  </si>
  <si>
    <t>Pago a COHIMAR HIDRAULIC</t>
  </si>
  <si>
    <t>212134</t>
  </si>
  <si>
    <t>115636</t>
  </si>
  <si>
    <t>4002163</t>
  </si>
  <si>
    <t>115758</t>
  </si>
  <si>
    <t>Pago a VILLARES CEREZO,</t>
  </si>
  <si>
    <t>220639</t>
  </si>
  <si>
    <t>Pago a TERRES VILADECANS</t>
  </si>
  <si>
    <t>257</t>
  </si>
  <si>
    <t>Pago a EQUIPDRAULIC, S.L</t>
  </si>
  <si>
    <t>1970</t>
  </si>
  <si>
    <t>1992</t>
  </si>
  <si>
    <t>1997</t>
  </si>
  <si>
    <t>Pago a HORTICULTURA MUNS</t>
  </si>
  <si>
    <t>2021081</t>
  </si>
  <si>
    <t>Pago a MARC SABAT OLIVE</t>
  </si>
  <si>
    <t>2022-001</t>
  </si>
  <si>
    <t>1469212</t>
  </si>
  <si>
    <t>1469292</t>
  </si>
  <si>
    <t>FS0300822</t>
  </si>
  <si>
    <t>211003841</t>
  </si>
  <si>
    <t>Pago a CAIXA DE PENSIONS</t>
  </si>
  <si>
    <t>2918841</t>
  </si>
  <si>
    <t>Pago a INTERFLUID HIDRAU</t>
  </si>
  <si>
    <t>1220223</t>
  </si>
  <si>
    <t>INTERFLUID HIDRAULICA, S.L.</t>
  </si>
  <si>
    <t>Pago a CARGLASS, S.L.</t>
  </si>
  <si>
    <t>1220111490</t>
  </si>
  <si>
    <t>CARGLASS, S.L.</t>
  </si>
  <si>
    <t>Pago a FAURA CASAS, S.L.</t>
  </si>
  <si>
    <t>A20212669</t>
  </si>
  <si>
    <t>33440987</t>
  </si>
  <si>
    <t>Pago a AIGÜES DE BARCELO</t>
  </si>
  <si>
    <t>2227813</t>
  </si>
  <si>
    <t>01/03</t>
  </si>
  <si>
    <t>Pago a BANCO DE SABADELL</t>
  </si>
  <si>
    <t>6891</t>
  </si>
  <si>
    <t>Pago a VESPA BALART, S.A</t>
  </si>
  <si>
    <t>1A03319</t>
  </si>
  <si>
    <t>1A03787</t>
  </si>
  <si>
    <t>99/000259</t>
  </si>
  <si>
    <t>99/000260</t>
  </si>
  <si>
    <t>99/000261</t>
  </si>
  <si>
    <t>99/000262</t>
  </si>
  <si>
    <t>Pago a COMERCIAL GUMMI,</t>
  </si>
  <si>
    <t>CG-333745</t>
  </si>
  <si>
    <t>Pago a CULTIDELTA, S.L.</t>
  </si>
  <si>
    <t>VE5</t>
  </si>
  <si>
    <t>Pago a VILLACRESES ACEBO</t>
  </si>
  <si>
    <t>F220111</t>
  </si>
  <si>
    <t>365</t>
  </si>
  <si>
    <t>Pago a DRAULIC FREN, S.L</t>
  </si>
  <si>
    <t>1222</t>
  </si>
  <si>
    <t>Pago a BOREAL INFORMATIO</t>
  </si>
  <si>
    <t>572</t>
  </si>
  <si>
    <t>C-20211940</t>
  </si>
  <si>
    <t>C-20211941</t>
  </si>
  <si>
    <t>C-20220067</t>
  </si>
  <si>
    <t>C-20220068</t>
  </si>
  <si>
    <t>C-20220069</t>
  </si>
  <si>
    <t>C-20220070</t>
  </si>
  <si>
    <t>C-20220071</t>
  </si>
  <si>
    <t>C-20220073</t>
  </si>
  <si>
    <t>C-20220074</t>
  </si>
  <si>
    <t>Pago a SAMCLA-ESIC, S.L.</t>
  </si>
  <si>
    <t>872044780</t>
  </si>
  <si>
    <t>Pago a BRUC JARDI, S.L.U</t>
  </si>
  <si>
    <t>22000413</t>
  </si>
  <si>
    <t>22018</t>
  </si>
  <si>
    <t>Pago a UNION SERVICE PRE</t>
  </si>
  <si>
    <t>Pago a CERRAJERIA GUILLE</t>
  </si>
  <si>
    <t>22007</t>
  </si>
  <si>
    <t>CERRAJERIA GUILLEN VILLENA,</t>
  </si>
  <si>
    <t>Pago a PROJECTES, SISTEM</t>
  </si>
  <si>
    <t>22001</t>
  </si>
  <si>
    <t>Pago a CELNET CASTELLDEF</t>
  </si>
  <si>
    <t>F220016</t>
  </si>
  <si>
    <t>Pago a BURES, S.A.U.</t>
  </si>
  <si>
    <t>2200053</t>
  </si>
  <si>
    <t>9120</t>
  </si>
  <si>
    <t>210534632</t>
  </si>
  <si>
    <t>FN22-00863</t>
  </si>
  <si>
    <t>21000082</t>
  </si>
  <si>
    <t>20400074</t>
  </si>
  <si>
    <t>20400075</t>
  </si>
  <si>
    <t>366</t>
  </si>
  <si>
    <t>S22/121</t>
  </si>
  <si>
    <t>38502</t>
  </si>
  <si>
    <t>2865</t>
  </si>
  <si>
    <t>C-20220072</t>
  </si>
  <si>
    <t>Pago a GREMI DE JARDINER</t>
  </si>
  <si>
    <t>2022/95</t>
  </si>
  <si>
    <t>Pago a ASIDEK, S.L.</t>
  </si>
  <si>
    <t>22430247</t>
  </si>
  <si>
    <t>13194</t>
  </si>
  <si>
    <t>1688</t>
  </si>
  <si>
    <t>Pago a PREVENCIÓ INFORMA</t>
  </si>
  <si>
    <t>2201-0038</t>
  </si>
  <si>
    <t>99/000017</t>
  </si>
  <si>
    <t>99/000023</t>
  </si>
  <si>
    <t>C-20220075</t>
  </si>
  <si>
    <t>Pago a MAKSHOP 2000, S.L</t>
  </si>
  <si>
    <t>2201-42</t>
  </si>
  <si>
    <t>MAKSHOP 2000, S.L.</t>
  </si>
  <si>
    <t>543</t>
  </si>
  <si>
    <t>618</t>
  </si>
  <si>
    <t>2/2178</t>
  </si>
  <si>
    <t>Pago a MANT. E INSTALAC.</t>
  </si>
  <si>
    <t>A/220169</t>
  </si>
  <si>
    <t>FN22-01330</t>
  </si>
  <si>
    <t>Pago a ANTONES POY, CARL</t>
  </si>
  <si>
    <t>ANTONES POY, CARLES (MARGAL</t>
  </si>
  <si>
    <t>2022-006</t>
  </si>
  <si>
    <t>Pago a RIEGOS IBERIA REG</t>
  </si>
  <si>
    <t>22010055</t>
  </si>
  <si>
    <t>Pago a BNFIX PICH TAX LE</t>
  </si>
  <si>
    <t>A220616</t>
  </si>
  <si>
    <t>190</t>
  </si>
  <si>
    <t>191</t>
  </si>
  <si>
    <t>221000375</t>
  </si>
  <si>
    <t>1207443</t>
  </si>
  <si>
    <t>15/03</t>
  </si>
  <si>
    <t>2771374040</t>
  </si>
  <si>
    <t>2203-59</t>
  </si>
  <si>
    <t>29/03</t>
  </si>
  <si>
    <t>Su Fra.Nº204000523</t>
  </si>
  <si>
    <t>Su Fra.Nº846</t>
  </si>
  <si>
    <t>Su Fra.Nº3954</t>
  </si>
  <si>
    <t>Su Fra.Nº3953</t>
  </si>
  <si>
    <t>Su Fra.NºB2203</t>
  </si>
  <si>
    <t>Su Fra.Nº2022/0385</t>
  </si>
  <si>
    <t>Su Fra.Nº2022/0391</t>
  </si>
  <si>
    <t>Su Fra.Nº2022/0392</t>
  </si>
  <si>
    <t>IMPREGNACION DE MADERAS, S.A.</t>
  </si>
  <si>
    <t>Su Fra.Nº1/114</t>
  </si>
  <si>
    <t>Su Fra.Nº22-01633</t>
  </si>
  <si>
    <t>Su Fra.Nº21503102</t>
  </si>
  <si>
    <t>Su Fra.NºA22/380</t>
  </si>
  <si>
    <t>Su Fra.Nº139</t>
  </si>
  <si>
    <t>Su Fra.Nº148</t>
  </si>
  <si>
    <t>Su Fra.Nº22031577</t>
  </si>
  <si>
    <t>Su Fra.Nº21000501</t>
  </si>
  <si>
    <t>Su Fra.Nº220032</t>
  </si>
  <si>
    <t>MARQUIFREN, S.L.</t>
  </si>
  <si>
    <t>Su Fra.Nº22494</t>
  </si>
  <si>
    <t>Su Fra.NºFA-113</t>
  </si>
  <si>
    <t>Su Fra.Nº22/123</t>
  </si>
  <si>
    <t>Su Fra.Nº7683</t>
  </si>
  <si>
    <t>Su Fra.Nº9431</t>
  </si>
  <si>
    <t>Su Fra.Nº20</t>
  </si>
  <si>
    <t>Su Fra.Nº5882</t>
  </si>
  <si>
    <t>Su Fra.Nº2202-0049</t>
  </si>
  <si>
    <t>Su Fra.Nº2203-0079</t>
  </si>
  <si>
    <t>Su Fra.Nº2203-0081</t>
  </si>
  <si>
    <t>Su Fra.Nº2204-0015</t>
  </si>
  <si>
    <t>Su Fra.Nº221000376</t>
  </si>
  <si>
    <t>Su Fra.NºR12221151</t>
  </si>
  <si>
    <t>Su Fra.Nº22/0252</t>
  </si>
  <si>
    <t>Su Fra.Nº13314</t>
  </si>
  <si>
    <t>Su Fra.Nº207</t>
  </si>
  <si>
    <t>FUNDACIO DE LA JARDINERIA I EL</t>
  </si>
  <si>
    <t>Su Fra.Nº50</t>
  </si>
  <si>
    <t>Su Fra.NºFV220782</t>
  </si>
  <si>
    <t>Su Fra.Nº22/2794</t>
  </si>
  <si>
    <t>Su Fra.Nº99/000028</t>
  </si>
  <si>
    <t>Su Fra.Nº99/000029</t>
  </si>
  <si>
    <t>Su Fra.Nº99/000042</t>
  </si>
  <si>
    <t>Su Fra.Nº99/000046</t>
  </si>
  <si>
    <t>Su Fra.Nº99/000047</t>
  </si>
  <si>
    <t>Su Fra.Nº99/000052</t>
  </si>
  <si>
    <t>Su Fra.Nº99/000053</t>
  </si>
  <si>
    <t>Su Fra.NºC-20220178</t>
  </si>
  <si>
    <t>Su Fra.NºC-20220179</t>
  </si>
  <si>
    <t>Su Fra.NºC-20220180</t>
  </si>
  <si>
    <t>Su Fra.NºC-20220181</t>
  </si>
  <si>
    <t>Su Fra.NºC-20220182</t>
  </si>
  <si>
    <t>Su Fra.NºC-20220183</t>
  </si>
  <si>
    <t>Su Fra.NºC-20220184</t>
  </si>
  <si>
    <t>Su Fra.NºC-20220185</t>
  </si>
  <si>
    <t>Su Fra.NºC-20220186</t>
  </si>
  <si>
    <t>Su Fra.NºC-20220188</t>
  </si>
  <si>
    <t>Su Fra.NºC-20220187</t>
  </si>
  <si>
    <t>Su Fra.NºC-20220240</t>
  </si>
  <si>
    <t>Su Fra.NºR02/214704</t>
  </si>
  <si>
    <t>Su Fra.NºA/220296</t>
  </si>
  <si>
    <t>Su Fra.Nº1019</t>
  </si>
  <si>
    <t>Su Fra.Nº186</t>
  </si>
  <si>
    <t>Su Fra.Nº295-22</t>
  </si>
  <si>
    <t>Su Fra.NºA20220888</t>
  </si>
  <si>
    <t>NIVELL PUBLICITARI DIGITAL, S.</t>
  </si>
  <si>
    <t>Su Fra.Nº20220854</t>
  </si>
  <si>
    <t>Su Fra.Nº11175194</t>
  </si>
  <si>
    <t>Su Fra.Nº99</t>
  </si>
  <si>
    <t>FERRETERIA  PROFESIONAL INDUST</t>
  </si>
  <si>
    <t>Su Fra.Nº2200289</t>
  </si>
  <si>
    <t>TU PUNTO LEGAL SERVICIOS JURID</t>
  </si>
  <si>
    <t>Su Fra.Nº2022/117</t>
  </si>
  <si>
    <t>Su Fra.Nº2203-59</t>
  </si>
  <si>
    <t>Su Fra.Nº2203-62</t>
  </si>
  <si>
    <t>TRUCKS GAVA, S.L.</t>
  </si>
  <si>
    <t>Su Fra.Nº22/004321</t>
  </si>
  <si>
    <t>ANTICIMEX 3D SANIDAD AMBIENTAL</t>
  </si>
  <si>
    <t>Su Fra.Nº22-0271</t>
  </si>
  <si>
    <t>TECNI3 ARBORICULTURA, S.L.</t>
  </si>
  <si>
    <t>Su Fra.Nº87/2022</t>
  </si>
  <si>
    <t>MIGUEL GARCIA PRADO</t>
  </si>
  <si>
    <t>Su Fra.Nº14361</t>
  </si>
  <si>
    <t>OSCAR BANDERA MARISCAL</t>
  </si>
  <si>
    <t>Su Fra.Nº547-22</t>
  </si>
  <si>
    <t>TERMINI DE PAGAMENT A PROVEÏDORS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</si>
</sst>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€_-;\-* #,##0.00\ _€_-;_-* &quot;-&quot;??\ _€_-;_-@_-"/>
    <numFmt numFmtId="165" formatCode="#,##0.00;[Red]\-#,##0.00;0"/>
    <numFmt numFmtId="166" formatCode="_-* #,##0.00\ _P_t_s_-;\-* #,##0.00\ _P_t_s_-;_-* &quot;-&quot;??\ _P_t_s_-;_-@_-"/>
    <numFmt numFmtId="167" formatCode="#,##0.00_ ;[Red]\-#,##0.00\ "/>
    <numFmt numFmtId="168" formatCode="dd\-mm\-yy;@"/>
    <numFmt numFmtId="169" formatCode="#,##0.00;[Red]\-#,##0.00;0.00"/>
    <numFmt numFmtId="170" formatCode="_-* #,##0.000\ _€_-;\-* #,##0.000\ _€_-;_-* &quot;-&quot;??\ _€_-;_-@_-"/>
    <numFmt numFmtId="171" formatCode="#,##0_ ;[Red]\-#,##0\ "/>
    <numFmt numFmtId="172" formatCode="#,##0_ ;\-#,##0\ "/>
    <numFmt numFmtId="173" formatCode="d/m/yyyy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i/>
      <sz val="18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26"/>
      <color rgb="FF0000FF"/>
      <name val="Calibri"/>
      <family val="2"/>
      <scheme val="minor"/>
    </font>
    <font>
      <u/>
      <sz val="11"/>
      <name val="Calibri"/>
      <family val="2"/>
      <scheme val="minor"/>
    </font>
    <font>
      <b/>
      <sz val="36"/>
      <color rgb="FF0000F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4"/>
      <color theme="1"/>
      <name val="Tw Cen MT"/>
      <family val="2"/>
    </font>
    <font>
      <b/>
      <sz val="1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3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7" fillId="0" borderId="0"/>
    <xf numFmtId="166" fontId="7" fillId="0" borderId="0" applyFont="0" applyFill="0" applyBorder="0" applyAlignment="0" applyProtection="0"/>
    <xf numFmtId="0" fontId="13" fillId="0" borderId="0"/>
    <xf numFmtId="164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0" fontId="3" fillId="0" borderId="0"/>
  </cellStyleXfs>
  <cellXfs count="202">
    <xf numFmtId="0" fontId="0" fillId="0" borderId="0" xfId="0"/>
    <xf numFmtId="164" fontId="2" fillId="4" borderId="2" xfId="3" applyFont="1" applyFill="1" applyBorder="1" applyAlignment="1">
      <alignment horizontal="center"/>
    </xf>
    <xf numFmtId="164" fontId="2" fillId="4" borderId="2" xfId="3" applyFont="1" applyFill="1" applyBorder="1" applyAlignment="1">
      <alignment horizontal="center" vertical="justify"/>
    </xf>
    <xf numFmtId="0" fontId="4" fillId="0" borderId="0" xfId="2" applyFont="1" applyFill="1" applyBorder="1" applyAlignment="1">
      <alignment horizontal="left"/>
    </xf>
    <xf numFmtId="164" fontId="2" fillId="4" borderId="2" xfId="4" applyFont="1" applyFill="1" applyBorder="1" applyAlignment="1">
      <alignment horizontal="center"/>
    </xf>
    <xf numFmtId="164" fontId="2" fillId="4" borderId="2" xfId="4" applyFont="1" applyFill="1" applyBorder="1" applyAlignment="1">
      <alignment horizontal="center" vertical="justify"/>
    </xf>
    <xf numFmtId="0" fontId="4" fillId="2" borderId="1" xfId="2" applyFont="1" applyFill="1" applyBorder="1" applyAlignment="1">
      <alignment horizontal="left"/>
    </xf>
    <xf numFmtId="0" fontId="4" fillId="2" borderId="1" xfId="2" applyFont="1" applyFill="1" applyBorder="1" applyAlignment="1">
      <alignment horizontal="right"/>
    </xf>
    <xf numFmtId="0" fontId="0" fillId="0" borderId="0" xfId="0"/>
    <xf numFmtId="165" fontId="0" fillId="0" borderId="0" xfId="0" applyNumberFormat="1"/>
    <xf numFmtId="0" fontId="3" fillId="0" borderId="0" xfId="2" applyFill="1"/>
    <xf numFmtId="0" fontId="3" fillId="3" borderId="0" xfId="2" applyFill="1"/>
    <xf numFmtId="166" fontId="7" fillId="0" borderId="0" xfId="7" applyFont="1"/>
    <xf numFmtId="0" fontId="0" fillId="4" borderId="0" xfId="0" applyFill="1"/>
    <xf numFmtId="0" fontId="0" fillId="0" borderId="0" xfId="0" applyFill="1"/>
    <xf numFmtId="14" fontId="3" fillId="0" borderId="0" xfId="2" applyNumberFormat="1" applyFill="1"/>
    <xf numFmtId="49" fontId="3" fillId="0" borderId="0" xfId="2" applyNumberFormat="1" applyFill="1" applyAlignment="1">
      <alignment horizontal="left"/>
    </xf>
    <xf numFmtId="0" fontId="3" fillId="0" borderId="0" xfId="2" applyFill="1" applyAlignment="1">
      <alignment horizontal="right"/>
    </xf>
    <xf numFmtId="165" fontId="3" fillId="0" borderId="0" xfId="2" applyNumberFormat="1" applyFill="1"/>
    <xf numFmtId="0" fontId="3" fillId="0" borderId="0" xfId="2" applyNumberFormat="1" applyFill="1"/>
    <xf numFmtId="166" fontId="7" fillId="0" borderId="0" xfId="7" applyFont="1" applyFill="1"/>
    <xf numFmtId="0" fontId="2" fillId="0" borderId="0" xfId="0" applyFont="1"/>
    <xf numFmtId="164" fontId="0" fillId="0" borderId="0" xfId="0" applyNumberFormat="1"/>
    <xf numFmtId="0" fontId="6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0" fillId="0" borderId="0" xfId="0" applyNumberFormat="1"/>
    <xf numFmtId="164" fontId="0" fillId="0" borderId="0" xfId="4" applyFont="1"/>
    <xf numFmtId="0" fontId="7" fillId="0" borderId="0" xfId="2" applyFont="1" applyFill="1"/>
    <xf numFmtId="0" fontId="0" fillId="5" borderId="0" xfId="0" applyFill="1"/>
    <xf numFmtId="165" fontId="5" fillId="0" borderId="0" xfId="2" applyNumberFormat="1" applyFont="1" applyFill="1"/>
    <xf numFmtId="0" fontId="7" fillId="0" borderId="0" xfId="2" applyFont="1"/>
    <xf numFmtId="0" fontId="5" fillId="0" borderId="0" xfId="2" applyNumberFormat="1" applyFont="1"/>
    <xf numFmtId="164" fontId="5" fillId="0" borderId="0" xfId="1" applyFont="1" applyFill="1"/>
    <xf numFmtId="0" fontId="0" fillId="3" borderId="0" xfId="0" applyFill="1"/>
    <xf numFmtId="14" fontId="0" fillId="3" borderId="0" xfId="0" applyNumberFormat="1" applyFill="1"/>
    <xf numFmtId="49" fontId="0" fillId="3" borderId="0" xfId="0" applyNumberFormat="1" applyFill="1" applyAlignment="1">
      <alignment horizontal="left"/>
    </xf>
    <xf numFmtId="0" fontId="0" fillId="3" borderId="0" xfId="0" applyFill="1" applyAlignment="1">
      <alignment horizontal="right"/>
    </xf>
    <xf numFmtId="165" fontId="0" fillId="3" borderId="0" xfId="0" applyNumberFormat="1" applyFill="1"/>
    <xf numFmtId="14" fontId="0" fillId="0" borderId="0" xfId="0" applyNumberFormat="1" applyFill="1"/>
    <xf numFmtId="49" fontId="0" fillId="0" borderId="0" xfId="0" applyNumberFormat="1" applyFill="1" applyAlignment="1">
      <alignment horizontal="left"/>
    </xf>
    <xf numFmtId="0" fontId="0" fillId="0" borderId="0" xfId="0" applyFill="1" applyAlignment="1">
      <alignment horizontal="right"/>
    </xf>
    <xf numFmtId="165" fontId="0" fillId="0" borderId="0" xfId="0" applyNumberFormat="1" applyFill="1"/>
    <xf numFmtId="165" fontId="2" fillId="0" borderId="0" xfId="0" applyNumberFormat="1" applyFont="1" applyFill="1"/>
    <xf numFmtId="0" fontId="2" fillId="0" borderId="0" xfId="0" applyFont="1" applyFill="1"/>
    <xf numFmtId="164" fontId="0" fillId="0" borderId="0" xfId="4" applyFont="1" applyFill="1"/>
    <xf numFmtId="167" fontId="5" fillId="0" borderId="0" xfId="2" applyNumberFormat="1" applyFont="1" applyFill="1"/>
    <xf numFmtId="0" fontId="0" fillId="0" borderId="0" xfId="0" applyNumberFormat="1" applyFill="1"/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5" fontId="0" fillId="0" borderId="0" xfId="0" applyNumberFormat="1"/>
    <xf numFmtId="0" fontId="5" fillId="0" borderId="0" xfId="0" applyFont="1" applyAlignment="1">
      <alignment horizontal="right"/>
    </xf>
    <xf numFmtId="165" fontId="5" fillId="0" borderId="0" xfId="0" applyNumberFormat="1" applyFont="1"/>
    <xf numFmtId="0" fontId="0" fillId="7" borderId="0" xfId="0" applyFill="1"/>
    <xf numFmtId="14" fontId="0" fillId="0" borderId="0" xfId="0" applyNumberFormat="1"/>
    <xf numFmtId="0" fontId="0" fillId="8" borderId="0" xfId="0" applyFill="1"/>
    <xf numFmtId="14" fontId="0" fillId="8" borderId="0" xfId="0" applyNumberFormat="1" applyFill="1"/>
    <xf numFmtId="49" fontId="0" fillId="8" borderId="0" xfId="0" applyNumberFormat="1" applyFill="1" applyAlignment="1">
      <alignment horizontal="left"/>
    </xf>
    <xf numFmtId="0" fontId="0" fillId="8" borderId="0" xfId="0" applyFill="1" applyAlignment="1">
      <alignment horizontal="right"/>
    </xf>
    <xf numFmtId="165" fontId="0" fillId="8" borderId="0" xfId="0" applyNumberFormat="1" applyFill="1"/>
    <xf numFmtId="167" fontId="0" fillId="0" borderId="0" xfId="0" applyNumberFormat="1"/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164" fontId="0" fillId="0" borderId="0" xfId="1" applyFont="1"/>
    <xf numFmtId="164" fontId="0" fillId="0" borderId="0" xfId="1" applyFont="1" applyFill="1"/>
    <xf numFmtId="164" fontId="3" fillId="0" borderId="0" xfId="1" applyFont="1" applyFill="1"/>
    <xf numFmtId="166" fontId="5" fillId="0" borderId="0" xfId="7" applyFont="1" applyFill="1"/>
    <xf numFmtId="0" fontId="0" fillId="9" borderId="0" xfId="0" applyFill="1"/>
    <xf numFmtId="164" fontId="0" fillId="9" borderId="0" xfId="1" applyFont="1" applyFill="1"/>
    <xf numFmtId="164" fontId="0" fillId="9" borderId="0" xfId="4" applyFont="1" applyFill="1"/>
    <xf numFmtId="169" fontId="0" fillId="8" borderId="0" xfId="0" applyNumberFormat="1" applyFill="1"/>
    <xf numFmtId="164" fontId="2" fillId="0" borderId="0" xfId="1" applyFont="1" applyFill="1"/>
    <xf numFmtId="166" fontId="2" fillId="0" borderId="0" xfId="0" applyNumberFormat="1" applyFont="1" applyFill="1"/>
    <xf numFmtId="0" fontId="0" fillId="0" borderId="0" xfId="0" applyBorder="1" applyAlignment="1">
      <alignment horizontal="right"/>
    </xf>
    <xf numFmtId="165" fontId="0" fillId="0" borderId="0" xfId="0" applyNumberFormat="1" applyBorder="1"/>
    <xf numFmtId="164" fontId="2" fillId="0" borderId="0" xfId="0" applyNumberFormat="1" applyFont="1" applyFill="1"/>
    <xf numFmtId="14" fontId="0" fillId="8" borderId="0" xfId="0" applyNumberFormat="1" applyFill="1" applyAlignment="1">
      <alignment horizontal="center"/>
    </xf>
    <xf numFmtId="164" fontId="0" fillId="7" borderId="0" xfId="1" applyFont="1" applyFill="1"/>
    <xf numFmtId="164" fontId="11" fillId="7" borderId="0" xfId="1" applyFont="1" applyFill="1"/>
    <xf numFmtId="14" fontId="0" fillId="10" borderId="0" xfId="0" applyNumberFormat="1" applyFill="1"/>
    <xf numFmtId="14" fontId="0" fillId="10" borderId="0" xfId="0" applyNumberFormat="1" applyFill="1" applyAlignment="1">
      <alignment horizontal="center"/>
    </xf>
    <xf numFmtId="0" fontId="0" fillId="10" borderId="0" xfId="0" applyFill="1"/>
    <xf numFmtId="49" fontId="0" fillId="10" borderId="0" xfId="0" applyNumberFormat="1" applyFill="1" applyAlignment="1">
      <alignment horizontal="left"/>
    </xf>
    <xf numFmtId="0" fontId="0" fillId="10" borderId="0" xfId="0" applyFill="1" applyAlignment="1">
      <alignment horizontal="right"/>
    </xf>
    <xf numFmtId="165" fontId="0" fillId="10" borderId="0" xfId="0" applyNumberFormat="1" applyFill="1"/>
    <xf numFmtId="0" fontId="0" fillId="11" borderId="0" xfId="0" applyFill="1"/>
    <xf numFmtId="0" fontId="4" fillId="2" borderId="0" xfId="2" applyFont="1" applyFill="1" applyBorder="1" applyAlignment="1">
      <alignment horizontal="left"/>
    </xf>
    <xf numFmtId="0" fontId="4" fillId="2" borderId="0" xfId="2" applyFont="1" applyFill="1" applyBorder="1" applyAlignment="1">
      <alignment horizontal="right"/>
    </xf>
    <xf numFmtId="164" fontId="2" fillId="4" borderId="0" xfId="3" applyFont="1" applyFill="1" applyBorder="1" applyAlignment="1">
      <alignment horizontal="center"/>
    </xf>
    <xf numFmtId="2" fontId="0" fillId="0" borderId="0" xfId="0" applyNumberFormat="1" applyFill="1"/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NumberFormat="1" applyFont="1" applyFill="1" applyAlignment="1">
      <alignment vertical="center"/>
    </xf>
    <xf numFmtId="165" fontId="0" fillId="0" borderId="0" xfId="0" applyNumberFormat="1" applyFont="1" applyFill="1" applyAlignment="1">
      <alignment vertical="center"/>
    </xf>
    <xf numFmtId="14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3" fillId="12" borderId="0" xfId="2" applyFont="1" applyFill="1" applyBorder="1" applyAlignment="1">
      <alignment horizontal="left" vertical="center"/>
    </xf>
    <xf numFmtId="164" fontId="15" fillId="13" borderId="0" xfId="3" applyFont="1" applyFill="1" applyBorder="1" applyAlignment="1">
      <alignment horizontal="center" vertical="center"/>
    </xf>
    <xf numFmtId="171" fontId="0" fillId="0" borderId="0" xfId="0" applyNumberFormat="1" applyFont="1" applyFill="1" applyAlignment="1">
      <alignment horizontal="center" vertical="center"/>
    </xf>
    <xf numFmtId="165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4" fontId="0" fillId="0" borderId="0" xfId="0" applyNumberFormat="1" applyFont="1" applyAlignment="1">
      <alignment vertical="center"/>
    </xf>
    <xf numFmtId="4" fontId="15" fillId="13" borderId="0" xfId="3" applyNumberFormat="1" applyFont="1" applyFill="1" applyBorder="1" applyAlignment="1">
      <alignment horizontal="center" vertical="center"/>
    </xf>
    <xf numFmtId="4" fontId="1" fillId="0" borderId="0" xfId="4" applyNumberFormat="1" applyFont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164" fontId="0" fillId="0" borderId="0" xfId="1" applyFont="1" applyFill="1" applyBorder="1" applyAlignment="1">
      <alignment vertical="center"/>
    </xf>
    <xf numFmtId="164" fontId="0" fillId="0" borderId="0" xfId="0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4" fontId="0" fillId="0" borderId="0" xfId="0" applyNumberFormat="1" applyFont="1" applyFill="1" applyBorder="1" applyAlignment="1">
      <alignment vertical="center"/>
    </xf>
    <xf numFmtId="170" fontId="0" fillId="0" borderId="0" xfId="0" applyNumberFormat="1" applyFont="1" applyFill="1" applyBorder="1" applyAlignment="1">
      <alignment vertical="center"/>
    </xf>
    <xf numFmtId="170" fontId="0" fillId="0" borderId="0" xfId="1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0" fontId="0" fillId="0" borderId="3" xfId="0" applyFill="1" applyBorder="1" applyAlignment="1">
      <alignment vertical="center"/>
    </xf>
    <xf numFmtId="0" fontId="19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168" fontId="14" fillId="0" borderId="0" xfId="0" applyNumberFormat="1" applyFont="1" applyFill="1" applyBorder="1"/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/>
    <xf numFmtId="164" fontId="14" fillId="0" borderId="0" xfId="1" applyFont="1" applyFill="1" applyBorder="1"/>
    <xf numFmtId="0" fontId="0" fillId="0" borderId="0" xfId="0" applyFont="1" applyFill="1" applyBorder="1"/>
    <xf numFmtId="164" fontId="1" fillId="0" borderId="0" xfId="1" applyFont="1" applyFill="1" applyBorder="1"/>
    <xf numFmtId="14" fontId="0" fillId="0" borderId="0" xfId="0" applyNumberFormat="1" applyFont="1" applyFill="1" applyBorder="1"/>
    <xf numFmtId="168" fontId="0" fillId="0" borderId="0" xfId="0" applyNumberFormat="1" applyFont="1" applyFill="1" applyBorder="1"/>
    <xf numFmtId="165" fontId="0" fillId="0" borderId="0" xfId="0" applyNumberFormat="1" applyFont="1" applyFill="1" applyBorder="1"/>
    <xf numFmtId="0" fontId="0" fillId="0" borderId="0" xfId="0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left"/>
    </xf>
    <xf numFmtId="0" fontId="12" fillId="0" borderId="0" xfId="0" applyFont="1" applyFill="1" applyBorder="1"/>
    <xf numFmtId="0" fontId="12" fillId="0" borderId="0" xfId="2" applyFont="1" applyFill="1" applyBorder="1"/>
    <xf numFmtId="0" fontId="12" fillId="0" borderId="0" xfId="0" applyFont="1" applyFill="1" applyBorder="1" applyAlignment="1">
      <alignment horizontal="center"/>
    </xf>
    <xf numFmtId="14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Border="1"/>
    <xf numFmtId="4" fontId="12" fillId="0" borderId="0" xfId="0" applyNumberFormat="1" applyFont="1" applyFill="1" applyBorder="1" applyAlignment="1">
      <alignment horizontal="center"/>
    </xf>
    <xf numFmtId="4" fontId="0" fillId="0" borderId="0" xfId="0" applyNumberFormat="1" applyFont="1" applyFill="1" applyBorder="1" applyAlignment="1">
      <alignment horizontal="center"/>
    </xf>
    <xf numFmtId="14" fontId="12" fillId="0" borderId="0" xfId="0" applyNumberFormat="1" applyFont="1" applyFill="1" applyBorder="1" applyAlignment="1">
      <alignment horizontal="left"/>
    </xf>
    <xf numFmtId="14" fontId="12" fillId="0" borderId="0" xfId="0" applyNumberFormat="1" applyFont="1" applyFill="1" applyBorder="1"/>
    <xf numFmtId="14" fontId="16" fillId="0" borderId="0" xfId="0" applyNumberFormat="1" applyFont="1" applyAlignment="1">
      <alignment vertical="center"/>
    </xf>
    <xf numFmtId="14" fontId="20" fillId="0" borderId="0" xfId="0" applyNumberFormat="1" applyFont="1" applyFill="1" applyBorder="1"/>
    <xf numFmtId="14" fontId="3" fillId="12" borderId="0" xfId="2" applyNumberFormat="1" applyFont="1" applyFill="1" applyBorder="1" applyAlignment="1">
      <alignment horizontal="left" vertical="center"/>
    </xf>
    <xf numFmtId="4" fontId="3" fillId="12" borderId="0" xfId="2" applyNumberFormat="1" applyFont="1" applyFill="1" applyBorder="1" applyAlignment="1">
      <alignment horizontal="left" vertical="center"/>
    </xf>
    <xf numFmtId="4" fontId="0" fillId="0" borderId="0" xfId="1" applyNumberFormat="1" applyFont="1" applyFill="1" applyBorder="1" applyAlignment="1">
      <alignment vertical="center"/>
    </xf>
    <xf numFmtId="4" fontId="0" fillId="0" borderId="4" xfId="0" applyNumberFormat="1" applyFont="1" applyFill="1" applyBorder="1" applyAlignment="1">
      <alignment vertical="center"/>
    </xf>
    <xf numFmtId="172" fontId="0" fillId="0" borderId="0" xfId="1" applyNumberFormat="1" applyFont="1" applyFill="1" applyBorder="1" applyAlignment="1">
      <alignment vertical="center"/>
    </xf>
    <xf numFmtId="172" fontId="0" fillId="0" borderId="4" xfId="0" applyNumberFormat="1" applyFont="1" applyFill="1" applyBorder="1" applyAlignment="1">
      <alignment vertical="center"/>
    </xf>
    <xf numFmtId="172" fontId="0" fillId="0" borderId="0" xfId="0" applyNumberFormat="1" applyFont="1" applyFill="1" applyBorder="1" applyAlignment="1">
      <alignment vertical="center"/>
    </xf>
    <xf numFmtId="2" fontId="0" fillId="0" borderId="0" xfId="0" applyNumberFormat="1" applyFont="1" applyFill="1" applyBorder="1" applyAlignment="1">
      <alignment vertical="center"/>
    </xf>
    <xf numFmtId="0" fontId="22" fillId="14" borderId="0" xfId="0" applyFont="1" applyFill="1" applyBorder="1" applyAlignment="1">
      <alignment vertical="center"/>
    </xf>
    <xf numFmtId="2" fontId="22" fillId="14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left" vertical="center"/>
    </xf>
    <xf numFmtId="2" fontId="22" fillId="14" borderId="0" xfId="0" applyNumberFormat="1" applyFont="1" applyFill="1" applyBorder="1" applyAlignment="1">
      <alignment horizontal="center" vertical="center"/>
    </xf>
    <xf numFmtId="0" fontId="0" fillId="0" borderId="5" xfId="0" applyFill="1" applyBorder="1" applyAlignment="1">
      <alignment vertical="center"/>
    </xf>
    <xf numFmtId="0" fontId="21" fillId="0" borderId="5" xfId="0" applyFont="1" applyFill="1" applyBorder="1" applyAlignment="1">
      <alignment horizontal="center" vertical="center"/>
    </xf>
    <xf numFmtId="14" fontId="0" fillId="0" borderId="0" xfId="0" applyNumberFormat="1" applyFont="1" applyAlignment="1">
      <alignment vertical="center"/>
    </xf>
    <xf numFmtId="173" fontId="0" fillId="0" borderId="0" xfId="0" applyNumberFormat="1"/>
    <xf numFmtId="4" fontId="0" fillId="0" borderId="0" xfId="0" applyNumberFormat="1" applyAlignment="1">
      <alignment vertical="center"/>
    </xf>
    <xf numFmtId="2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24" fillId="0" borderId="5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0" fillId="0" borderId="0" xfId="0" quotePrefix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2" fontId="26" fillId="0" borderId="0" xfId="0" applyNumberFormat="1" applyFont="1" applyFill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/>
    <xf numFmtId="165" fontId="0" fillId="0" borderId="0" xfId="0" applyNumberFormat="1"/>
    <xf numFmtId="0" fontId="0" fillId="0" borderId="0" xfId="0" applyFill="1"/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 applyFill="1" applyAlignment="1">
      <alignment vertical="center"/>
    </xf>
    <xf numFmtId="14" fontId="0" fillId="0" borderId="0" xfId="0" applyNumberFormat="1" applyFont="1" applyFill="1" applyAlignment="1">
      <alignment vertical="center"/>
    </xf>
    <xf numFmtId="171" fontId="0" fillId="0" borderId="0" xfId="0" applyNumberFormat="1" applyFont="1" applyFill="1" applyAlignment="1">
      <alignment horizontal="center" vertical="center"/>
    </xf>
    <xf numFmtId="165" fontId="0" fillId="0" borderId="0" xfId="0" applyNumberFormat="1" applyFont="1" applyFill="1" applyAlignment="1">
      <alignment horizontal="center" vertical="center"/>
    </xf>
    <xf numFmtId="4" fontId="0" fillId="0" borderId="0" xfId="0" applyNumberFormat="1" applyFont="1" applyFill="1" applyAlignment="1">
      <alignment vertical="center"/>
    </xf>
    <xf numFmtId="0" fontId="12" fillId="0" borderId="0" xfId="0" applyFont="1" applyFill="1" applyAlignment="1">
      <alignment vertical="center"/>
    </xf>
    <xf numFmtId="4" fontId="1" fillId="0" borderId="0" xfId="4" applyNumberFormat="1" applyFont="1" applyAlignment="1">
      <alignment vertical="center"/>
    </xf>
    <xf numFmtId="0" fontId="0" fillId="0" borderId="0" xfId="0" applyFont="1" applyFill="1" applyBorder="1"/>
    <xf numFmtId="0" fontId="0" fillId="0" borderId="0" xfId="0" quotePrefix="1" applyAlignment="1"/>
    <xf numFmtId="14" fontId="8" fillId="6" borderId="0" xfId="2" applyNumberFormat="1" applyFont="1" applyFill="1" applyAlignment="1">
      <alignment horizontal="center"/>
    </xf>
    <xf numFmtId="0" fontId="25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</cellXfs>
  <cellStyles count="13">
    <cellStyle name="Millares" xfId="1" builtinId="3"/>
    <cellStyle name="Millares 2" xfId="3" xr:uid="{00000000-0005-0000-0000-000001000000}"/>
    <cellStyle name="Millares 2 2" xfId="9" xr:uid="{00000000-0005-0000-0000-000002000000}"/>
    <cellStyle name="Millares 3" xfId="4" xr:uid="{00000000-0005-0000-0000-000003000000}"/>
    <cellStyle name="Millares 4" xfId="5" xr:uid="{00000000-0005-0000-0000-000004000000}"/>
    <cellStyle name="Millares 5" xfId="7" xr:uid="{00000000-0005-0000-0000-000005000000}"/>
    <cellStyle name="Millares 5 2" xfId="11" xr:uid="{00000000-0005-0000-0000-000006000000}"/>
    <cellStyle name="Normal" xfId="0" builtinId="0"/>
    <cellStyle name="Normal 2" xfId="2" xr:uid="{00000000-0005-0000-0000-000008000000}"/>
    <cellStyle name="Normal 3" xfId="6" xr:uid="{00000000-0005-0000-0000-000009000000}"/>
    <cellStyle name="Normal 3 2" xfId="10" xr:uid="{00000000-0005-0000-0000-00000A000000}"/>
    <cellStyle name="Normal 4" xfId="8" xr:uid="{00000000-0005-0000-0000-00000B000000}"/>
    <cellStyle name="Normal 4 2" xfId="12" xr:uid="{00000000-0005-0000-0000-00000C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163286</xdr:colOff>
      <xdr:row>0</xdr:row>
      <xdr:rowOff>68036</xdr:rowOff>
    </xdr:from>
    <xdr:to>
      <xdr:col>1</xdr:col>
      <xdr:colOff>1572986</xdr:colOff>
      <xdr:row>0</xdr:row>
      <xdr:rowOff>656681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DA952BE-B3F0-4270-971E-BA4B6047BE54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286" y="68036"/>
          <a:ext cx="1409700" cy="5886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3"/>
  <sheetViews>
    <sheetView workbookViewId="0">
      <selection activeCell="B9" sqref="B9:K87"/>
    </sheetView>
  </sheetViews>
  <sheetFormatPr baseColWidth="10" defaultColWidth="12.85546875" defaultRowHeight="15" x14ac:dyDescent="0.25"/>
  <cols>
    <col min="1" max="6" width="12.85546875" style="8"/>
    <col min="7" max="7" width="31.7109375" style="8" bestFit="1" customWidth="1"/>
    <col min="8" max="16384" width="12.85546875" style="8"/>
  </cols>
  <sheetData>
    <row r="1" spans="2:23" ht="23.25" x14ac:dyDescent="0.35">
      <c r="B1" s="23" t="s">
        <v>0</v>
      </c>
      <c r="C1" s="23"/>
    </row>
    <row r="4" spans="2:23" ht="15.75" thickBot="1" x14ac:dyDescent="0.3">
      <c r="B4" s="21" t="s">
        <v>88</v>
      </c>
      <c r="D4" s="14"/>
      <c r="E4" s="14"/>
      <c r="F4" s="14"/>
      <c r="G4" s="14"/>
      <c r="H4" s="14"/>
      <c r="I4" s="14"/>
    </row>
    <row r="5" spans="2:23" ht="15.75" thickBot="1" x14ac:dyDescent="0.3">
      <c r="B5" s="24" t="s">
        <v>47</v>
      </c>
      <c r="C5" s="24" t="s">
        <v>75</v>
      </c>
      <c r="D5" s="25" t="s">
        <v>4</v>
      </c>
      <c r="E5" s="25" t="s">
        <v>5</v>
      </c>
      <c r="F5" s="24" t="s">
        <v>6</v>
      </c>
      <c r="G5" s="24" t="s">
        <v>7</v>
      </c>
      <c r="H5" s="25" t="s">
        <v>8</v>
      </c>
      <c r="I5" s="24" t="s">
        <v>9</v>
      </c>
      <c r="J5" s="25" t="s">
        <v>10</v>
      </c>
      <c r="K5" s="25" t="s">
        <v>76</v>
      </c>
    </row>
    <row r="6" spans="2:23" ht="15.75" thickBot="1" x14ac:dyDescent="0.3"/>
    <row r="7" spans="2:23" ht="45.75" thickBot="1" x14ac:dyDescent="0.3">
      <c r="B7" s="24" t="s">
        <v>1</v>
      </c>
      <c r="C7" s="24" t="s">
        <v>2</v>
      </c>
      <c r="D7" s="24" t="s">
        <v>3</v>
      </c>
      <c r="E7" s="25" t="s">
        <v>4</v>
      </c>
      <c r="F7" s="25" t="s">
        <v>5</v>
      </c>
      <c r="G7" s="24" t="s">
        <v>6</v>
      </c>
      <c r="H7" s="24" t="s">
        <v>7</v>
      </c>
      <c r="I7" s="25" t="s">
        <v>8</v>
      </c>
      <c r="J7" s="24" t="s">
        <v>9</v>
      </c>
      <c r="K7" s="25" t="s">
        <v>10</v>
      </c>
      <c r="L7" s="4" t="s">
        <v>11</v>
      </c>
      <c r="M7" s="5" t="s">
        <v>12</v>
      </c>
    </row>
    <row r="8" spans="2:23" x14ac:dyDescent="0.25">
      <c r="H8" s="48"/>
      <c r="I8" s="49"/>
      <c r="K8" s="9"/>
      <c r="L8" s="9"/>
    </row>
    <row r="9" spans="2:23" x14ac:dyDescent="0.25">
      <c r="B9" s="34"/>
      <c r="C9" s="35"/>
      <c r="D9" s="35"/>
      <c r="E9" s="34"/>
      <c r="F9" s="34"/>
      <c r="G9" s="34"/>
      <c r="H9" s="36"/>
      <c r="I9" s="37"/>
      <c r="J9" s="34"/>
      <c r="K9" s="38"/>
      <c r="L9" s="47">
        <f t="shared" ref="L9:L72" si="0">+D9-C9</f>
        <v>0</v>
      </c>
      <c r="M9" s="27"/>
      <c r="N9" s="9"/>
      <c r="O9" s="60"/>
      <c r="S9" s="48"/>
      <c r="T9" s="49"/>
      <c r="V9" s="9"/>
      <c r="W9" s="9"/>
    </row>
    <row r="10" spans="2:23" x14ac:dyDescent="0.25">
      <c r="B10" s="34"/>
      <c r="C10" s="35"/>
      <c r="D10" s="35"/>
      <c r="E10" s="34"/>
      <c r="F10" s="34"/>
      <c r="G10" s="34"/>
      <c r="H10" s="36"/>
      <c r="I10" s="37"/>
      <c r="J10" s="34"/>
      <c r="K10" s="38"/>
      <c r="L10" s="47">
        <f t="shared" si="0"/>
        <v>0</v>
      </c>
      <c r="M10" s="27"/>
      <c r="N10" s="9"/>
      <c r="O10" s="60"/>
      <c r="S10" s="48"/>
      <c r="T10" s="49"/>
      <c r="V10" s="9"/>
      <c r="W10" s="9"/>
    </row>
    <row r="11" spans="2:23" x14ac:dyDescent="0.25">
      <c r="B11" s="34"/>
      <c r="C11" s="35"/>
      <c r="D11" s="35"/>
      <c r="E11" s="34"/>
      <c r="F11" s="34"/>
      <c r="G11" s="34"/>
      <c r="H11" s="36"/>
      <c r="I11" s="37"/>
      <c r="J11" s="34"/>
      <c r="K11" s="38"/>
      <c r="L11" s="47">
        <f t="shared" si="0"/>
        <v>0</v>
      </c>
      <c r="M11" s="27"/>
      <c r="N11" s="9"/>
      <c r="O11" s="60"/>
    </row>
    <row r="12" spans="2:23" x14ac:dyDescent="0.25">
      <c r="B12" s="34"/>
      <c r="C12" s="35"/>
      <c r="D12" s="35"/>
      <c r="E12" s="34"/>
      <c r="F12" s="34"/>
      <c r="G12" s="34"/>
      <c r="H12" s="36"/>
      <c r="I12" s="37"/>
      <c r="J12" s="34"/>
      <c r="K12" s="38"/>
      <c r="L12" s="47">
        <f t="shared" si="0"/>
        <v>0</v>
      </c>
      <c r="M12" s="27"/>
      <c r="N12" s="9"/>
      <c r="O12" s="60"/>
    </row>
    <row r="13" spans="2:23" x14ac:dyDescent="0.25">
      <c r="B13" s="34"/>
      <c r="C13" s="35"/>
      <c r="D13" s="35"/>
      <c r="E13" s="34"/>
      <c r="F13" s="34"/>
      <c r="G13" s="34"/>
      <c r="H13" s="36"/>
      <c r="I13" s="37"/>
      <c r="J13" s="34"/>
      <c r="K13" s="38"/>
      <c r="L13" s="47">
        <f t="shared" si="0"/>
        <v>0</v>
      </c>
      <c r="M13" s="27"/>
      <c r="N13" s="9"/>
      <c r="O13" s="60"/>
    </row>
    <row r="14" spans="2:23" x14ac:dyDescent="0.25">
      <c r="B14" s="34"/>
      <c r="C14" s="35"/>
      <c r="D14" s="35"/>
      <c r="E14" s="34"/>
      <c r="F14" s="34"/>
      <c r="G14" s="34"/>
      <c r="H14" s="36"/>
      <c r="I14" s="37"/>
      <c r="J14" s="34"/>
      <c r="K14" s="38"/>
      <c r="L14" s="47">
        <f t="shared" si="0"/>
        <v>0</v>
      </c>
      <c r="M14" s="27"/>
      <c r="N14" s="9"/>
      <c r="O14" s="60"/>
    </row>
    <row r="15" spans="2:23" x14ac:dyDescent="0.25">
      <c r="B15" s="34"/>
      <c r="C15" s="35"/>
      <c r="D15" s="35"/>
      <c r="E15" s="34"/>
      <c r="F15" s="34"/>
      <c r="G15" s="34"/>
      <c r="H15" s="36"/>
      <c r="I15" s="37"/>
      <c r="J15" s="34"/>
      <c r="K15" s="38"/>
      <c r="L15" s="47">
        <f t="shared" si="0"/>
        <v>0</v>
      </c>
      <c r="M15" s="27"/>
      <c r="N15" s="9"/>
      <c r="O15" s="60"/>
    </row>
    <row r="16" spans="2:23" x14ac:dyDescent="0.25">
      <c r="B16" s="34"/>
      <c r="C16" s="35"/>
      <c r="D16" s="35"/>
      <c r="E16" s="34"/>
      <c r="F16" s="34"/>
      <c r="G16" s="34"/>
      <c r="H16" s="36"/>
      <c r="I16" s="37"/>
      <c r="J16" s="34"/>
      <c r="K16" s="38"/>
      <c r="L16" s="47">
        <f t="shared" si="0"/>
        <v>0</v>
      </c>
      <c r="M16" s="27"/>
      <c r="N16" s="9"/>
      <c r="O16" s="60"/>
    </row>
    <row r="17" spans="2:15" x14ac:dyDescent="0.25">
      <c r="B17" s="34"/>
      <c r="C17" s="35"/>
      <c r="D17" s="35"/>
      <c r="E17" s="34"/>
      <c r="F17" s="34"/>
      <c r="G17" s="34"/>
      <c r="H17" s="36"/>
      <c r="I17" s="37"/>
      <c r="J17" s="34"/>
      <c r="K17" s="38"/>
      <c r="L17" s="47">
        <f t="shared" si="0"/>
        <v>0</v>
      </c>
      <c r="M17" s="27"/>
      <c r="N17" s="9"/>
      <c r="O17" s="60"/>
    </row>
    <row r="18" spans="2:15" x14ac:dyDescent="0.25">
      <c r="B18" s="34"/>
      <c r="C18" s="35"/>
      <c r="D18" s="35"/>
      <c r="E18" s="34"/>
      <c r="F18" s="34"/>
      <c r="G18" s="34"/>
      <c r="H18" s="36"/>
      <c r="I18" s="37"/>
      <c r="J18" s="34"/>
      <c r="K18" s="38"/>
      <c r="L18" s="47">
        <f t="shared" si="0"/>
        <v>0</v>
      </c>
      <c r="M18" s="27"/>
      <c r="N18" s="9"/>
      <c r="O18" s="60"/>
    </row>
    <row r="19" spans="2:15" x14ac:dyDescent="0.25">
      <c r="B19" s="34"/>
      <c r="C19" s="35"/>
      <c r="D19" s="35"/>
      <c r="E19" s="34"/>
      <c r="F19" s="34"/>
      <c r="G19" s="34"/>
      <c r="H19" s="36"/>
      <c r="I19" s="37"/>
      <c r="J19" s="34"/>
      <c r="K19" s="38"/>
      <c r="L19" s="47">
        <f t="shared" si="0"/>
        <v>0</v>
      </c>
      <c r="M19" s="27"/>
      <c r="N19" s="9"/>
      <c r="O19" s="60"/>
    </row>
    <row r="20" spans="2:15" x14ac:dyDescent="0.25">
      <c r="B20" s="34"/>
      <c r="C20" s="35"/>
      <c r="D20" s="35"/>
      <c r="E20" s="34"/>
      <c r="F20" s="34"/>
      <c r="G20" s="34"/>
      <c r="H20" s="36"/>
      <c r="I20" s="37"/>
      <c r="J20" s="34"/>
      <c r="K20" s="38"/>
      <c r="L20" s="47">
        <f t="shared" si="0"/>
        <v>0</v>
      </c>
      <c r="M20" s="27"/>
      <c r="N20" s="9"/>
      <c r="O20" s="60"/>
    </row>
    <row r="21" spans="2:15" x14ac:dyDescent="0.25">
      <c r="B21" s="34"/>
      <c r="C21" s="35"/>
      <c r="D21" s="35"/>
      <c r="E21" s="34"/>
      <c r="F21" s="34"/>
      <c r="G21" s="34"/>
      <c r="H21" s="36"/>
      <c r="I21" s="37"/>
      <c r="J21" s="34"/>
      <c r="K21" s="38"/>
      <c r="L21" s="47">
        <f t="shared" si="0"/>
        <v>0</v>
      </c>
      <c r="M21" s="27"/>
      <c r="N21" s="9"/>
      <c r="O21" s="60"/>
    </row>
    <row r="22" spans="2:15" x14ac:dyDescent="0.25">
      <c r="B22" s="34"/>
      <c r="C22" s="35"/>
      <c r="D22" s="35"/>
      <c r="E22" s="34"/>
      <c r="F22" s="34"/>
      <c r="G22" s="34"/>
      <c r="H22" s="36"/>
      <c r="I22" s="37"/>
      <c r="J22" s="34"/>
      <c r="K22" s="38"/>
      <c r="L22" s="47">
        <f t="shared" si="0"/>
        <v>0</v>
      </c>
      <c r="M22" s="27"/>
      <c r="N22" s="9"/>
      <c r="O22" s="60"/>
    </row>
    <row r="23" spans="2:15" x14ac:dyDescent="0.25">
      <c r="B23" s="34"/>
      <c r="C23" s="35"/>
      <c r="D23" s="35"/>
      <c r="E23" s="34"/>
      <c r="F23" s="34"/>
      <c r="G23" s="34"/>
      <c r="H23" s="36"/>
      <c r="I23" s="37"/>
      <c r="J23" s="34"/>
      <c r="K23" s="38"/>
      <c r="L23" s="47">
        <f t="shared" si="0"/>
        <v>0</v>
      </c>
      <c r="M23" s="27"/>
      <c r="N23" s="9"/>
      <c r="O23" s="60"/>
    </row>
    <row r="24" spans="2:15" x14ac:dyDescent="0.25">
      <c r="B24" s="34"/>
      <c r="C24" s="35"/>
      <c r="D24" s="35"/>
      <c r="E24" s="34"/>
      <c r="F24" s="34"/>
      <c r="G24" s="34"/>
      <c r="H24" s="36"/>
      <c r="I24" s="37"/>
      <c r="J24" s="34"/>
      <c r="K24" s="38"/>
      <c r="L24" s="47">
        <f t="shared" si="0"/>
        <v>0</v>
      </c>
      <c r="M24" s="27"/>
      <c r="N24" s="9"/>
      <c r="O24" s="60"/>
    </row>
    <row r="25" spans="2:15" x14ac:dyDescent="0.25">
      <c r="B25" s="34"/>
      <c r="C25" s="35"/>
      <c r="D25" s="35"/>
      <c r="E25" s="34"/>
      <c r="F25" s="34"/>
      <c r="G25" s="34"/>
      <c r="H25" s="36"/>
      <c r="I25" s="37"/>
      <c r="J25" s="34"/>
      <c r="K25" s="38"/>
      <c r="L25" s="47">
        <f t="shared" si="0"/>
        <v>0</v>
      </c>
      <c r="M25" s="27"/>
      <c r="N25" s="9"/>
      <c r="O25" s="60"/>
    </row>
    <row r="26" spans="2:15" x14ac:dyDescent="0.25">
      <c r="B26" s="34"/>
      <c r="C26" s="35"/>
      <c r="D26" s="35"/>
      <c r="E26" s="34"/>
      <c r="F26" s="34"/>
      <c r="G26" s="34"/>
      <c r="H26" s="36"/>
      <c r="I26" s="37"/>
      <c r="J26" s="34"/>
      <c r="K26" s="38"/>
      <c r="L26" s="47">
        <f t="shared" si="0"/>
        <v>0</v>
      </c>
      <c r="M26" s="27"/>
      <c r="N26" s="9"/>
      <c r="O26" s="60"/>
    </row>
    <row r="27" spans="2:15" x14ac:dyDescent="0.25">
      <c r="B27" s="34"/>
      <c r="C27" s="35"/>
      <c r="D27" s="35"/>
      <c r="E27" s="34"/>
      <c r="F27" s="34"/>
      <c r="G27" s="34"/>
      <c r="H27" s="36"/>
      <c r="I27" s="37"/>
      <c r="J27" s="34"/>
      <c r="K27" s="38"/>
      <c r="L27" s="47">
        <f t="shared" si="0"/>
        <v>0</v>
      </c>
      <c r="M27" s="27"/>
      <c r="N27" s="9"/>
      <c r="O27" s="60"/>
    </row>
    <row r="28" spans="2:15" x14ac:dyDescent="0.25">
      <c r="B28" s="34"/>
      <c r="C28" s="35"/>
      <c r="D28" s="35"/>
      <c r="E28" s="34"/>
      <c r="F28" s="34"/>
      <c r="G28" s="34"/>
      <c r="H28" s="36"/>
      <c r="I28" s="37"/>
      <c r="J28" s="34"/>
      <c r="K28" s="38"/>
      <c r="L28" s="47">
        <f t="shared" si="0"/>
        <v>0</v>
      </c>
      <c r="M28" s="27"/>
      <c r="N28" s="9"/>
      <c r="O28" s="60"/>
    </row>
    <row r="29" spans="2:15" x14ac:dyDescent="0.25">
      <c r="B29" s="34"/>
      <c r="C29" s="35"/>
      <c r="D29" s="35"/>
      <c r="E29" s="34"/>
      <c r="F29" s="34"/>
      <c r="G29" s="34"/>
      <c r="H29" s="36"/>
      <c r="I29" s="37"/>
      <c r="J29" s="34"/>
      <c r="K29" s="38"/>
      <c r="L29" s="47">
        <f t="shared" si="0"/>
        <v>0</v>
      </c>
      <c r="M29" s="27"/>
      <c r="N29" s="9"/>
      <c r="O29" s="60"/>
    </row>
    <row r="30" spans="2:15" x14ac:dyDescent="0.25">
      <c r="B30" s="34"/>
      <c r="C30" s="35"/>
      <c r="D30" s="35"/>
      <c r="E30" s="34"/>
      <c r="F30" s="34"/>
      <c r="G30" s="34"/>
      <c r="H30" s="36"/>
      <c r="I30" s="37"/>
      <c r="J30" s="34"/>
      <c r="K30" s="38"/>
      <c r="L30" s="47">
        <f t="shared" si="0"/>
        <v>0</v>
      </c>
      <c r="M30" s="27"/>
      <c r="N30" s="9"/>
      <c r="O30" s="60"/>
    </row>
    <row r="31" spans="2:15" x14ac:dyDescent="0.25">
      <c r="B31" s="34"/>
      <c r="C31" s="35"/>
      <c r="D31" s="35"/>
      <c r="E31" s="34"/>
      <c r="F31" s="34"/>
      <c r="G31" s="34"/>
      <c r="H31" s="36"/>
      <c r="I31" s="37"/>
      <c r="J31" s="34"/>
      <c r="K31" s="38"/>
      <c r="L31" s="47">
        <f t="shared" si="0"/>
        <v>0</v>
      </c>
      <c r="M31" s="27"/>
      <c r="N31" s="9"/>
      <c r="O31" s="60"/>
    </row>
    <row r="32" spans="2:15" x14ac:dyDescent="0.25">
      <c r="B32" s="34"/>
      <c r="C32" s="35"/>
      <c r="D32" s="35"/>
      <c r="E32" s="34"/>
      <c r="F32" s="34"/>
      <c r="G32" s="34"/>
      <c r="H32" s="36"/>
      <c r="I32" s="37"/>
      <c r="J32" s="34"/>
      <c r="K32" s="38"/>
      <c r="L32" s="47">
        <f t="shared" si="0"/>
        <v>0</v>
      </c>
      <c r="M32" s="27"/>
      <c r="N32" s="9"/>
      <c r="O32" s="60"/>
    </row>
    <row r="33" spans="2:15" x14ac:dyDescent="0.25">
      <c r="B33" s="34"/>
      <c r="C33" s="35"/>
      <c r="D33" s="35"/>
      <c r="E33" s="34"/>
      <c r="F33" s="34"/>
      <c r="G33" s="34"/>
      <c r="H33" s="36"/>
      <c r="I33" s="37"/>
      <c r="J33" s="34"/>
      <c r="K33" s="38"/>
      <c r="L33" s="47">
        <f t="shared" si="0"/>
        <v>0</v>
      </c>
      <c r="M33" s="27"/>
      <c r="N33" s="9"/>
      <c r="O33" s="60"/>
    </row>
    <row r="34" spans="2:15" x14ac:dyDescent="0.25">
      <c r="B34" s="34"/>
      <c r="C34" s="35"/>
      <c r="D34" s="35"/>
      <c r="E34" s="34"/>
      <c r="F34" s="34"/>
      <c r="G34" s="34"/>
      <c r="H34" s="36"/>
      <c r="I34" s="37"/>
      <c r="J34" s="34"/>
      <c r="K34" s="38"/>
      <c r="L34" s="47">
        <f t="shared" si="0"/>
        <v>0</v>
      </c>
      <c r="M34" s="27"/>
      <c r="N34" s="9"/>
      <c r="O34" s="60"/>
    </row>
    <row r="35" spans="2:15" x14ac:dyDescent="0.25">
      <c r="B35" s="34"/>
      <c r="C35" s="35"/>
      <c r="D35" s="35"/>
      <c r="E35" s="34"/>
      <c r="F35" s="34"/>
      <c r="G35" s="34"/>
      <c r="H35" s="36"/>
      <c r="I35" s="37"/>
      <c r="J35" s="34"/>
      <c r="K35" s="38"/>
      <c r="L35" s="47">
        <f t="shared" si="0"/>
        <v>0</v>
      </c>
      <c r="M35" s="27"/>
      <c r="N35" s="9"/>
      <c r="O35" s="60"/>
    </row>
    <row r="36" spans="2:15" x14ac:dyDescent="0.25">
      <c r="B36" s="34"/>
      <c r="C36" s="35"/>
      <c r="D36" s="35"/>
      <c r="E36" s="34"/>
      <c r="F36" s="34"/>
      <c r="G36" s="34"/>
      <c r="H36" s="36"/>
      <c r="I36" s="37"/>
      <c r="J36" s="34"/>
      <c r="K36" s="38"/>
      <c r="L36" s="47">
        <f t="shared" si="0"/>
        <v>0</v>
      </c>
      <c r="M36" s="27"/>
      <c r="N36" s="9"/>
      <c r="O36" s="60"/>
    </row>
    <row r="37" spans="2:15" x14ac:dyDescent="0.25">
      <c r="B37" s="34"/>
      <c r="C37" s="35"/>
      <c r="D37" s="35"/>
      <c r="E37" s="34"/>
      <c r="F37" s="34"/>
      <c r="G37" s="34"/>
      <c r="H37" s="36"/>
      <c r="I37" s="37"/>
      <c r="J37" s="34"/>
      <c r="K37" s="38"/>
      <c r="L37" s="47">
        <f t="shared" si="0"/>
        <v>0</v>
      </c>
      <c r="M37" s="27"/>
      <c r="N37" s="9"/>
      <c r="O37" s="60"/>
    </row>
    <row r="38" spans="2:15" x14ac:dyDescent="0.25">
      <c r="B38" s="34"/>
      <c r="C38" s="35"/>
      <c r="D38" s="35"/>
      <c r="E38" s="34"/>
      <c r="F38" s="34"/>
      <c r="G38" s="34"/>
      <c r="H38" s="36"/>
      <c r="I38" s="37"/>
      <c r="J38" s="34"/>
      <c r="K38" s="38"/>
      <c r="L38" s="47">
        <f t="shared" si="0"/>
        <v>0</v>
      </c>
      <c r="M38" s="27"/>
      <c r="N38" s="9"/>
      <c r="O38" s="60"/>
    </row>
    <row r="39" spans="2:15" x14ac:dyDescent="0.25">
      <c r="B39" s="34"/>
      <c r="C39" s="35"/>
      <c r="D39" s="35"/>
      <c r="E39" s="34"/>
      <c r="F39" s="34"/>
      <c r="G39" s="34"/>
      <c r="H39" s="36"/>
      <c r="I39" s="37"/>
      <c r="J39" s="34"/>
      <c r="K39" s="38"/>
      <c r="L39" s="47">
        <f t="shared" si="0"/>
        <v>0</v>
      </c>
      <c r="M39" s="27"/>
      <c r="N39" s="9"/>
      <c r="O39" s="60"/>
    </row>
    <row r="40" spans="2:15" x14ac:dyDescent="0.25">
      <c r="B40" s="34"/>
      <c r="C40" s="35"/>
      <c r="D40" s="35"/>
      <c r="E40" s="34"/>
      <c r="F40" s="34"/>
      <c r="G40" s="34"/>
      <c r="H40" s="36"/>
      <c r="I40" s="37"/>
      <c r="J40" s="34"/>
      <c r="K40" s="38"/>
      <c r="L40" s="47">
        <f t="shared" si="0"/>
        <v>0</v>
      </c>
      <c r="M40" s="27"/>
      <c r="N40" s="9"/>
      <c r="O40" s="60"/>
    </row>
    <row r="41" spans="2:15" x14ac:dyDescent="0.25">
      <c r="B41" s="34"/>
      <c r="C41" s="35"/>
      <c r="D41" s="35"/>
      <c r="E41" s="34"/>
      <c r="F41" s="34"/>
      <c r="G41" s="34"/>
      <c r="H41" s="36"/>
      <c r="I41" s="37"/>
      <c r="J41" s="34"/>
      <c r="K41" s="38"/>
      <c r="L41" s="47">
        <f t="shared" si="0"/>
        <v>0</v>
      </c>
      <c r="M41" s="27"/>
      <c r="N41" s="9"/>
      <c r="O41" s="60"/>
    </row>
    <row r="42" spans="2:15" x14ac:dyDescent="0.25">
      <c r="B42" s="34"/>
      <c r="C42" s="35"/>
      <c r="D42" s="35"/>
      <c r="E42" s="34"/>
      <c r="F42" s="34"/>
      <c r="G42" s="34"/>
      <c r="H42" s="36"/>
      <c r="I42" s="37"/>
      <c r="J42" s="34"/>
      <c r="K42" s="38"/>
      <c r="L42" s="47">
        <f t="shared" si="0"/>
        <v>0</v>
      </c>
      <c r="M42" s="27"/>
      <c r="N42" s="9"/>
      <c r="O42" s="60"/>
    </row>
    <row r="43" spans="2:15" x14ac:dyDescent="0.25">
      <c r="B43" s="34"/>
      <c r="C43" s="35"/>
      <c r="D43" s="35"/>
      <c r="E43" s="34"/>
      <c r="F43" s="34"/>
      <c r="G43" s="34"/>
      <c r="H43" s="36"/>
      <c r="I43" s="37"/>
      <c r="J43" s="34"/>
      <c r="K43" s="38"/>
      <c r="L43" s="47">
        <f t="shared" si="0"/>
        <v>0</v>
      </c>
      <c r="M43" s="27"/>
      <c r="N43" s="9"/>
      <c r="O43" s="60"/>
    </row>
    <row r="44" spans="2:15" x14ac:dyDescent="0.25">
      <c r="B44" s="34"/>
      <c r="C44" s="35"/>
      <c r="D44" s="35"/>
      <c r="E44" s="34"/>
      <c r="F44" s="34"/>
      <c r="G44" s="34"/>
      <c r="H44" s="36"/>
      <c r="I44" s="37"/>
      <c r="J44" s="34"/>
      <c r="K44" s="38"/>
      <c r="L44" s="47">
        <f t="shared" si="0"/>
        <v>0</v>
      </c>
      <c r="M44" s="27"/>
      <c r="N44" s="9"/>
      <c r="O44" s="60"/>
    </row>
    <row r="45" spans="2:15" x14ac:dyDescent="0.25">
      <c r="B45" s="34"/>
      <c r="C45" s="35"/>
      <c r="D45" s="35"/>
      <c r="E45" s="34"/>
      <c r="F45" s="34"/>
      <c r="G45" s="34"/>
      <c r="H45" s="36"/>
      <c r="I45" s="37"/>
      <c r="J45" s="34"/>
      <c r="K45" s="38"/>
      <c r="L45" s="47">
        <f t="shared" si="0"/>
        <v>0</v>
      </c>
      <c r="M45" s="27"/>
      <c r="N45" s="9"/>
      <c r="O45" s="60"/>
    </row>
    <row r="46" spans="2:15" x14ac:dyDescent="0.25">
      <c r="B46" s="34"/>
      <c r="C46" s="35"/>
      <c r="D46" s="35"/>
      <c r="E46" s="34"/>
      <c r="F46" s="34"/>
      <c r="G46" s="34"/>
      <c r="H46" s="36"/>
      <c r="I46" s="37"/>
      <c r="J46" s="34"/>
      <c r="K46" s="38"/>
      <c r="L46" s="47">
        <f t="shared" si="0"/>
        <v>0</v>
      </c>
      <c r="M46" s="27"/>
      <c r="N46" s="9"/>
      <c r="O46" s="60"/>
    </row>
    <row r="47" spans="2:15" x14ac:dyDescent="0.25">
      <c r="B47" s="34"/>
      <c r="C47" s="35"/>
      <c r="D47" s="35"/>
      <c r="E47" s="34"/>
      <c r="F47" s="34"/>
      <c r="G47" s="34"/>
      <c r="H47" s="36"/>
      <c r="I47" s="37"/>
      <c r="J47" s="34"/>
      <c r="K47" s="38"/>
      <c r="L47" s="47">
        <f t="shared" si="0"/>
        <v>0</v>
      </c>
      <c r="M47" s="27"/>
      <c r="N47" s="9"/>
      <c r="O47" s="60"/>
    </row>
    <row r="48" spans="2:15" x14ac:dyDescent="0.25">
      <c r="B48" s="34"/>
      <c r="C48" s="35"/>
      <c r="D48" s="35"/>
      <c r="E48" s="34"/>
      <c r="F48" s="34"/>
      <c r="G48" s="34"/>
      <c r="H48" s="36"/>
      <c r="I48" s="37"/>
      <c r="J48" s="34"/>
      <c r="K48" s="38"/>
      <c r="L48" s="47">
        <f t="shared" si="0"/>
        <v>0</v>
      </c>
      <c r="M48" s="27"/>
      <c r="N48" s="9"/>
      <c r="O48" s="60"/>
    </row>
    <row r="49" spans="2:15" x14ac:dyDescent="0.25">
      <c r="B49" s="34"/>
      <c r="C49" s="35"/>
      <c r="D49" s="35"/>
      <c r="E49" s="34"/>
      <c r="F49" s="34"/>
      <c r="G49" s="34"/>
      <c r="H49" s="36"/>
      <c r="I49" s="37"/>
      <c r="J49" s="34"/>
      <c r="K49" s="38"/>
      <c r="L49" s="47">
        <f t="shared" si="0"/>
        <v>0</v>
      </c>
      <c r="M49" s="27"/>
      <c r="N49" s="9"/>
      <c r="O49" s="60"/>
    </row>
    <row r="50" spans="2:15" x14ac:dyDescent="0.25">
      <c r="B50" s="34"/>
      <c r="C50" s="35"/>
      <c r="D50" s="35"/>
      <c r="E50" s="34"/>
      <c r="F50" s="34"/>
      <c r="G50" s="34"/>
      <c r="H50" s="36"/>
      <c r="I50" s="37"/>
      <c r="J50" s="34"/>
      <c r="K50" s="38"/>
      <c r="L50" s="47">
        <f t="shared" si="0"/>
        <v>0</v>
      </c>
      <c r="M50" s="27"/>
      <c r="N50" s="9"/>
      <c r="O50" s="60"/>
    </row>
    <row r="51" spans="2:15" x14ac:dyDescent="0.25">
      <c r="B51" s="34"/>
      <c r="C51" s="35"/>
      <c r="D51" s="35"/>
      <c r="E51" s="34"/>
      <c r="F51" s="34"/>
      <c r="G51" s="34"/>
      <c r="H51" s="36"/>
      <c r="I51" s="37"/>
      <c r="J51" s="34"/>
      <c r="K51" s="38"/>
      <c r="L51" s="47">
        <f t="shared" si="0"/>
        <v>0</v>
      </c>
      <c r="M51" s="27"/>
      <c r="N51" s="9"/>
      <c r="O51" s="60"/>
    </row>
    <row r="52" spans="2:15" x14ac:dyDescent="0.25">
      <c r="B52" s="34"/>
      <c r="C52" s="35"/>
      <c r="D52" s="35"/>
      <c r="E52" s="34"/>
      <c r="F52" s="34"/>
      <c r="G52" s="34"/>
      <c r="H52" s="36"/>
      <c r="I52" s="37"/>
      <c r="J52" s="34"/>
      <c r="K52" s="38"/>
      <c r="L52" s="47">
        <f t="shared" si="0"/>
        <v>0</v>
      </c>
      <c r="M52" s="27"/>
      <c r="N52" s="9"/>
      <c r="O52" s="60"/>
    </row>
    <row r="53" spans="2:15" x14ac:dyDescent="0.25">
      <c r="B53" s="34"/>
      <c r="C53" s="35"/>
      <c r="D53" s="35"/>
      <c r="E53" s="34"/>
      <c r="F53" s="34"/>
      <c r="G53" s="34"/>
      <c r="H53" s="36"/>
      <c r="I53" s="37"/>
      <c r="J53" s="34"/>
      <c r="K53" s="38"/>
      <c r="L53" s="47">
        <f t="shared" si="0"/>
        <v>0</v>
      </c>
      <c r="M53" s="27"/>
      <c r="N53" s="9"/>
      <c r="O53" s="60"/>
    </row>
    <row r="54" spans="2:15" x14ac:dyDescent="0.25">
      <c r="B54" s="34"/>
      <c r="C54" s="35"/>
      <c r="D54" s="35"/>
      <c r="E54" s="34"/>
      <c r="F54" s="34"/>
      <c r="G54" s="34"/>
      <c r="H54" s="36"/>
      <c r="I54" s="37"/>
      <c r="J54" s="34"/>
      <c r="K54" s="38"/>
      <c r="L54" s="47">
        <f t="shared" si="0"/>
        <v>0</v>
      </c>
      <c r="M54" s="27"/>
      <c r="N54" s="9"/>
      <c r="O54" s="60"/>
    </row>
    <row r="55" spans="2:15" x14ac:dyDescent="0.25">
      <c r="B55" s="34"/>
      <c r="C55" s="35"/>
      <c r="D55" s="35"/>
      <c r="E55" s="34"/>
      <c r="F55" s="34"/>
      <c r="G55" s="34"/>
      <c r="H55" s="36"/>
      <c r="I55" s="37"/>
      <c r="J55" s="34"/>
      <c r="K55" s="38"/>
      <c r="L55" s="47">
        <f t="shared" si="0"/>
        <v>0</v>
      </c>
      <c r="M55" s="27"/>
      <c r="N55" s="9"/>
      <c r="O55" s="60"/>
    </row>
    <row r="56" spans="2:15" x14ac:dyDescent="0.25">
      <c r="B56" s="34"/>
      <c r="C56" s="35"/>
      <c r="D56" s="35"/>
      <c r="E56" s="34"/>
      <c r="F56" s="34"/>
      <c r="G56" s="34"/>
      <c r="H56" s="36"/>
      <c r="I56" s="37"/>
      <c r="J56" s="34"/>
      <c r="K56" s="38"/>
      <c r="L56" s="47">
        <f t="shared" si="0"/>
        <v>0</v>
      </c>
      <c r="M56" s="27"/>
      <c r="N56" s="9"/>
      <c r="O56" s="60"/>
    </row>
    <row r="57" spans="2:15" x14ac:dyDescent="0.25">
      <c r="B57" s="34"/>
      <c r="C57" s="35"/>
      <c r="D57" s="35"/>
      <c r="E57" s="34"/>
      <c r="F57" s="34"/>
      <c r="G57" s="34"/>
      <c r="H57" s="36"/>
      <c r="I57" s="37"/>
      <c r="J57" s="34"/>
      <c r="K57" s="38"/>
      <c r="L57" s="47">
        <f t="shared" si="0"/>
        <v>0</v>
      </c>
      <c r="M57" s="27"/>
      <c r="N57" s="9"/>
      <c r="O57" s="60"/>
    </row>
    <row r="58" spans="2:15" x14ac:dyDescent="0.25">
      <c r="B58" s="34"/>
      <c r="C58" s="35"/>
      <c r="D58" s="35"/>
      <c r="E58" s="34"/>
      <c r="F58" s="34"/>
      <c r="G58" s="34"/>
      <c r="H58" s="36"/>
      <c r="I58" s="37"/>
      <c r="J58" s="34"/>
      <c r="K58" s="38"/>
      <c r="L58" s="47">
        <f t="shared" si="0"/>
        <v>0</v>
      </c>
      <c r="M58" s="27"/>
      <c r="N58" s="9"/>
      <c r="O58" s="60"/>
    </row>
    <row r="59" spans="2:15" x14ac:dyDescent="0.25">
      <c r="B59" s="34"/>
      <c r="C59" s="35"/>
      <c r="D59" s="35"/>
      <c r="E59" s="34"/>
      <c r="F59" s="34"/>
      <c r="G59" s="34"/>
      <c r="H59" s="36"/>
      <c r="I59" s="37"/>
      <c r="J59" s="34"/>
      <c r="K59" s="38"/>
      <c r="L59" s="47">
        <f t="shared" si="0"/>
        <v>0</v>
      </c>
      <c r="M59" s="27"/>
      <c r="N59" s="9"/>
      <c r="O59" s="60"/>
    </row>
    <row r="60" spans="2:15" x14ac:dyDescent="0.25">
      <c r="B60" s="34"/>
      <c r="C60" s="35"/>
      <c r="D60" s="35"/>
      <c r="E60" s="34"/>
      <c r="F60" s="34"/>
      <c r="G60" s="34"/>
      <c r="H60" s="36"/>
      <c r="I60" s="37"/>
      <c r="J60" s="34"/>
      <c r="K60" s="38"/>
      <c r="L60" s="47">
        <f t="shared" si="0"/>
        <v>0</v>
      </c>
      <c r="M60" s="27"/>
      <c r="N60" s="9"/>
      <c r="O60" s="60"/>
    </row>
    <row r="61" spans="2:15" x14ac:dyDescent="0.25">
      <c r="B61" s="34"/>
      <c r="C61" s="35"/>
      <c r="D61" s="35"/>
      <c r="E61" s="34"/>
      <c r="F61" s="34"/>
      <c r="G61" s="34"/>
      <c r="H61" s="36"/>
      <c r="I61" s="37"/>
      <c r="J61" s="34"/>
      <c r="K61" s="38"/>
      <c r="L61" s="47">
        <f t="shared" si="0"/>
        <v>0</v>
      </c>
      <c r="M61" s="27"/>
      <c r="N61" s="9"/>
      <c r="O61" s="60"/>
    </row>
    <row r="62" spans="2:15" x14ac:dyDescent="0.25"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47">
        <f t="shared" si="0"/>
        <v>0</v>
      </c>
      <c r="M62" s="27"/>
      <c r="N62" s="9"/>
      <c r="O62" s="60"/>
    </row>
    <row r="63" spans="2:15" x14ac:dyDescent="0.25">
      <c r="B63" s="34"/>
      <c r="C63" s="35"/>
      <c r="D63" s="35"/>
      <c r="E63" s="34"/>
      <c r="F63" s="34"/>
      <c r="G63" s="34"/>
      <c r="H63" s="36"/>
      <c r="I63" s="37"/>
      <c r="J63" s="34"/>
      <c r="K63" s="38"/>
      <c r="L63" s="47">
        <f t="shared" si="0"/>
        <v>0</v>
      </c>
      <c r="M63" s="27"/>
      <c r="N63" s="9"/>
      <c r="O63" s="60"/>
    </row>
    <row r="64" spans="2:15" x14ac:dyDescent="0.25">
      <c r="B64" s="34"/>
      <c r="C64" s="35"/>
      <c r="D64" s="35"/>
      <c r="E64" s="34"/>
      <c r="F64" s="34"/>
      <c r="G64" s="34"/>
      <c r="H64" s="36"/>
      <c r="I64" s="37"/>
      <c r="J64" s="34"/>
      <c r="K64" s="38"/>
      <c r="L64" s="47">
        <f t="shared" si="0"/>
        <v>0</v>
      </c>
      <c r="M64" s="27"/>
      <c r="N64" s="9"/>
      <c r="O64" s="60"/>
    </row>
    <row r="65" spans="2:15" x14ac:dyDescent="0.25">
      <c r="B65" s="34"/>
      <c r="C65" s="35"/>
      <c r="D65" s="35"/>
      <c r="E65" s="34"/>
      <c r="F65" s="34"/>
      <c r="G65" s="34"/>
      <c r="H65" s="36"/>
      <c r="I65" s="37"/>
      <c r="J65" s="34"/>
      <c r="K65" s="38"/>
      <c r="L65" s="47">
        <f t="shared" si="0"/>
        <v>0</v>
      </c>
      <c r="M65" s="27"/>
      <c r="N65" s="9"/>
      <c r="O65" s="60"/>
    </row>
    <row r="66" spans="2:15" x14ac:dyDescent="0.25">
      <c r="B66" s="34"/>
      <c r="C66" s="35"/>
      <c r="D66" s="35"/>
      <c r="E66" s="34"/>
      <c r="F66" s="34"/>
      <c r="G66" s="34"/>
      <c r="H66" s="36"/>
      <c r="I66" s="37"/>
      <c r="J66" s="34"/>
      <c r="K66" s="38"/>
      <c r="L66" s="47">
        <f t="shared" si="0"/>
        <v>0</v>
      </c>
      <c r="M66" s="27"/>
      <c r="N66" s="9"/>
      <c r="O66" s="60"/>
    </row>
    <row r="67" spans="2:15" x14ac:dyDescent="0.25">
      <c r="B67" s="34"/>
      <c r="C67" s="35"/>
      <c r="D67" s="35"/>
      <c r="E67" s="34"/>
      <c r="F67" s="34"/>
      <c r="G67" s="34"/>
      <c r="H67" s="36"/>
      <c r="I67" s="37"/>
      <c r="J67" s="34"/>
      <c r="K67" s="38"/>
      <c r="L67" s="47">
        <f t="shared" si="0"/>
        <v>0</v>
      </c>
      <c r="M67" s="27"/>
      <c r="N67" s="9"/>
      <c r="O67" s="60"/>
    </row>
    <row r="68" spans="2:15" x14ac:dyDescent="0.25">
      <c r="B68" s="34"/>
      <c r="C68" s="35"/>
      <c r="D68" s="35"/>
      <c r="E68" s="34"/>
      <c r="F68" s="34"/>
      <c r="G68" s="34"/>
      <c r="H68" s="36"/>
      <c r="I68" s="37"/>
      <c r="J68" s="34"/>
      <c r="K68" s="38"/>
      <c r="L68" s="47">
        <f t="shared" si="0"/>
        <v>0</v>
      </c>
      <c r="M68" s="27"/>
      <c r="N68" s="9"/>
      <c r="O68" s="60"/>
    </row>
    <row r="69" spans="2:15" x14ac:dyDescent="0.25">
      <c r="B69" s="34"/>
      <c r="C69" s="35"/>
      <c r="D69" s="35"/>
      <c r="E69" s="34"/>
      <c r="F69" s="34"/>
      <c r="G69" s="34"/>
      <c r="H69" s="36"/>
      <c r="I69" s="37"/>
      <c r="J69" s="34"/>
      <c r="K69" s="38"/>
      <c r="L69" s="47">
        <f t="shared" si="0"/>
        <v>0</v>
      </c>
      <c r="M69" s="27"/>
      <c r="N69" s="9"/>
      <c r="O69" s="60"/>
    </row>
    <row r="70" spans="2:15" x14ac:dyDescent="0.25">
      <c r="B70" s="34"/>
      <c r="C70" s="35"/>
      <c r="D70" s="35"/>
      <c r="E70" s="34"/>
      <c r="F70" s="34"/>
      <c r="G70" s="34"/>
      <c r="H70" s="36"/>
      <c r="I70" s="37"/>
      <c r="J70" s="34"/>
      <c r="K70" s="38"/>
      <c r="L70" s="47">
        <f t="shared" si="0"/>
        <v>0</v>
      </c>
      <c r="M70" s="27"/>
      <c r="N70" s="9"/>
      <c r="O70" s="60"/>
    </row>
    <row r="71" spans="2:15" x14ac:dyDescent="0.25">
      <c r="B71" s="34"/>
      <c r="C71" s="35"/>
      <c r="D71" s="35"/>
      <c r="E71" s="34"/>
      <c r="F71" s="34"/>
      <c r="G71" s="34"/>
      <c r="H71" s="36"/>
      <c r="I71" s="37"/>
      <c r="J71" s="34"/>
      <c r="K71" s="38"/>
      <c r="L71" s="47">
        <f t="shared" si="0"/>
        <v>0</v>
      </c>
      <c r="M71" s="27"/>
      <c r="N71" s="9"/>
      <c r="O71" s="60"/>
    </row>
    <row r="72" spans="2:15" x14ac:dyDescent="0.25">
      <c r="B72" s="34"/>
      <c r="C72" s="35"/>
      <c r="D72" s="35"/>
      <c r="E72" s="34"/>
      <c r="F72" s="34"/>
      <c r="G72" s="34"/>
      <c r="H72" s="36"/>
      <c r="I72" s="37"/>
      <c r="J72" s="34"/>
      <c r="K72" s="38"/>
      <c r="L72" s="47">
        <f t="shared" si="0"/>
        <v>0</v>
      </c>
      <c r="M72" s="27"/>
      <c r="N72" s="9"/>
      <c r="O72" s="60"/>
    </row>
    <row r="73" spans="2:15" x14ac:dyDescent="0.25">
      <c r="B73" s="34"/>
      <c r="C73" s="35"/>
      <c r="D73" s="35"/>
      <c r="E73" s="34"/>
      <c r="F73" s="34"/>
      <c r="G73" s="34"/>
      <c r="H73" s="36"/>
      <c r="I73" s="37"/>
      <c r="J73" s="34"/>
      <c r="K73" s="38"/>
      <c r="L73" s="47">
        <f t="shared" ref="L73:L92" si="1">+D73-C73</f>
        <v>0</v>
      </c>
      <c r="M73" s="27"/>
      <c r="N73" s="9"/>
      <c r="O73" s="60"/>
    </row>
    <row r="74" spans="2:15" x14ac:dyDescent="0.25">
      <c r="B74" s="34"/>
      <c r="C74" s="35"/>
      <c r="D74" s="35"/>
      <c r="E74" s="34"/>
      <c r="F74" s="34"/>
      <c r="G74" s="34"/>
      <c r="H74" s="36"/>
      <c r="I74" s="37"/>
      <c r="J74" s="34"/>
      <c r="K74" s="38"/>
      <c r="L74" s="47">
        <f t="shared" si="1"/>
        <v>0</v>
      </c>
      <c r="M74" s="27"/>
      <c r="N74" s="9"/>
      <c r="O74" s="60"/>
    </row>
    <row r="75" spans="2:15" x14ac:dyDescent="0.25">
      <c r="B75" s="34"/>
      <c r="C75" s="35"/>
      <c r="D75" s="35"/>
      <c r="E75" s="34"/>
      <c r="F75" s="34"/>
      <c r="G75" s="34"/>
      <c r="H75" s="36"/>
      <c r="I75" s="37"/>
      <c r="J75" s="34"/>
      <c r="K75" s="38"/>
      <c r="L75" s="47">
        <f t="shared" si="1"/>
        <v>0</v>
      </c>
      <c r="M75" s="27"/>
      <c r="N75" s="9"/>
      <c r="O75" s="60"/>
    </row>
    <row r="76" spans="2:15" x14ac:dyDescent="0.25">
      <c r="B76" s="34"/>
      <c r="C76" s="35"/>
      <c r="D76" s="35"/>
      <c r="E76" s="34"/>
      <c r="F76" s="34"/>
      <c r="G76" s="34"/>
      <c r="H76" s="36"/>
      <c r="I76" s="37"/>
      <c r="J76" s="34"/>
      <c r="K76" s="38"/>
      <c r="L76" s="47">
        <f t="shared" si="1"/>
        <v>0</v>
      </c>
      <c r="M76" s="27"/>
      <c r="O76" s="60"/>
    </row>
    <row r="77" spans="2:15" x14ac:dyDescent="0.25">
      <c r="B77" s="34"/>
      <c r="C77" s="35"/>
      <c r="D77" s="35"/>
      <c r="E77" s="34"/>
      <c r="F77" s="34"/>
      <c r="G77" s="34"/>
      <c r="H77" s="36"/>
      <c r="I77" s="37"/>
      <c r="J77" s="34"/>
      <c r="K77" s="38"/>
      <c r="L77" s="47">
        <f t="shared" si="1"/>
        <v>0</v>
      </c>
      <c r="M77" s="27"/>
      <c r="O77" s="60"/>
    </row>
    <row r="78" spans="2:15" x14ac:dyDescent="0.25">
      <c r="B78" s="34"/>
      <c r="C78" s="35"/>
      <c r="D78" s="35"/>
      <c r="E78" s="34"/>
      <c r="F78" s="34"/>
      <c r="G78" s="34"/>
      <c r="H78" s="36"/>
      <c r="I78" s="37"/>
      <c r="J78" s="34"/>
      <c r="K78" s="38"/>
      <c r="L78" s="47">
        <f t="shared" si="1"/>
        <v>0</v>
      </c>
      <c r="M78" s="27"/>
      <c r="O78" s="60"/>
    </row>
    <row r="79" spans="2:15" x14ac:dyDescent="0.25">
      <c r="B79" s="34"/>
      <c r="C79" s="35"/>
      <c r="D79" s="35"/>
      <c r="E79" s="34"/>
      <c r="F79" s="34"/>
      <c r="G79" s="34"/>
      <c r="H79" s="36"/>
      <c r="I79" s="37"/>
      <c r="J79" s="34"/>
      <c r="K79" s="38"/>
      <c r="L79" s="47">
        <f t="shared" si="1"/>
        <v>0</v>
      </c>
      <c r="M79" s="27"/>
      <c r="O79" s="60"/>
    </row>
    <row r="80" spans="2:15" x14ac:dyDescent="0.25">
      <c r="B80" s="34"/>
      <c r="C80" s="35"/>
      <c r="D80" s="35"/>
      <c r="E80" s="34"/>
      <c r="F80" s="34"/>
      <c r="G80" s="34"/>
      <c r="H80" s="36"/>
      <c r="I80" s="37"/>
      <c r="J80" s="34"/>
      <c r="K80" s="38"/>
      <c r="L80" s="47">
        <f t="shared" si="1"/>
        <v>0</v>
      </c>
      <c r="M80" s="27"/>
    </row>
    <row r="81" spans="2:13" x14ac:dyDescent="0.25">
      <c r="B81" s="34"/>
      <c r="C81" s="35"/>
      <c r="D81" s="35"/>
      <c r="E81" s="34"/>
      <c r="F81" s="34"/>
      <c r="G81" s="34"/>
      <c r="H81" s="36"/>
      <c r="I81" s="37"/>
      <c r="J81" s="34"/>
      <c r="K81" s="38"/>
      <c r="L81" s="47">
        <f t="shared" si="1"/>
        <v>0</v>
      </c>
      <c r="M81" s="27"/>
    </row>
    <row r="82" spans="2:13" x14ac:dyDescent="0.25">
      <c r="B82" s="34"/>
      <c r="C82" s="35"/>
      <c r="D82" s="35"/>
      <c r="E82" s="34"/>
      <c r="F82" s="34"/>
      <c r="G82" s="34"/>
      <c r="H82" s="36"/>
      <c r="I82" s="37"/>
      <c r="J82" s="34"/>
      <c r="K82" s="38"/>
      <c r="L82" s="47">
        <f t="shared" si="1"/>
        <v>0</v>
      </c>
      <c r="M82" s="27"/>
    </row>
    <row r="83" spans="2:13" x14ac:dyDescent="0.25">
      <c r="B83" s="34"/>
      <c r="C83" s="35"/>
      <c r="D83" s="35"/>
      <c r="E83" s="34"/>
      <c r="F83" s="34"/>
      <c r="G83" s="34"/>
      <c r="H83" s="36"/>
      <c r="I83" s="37"/>
      <c r="J83" s="34"/>
      <c r="K83" s="38"/>
      <c r="L83" s="47">
        <f t="shared" si="1"/>
        <v>0</v>
      </c>
      <c r="M83" s="27"/>
    </row>
    <row r="84" spans="2:13" x14ac:dyDescent="0.25">
      <c r="B84" s="34"/>
      <c r="C84" s="35"/>
      <c r="D84" s="35"/>
      <c r="E84" s="34"/>
      <c r="F84" s="34"/>
      <c r="G84" s="34"/>
      <c r="H84" s="36"/>
      <c r="I84" s="37"/>
      <c r="J84" s="34"/>
      <c r="K84" s="38"/>
      <c r="L84" s="47">
        <f t="shared" si="1"/>
        <v>0</v>
      </c>
      <c r="M84" s="27"/>
    </row>
    <row r="85" spans="2:13" x14ac:dyDescent="0.25">
      <c r="B85" s="34"/>
      <c r="C85" s="35"/>
      <c r="D85" s="35"/>
      <c r="E85" s="34"/>
      <c r="F85" s="34"/>
      <c r="G85" s="34"/>
      <c r="H85" s="36"/>
      <c r="I85" s="37"/>
      <c r="J85" s="34"/>
      <c r="K85" s="38"/>
      <c r="L85" s="47">
        <f t="shared" si="1"/>
        <v>0</v>
      </c>
      <c r="M85" s="27"/>
    </row>
    <row r="86" spans="2:13" x14ac:dyDescent="0.25">
      <c r="B86" s="34"/>
      <c r="C86" s="35"/>
      <c r="D86" s="35"/>
      <c r="E86" s="34"/>
      <c r="F86" s="34"/>
      <c r="G86" s="34"/>
      <c r="H86" s="36"/>
      <c r="I86" s="37"/>
      <c r="J86" s="34"/>
      <c r="K86" s="38"/>
      <c r="L86" s="47">
        <f t="shared" si="1"/>
        <v>0</v>
      </c>
      <c r="M86" s="27"/>
    </row>
    <row r="87" spans="2:13" x14ac:dyDescent="0.25">
      <c r="B87" s="34"/>
      <c r="C87" s="35"/>
      <c r="D87" s="35"/>
      <c r="E87" s="34"/>
      <c r="F87" s="34"/>
      <c r="G87" s="34"/>
      <c r="H87" s="36"/>
      <c r="I87" s="37"/>
      <c r="J87" s="34"/>
      <c r="K87" s="38"/>
      <c r="L87" s="47">
        <f t="shared" si="1"/>
        <v>0</v>
      </c>
      <c r="M87" s="27"/>
    </row>
    <row r="88" spans="2:13" x14ac:dyDescent="0.25">
      <c r="B88" s="34"/>
      <c r="C88" s="35"/>
      <c r="D88" s="35"/>
      <c r="E88" s="34"/>
      <c r="F88" s="34"/>
      <c r="G88" s="34"/>
      <c r="H88" s="36"/>
      <c r="I88" s="37"/>
      <c r="J88" s="34"/>
      <c r="K88" s="38"/>
      <c r="L88" s="47">
        <f t="shared" si="1"/>
        <v>0</v>
      </c>
      <c r="M88" s="27"/>
    </row>
    <row r="89" spans="2:13" x14ac:dyDescent="0.25">
      <c r="B89" s="34"/>
      <c r="C89" s="35"/>
      <c r="D89" s="35"/>
      <c r="E89" s="34"/>
      <c r="F89" s="34"/>
      <c r="G89" s="34"/>
      <c r="H89" s="36"/>
      <c r="I89" s="37"/>
      <c r="J89" s="34"/>
      <c r="K89" s="38"/>
      <c r="L89" s="47">
        <f t="shared" si="1"/>
        <v>0</v>
      </c>
      <c r="M89" s="27"/>
    </row>
    <row r="90" spans="2:13" x14ac:dyDescent="0.25">
      <c r="B90" s="34"/>
      <c r="C90" s="35"/>
      <c r="D90" s="35"/>
      <c r="E90" s="34"/>
      <c r="F90" s="34"/>
      <c r="G90" s="34"/>
      <c r="H90" s="36"/>
      <c r="I90" s="37"/>
      <c r="J90" s="34"/>
      <c r="K90" s="38"/>
      <c r="L90" s="47">
        <f t="shared" si="1"/>
        <v>0</v>
      </c>
      <c r="M90" s="27"/>
    </row>
    <row r="91" spans="2:13" x14ac:dyDescent="0.25">
      <c r="B91" s="34"/>
      <c r="C91" s="35"/>
      <c r="D91" s="35"/>
      <c r="E91" s="34"/>
      <c r="F91" s="34"/>
      <c r="G91" s="34"/>
      <c r="H91" s="36"/>
      <c r="I91" s="37"/>
      <c r="J91" s="34"/>
      <c r="K91" s="38"/>
      <c r="L91" s="47">
        <f t="shared" si="1"/>
        <v>0</v>
      </c>
      <c r="M91" s="27"/>
    </row>
    <row r="92" spans="2:13" x14ac:dyDescent="0.25">
      <c r="B92" s="34"/>
      <c r="C92" s="35"/>
      <c r="D92" s="35"/>
      <c r="E92" s="34"/>
      <c r="F92" s="34"/>
      <c r="G92" s="34"/>
      <c r="H92" s="36"/>
      <c r="I92" s="37"/>
      <c r="J92" s="34"/>
      <c r="K92" s="38"/>
      <c r="L92" s="47">
        <f t="shared" si="1"/>
        <v>0</v>
      </c>
      <c r="M92" s="27"/>
    </row>
    <row r="93" spans="2:13" x14ac:dyDescent="0.25">
      <c r="B93" s="34"/>
      <c r="C93" s="35"/>
      <c r="D93" s="35"/>
      <c r="E93" s="34"/>
      <c r="F93" s="34"/>
      <c r="G93" s="34"/>
      <c r="H93" s="36"/>
      <c r="I93" s="37"/>
      <c r="J93" s="34"/>
      <c r="K93" s="38"/>
      <c r="L93" s="47"/>
      <c r="M93" s="27"/>
    </row>
    <row r="94" spans="2:13" x14ac:dyDescent="0.25">
      <c r="B94" s="34"/>
      <c r="C94" s="35"/>
      <c r="D94" s="35"/>
      <c r="E94" s="34"/>
      <c r="F94" s="34"/>
      <c r="G94" s="34"/>
      <c r="H94" s="36"/>
      <c r="I94" s="37"/>
      <c r="J94" s="34"/>
      <c r="K94" s="38"/>
      <c r="L94" s="47"/>
      <c r="M94" s="27"/>
    </row>
    <row r="95" spans="2:13" x14ac:dyDescent="0.25">
      <c r="B95" s="34"/>
      <c r="C95" s="35"/>
      <c r="D95" s="35"/>
      <c r="E95" s="34"/>
      <c r="F95" s="34"/>
      <c r="G95" s="34"/>
      <c r="H95" s="36"/>
      <c r="I95" s="37"/>
      <c r="J95" s="34"/>
      <c r="K95" s="38"/>
      <c r="L95" s="47"/>
      <c r="M95" s="27"/>
    </row>
    <row r="96" spans="2:13" x14ac:dyDescent="0.25">
      <c r="B96" s="34"/>
      <c r="C96" s="35"/>
      <c r="D96" s="35"/>
      <c r="E96" s="34"/>
      <c r="F96" s="34"/>
      <c r="G96" s="34"/>
      <c r="H96" s="36"/>
      <c r="I96" s="37"/>
      <c r="J96" s="34"/>
      <c r="K96" s="38"/>
      <c r="L96" s="47"/>
      <c r="M96" s="27"/>
    </row>
    <row r="97" spans="1:13" x14ac:dyDescent="0.25">
      <c r="B97" s="34"/>
      <c r="C97" s="35"/>
      <c r="D97" s="35"/>
      <c r="E97" s="34"/>
      <c r="F97" s="34"/>
      <c r="G97" s="34"/>
      <c r="H97" s="36"/>
      <c r="I97" s="37"/>
      <c r="J97" s="34"/>
      <c r="K97" s="38"/>
      <c r="L97" s="47"/>
      <c r="M97" s="27"/>
    </row>
    <row r="98" spans="1:13" x14ac:dyDescent="0.25">
      <c r="B98" s="34"/>
      <c r="C98" s="35"/>
      <c r="D98" s="35"/>
      <c r="E98" s="34"/>
      <c r="F98" s="34"/>
      <c r="G98" s="34"/>
      <c r="H98" s="36"/>
      <c r="I98" s="37"/>
      <c r="J98" s="34"/>
      <c r="K98" s="38"/>
      <c r="L98" s="47"/>
      <c r="M98" s="27"/>
    </row>
    <row r="99" spans="1:13" x14ac:dyDescent="0.25">
      <c r="B99" s="34"/>
      <c r="C99" s="35"/>
      <c r="D99" s="35"/>
      <c r="E99" s="34"/>
      <c r="F99" s="34"/>
      <c r="G99" s="34"/>
      <c r="H99" s="36"/>
      <c r="I99" s="37"/>
      <c r="J99" s="34"/>
      <c r="K99" s="38"/>
      <c r="L99" s="47"/>
      <c r="M99" s="27"/>
    </row>
    <row r="100" spans="1:13" x14ac:dyDescent="0.25">
      <c r="B100" s="34"/>
      <c r="C100" s="35"/>
      <c r="D100" s="35"/>
      <c r="E100" s="34"/>
      <c r="F100" s="34"/>
      <c r="G100" s="34"/>
      <c r="H100" s="36"/>
      <c r="I100" s="37"/>
      <c r="J100" s="34"/>
      <c r="K100" s="38"/>
      <c r="L100" s="47"/>
      <c r="M100" s="27"/>
    </row>
    <row r="101" spans="1:13" x14ac:dyDescent="0.25">
      <c r="B101" s="34"/>
      <c r="C101" s="35"/>
      <c r="D101" s="35"/>
      <c r="E101" s="34"/>
      <c r="F101" s="34"/>
      <c r="G101" s="34"/>
      <c r="H101" s="36"/>
      <c r="I101" s="37"/>
      <c r="J101" s="34"/>
      <c r="K101" s="38"/>
      <c r="L101" s="47"/>
      <c r="M101" s="27"/>
    </row>
    <row r="102" spans="1:13" x14ac:dyDescent="0.25">
      <c r="D102" s="50"/>
      <c r="H102" s="48"/>
      <c r="I102" s="49"/>
      <c r="K102" s="9"/>
      <c r="L102" s="9"/>
    </row>
    <row r="103" spans="1:13" x14ac:dyDescent="0.25">
      <c r="H103" s="48"/>
      <c r="I103" s="49"/>
      <c r="J103" s="51" t="s">
        <v>43</v>
      </c>
      <c r="K103" s="52">
        <f>SUM(K8:K102)</f>
        <v>0</v>
      </c>
      <c r="L103" s="52"/>
    </row>
    <row r="106" spans="1:13" x14ac:dyDescent="0.25">
      <c r="C106" s="56"/>
      <c r="D106" s="56"/>
      <c r="E106" s="55"/>
      <c r="F106" s="55"/>
      <c r="G106" s="55"/>
      <c r="H106" s="57"/>
      <c r="I106" s="58"/>
      <c r="J106" s="55"/>
      <c r="K106" s="59"/>
      <c r="L106" s="47"/>
      <c r="M106" s="27"/>
    </row>
    <row r="107" spans="1:13" x14ac:dyDescent="0.25">
      <c r="C107" s="56"/>
      <c r="D107" s="56"/>
      <c r="E107" s="55"/>
      <c r="F107" s="55"/>
      <c r="G107" s="55"/>
      <c r="H107" s="57"/>
      <c r="I107" s="58"/>
      <c r="J107" s="55"/>
      <c r="K107" s="59"/>
      <c r="L107" s="47"/>
      <c r="M107" s="27"/>
    </row>
    <row r="108" spans="1:13" x14ac:dyDescent="0.25">
      <c r="A108" s="55"/>
      <c r="B108" s="55"/>
      <c r="C108" s="56"/>
      <c r="D108" s="56"/>
      <c r="E108" s="55"/>
      <c r="F108" s="55"/>
      <c r="G108" s="55"/>
      <c r="H108" s="57"/>
      <c r="I108" s="58"/>
      <c r="J108" s="55"/>
      <c r="K108" s="70"/>
      <c r="L108" s="47"/>
      <c r="M108" s="27"/>
    </row>
    <row r="113" spans="11:11" x14ac:dyDescent="0.25">
      <c r="K113" s="9">
        <f>+K103+K108</f>
        <v>0</v>
      </c>
    </row>
  </sheetData>
  <sortState xmlns:xlrd2="http://schemas.microsoft.com/office/spreadsheetml/2017/richdata2" ref="C9:L82">
    <sortCondition ref="L9:L82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496"/>
  <sheetViews>
    <sheetView topLeftCell="A34" workbookViewId="0">
      <selection activeCell="L260" sqref="L260"/>
    </sheetView>
  </sheetViews>
  <sheetFormatPr baseColWidth="10" defaultRowHeight="15" x14ac:dyDescent="0.25"/>
  <cols>
    <col min="7" max="7" width="30.28515625" bestFit="1" customWidth="1"/>
    <col min="10" max="10" width="31.85546875" bestFit="1" customWidth="1"/>
    <col min="11" max="11" width="13" bestFit="1" customWidth="1"/>
  </cols>
  <sheetData>
    <row r="2" spans="1:12" ht="15.75" thickBot="1" x14ac:dyDescent="0.3"/>
    <row r="3" spans="1:12" ht="15.75" thickBot="1" x14ac:dyDescent="0.3">
      <c r="A3" s="8"/>
      <c r="B3" s="6"/>
      <c r="C3" s="6" t="s">
        <v>2</v>
      </c>
      <c r="D3" s="6" t="s">
        <v>3</v>
      </c>
      <c r="E3" s="7" t="s">
        <v>4</v>
      </c>
      <c r="F3" s="7" t="s">
        <v>5</v>
      </c>
      <c r="G3" s="6" t="s">
        <v>6</v>
      </c>
      <c r="H3" s="6" t="s">
        <v>7</v>
      </c>
      <c r="I3" s="7" t="s">
        <v>8</v>
      </c>
      <c r="J3" s="6" t="s">
        <v>9</v>
      </c>
      <c r="K3" s="7" t="s">
        <v>10</v>
      </c>
      <c r="L3" s="1" t="s">
        <v>11</v>
      </c>
    </row>
    <row r="4" spans="1:12" s="8" customFormat="1" x14ac:dyDescent="0.25">
      <c r="B4" s="86"/>
      <c r="C4" s="86"/>
      <c r="D4" s="86"/>
      <c r="E4" s="87"/>
      <c r="F4" s="87"/>
      <c r="G4" s="86"/>
      <c r="H4" s="86"/>
      <c r="I4" s="87"/>
      <c r="J4" s="86"/>
      <c r="K4" s="87"/>
      <c r="L4" s="88"/>
    </row>
    <row r="5" spans="1:12" x14ac:dyDescent="0.25">
      <c r="A5" s="8"/>
      <c r="B5" s="8"/>
      <c r="C5" s="35">
        <v>43530</v>
      </c>
      <c r="D5" s="35">
        <v>43518</v>
      </c>
      <c r="E5" s="34">
        <v>523</v>
      </c>
      <c r="F5" s="34">
        <v>1497</v>
      </c>
      <c r="G5" s="34" t="s">
        <v>173</v>
      </c>
      <c r="H5" s="36"/>
      <c r="I5" s="37">
        <v>41040700</v>
      </c>
      <c r="J5" s="34" t="s">
        <v>174</v>
      </c>
      <c r="K5" s="38">
        <v>1315.46</v>
      </c>
      <c r="L5" s="89">
        <f t="shared" ref="L5:L68" si="0">+D5-C5</f>
        <v>-12</v>
      </c>
    </row>
    <row r="6" spans="1:12" x14ac:dyDescent="0.25">
      <c r="A6" s="8"/>
      <c r="B6" s="8"/>
      <c r="C6" s="35">
        <v>43517</v>
      </c>
      <c r="D6" s="35">
        <v>43508</v>
      </c>
      <c r="E6" s="34">
        <v>478</v>
      </c>
      <c r="F6" s="34">
        <v>1352</v>
      </c>
      <c r="G6" s="34" t="s">
        <v>365</v>
      </c>
      <c r="H6" s="36" t="s">
        <v>366</v>
      </c>
      <c r="I6" s="37">
        <v>40000187</v>
      </c>
      <c r="J6" s="34" t="s">
        <v>367</v>
      </c>
      <c r="K6" s="38">
        <v>955.9</v>
      </c>
      <c r="L6" s="89">
        <f t="shared" si="0"/>
        <v>-9</v>
      </c>
    </row>
    <row r="7" spans="1:12" x14ac:dyDescent="0.25">
      <c r="A7" s="8"/>
      <c r="B7" s="8"/>
      <c r="C7" s="35">
        <v>43537</v>
      </c>
      <c r="D7" s="35">
        <v>43531</v>
      </c>
      <c r="E7" s="34">
        <v>808</v>
      </c>
      <c r="F7" s="34">
        <v>2232</v>
      </c>
      <c r="G7" s="34" t="s">
        <v>455</v>
      </c>
      <c r="H7" s="36"/>
      <c r="I7" s="37">
        <v>40001160</v>
      </c>
      <c r="J7" s="34" t="s">
        <v>456</v>
      </c>
      <c r="K7" s="38">
        <v>370.26</v>
      </c>
      <c r="L7" s="89">
        <f t="shared" si="0"/>
        <v>-6</v>
      </c>
    </row>
    <row r="8" spans="1:12" x14ac:dyDescent="0.25">
      <c r="A8" s="8"/>
      <c r="B8" s="8"/>
      <c r="C8" s="35">
        <v>43472</v>
      </c>
      <c r="D8" s="35">
        <v>43467</v>
      </c>
      <c r="E8" s="34">
        <v>88</v>
      </c>
      <c r="F8" s="34">
        <v>255</v>
      </c>
      <c r="G8" s="34" t="s">
        <v>246</v>
      </c>
      <c r="H8" s="36"/>
      <c r="I8" s="37">
        <v>41000164</v>
      </c>
      <c r="J8" s="34" t="s">
        <v>247</v>
      </c>
      <c r="K8" s="38">
        <v>316.93</v>
      </c>
      <c r="L8" s="89">
        <f t="shared" si="0"/>
        <v>-5</v>
      </c>
    </row>
    <row r="9" spans="1:12" x14ac:dyDescent="0.25">
      <c r="A9" s="8"/>
      <c r="B9" s="8"/>
      <c r="C9" s="35">
        <v>43475</v>
      </c>
      <c r="D9" s="35">
        <v>43473</v>
      </c>
      <c r="E9" s="34">
        <v>93</v>
      </c>
      <c r="F9" s="34">
        <v>266</v>
      </c>
      <c r="G9" s="34" t="s">
        <v>248</v>
      </c>
      <c r="H9" s="36" t="s">
        <v>249</v>
      </c>
      <c r="I9" s="37">
        <v>41001065</v>
      </c>
      <c r="J9" s="34" t="s">
        <v>250</v>
      </c>
      <c r="K9" s="38">
        <v>223.61</v>
      </c>
      <c r="L9" s="89">
        <f t="shared" si="0"/>
        <v>-2</v>
      </c>
    </row>
    <row r="10" spans="1:12" x14ac:dyDescent="0.25">
      <c r="A10" s="8"/>
      <c r="B10" s="8"/>
      <c r="C10" s="35">
        <v>43509</v>
      </c>
      <c r="D10" s="35">
        <v>43508</v>
      </c>
      <c r="E10" s="34">
        <v>477</v>
      </c>
      <c r="F10" s="34">
        <v>1350</v>
      </c>
      <c r="G10" s="34" t="s">
        <v>362</v>
      </c>
      <c r="H10" s="36" t="s">
        <v>363</v>
      </c>
      <c r="I10" s="37">
        <v>40002910</v>
      </c>
      <c r="J10" s="34" t="s">
        <v>364</v>
      </c>
      <c r="K10" s="38">
        <v>1200</v>
      </c>
      <c r="L10" s="89">
        <f t="shared" si="0"/>
        <v>-1</v>
      </c>
    </row>
    <row r="11" spans="1:12" x14ac:dyDescent="0.25">
      <c r="A11" s="8"/>
      <c r="B11" s="8"/>
      <c r="C11" s="35">
        <v>43472</v>
      </c>
      <c r="D11" s="35">
        <v>43472</v>
      </c>
      <c r="E11" s="34"/>
      <c r="F11" s="34">
        <v>164</v>
      </c>
      <c r="G11" s="34" t="s">
        <v>200</v>
      </c>
      <c r="H11" s="36"/>
      <c r="I11" s="37">
        <v>48000030</v>
      </c>
      <c r="J11" s="34" t="s">
        <v>186</v>
      </c>
      <c r="K11" s="38">
        <v>200</v>
      </c>
      <c r="L11" s="89">
        <f t="shared" si="0"/>
        <v>0</v>
      </c>
    </row>
    <row r="12" spans="1:12" x14ac:dyDescent="0.25">
      <c r="A12" s="8"/>
      <c r="B12" s="8"/>
      <c r="C12" s="35">
        <v>43469</v>
      </c>
      <c r="D12" s="35">
        <v>43469</v>
      </c>
      <c r="E12" s="34"/>
      <c r="F12" s="34">
        <v>127</v>
      </c>
      <c r="G12" s="34" t="s">
        <v>185</v>
      </c>
      <c r="H12" s="36"/>
      <c r="I12" s="37">
        <v>48000030</v>
      </c>
      <c r="J12" s="34" t="s">
        <v>186</v>
      </c>
      <c r="K12" s="38">
        <v>200</v>
      </c>
      <c r="L12" s="89">
        <f t="shared" si="0"/>
        <v>0</v>
      </c>
    </row>
    <row r="13" spans="1:12" x14ac:dyDescent="0.25">
      <c r="A13" s="8"/>
      <c r="B13" s="8"/>
      <c r="C13" s="35">
        <v>43469</v>
      </c>
      <c r="D13" s="35">
        <v>43469</v>
      </c>
      <c r="E13" s="34"/>
      <c r="F13" s="34">
        <v>129</v>
      </c>
      <c r="G13" s="34" t="s">
        <v>187</v>
      </c>
      <c r="H13" s="36"/>
      <c r="I13" s="37">
        <v>48000030</v>
      </c>
      <c r="J13" s="34" t="s">
        <v>186</v>
      </c>
      <c r="K13" s="38">
        <v>115</v>
      </c>
      <c r="L13" s="89">
        <f t="shared" si="0"/>
        <v>0</v>
      </c>
    </row>
    <row r="14" spans="1:12" x14ac:dyDescent="0.25">
      <c r="A14" s="8"/>
      <c r="B14" s="8"/>
      <c r="C14" s="35">
        <v>43469</v>
      </c>
      <c r="D14" s="35">
        <v>43469</v>
      </c>
      <c r="E14" s="34"/>
      <c r="F14" s="34">
        <v>131</v>
      </c>
      <c r="G14" s="34" t="s">
        <v>188</v>
      </c>
      <c r="H14" s="36"/>
      <c r="I14" s="37">
        <v>48000030</v>
      </c>
      <c r="J14" s="34" t="s">
        <v>186</v>
      </c>
      <c r="K14" s="38">
        <v>200</v>
      </c>
      <c r="L14" s="89">
        <f t="shared" si="0"/>
        <v>0</v>
      </c>
    </row>
    <row r="15" spans="1:12" x14ac:dyDescent="0.25">
      <c r="A15" s="8"/>
      <c r="B15" s="8"/>
      <c r="C15" s="35">
        <v>43469</v>
      </c>
      <c r="D15" s="35">
        <v>43469</v>
      </c>
      <c r="E15" s="34"/>
      <c r="F15" s="34">
        <v>133</v>
      </c>
      <c r="G15" s="34" t="s">
        <v>189</v>
      </c>
      <c r="H15" s="36"/>
      <c r="I15" s="37">
        <v>48000030</v>
      </c>
      <c r="J15" s="34" t="s">
        <v>186</v>
      </c>
      <c r="K15" s="38">
        <v>50</v>
      </c>
      <c r="L15" s="89">
        <f t="shared" si="0"/>
        <v>0</v>
      </c>
    </row>
    <row r="16" spans="1:12" x14ac:dyDescent="0.25">
      <c r="A16" s="8"/>
      <c r="B16" s="8"/>
      <c r="C16" s="35">
        <v>43472</v>
      </c>
      <c r="D16" s="35">
        <v>43472</v>
      </c>
      <c r="E16" s="34"/>
      <c r="F16" s="34">
        <v>150</v>
      </c>
      <c r="G16" s="34" t="s">
        <v>193</v>
      </c>
      <c r="H16" s="36"/>
      <c r="I16" s="37">
        <v>48000030</v>
      </c>
      <c r="J16" s="34" t="s">
        <v>186</v>
      </c>
      <c r="K16" s="38">
        <v>115</v>
      </c>
      <c r="L16" s="89">
        <f t="shared" si="0"/>
        <v>0</v>
      </c>
    </row>
    <row r="17" spans="1:12" x14ac:dyDescent="0.25">
      <c r="A17" s="8"/>
      <c r="B17" s="8"/>
      <c r="C17" s="35">
        <v>43472</v>
      </c>
      <c r="D17" s="35">
        <v>43472</v>
      </c>
      <c r="E17" s="34"/>
      <c r="F17" s="34">
        <v>152</v>
      </c>
      <c r="G17" s="34" t="s">
        <v>194</v>
      </c>
      <c r="H17" s="36"/>
      <c r="I17" s="37">
        <v>48000030</v>
      </c>
      <c r="J17" s="34" t="s">
        <v>186</v>
      </c>
      <c r="K17" s="38">
        <v>345</v>
      </c>
      <c r="L17" s="89">
        <f t="shared" si="0"/>
        <v>0</v>
      </c>
    </row>
    <row r="18" spans="1:12" x14ac:dyDescent="0.25">
      <c r="A18" s="8"/>
      <c r="B18" s="8"/>
      <c r="C18" s="35">
        <v>43472</v>
      </c>
      <c r="D18" s="35">
        <v>43472</v>
      </c>
      <c r="E18" s="34"/>
      <c r="F18" s="34">
        <v>154</v>
      </c>
      <c r="G18" s="34" t="s">
        <v>195</v>
      </c>
      <c r="H18" s="36"/>
      <c r="I18" s="37">
        <v>48000030</v>
      </c>
      <c r="J18" s="34" t="s">
        <v>186</v>
      </c>
      <c r="K18" s="38">
        <v>200</v>
      </c>
      <c r="L18" s="89">
        <f t="shared" si="0"/>
        <v>0</v>
      </c>
    </row>
    <row r="19" spans="1:12" x14ac:dyDescent="0.25">
      <c r="A19" s="8"/>
      <c r="B19" s="8"/>
      <c r="C19" s="35">
        <v>43472</v>
      </c>
      <c r="D19" s="35">
        <v>43472</v>
      </c>
      <c r="E19" s="34"/>
      <c r="F19" s="34">
        <v>156</v>
      </c>
      <c r="G19" s="34" t="s">
        <v>196</v>
      </c>
      <c r="H19" s="36"/>
      <c r="I19" s="37">
        <v>48000030</v>
      </c>
      <c r="J19" s="34" t="s">
        <v>186</v>
      </c>
      <c r="K19" s="38">
        <v>115</v>
      </c>
      <c r="L19" s="89">
        <f t="shared" si="0"/>
        <v>0</v>
      </c>
    </row>
    <row r="20" spans="1:12" x14ac:dyDescent="0.25">
      <c r="A20" s="8"/>
      <c r="B20" s="8"/>
      <c r="C20" s="35">
        <v>43472</v>
      </c>
      <c r="D20" s="35">
        <v>43472</v>
      </c>
      <c r="E20" s="34"/>
      <c r="F20" s="34">
        <v>158</v>
      </c>
      <c r="G20" s="34" t="s">
        <v>197</v>
      </c>
      <c r="H20" s="36"/>
      <c r="I20" s="37">
        <v>48000030</v>
      </c>
      <c r="J20" s="34" t="s">
        <v>186</v>
      </c>
      <c r="K20" s="38">
        <v>450</v>
      </c>
      <c r="L20" s="89">
        <f t="shared" si="0"/>
        <v>0</v>
      </c>
    </row>
    <row r="21" spans="1:12" x14ac:dyDescent="0.25">
      <c r="A21" s="8"/>
      <c r="B21" s="8"/>
      <c r="C21" s="35">
        <v>43472</v>
      </c>
      <c r="D21" s="35">
        <v>43472</v>
      </c>
      <c r="E21" s="34"/>
      <c r="F21" s="34">
        <v>160</v>
      </c>
      <c r="G21" s="34" t="s">
        <v>198</v>
      </c>
      <c r="H21" s="36"/>
      <c r="I21" s="37">
        <v>48000030</v>
      </c>
      <c r="J21" s="34" t="s">
        <v>186</v>
      </c>
      <c r="K21" s="38">
        <v>115</v>
      </c>
      <c r="L21" s="89">
        <f t="shared" si="0"/>
        <v>0</v>
      </c>
    </row>
    <row r="22" spans="1:12" x14ac:dyDescent="0.25">
      <c r="A22" s="8"/>
      <c r="B22" s="8"/>
      <c r="C22" s="35">
        <v>43472</v>
      </c>
      <c r="D22" s="35">
        <v>43472</v>
      </c>
      <c r="E22" s="34"/>
      <c r="F22" s="34">
        <v>162</v>
      </c>
      <c r="G22" s="34" t="s">
        <v>199</v>
      </c>
      <c r="H22" s="36"/>
      <c r="I22" s="37">
        <v>48000030</v>
      </c>
      <c r="J22" s="34" t="s">
        <v>186</v>
      </c>
      <c r="K22" s="38">
        <v>200</v>
      </c>
      <c r="L22" s="89">
        <f t="shared" si="0"/>
        <v>0</v>
      </c>
    </row>
    <row r="23" spans="1:12" x14ac:dyDescent="0.25">
      <c r="A23" s="8"/>
      <c r="B23" s="8"/>
      <c r="C23" s="35">
        <v>43472</v>
      </c>
      <c r="D23" s="35">
        <v>43472</v>
      </c>
      <c r="E23" s="34"/>
      <c r="F23" s="34">
        <v>166</v>
      </c>
      <c r="G23" s="34" t="s">
        <v>201</v>
      </c>
      <c r="H23" s="36"/>
      <c r="I23" s="37">
        <v>48000030</v>
      </c>
      <c r="J23" s="34" t="s">
        <v>186</v>
      </c>
      <c r="K23" s="38">
        <v>115</v>
      </c>
      <c r="L23" s="89">
        <f t="shared" si="0"/>
        <v>0</v>
      </c>
    </row>
    <row r="24" spans="1:12" x14ac:dyDescent="0.25">
      <c r="A24" s="8"/>
      <c r="B24" s="8"/>
      <c r="C24" s="35">
        <v>43472</v>
      </c>
      <c r="D24" s="35">
        <v>43472</v>
      </c>
      <c r="E24" s="34"/>
      <c r="F24" s="34">
        <v>168</v>
      </c>
      <c r="G24" s="34" t="s">
        <v>202</v>
      </c>
      <c r="H24" s="36"/>
      <c r="I24" s="37">
        <v>48000030</v>
      </c>
      <c r="J24" s="34" t="s">
        <v>186</v>
      </c>
      <c r="K24" s="38">
        <v>345</v>
      </c>
      <c r="L24" s="89">
        <f t="shared" si="0"/>
        <v>0</v>
      </c>
    </row>
    <row r="25" spans="1:12" x14ac:dyDescent="0.25">
      <c r="A25" s="8"/>
      <c r="B25" s="8"/>
      <c r="C25" s="35">
        <v>43472</v>
      </c>
      <c r="D25" s="35">
        <v>43472</v>
      </c>
      <c r="E25" s="34"/>
      <c r="F25" s="34">
        <v>170</v>
      </c>
      <c r="G25" s="34" t="s">
        <v>203</v>
      </c>
      <c r="H25" s="36"/>
      <c r="I25" s="37">
        <v>48000030</v>
      </c>
      <c r="J25" s="34" t="s">
        <v>186</v>
      </c>
      <c r="K25" s="38">
        <v>345</v>
      </c>
      <c r="L25" s="89">
        <f t="shared" si="0"/>
        <v>0</v>
      </c>
    </row>
    <row r="26" spans="1:12" x14ac:dyDescent="0.25">
      <c r="A26" s="8"/>
      <c r="B26" s="8"/>
      <c r="C26" s="35">
        <v>43472</v>
      </c>
      <c r="D26" s="35">
        <v>43472</v>
      </c>
      <c r="E26" s="34"/>
      <c r="F26" s="34">
        <v>172</v>
      </c>
      <c r="G26" s="34" t="s">
        <v>204</v>
      </c>
      <c r="H26" s="36"/>
      <c r="I26" s="37">
        <v>48000030</v>
      </c>
      <c r="J26" s="34" t="s">
        <v>186</v>
      </c>
      <c r="K26" s="38">
        <v>200</v>
      </c>
      <c r="L26" s="89">
        <f t="shared" si="0"/>
        <v>0</v>
      </c>
    </row>
    <row r="27" spans="1:12" x14ac:dyDescent="0.25">
      <c r="A27" s="8"/>
      <c r="B27" s="8"/>
      <c r="C27" s="35">
        <v>43472</v>
      </c>
      <c r="D27" s="35">
        <v>43472</v>
      </c>
      <c r="E27" s="34"/>
      <c r="F27" s="34">
        <v>174</v>
      </c>
      <c r="G27" s="34" t="s">
        <v>205</v>
      </c>
      <c r="H27" s="36"/>
      <c r="I27" s="37">
        <v>48000030</v>
      </c>
      <c r="J27" s="34" t="s">
        <v>186</v>
      </c>
      <c r="K27" s="38">
        <v>450</v>
      </c>
      <c r="L27" s="89">
        <f t="shared" si="0"/>
        <v>0</v>
      </c>
    </row>
    <row r="28" spans="1:12" x14ac:dyDescent="0.25">
      <c r="A28" s="8"/>
      <c r="B28" s="8"/>
      <c r="C28" s="35">
        <v>43472</v>
      </c>
      <c r="D28" s="35">
        <v>43472</v>
      </c>
      <c r="E28" s="34"/>
      <c r="F28" s="34">
        <v>176</v>
      </c>
      <c r="G28" s="34" t="s">
        <v>206</v>
      </c>
      <c r="H28" s="36"/>
      <c r="I28" s="37">
        <v>48000030</v>
      </c>
      <c r="J28" s="34" t="s">
        <v>186</v>
      </c>
      <c r="K28" s="38">
        <v>200</v>
      </c>
      <c r="L28" s="89">
        <f t="shared" si="0"/>
        <v>0</v>
      </c>
    </row>
    <row r="29" spans="1:12" x14ac:dyDescent="0.25">
      <c r="A29" s="8"/>
      <c r="B29" s="8"/>
      <c r="C29" s="35">
        <v>43472</v>
      </c>
      <c r="D29" s="35">
        <v>43472</v>
      </c>
      <c r="E29" s="34"/>
      <c r="F29" s="34">
        <v>178</v>
      </c>
      <c r="G29" s="34" t="s">
        <v>207</v>
      </c>
      <c r="H29" s="36"/>
      <c r="I29" s="37">
        <v>48000030</v>
      </c>
      <c r="J29" s="34" t="s">
        <v>186</v>
      </c>
      <c r="K29" s="38">
        <v>200</v>
      </c>
      <c r="L29" s="89">
        <f t="shared" si="0"/>
        <v>0</v>
      </c>
    </row>
    <row r="30" spans="1:12" x14ac:dyDescent="0.25">
      <c r="A30" s="8"/>
      <c r="B30" s="8"/>
      <c r="C30" s="35">
        <v>43472</v>
      </c>
      <c r="D30" s="35">
        <v>43472</v>
      </c>
      <c r="E30" s="34"/>
      <c r="F30" s="34">
        <v>180</v>
      </c>
      <c r="G30" s="34" t="s">
        <v>208</v>
      </c>
      <c r="H30" s="36"/>
      <c r="I30" s="37">
        <v>48000030</v>
      </c>
      <c r="J30" s="34" t="s">
        <v>186</v>
      </c>
      <c r="K30" s="38">
        <v>345</v>
      </c>
      <c r="L30" s="89">
        <f t="shared" si="0"/>
        <v>0</v>
      </c>
    </row>
    <row r="31" spans="1:12" x14ac:dyDescent="0.25">
      <c r="A31" s="8"/>
      <c r="B31" s="8"/>
      <c r="C31" s="35">
        <v>43472</v>
      </c>
      <c r="D31" s="35">
        <v>43472</v>
      </c>
      <c r="E31" s="34"/>
      <c r="F31" s="34">
        <v>182</v>
      </c>
      <c r="G31" s="34" t="s">
        <v>209</v>
      </c>
      <c r="H31" s="36"/>
      <c r="I31" s="37">
        <v>48000030</v>
      </c>
      <c r="J31" s="34" t="s">
        <v>186</v>
      </c>
      <c r="K31" s="38">
        <v>115</v>
      </c>
      <c r="L31" s="89">
        <f t="shared" si="0"/>
        <v>0</v>
      </c>
    </row>
    <row r="32" spans="1:12" x14ac:dyDescent="0.25">
      <c r="A32" s="8"/>
      <c r="B32" s="8"/>
      <c r="C32" s="35">
        <v>43472</v>
      </c>
      <c r="D32" s="35">
        <v>43472</v>
      </c>
      <c r="E32" s="34"/>
      <c r="F32" s="34">
        <v>184</v>
      </c>
      <c r="G32" s="34" t="s">
        <v>210</v>
      </c>
      <c r="H32" s="36"/>
      <c r="I32" s="37">
        <v>48000030</v>
      </c>
      <c r="J32" s="34" t="s">
        <v>186</v>
      </c>
      <c r="K32" s="38">
        <v>200</v>
      </c>
      <c r="L32" s="89">
        <f t="shared" si="0"/>
        <v>0</v>
      </c>
    </row>
    <row r="33" spans="1:12" x14ac:dyDescent="0.25">
      <c r="A33" s="8"/>
      <c r="B33" s="8"/>
      <c r="C33" s="35">
        <v>43472</v>
      </c>
      <c r="D33" s="35">
        <v>43472</v>
      </c>
      <c r="E33" s="34"/>
      <c r="F33" s="34">
        <v>186</v>
      </c>
      <c r="G33" s="34" t="s">
        <v>211</v>
      </c>
      <c r="H33" s="36"/>
      <c r="I33" s="37">
        <v>48000030</v>
      </c>
      <c r="J33" s="34" t="s">
        <v>186</v>
      </c>
      <c r="K33" s="38">
        <v>345</v>
      </c>
      <c r="L33" s="89">
        <f t="shared" si="0"/>
        <v>0</v>
      </c>
    </row>
    <row r="34" spans="1:12" x14ac:dyDescent="0.25">
      <c r="A34" s="8"/>
      <c r="B34" s="8"/>
      <c r="C34" s="35">
        <v>43472</v>
      </c>
      <c r="D34" s="35">
        <v>43472</v>
      </c>
      <c r="E34" s="34"/>
      <c r="F34" s="34">
        <v>188</v>
      </c>
      <c r="G34" s="34" t="s">
        <v>212</v>
      </c>
      <c r="H34" s="36"/>
      <c r="I34" s="37">
        <v>48000030</v>
      </c>
      <c r="J34" s="34" t="s">
        <v>186</v>
      </c>
      <c r="K34" s="38">
        <v>345</v>
      </c>
      <c r="L34" s="89">
        <f t="shared" si="0"/>
        <v>0</v>
      </c>
    </row>
    <row r="35" spans="1:12" x14ac:dyDescent="0.25">
      <c r="A35" s="8"/>
      <c r="B35" s="8"/>
      <c r="C35" s="35">
        <v>43472</v>
      </c>
      <c r="D35" s="35">
        <v>43472</v>
      </c>
      <c r="E35" s="34"/>
      <c r="F35" s="34">
        <v>190</v>
      </c>
      <c r="G35" s="34" t="s">
        <v>213</v>
      </c>
      <c r="H35" s="36"/>
      <c r="I35" s="37">
        <v>48000030</v>
      </c>
      <c r="J35" s="34" t="s">
        <v>186</v>
      </c>
      <c r="K35" s="38">
        <v>200</v>
      </c>
      <c r="L35" s="89">
        <f t="shared" si="0"/>
        <v>0</v>
      </c>
    </row>
    <row r="36" spans="1:12" x14ac:dyDescent="0.25">
      <c r="A36" s="8"/>
      <c r="B36" s="8"/>
      <c r="C36" s="35">
        <v>43472</v>
      </c>
      <c r="D36" s="35">
        <v>43472</v>
      </c>
      <c r="E36" s="34"/>
      <c r="F36" s="34">
        <v>192</v>
      </c>
      <c r="G36" s="34" t="s">
        <v>214</v>
      </c>
      <c r="H36" s="36"/>
      <c r="I36" s="37">
        <v>48000030</v>
      </c>
      <c r="J36" s="34" t="s">
        <v>186</v>
      </c>
      <c r="K36" s="38">
        <v>125</v>
      </c>
      <c r="L36" s="89">
        <f t="shared" si="0"/>
        <v>0</v>
      </c>
    </row>
    <row r="37" spans="1:12" x14ac:dyDescent="0.25">
      <c r="A37" s="8"/>
      <c r="B37" s="8"/>
      <c r="C37" s="35">
        <v>43472</v>
      </c>
      <c r="D37" s="35">
        <v>43472</v>
      </c>
      <c r="E37" s="34"/>
      <c r="F37" s="34">
        <v>194</v>
      </c>
      <c r="G37" s="34" t="s">
        <v>215</v>
      </c>
      <c r="H37" s="36"/>
      <c r="I37" s="37">
        <v>48000030</v>
      </c>
      <c r="J37" s="34" t="s">
        <v>186</v>
      </c>
      <c r="K37" s="38">
        <v>115</v>
      </c>
      <c r="L37" s="89">
        <f t="shared" si="0"/>
        <v>0</v>
      </c>
    </row>
    <row r="38" spans="1:12" x14ac:dyDescent="0.25">
      <c r="A38" s="8"/>
      <c r="B38" s="8"/>
      <c r="C38" s="35">
        <v>43472</v>
      </c>
      <c r="D38" s="35">
        <v>43472</v>
      </c>
      <c r="E38" s="34"/>
      <c r="F38" s="34">
        <v>196</v>
      </c>
      <c r="G38" s="34" t="s">
        <v>216</v>
      </c>
      <c r="H38" s="36"/>
      <c r="I38" s="37">
        <v>48000030</v>
      </c>
      <c r="J38" s="34" t="s">
        <v>186</v>
      </c>
      <c r="K38" s="38">
        <v>115</v>
      </c>
      <c r="L38" s="89">
        <f t="shared" si="0"/>
        <v>0</v>
      </c>
    </row>
    <row r="39" spans="1:12" x14ac:dyDescent="0.25">
      <c r="A39" s="8"/>
      <c r="B39" s="8"/>
      <c r="C39" s="35">
        <v>43472</v>
      </c>
      <c r="D39" s="35">
        <v>43472</v>
      </c>
      <c r="E39" s="34"/>
      <c r="F39" s="34">
        <v>198</v>
      </c>
      <c r="G39" s="34" t="s">
        <v>217</v>
      </c>
      <c r="H39" s="36"/>
      <c r="I39" s="37">
        <v>48000030</v>
      </c>
      <c r="J39" s="34" t="s">
        <v>186</v>
      </c>
      <c r="K39" s="38">
        <v>115</v>
      </c>
      <c r="L39" s="89">
        <f t="shared" si="0"/>
        <v>0</v>
      </c>
    </row>
    <row r="40" spans="1:12" x14ac:dyDescent="0.25">
      <c r="A40" s="8"/>
      <c r="B40" s="8"/>
      <c r="C40" s="35">
        <v>43472</v>
      </c>
      <c r="D40" s="35">
        <v>43472</v>
      </c>
      <c r="E40" s="34"/>
      <c r="F40" s="34">
        <v>200</v>
      </c>
      <c r="G40" s="34" t="s">
        <v>218</v>
      </c>
      <c r="H40" s="36"/>
      <c r="I40" s="37">
        <v>48000030</v>
      </c>
      <c r="J40" s="34" t="s">
        <v>186</v>
      </c>
      <c r="K40" s="38">
        <v>345</v>
      </c>
      <c r="L40" s="89">
        <f t="shared" si="0"/>
        <v>0</v>
      </c>
    </row>
    <row r="41" spans="1:12" x14ac:dyDescent="0.25">
      <c r="A41" s="8"/>
      <c r="B41" s="8"/>
      <c r="C41" s="35">
        <v>43472</v>
      </c>
      <c r="D41" s="35">
        <v>43472</v>
      </c>
      <c r="E41" s="34"/>
      <c r="F41" s="34">
        <v>202</v>
      </c>
      <c r="G41" s="34" t="s">
        <v>219</v>
      </c>
      <c r="H41" s="36"/>
      <c r="I41" s="37">
        <v>48000030</v>
      </c>
      <c r="J41" s="34" t="s">
        <v>186</v>
      </c>
      <c r="K41" s="38">
        <v>200</v>
      </c>
      <c r="L41" s="89">
        <f t="shared" si="0"/>
        <v>0</v>
      </c>
    </row>
    <row r="42" spans="1:12" x14ac:dyDescent="0.25">
      <c r="A42" s="8"/>
      <c r="B42" s="8"/>
      <c r="C42" s="35">
        <v>43472</v>
      </c>
      <c r="D42" s="35">
        <v>43472</v>
      </c>
      <c r="E42" s="34"/>
      <c r="F42" s="34">
        <v>204</v>
      </c>
      <c r="G42" s="34" t="s">
        <v>220</v>
      </c>
      <c r="H42" s="36"/>
      <c r="I42" s="37">
        <v>48000030</v>
      </c>
      <c r="J42" s="34" t="s">
        <v>186</v>
      </c>
      <c r="K42" s="38">
        <v>345</v>
      </c>
      <c r="L42" s="89">
        <f t="shared" si="0"/>
        <v>0</v>
      </c>
    </row>
    <row r="43" spans="1:12" x14ac:dyDescent="0.25">
      <c r="A43" s="8"/>
      <c r="B43" s="8"/>
      <c r="C43" s="35">
        <v>43472</v>
      </c>
      <c r="D43" s="35">
        <v>43472</v>
      </c>
      <c r="E43" s="34"/>
      <c r="F43" s="34">
        <v>206</v>
      </c>
      <c r="G43" s="34" t="s">
        <v>221</v>
      </c>
      <c r="H43" s="36"/>
      <c r="I43" s="37">
        <v>48000030</v>
      </c>
      <c r="J43" s="34" t="s">
        <v>186</v>
      </c>
      <c r="K43" s="38">
        <v>345</v>
      </c>
      <c r="L43" s="89">
        <f t="shared" si="0"/>
        <v>0</v>
      </c>
    </row>
    <row r="44" spans="1:12" x14ac:dyDescent="0.25">
      <c r="A44" s="8"/>
      <c r="B44" s="8"/>
      <c r="C44" s="35">
        <v>43472</v>
      </c>
      <c r="D44" s="35">
        <v>43472</v>
      </c>
      <c r="E44" s="34"/>
      <c r="F44" s="34">
        <v>208</v>
      </c>
      <c r="G44" s="34" t="s">
        <v>222</v>
      </c>
      <c r="H44" s="36"/>
      <c r="I44" s="37">
        <v>48000030</v>
      </c>
      <c r="J44" s="34" t="s">
        <v>186</v>
      </c>
      <c r="K44" s="38">
        <v>200</v>
      </c>
      <c r="L44" s="89">
        <f t="shared" si="0"/>
        <v>0</v>
      </c>
    </row>
    <row r="45" spans="1:12" x14ac:dyDescent="0.25">
      <c r="A45" s="8"/>
      <c r="B45" s="8"/>
      <c r="C45" s="35">
        <v>43472</v>
      </c>
      <c r="D45" s="35">
        <v>43472</v>
      </c>
      <c r="E45" s="34"/>
      <c r="F45" s="34">
        <v>210</v>
      </c>
      <c r="G45" s="34" t="s">
        <v>223</v>
      </c>
      <c r="H45" s="36"/>
      <c r="I45" s="37">
        <v>48000030</v>
      </c>
      <c r="J45" s="34" t="s">
        <v>186</v>
      </c>
      <c r="K45" s="38">
        <v>345</v>
      </c>
      <c r="L45" s="89">
        <f t="shared" si="0"/>
        <v>0</v>
      </c>
    </row>
    <row r="46" spans="1:12" x14ac:dyDescent="0.25">
      <c r="A46" s="8"/>
      <c r="B46" s="8"/>
      <c r="C46" s="35">
        <v>43472</v>
      </c>
      <c r="D46" s="35">
        <v>43472</v>
      </c>
      <c r="E46" s="34"/>
      <c r="F46" s="34">
        <v>212</v>
      </c>
      <c r="G46" s="34" t="s">
        <v>224</v>
      </c>
      <c r="H46" s="36"/>
      <c r="I46" s="37">
        <v>48000030</v>
      </c>
      <c r="J46" s="34" t="s">
        <v>186</v>
      </c>
      <c r="K46" s="38">
        <v>115</v>
      </c>
      <c r="L46" s="89">
        <f t="shared" si="0"/>
        <v>0</v>
      </c>
    </row>
    <row r="47" spans="1:12" x14ac:dyDescent="0.25">
      <c r="A47" s="8"/>
      <c r="B47" s="8"/>
      <c r="C47" s="35">
        <v>43472</v>
      </c>
      <c r="D47" s="35">
        <v>43472</v>
      </c>
      <c r="E47" s="34"/>
      <c r="F47" s="34">
        <v>214</v>
      </c>
      <c r="G47" s="34" t="s">
        <v>225</v>
      </c>
      <c r="H47" s="36"/>
      <c r="I47" s="37">
        <v>48000030</v>
      </c>
      <c r="J47" s="34" t="s">
        <v>186</v>
      </c>
      <c r="K47" s="38">
        <v>115</v>
      </c>
      <c r="L47" s="89">
        <f t="shared" si="0"/>
        <v>0</v>
      </c>
    </row>
    <row r="48" spans="1:12" x14ac:dyDescent="0.25">
      <c r="A48" s="8"/>
      <c r="B48" s="8"/>
      <c r="C48" s="35">
        <v>43472</v>
      </c>
      <c r="D48" s="35">
        <v>43472</v>
      </c>
      <c r="E48" s="34"/>
      <c r="F48" s="34">
        <v>216</v>
      </c>
      <c r="G48" s="34" t="s">
        <v>226</v>
      </c>
      <c r="H48" s="36"/>
      <c r="I48" s="37">
        <v>48000030</v>
      </c>
      <c r="J48" s="34" t="s">
        <v>186</v>
      </c>
      <c r="K48" s="38">
        <v>450</v>
      </c>
      <c r="L48" s="89">
        <f t="shared" si="0"/>
        <v>0</v>
      </c>
    </row>
    <row r="49" spans="1:12" x14ac:dyDescent="0.25">
      <c r="A49" s="8"/>
      <c r="B49" s="8"/>
      <c r="C49" s="35">
        <v>43472</v>
      </c>
      <c r="D49" s="35">
        <v>43472</v>
      </c>
      <c r="E49" s="34"/>
      <c r="F49" s="34">
        <v>218</v>
      </c>
      <c r="G49" s="34" t="s">
        <v>227</v>
      </c>
      <c r="H49" s="36"/>
      <c r="I49" s="37">
        <v>48000030</v>
      </c>
      <c r="J49" s="34" t="s">
        <v>186</v>
      </c>
      <c r="K49" s="38">
        <v>115</v>
      </c>
      <c r="L49" s="89">
        <f t="shared" si="0"/>
        <v>0</v>
      </c>
    </row>
    <row r="50" spans="1:12" x14ac:dyDescent="0.25">
      <c r="A50" s="8"/>
      <c r="B50" s="8"/>
      <c r="C50" s="35">
        <v>43472</v>
      </c>
      <c r="D50" s="35">
        <v>43472</v>
      </c>
      <c r="E50" s="34"/>
      <c r="F50" s="34">
        <v>220</v>
      </c>
      <c r="G50" s="34" t="s">
        <v>228</v>
      </c>
      <c r="H50" s="36"/>
      <c r="I50" s="37">
        <v>48000030</v>
      </c>
      <c r="J50" s="34" t="s">
        <v>186</v>
      </c>
      <c r="K50" s="38">
        <v>200</v>
      </c>
      <c r="L50" s="89">
        <f t="shared" si="0"/>
        <v>0</v>
      </c>
    </row>
    <row r="51" spans="1:12" x14ac:dyDescent="0.25">
      <c r="A51" s="8"/>
      <c r="B51" s="8"/>
      <c r="C51" s="35">
        <v>43472</v>
      </c>
      <c r="D51" s="35">
        <v>43472</v>
      </c>
      <c r="E51" s="34"/>
      <c r="F51" s="34">
        <v>222</v>
      </c>
      <c r="G51" s="34" t="s">
        <v>229</v>
      </c>
      <c r="H51" s="36"/>
      <c r="I51" s="37">
        <v>48000030</v>
      </c>
      <c r="J51" s="34" t="s">
        <v>186</v>
      </c>
      <c r="K51" s="38">
        <v>345</v>
      </c>
      <c r="L51" s="89">
        <f t="shared" si="0"/>
        <v>0</v>
      </c>
    </row>
    <row r="52" spans="1:12" x14ac:dyDescent="0.25">
      <c r="A52" s="8"/>
      <c r="B52" s="8"/>
      <c r="C52" s="35">
        <v>43472</v>
      </c>
      <c r="D52" s="35">
        <v>43472</v>
      </c>
      <c r="E52" s="34"/>
      <c r="F52" s="34">
        <v>224</v>
      </c>
      <c r="G52" s="34" t="s">
        <v>230</v>
      </c>
      <c r="H52" s="36"/>
      <c r="I52" s="37">
        <v>48000030</v>
      </c>
      <c r="J52" s="34" t="s">
        <v>186</v>
      </c>
      <c r="K52" s="38">
        <v>450</v>
      </c>
      <c r="L52" s="89">
        <f t="shared" si="0"/>
        <v>0</v>
      </c>
    </row>
    <row r="53" spans="1:12" x14ac:dyDescent="0.25">
      <c r="A53" s="8"/>
      <c r="B53" s="8"/>
      <c r="C53" s="35">
        <v>43472</v>
      </c>
      <c r="D53" s="35">
        <v>43472</v>
      </c>
      <c r="E53" s="34"/>
      <c r="F53" s="34">
        <v>226</v>
      </c>
      <c r="G53" s="34" t="s">
        <v>231</v>
      </c>
      <c r="H53" s="36"/>
      <c r="I53" s="37">
        <v>48000030</v>
      </c>
      <c r="J53" s="34" t="s">
        <v>186</v>
      </c>
      <c r="K53" s="38">
        <v>115</v>
      </c>
      <c r="L53" s="89">
        <f t="shared" si="0"/>
        <v>0</v>
      </c>
    </row>
    <row r="54" spans="1:12" x14ac:dyDescent="0.25">
      <c r="A54" s="8"/>
      <c r="B54" s="8"/>
      <c r="C54" s="35">
        <v>43472</v>
      </c>
      <c r="D54" s="35">
        <v>43472</v>
      </c>
      <c r="E54" s="34"/>
      <c r="F54" s="34">
        <v>228</v>
      </c>
      <c r="G54" s="34" t="s">
        <v>232</v>
      </c>
      <c r="H54" s="36"/>
      <c r="I54" s="37">
        <v>48000030</v>
      </c>
      <c r="J54" s="34" t="s">
        <v>186</v>
      </c>
      <c r="K54" s="38">
        <v>50</v>
      </c>
      <c r="L54" s="89">
        <f t="shared" si="0"/>
        <v>0</v>
      </c>
    </row>
    <row r="55" spans="1:12" x14ac:dyDescent="0.25">
      <c r="A55" s="8"/>
      <c r="B55" s="8"/>
      <c r="C55" s="35">
        <v>43472</v>
      </c>
      <c r="D55" s="35">
        <v>43472</v>
      </c>
      <c r="E55" s="34"/>
      <c r="F55" s="34">
        <v>230</v>
      </c>
      <c r="G55" s="34" t="s">
        <v>233</v>
      </c>
      <c r="H55" s="36"/>
      <c r="I55" s="37">
        <v>48000030</v>
      </c>
      <c r="J55" s="34" t="s">
        <v>186</v>
      </c>
      <c r="K55" s="38">
        <v>450</v>
      </c>
      <c r="L55" s="89">
        <f t="shared" si="0"/>
        <v>0</v>
      </c>
    </row>
    <row r="56" spans="1:12" x14ac:dyDescent="0.25">
      <c r="A56" s="8"/>
      <c r="B56" s="8"/>
      <c r="C56" s="35">
        <v>43472</v>
      </c>
      <c r="D56" s="35">
        <v>43472</v>
      </c>
      <c r="E56" s="34"/>
      <c r="F56" s="34">
        <v>232</v>
      </c>
      <c r="G56" s="34" t="s">
        <v>234</v>
      </c>
      <c r="H56" s="36"/>
      <c r="I56" s="37">
        <v>48000030</v>
      </c>
      <c r="J56" s="34" t="s">
        <v>186</v>
      </c>
      <c r="K56" s="38">
        <v>115</v>
      </c>
      <c r="L56" s="89">
        <f t="shared" si="0"/>
        <v>0</v>
      </c>
    </row>
    <row r="57" spans="1:12" x14ac:dyDescent="0.25">
      <c r="A57" s="8"/>
      <c r="B57" s="8"/>
      <c r="C57" s="35">
        <v>43472</v>
      </c>
      <c r="D57" s="35">
        <v>43472</v>
      </c>
      <c r="E57" s="34"/>
      <c r="F57" s="34">
        <v>234</v>
      </c>
      <c r="G57" s="34" t="s">
        <v>235</v>
      </c>
      <c r="H57" s="36"/>
      <c r="I57" s="37">
        <v>48000030</v>
      </c>
      <c r="J57" s="34" t="s">
        <v>186</v>
      </c>
      <c r="K57" s="38">
        <v>200</v>
      </c>
      <c r="L57" s="89">
        <f t="shared" si="0"/>
        <v>0</v>
      </c>
    </row>
    <row r="58" spans="1:12" x14ac:dyDescent="0.25">
      <c r="A58" s="8"/>
      <c r="B58" s="8"/>
      <c r="C58" s="35">
        <v>43472</v>
      </c>
      <c r="D58" s="35">
        <v>43472</v>
      </c>
      <c r="E58" s="34"/>
      <c r="F58" s="34">
        <v>236</v>
      </c>
      <c r="G58" s="34" t="s">
        <v>236</v>
      </c>
      <c r="H58" s="36"/>
      <c r="I58" s="37">
        <v>48000030</v>
      </c>
      <c r="J58" s="34" t="s">
        <v>186</v>
      </c>
      <c r="K58" s="38">
        <v>115</v>
      </c>
      <c r="L58" s="89">
        <f t="shared" si="0"/>
        <v>0</v>
      </c>
    </row>
    <row r="59" spans="1:12" x14ac:dyDescent="0.25">
      <c r="A59" s="8"/>
      <c r="B59" s="8"/>
      <c r="C59" s="35">
        <v>43472</v>
      </c>
      <c r="D59" s="35">
        <v>43472</v>
      </c>
      <c r="E59" s="34"/>
      <c r="F59" s="34">
        <v>238</v>
      </c>
      <c r="G59" s="34" t="s">
        <v>237</v>
      </c>
      <c r="H59" s="36"/>
      <c r="I59" s="37">
        <v>48000030</v>
      </c>
      <c r="J59" s="34" t="s">
        <v>186</v>
      </c>
      <c r="K59" s="38">
        <v>345</v>
      </c>
      <c r="L59" s="89">
        <f t="shared" si="0"/>
        <v>0</v>
      </c>
    </row>
    <row r="60" spans="1:12" x14ac:dyDescent="0.25">
      <c r="A60" s="8"/>
      <c r="B60" s="8"/>
      <c r="C60" s="35">
        <v>43472</v>
      </c>
      <c r="D60" s="35">
        <v>43472</v>
      </c>
      <c r="E60" s="34"/>
      <c r="F60" s="34">
        <v>240</v>
      </c>
      <c r="G60" s="34" t="s">
        <v>238</v>
      </c>
      <c r="H60" s="36"/>
      <c r="I60" s="37">
        <v>48000030</v>
      </c>
      <c r="J60" s="34" t="s">
        <v>186</v>
      </c>
      <c r="K60" s="38">
        <v>175</v>
      </c>
      <c r="L60" s="89">
        <f t="shared" si="0"/>
        <v>0</v>
      </c>
    </row>
    <row r="61" spans="1:12" x14ac:dyDescent="0.25">
      <c r="A61" s="8"/>
      <c r="B61" s="8"/>
      <c r="C61" s="35">
        <v>43472</v>
      </c>
      <c r="D61" s="35">
        <v>43472</v>
      </c>
      <c r="E61" s="34"/>
      <c r="F61" s="34">
        <v>242</v>
      </c>
      <c r="G61" s="34" t="s">
        <v>239</v>
      </c>
      <c r="H61" s="36"/>
      <c r="I61" s="37">
        <v>48000030</v>
      </c>
      <c r="J61" s="34" t="s">
        <v>186</v>
      </c>
      <c r="K61" s="38">
        <v>115</v>
      </c>
      <c r="L61" s="89">
        <f t="shared" si="0"/>
        <v>0</v>
      </c>
    </row>
    <row r="62" spans="1:12" x14ac:dyDescent="0.25">
      <c r="A62" s="8"/>
      <c r="B62" s="8"/>
      <c r="C62" s="35">
        <v>43472</v>
      </c>
      <c r="D62" s="35">
        <v>43472</v>
      </c>
      <c r="E62" s="34"/>
      <c r="F62" s="34">
        <v>244</v>
      </c>
      <c r="G62" s="34" t="s">
        <v>240</v>
      </c>
      <c r="H62" s="36"/>
      <c r="I62" s="37">
        <v>48000030</v>
      </c>
      <c r="J62" s="34" t="s">
        <v>186</v>
      </c>
      <c r="K62" s="38">
        <v>200</v>
      </c>
      <c r="L62" s="89">
        <f t="shared" si="0"/>
        <v>0</v>
      </c>
    </row>
    <row r="63" spans="1:12" x14ac:dyDescent="0.25">
      <c r="A63" s="8"/>
      <c r="B63" s="8"/>
      <c r="C63" s="35">
        <v>43472</v>
      </c>
      <c r="D63" s="35">
        <v>43472</v>
      </c>
      <c r="E63" s="34"/>
      <c r="F63" s="34">
        <v>246</v>
      </c>
      <c r="G63" s="34" t="s">
        <v>241</v>
      </c>
      <c r="H63" s="36"/>
      <c r="I63" s="37">
        <v>48000030</v>
      </c>
      <c r="J63" s="34" t="s">
        <v>186</v>
      </c>
      <c r="K63" s="38">
        <v>115</v>
      </c>
      <c r="L63" s="89">
        <f t="shared" si="0"/>
        <v>0</v>
      </c>
    </row>
    <row r="64" spans="1:12" x14ac:dyDescent="0.25">
      <c r="A64" s="8"/>
      <c r="B64" s="8"/>
      <c r="C64" s="35">
        <v>43472</v>
      </c>
      <c r="D64" s="35">
        <v>43472</v>
      </c>
      <c r="E64" s="34"/>
      <c r="F64" s="34">
        <v>248</v>
      </c>
      <c r="G64" s="34" t="s">
        <v>242</v>
      </c>
      <c r="H64" s="36"/>
      <c r="I64" s="37">
        <v>48000030</v>
      </c>
      <c r="J64" s="34" t="s">
        <v>186</v>
      </c>
      <c r="K64" s="38">
        <v>200</v>
      </c>
      <c r="L64" s="89">
        <f t="shared" si="0"/>
        <v>0</v>
      </c>
    </row>
    <row r="65" spans="1:12" x14ac:dyDescent="0.25">
      <c r="A65" s="8"/>
      <c r="B65" s="8"/>
      <c r="C65" s="35">
        <v>43472</v>
      </c>
      <c r="D65" s="35">
        <v>43472</v>
      </c>
      <c r="E65" s="34"/>
      <c r="F65" s="34">
        <v>250</v>
      </c>
      <c r="G65" s="34" t="s">
        <v>243</v>
      </c>
      <c r="H65" s="36"/>
      <c r="I65" s="37">
        <v>48000030</v>
      </c>
      <c r="J65" s="34" t="s">
        <v>186</v>
      </c>
      <c r="K65" s="38">
        <v>200</v>
      </c>
      <c r="L65" s="89">
        <f t="shared" si="0"/>
        <v>0</v>
      </c>
    </row>
    <row r="66" spans="1:12" x14ac:dyDescent="0.25">
      <c r="A66" s="8"/>
      <c r="B66" s="8"/>
      <c r="C66" s="35">
        <v>43472</v>
      </c>
      <c r="D66" s="35">
        <v>43472</v>
      </c>
      <c r="E66" s="34"/>
      <c r="F66" s="34">
        <v>252</v>
      </c>
      <c r="G66" s="34" t="s">
        <v>244</v>
      </c>
      <c r="H66" s="36"/>
      <c r="I66" s="37">
        <v>48000030</v>
      </c>
      <c r="J66" s="34" t="s">
        <v>186</v>
      </c>
      <c r="K66" s="38">
        <v>450</v>
      </c>
      <c r="L66" s="89">
        <f t="shared" si="0"/>
        <v>0</v>
      </c>
    </row>
    <row r="67" spans="1:12" x14ac:dyDescent="0.25">
      <c r="A67" s="8"/>
      <c r="B67" s="8"/>
      <c r="C67" s="35">
        <v>43472</v>
      </c>
      <c r="D67" s="35">
        <v>43472</v>
      </c>
      <c r="E67" s="34"/>
      <c r="F67" s="34">
        <v>254</v>
      </c>
      <c r="G67" s="34" t="s">
        <v>245</v>
      </c>
      <c r="H67" s="36"/>
      <c r="I67" s="37">
        <v>48000030</v>
      </c>
      <c r="J67" s="34" t="s">
        <v>186</v>
      </c>
      <c r="K67" s="38">
        <v>115</v>
      </c>
      <c r="L67" s="89">
        <f t="shared" si="0"/>
        <v>0</v>
      </c>
    </row>
    <row r="68" spans="1:12" x14ac:dyDescent="0.25">
      <c r="A68" s="8"/>
      <c r="B68" s="8"/>
      <c r="C68" s="35">
        <v>43473</v>
      </c>
      <c r="D68" s="35">
        <v>43473</v>
      </c>
      <c r="E68" s="34">
        <v>94</v>
      </c>
      <c r="F68" s="34">
        <v>268</v>
      </c>
      <c r="G68" s="34" t="s">
        <v>251</v>
      </c>
      <c r="H68" s="36" t="s">
        <v>252</v>
      </c>
      <c r="I68" s="37">
        <v>41007543</v>
      </c>
      <c r="J68" s="34" t="s">
        <v>253</v>
      </c>
      <c r="K68" s="38">
        <v>148.63</v>
      </c>
      <c r="L68" s="89">
        <f t="shared" si="0"/>
        <v>0</v>
      </c>
    </row>
    <row r="69" spans="1:12" x14ac:dyDescent="0.25">
      <c r="A69" s="8"/>
      <c r="B69" s="8"/>
      <c r="C69" s="35">
        <v>43475</v>
      </c>
      <c r="D69" s="35">
        <v>43475</v>
      </c>
      <c r="E69" s="34"/>
      <c r="F69" s="34">
        <v>283</v>
      </c>
      <c r="G69" s="34" t="s">
        <v>254</v>
      </c>
      <c r="H69" s="36"/>
      <c r="I69" s="37">
        <v>48000030</v>
      </c>
      <c r="J69" s="34" t="s">
        <v>186</v>
      </c>
      <c r="K69" s="38">
        <v>40</v>
      </c>
      <c r="L69" s="89">
        <f t="shared" ref="L69:L132" si="1">+D69-C69</f>
        <v>0</v>
      </c>
    </row>
    <row r="70" spans="1:12" x14ac:dyDescent="0.25">
      <c r="A70" s="8"/>
      <c r="B70" s="8"/>
      <c r="C70" s="35">
        <v>43480</v>
      </c>
      <c r="D70" s="35">
        <v>43480</v>
      </c>
      <c r="E70" s="34">
        <v>109</v>
      </c>
      <c r="F70" s="34">
        <v>307</v>
      </c>
      <c r="G70" s="34" t="s">
        <v>255</v>
      </c>
      <c r="H70" s="36" t="s">
        <v>256</v>
      </c>
      <c r="I70" s="37">
        <v>41003255</v>
      </c>
      <c r="J70" s="34" t="s">
        <v>257</v>
      </c>
      <c r="K70" s="38">
        <v>71.39</v>
      </c>
      <c r="L70" s="89">
        <f t="shared" si="1"/>
        <v>0</v>
      </c>
    </row>
    <row r="71" spans="1:12" x14ac:dyDescent="0.25">
      <c r="A71" s="8"/>
      <c r="B71" s="8"/>
      <c r="C71" s="35">
        <v>43480</v>
      </c>
      <c r="D71" s="35">
        <v>43480</v>
      </c>
      <c r="E71" s="34"/>
      <c r="F71" s="34">
        <v>308</v>
      </c>
      <c r="G71" s="34" t="s">
        <v>255</v>
      </c>
      <c r="H71" s="36" t="s">
        <v>258</v>
      </c>
      <c r="I71" s="37">
        <v>41003255</v>
      </c>
      <c r="J71" s="34" t="s">
        <v>257</v>
      </c>
      <c r="K71" s="38">
        <v>14.51</v>
      </c>
      <c r="L71" s="89">
        <f t="shared" si="1"/>
        <v>0</v>
      </c>
    </row>
    <row r="72" spans="1:12" x14ac:dyDescent="0.25">
      <c r="A72" s="8"/>
      <c r="B72" s="8"/>
      <c r="C72" s="35">
        <v>43466</v>
      </c>
      <c r="D72" s="35">
        <v>43466</v>
      </c>
      <c r="E72" s="34">
        <v>410</v>
      </c>
      <c r="F72" s="34">
        <v>1150</v>
      </c>
      <c r="G72" s="34" t="s">
        <v>55</v>
      </c>
      <c r="H72" s="36" t="s">
        <v>354</v>
      </c>
      <c r="I72" s="37">
        <v>41008151</v>
      </c>
      <c r="J72" s="34" t="s">
        <v>13</v>
      </c>
      <c r="K72" s="38">
        <v>462.22</v>
      </c>
      <c r="L72" s="89">
        <f t="shared" si="1"/>
        <v>0</v>
      </c>
    </row>
    <row r="73" spans="1:12" x14ac:dyDescent="0.25">
      <c r="A73" s="8"/>
      <c r="B73" s="8"/>
      <c r="C73" s="35">
        <v>43466</v>
      </c>
      <c r="D73" s="35">
        <v>43466</v>
      </c>
      <c r="E73" s="34">
        <v>411</v>
      </c>
      <c r="F73" s="34">
        <v>1152</v>
      </c>
      <c r="G73" s="34" t="s">
        <v>55</v>
      </c>
      <c r="H73" s="36"/>
      <c r="I73" s="37">
        <v>41008151</v>
      </c>
      <c r="J73" s="34" t="s">
        <v>13</v>
      </c>
      <c r="K73" s="38">
        <v>47.19</v>
      </c>
      <c r="L73" s="89">
        <f t="shared" si="1"/>
        <v>0</v>
      </c>
    </row>
    <row r="74" spans="1:12" x14ac:dyDescent="0.25">
      <c r="A74" s="8"/>
      <c r="B74" s="8"/>
      <c r="C74" s="35">
        <v>43507</v>
      </c>
      <c r="D74" s="35">
        <v>43507</v>
      </c>
      <c r="E74" s="34">
        <v>464</v>
      </c>
      <c r="F74" s="34">
        <v>1311</v>
      </c>
      <c r="G74" s="34" t="s">
        <v>358</v>
      </c>
      <c r="H74" s="36" t="s">
        <v>359</v>
      </c>
      <c r="I74" s="37">
        <v>41010031</v>
      </c>
      <c r="J74" s="34" t="s">
        <v>360</v>
      </c>
      <c r="K74" s="38">
        <v>42.2</v>
      </c>
      <c r="L74" s="89">
        <f t="shared" si="1"/>
        <v>0</v>
      </c>
    </row>
    <row r="75" spans="1:12" x14ac:dyDescent="0.25">
      <c r="A75" s="8"/>
      <c r="B75" s="8"/>
      <c r="C75" s="35">
        <v>43509</v>
      </c>
      <c r="D75" s="35">
        <v>43509</v>
      </c>
      <c r="E75" s="34">
        <v>483</v>
      </c>
      <c r="F75" s="34">
        <v>1364</v>
      </c>
      <c r="G75" s="34" t="s">
        <v>369</v>
      </c>
      <c r="H75" s="36" t="s">
        <v>370</v>
      </c>
      <c r="I75" s="37">
        <v>41007770</v>
      </c>
      <c r="J75" s="34" t="s">
        <v>371</v>
      </c>
      <c r="K75" s="38">
        <v>62.92</v>
      </c>
      <c r="L75" s="89">
        <f t="shared" si="1"/>
        <v>0</v>
      </c>
    </row>
    <row r="76" spans="1:12" x14ac:dyDescent="0.25">
      <c r="A76" s="8"/>
      <c r="B76" s="8"/>
      <c r="C76" s="35">
        <v>43515</v>
      </c>
      <c r="D76" s="35">
        <v>43515</v>
      </c>
      <c r="E76" s="34">
        <v>506</v>
      </c>
      <c r="F76" s="34">
        <v>1442</v>
      </c>
      <c r="G76" s="34" t="s">
        <v>55</v>
      </c>
      <c r="H76" s="36"/>
      <c r="I76" s="37">
        <v>41008151</v>
      </c>
      <c r="J76" s="34" t="s">
        <v>13</v>
      </c>
      <c r="K76" s="38">
        <v>40.5</v>
      </c>
      <c r="L76" s="89">
        <f t="shared" si="1"/>
        <v>0</v>
      </c>
    </row>
    <row r="77" spans="1:12" x14ac:dyDescent="0.25">
      <c r="A77" s="8"/>
      <c r="B77" s="8"/>
      <c r="C77" s="35">
        <v>43516</v>
      </c>
      <c r="D77" s="35">
        <v>43516</v>
      </c>
      <c r="E77" s="34">
        <v>509</v>
      </c>
      <c r="F77" s="34">
        <v>1450</v>
      </c>
      <c r="G77" s="34" t="s">
        <v>401</v>
      </c>
      <c r="H77" s="36" t="s">
        <v>402</v>
      </c>
      <c r="I77" s="37">
        <v>41007437</v>
      </c>
      <c r="J77" s="34" t="s">
        <v>403</v>
      </c>
      <c r="K77" s="38">
        <v>433.45</v>
      </c>
      <c r="L77" s="89">
        <f t="shared" si="1"/>
        <v>0</v>
      </c>
    </row>
    <row r="78" spans="1:12" x14ac:dyDescent="0.25">
      <c r="A78" s="8"/>
      <c r="B78" s="8"/>
      <c r="C78" s="35">
        <v>43518</v>
      </c>
      <c r="D78" s="35">
        <v>43518</v>
      </c>
      <c r="E78" s="34">
        <v>525</v>
      </c>
      <c r="F78" s="34">
        <v>1502</v>
      </c>
      <c r="G78" s="34" t="s">
        <v>358</v>
      </c>
      <c r="H78" s="36" t="s">
        <v>404</v>
      </c>
      <c r="I78" s="37">
        <v>41010031</v>
      </c>
      <c r="J78" s="34" t="s">
        <v>360</v>
      </c>
      <c r="K78" s="38">
        <v>12.25</v>
      </c>
      <c r="L78" s="89">
        <f t="shared" si="1"/>
        <v>0</v>
      </c>
    </row>
    <row r="79" spans="1:12" x14ac:dyDescent="0.25">
      <c r="A79" s="8"/>
      <c r="B79" s="8"/>
      <c r="C79" s="35">
        <v>43530</v>
      </c>
      <c r="D79" s="35">
        <v>43530</v>
      </c>
      <c r="E79" s="34">
        <v>799</v>
      </c>
      <c r="F79" s="34">
        <v>2212</v>
      </c>
      <c r="G79" s="34" t="s">
        <v>171</v>
      </c>
      <c r="H79" s="36" t="s">
        <v>453</v>
      </c>
      <c r="I79" s="37">
        <v>41010010</v>
      </c>
      <c r="J79" s="34" t="s">
        <v>172</v>
      </c>
      <c r="K79" s="38">
        <v>28.35</v>
      </c>
      <c r="L79" s="89">
        <f t="shared" si="1"/>
        <v>0</v>
      </c>
    </row>
    <row r="80" spans="1:12" x14ac:dyDescent="0.25">
      <c r="A80" s="8"/>
      <c r="B80" s="8"/>
      <c r="C80" s="35">
        <v>43530</v>
      </c>
      <c r="D80" s="35">
        <v>43530</v>
      </c>
      <c r="E80" s="34">
        <v>802</v>
      </c>
      <c r="F80" s="34">
        <v>2219</v>
      </c>
      <c r="G80" s="34" t="s">
        <v>358</v>
      </c>
      <c r="H80" s="36" t="s">
        <v>454</v>
      </c>
      <c r="I80" s="37">
        <v>41010031</v>
      </c>
      <c r="J80" s="34" t="s">
        <v>360</v>
      </c>
      <c r="K80" s="38">
        <v>5</v>
      </c>
      <c r="L80" s="89">
        <f t="shared" si="1"/>
        <v>0</v>
      </c>
    </row>
    <row r="81" spans="1:12" x14ac:dyDescent="0.25">
      <c r="A81" s="8"/>
      <c r="B81" s="8"/>
      <c r="C81" s="35">
        <v>43543</v>
      </c>
      <c r="D81" s="35">
        <v>43543</v>
      </c>
      <c r="E81" s="34">
        <v>843</v>
      </c>
      <c r="F81" s="34">
        <v>2340</v>
      </c>
      <c r="G81" s="34" t="s">
        <v>55</v>
      </c>
      <c r="H81" s="36"/>
      <c r="I81" s="37">
        <v>41008151</v>
      </c>
      <c r="J81" s="34" t="s">
        <v>13</v>
      </c>
      <c r="K81" s="38">
        <v>35.79</v>
      </c>
      <c r="L81" s="89">
        <f t="shared" si="1"/>
        <v>0</v>
      </c>
    </row>
    <row r="82" spans="1:12" x14ac:dyDescent="0.25">
      <c r="A82" s="8"/>
      <c r="B82" s="8"/>
      <c r="C82" s="35">
        <v>43545</v>
      </c>
      <c r="D82" s="35">
        <v>43545</v>
      </c>
      <c r="E82" s="34">
        <v>853</v>
      </c>
      <c r="F82" s="34">
        <v>2367</v>
      </c>
      <c r="G82" s="34" t="s">
        <v>482</v>
      </c>
      <c r="H82" s="36" t="s">
        <v>483</v>
      </c>
      <c r="I82" s="37">
        <v>41010023</v>
      </c>
      <c r="J82" s="34" t="s">
        <v>484</v>
      </c>
      <c r="K82" s="38">
        <v>80.209999999999994</v>
      </c>
      <c r="L82" s="89">
        <f t="shared" si="1"/>
        <v>0</v>
      </c>
    </row>
    <row r="83" spans="1:12" x14ac:dyDescent="0.25">
      <c r="A83" s="8"/>
      <c r="B83" s="8"/>
      <c r="C83" s="35">
        <v>43481</v>
      </c>
      <c r="D83" s="35">
        <v>43481</v>
      </c>
      <c r="E83" s="34">
        <v>119</v>
      </c>
      <c r="F83" s="34">
        <v>366</v>
      </c>
      <c r="G83" s="34" t="s">
        <v>103</v>
      </c>
      <c r="H83" s="36" t="s">
        <v>301</v>
      </c>
      <c r="I83" s="37">
        <v>41000860</v>
      </c>
      <c r="J83" s="34" t="s">
        <v>104</v>
      </c>
      <c r="K83" s="38">
        <v>328.33</v>
      </c>
      <c r="L83" s="89">
        <f t="shared" si="1"/>
        <v>0</v>
      </c>
    </row>
    <row r="84" spans="1:12" x14ac:dyDescent="0.25">
      <c r="A84" s="8"/>
      <c r="B84" s="8"/>
      <c r="C84" s="35">
        <v>43528</v>
      </c>
      <c r="D84" s="35">
        <v>43528</v>
      </c>
      <c r="E84" s="34">
        <v>121</v>
      </c>
      <c r="F84" s="34">
        <v>370</v>
      </c>
      <c r="G84" s="34" t="s">
        <v>164</v>
      </c>
      <c r="H84" s="36"/>
      <c r="I84" s="37">
        <v>41002966</v>
      </c>
      <c r="J84" s="34" t="s">
        <v>165</v>
      </c>
      <c r="K84" s="38">
        <v>912.76</v>
      </c>
      <c r="L84" s="89">
        <f t="shared" si="1"/>
        <v>0</v>
      </c>
    </row>
    <row r="85" spans="1:12" x14ac:dyDescent="0.25">
      <c r="A85" s="8"/>
      <c r="B85" s="8"/>
      <c r="C85" s="35">
        <v>43487</v>
      </c>
      <c r="D85" s="35">
        <v>43487</v>
      </c>
      <c r="E85" s="34">
        <v>153</v>
      </c>
      <c r="F85" s="34">
        <v>483</v>
      </c>
      <c r="G85" s="34" t="s">
        <v>303</v>
      </c>
      <c r="H85" s="36" t="s">
        <v>304</v>
      </c>
      <c r="I85" s="37">
        <v>41007251</v>
      </c>
      <c r="J85" s="34" t="s">
        <v>305</v>
      </c>
      <c r="K85" s="38">
        <v>115.12</v>
      </c>
      <c r="L85" s="89">
        <f t="shared" si="1"/>
        <v>0</v>
      </c>
    </row>
    <row r="86" spans="1:12" x14ac:dyDescent="0.25">
      <c r="A86" s="8"/>
      <c r="B86" s="8"/>
      <c r="C86" s="35">
        <v>43466</v>
      </c>
      <c r="D86" s="35">
        <v>43467</v>
      </c>
      <c r="E86" s="34">
        <v>17</v>
      </c>
      <c r="F86" s="34">
        <v>106</v>
      </c>
      <c r="G86" s="34" t="s">
        <v>55</v>
      </c>
      <c r="H86" s="36" t="s">
        <v>182</v>
      </c>
      <c r="I86" s="37">
        <v>41008151</v>
      </c>
      <c r="J86" s="34" t="s">
        <v>13</v>
      </c>
      <c r="K86" s="38">
        <v>56.45</v>
      </c>
      <c r="L86" s="89">
        <f t="shared" si="1"/>
        <v>1</v>
      </c>
    </row>
    <row r="87" spans="1:12" x14ac:dyDescent="0.25">
      <c r="A87" s="8"/>
      <c r="B87" s="8"/>
      <c r="C87" s="35">
        <v>43466</v>
      </c>
      <c r="D87" s="35">
        <v>43467</v>
      </c>
      <c r="E87" s="34">
        <v>18</v>
      </c>
      <c r="F87" s="34">
        <v>108</v>
      </c>
      <c r="G87" s="34" t="s">
        <v>55</v>
      </c>
      <c r="H87" s="36" t="s">
        <v>183</v>
      </c>
      <c r="I87" s="37">
        <v>41008151</v>
      </c>
      <c r="J87" s="34" t="s">
        <v>13</v>
      </c>
      <c r="K87" s="38">
        <v>462.22</v>
      </c>
      <c r="L87" s="89">
        <f t="shared" si="1"/>
        <v>1</v>
      </c>
    </row>
    <row r="88" spans="1:12" x14ac:dyDescent="0.25">
      <c r="A88" s="8"/>
      <c r="B88" s="8"/>
      <c r="C88" s="35">
        <v>43466</v>
      </c>
      <c r="D88" s="35">
        <v>43467</v>
      </c>
      <c r="E88" s="34">
        <v>19</v>
      </c>
      <c r="F88" s="34">
        <v>110</v>
      </c>
      <c r="G88" s="34" t="s">
        <v>55</v>
      </c>
      <c r="H88" s="36" t="s">
        <v>184</v>
      </c>
      <c r="I88" s="37">
        <v>41008151</v>
      </c>
      <c r="J88" s="34" t="s">
        <v>13</v>
      </c>
      <c r="K88" s="38">
        <v>2.23</v>
      </c>
      <c r="L88" s="89">
        <f t="shared" si="1"/>
        <v>1</v>
      </c>
    </row>
    <row r="89" spans="1:12" x14ac:dyDescent="0.25">
      <c r="A89" s="8"/>
      <c r="B89" s="8"/>
      <c r="C89" s="35">
        <v>43509</v>
      </c>
      <c r="D89" s="35">
        <v>43511</v>
      </c>
      <c r="E89" s="34">
        <v>493</v>
      </c>
      <c r="F89" s="34">
        <v>1389</v>
      </c>
      <c r="G89" s="34" t="s">
        <v>362</v>
      </c>
      <c r="H89" s="36" t="s">
        <v>363</v>
      </c>
      <c r="I89" s="37">
        <v>40002910</v>
      </c>
      <c r="J89" s="34" t="s">
        <v>364</v>
      </c>
      <c r="K89" s="38">
        <v>252</v>
      </c>
      <c r="L89" s="89">
        <f t="shared" si="1"/>
        <v>2</v>
      </c>
    </row>
    <row r="90" spans="1:12" x14ac:dyDescent="0.25">
      <c r="A90" s="8"/>
      <c r="B90" s="8"/>
      <c r="C90" s="35">
        <v>43484</v>
      </c>
      <c r="D90" s="35">
        <v>43486</v>
      </c>
      <c r="E90" s="34">
        <v>150</v>
      </c>
      <c r="F90" s="34">
        <v>475</v>
      </c>
      <c r="G90" s="34" t="s">
        <v>55</v>
      </c>
      <c r="H90" s="36" t="s">
        <v>302</v>
      </c>
      <c r="I90" s="37">
        <v>41008151</v>
      </c>
      <c r="J90" s="34" t="s">
        <v>13</v>
      </c>
      <c r="K90" s="38">
        <v>37.68</v>
      </c>
      <c r="L90" s="89">
        <f t="shared" si="1"/>
        <v>2</v>
      </c>
    </row>
    <row r="91" spans="1:12" x14ac:dyDescent="0.25">
      <c r="A91" s="8"/>
      <c r="B91" s="8"/>
      <c r="C91" s="35">
        <v>43501</v>
      </c>
      <c r="D91" s="35">
        <v>43504</v>
      </c>
      <c r="E91" s="34">
        <v>448</v>
      </c>
      <c r="F91" s="34">
        <v>1264</v>
      </c>
      <c r="G91" s="34" t="s">
        <v>103</v>
      </c>
      <c r="H91" s="36" t="s">
        <v>357</v>
      </c>
      <c r="I91" s="37">
        <v>41000860</v>
      </c>
      <c r="J91" s="34" t="s">
        <v>104</v>
      </c>
      <c r="K91" s="38">
        <v>517.95000000000005</v>
      </c>
      <c r="L91" s="89">
        <f t="shared" si="1"/>
        <v>3</v>
      </c>
    </row>
    <row r="92" spans="1:12" x14ac:dyDescent="0.25">
      <c r="A92" s="8"/>
      <c r="B92" s="8"/>
      <c r="C92" s="35">
        <v>43507</v>
      </c>
      <c r="D92" s="35">
        <v>43510</v>
      </c>
      <c r="E92" s="34">
        <v>467</v>
      </c>
      <c r="F92" s="34">
        <v>1318</v>
      </c>
      <c r="G92" s="34" t="s">
        <v>149</v>
      </c>
      <c r="H92" s="36" t="s">
        <v>361</v>
      </c>
      <c r="I92" s="37">
        <v>40008651</v>
      </c>
      <c r="J92" s="34" t="s">
        <v>150</v>
      </c>
      <c r="K92" s="38">
        <v>17.77</v>
      </c>
      <c r="L92" s="89">
        <f t="shared" si="1"/>
        <v>3</v>
      </c>
    </row>
    <row r="93" spans="1:12" x14ac:dyDescent="0.25">
      <c r="A93" s="8"/>
      <c r="B93" s="8"/>
      <c r="C93" s="35">
        <v>43528</v>
      </c>
      <c r="D93" s="35">
        <v>43531</v>
      </c>
      <c r="E93" s="34">
        <v>806</v>
      </c>
      <c r="F93" s="34">
        <v>2228</v>
      </c>
      <c r="G93" s="34" t="s">
        <v>103</v>
      </c>
      <c r="H93" s="36"/>
      <c r="I93" s="37">
        <v>41000860</v>
      </c>
      <c r="J93" s="34" t="s">
        <v>104</v>
      </c>
      <c r="K93" s="38">
        <v>139.04</v>
      </c>
      <c r="L93" s="89">
        <f t="shared" si="1"/>
        <v>3</v>
      </c>
    </row>
    <row r="94" spans="1:12" x14ac:dyDescent="0.25">
      <c r="A94" s="8"/>
      <c r="B94" s="8"/>
      <c r="C94" s="35">
        <v>43532</v>
      </c>
      <c r="D94" s="35">
        <v>43535</v>
      </c>
      <c r="E94" s="34">
        <v>816</v>
      </c>
      <c r="F94" s="34">
        <v>2250</v>
      </c>
      <c r="G94" s="34" t="s">
        <v>457</v>
      </c>
      <c r="H94" s="36"/>
      <c r="I94" s="37">
        <v>40001180</v>
      </c>
      <c r="J94" s="34" t="s">
        <v>458</v>
      </c>
      <c r="K94" s="38">
        <v>5009.32</v>
      </c>
      <c r="L94" s="89">
        <f t="shared" si="1"/>
        <v>3</v>
      </c>
    </row>
    <row r="95" spans="1:12" x14ac:dyDescent="0.25">
      <c r="A95" s="8"/>
      <c r="B95" s="8"/>
      <c r="C95" s="35">
        <v>43476</v>
      </c>
      <c r="D95" s="35">
        <v>43480</v>
      </c>
      <c r="E95" s="34">
        <v>108</v>
      </c>
      <c r="F95" s="34">
        <v>305</v>
      </c>
      <c r="G95" s="34" t="s">
        <v>48</v>
      </c>
      <c r="H95" s="36"/>
      <c r="I95" s="37">
        <v>41000166</v>
      </c>
      <c r="J95" s="34" t="s">
        <v>31</v>
      </c>
      <c r="K95" s="38">
        <v>417.31</v>
      </c>
      <c r="L95" s="89">
        <f t="shared" si="1"/>
        <v>4</v>
      </c>
    </row>
    <row r="96" spans="1:12" x14ac:dyDescent="0.25">
      <c r="A96" s="8"/>
      <c r="B96" s="8"/>
      <c r="C96" s="35">
        <v>43532</v>
      </c>
      <c r="D96" s="35">
        <v>43536</v>
      </c>
      <c r="E96" s="34">
        <v>823</v>
      </c>
      <c r="F96" s="34">
        <v>2271</v>
      </c>
      <c r="G96" s="34" t="s">
        <v>48</v>
      </c>
      <c r="H96" s="36"/>
      <c r="I96" s="37">
        <v>41000166</v>
      </c>
      <c r="J96" s="34" t="s">
        <v>31</v>
      </c>
      <c r="K96" s="38">
        <v>373.77</v>
      </c>
      <c r="L96" s="89">
        <f t="shared" si="1"/>
        <v>4</v>
      </c>
    </row>
    <row r="97" spans="1:12" x14ac:dyDescent="0.25">
      <c r="A97" s="8"/>
      <c r="B97" s="8"/>
      <c r="C97" s="35">
        <v>43496</v>
      </c>
      <c r="D97" s="35">
        <v>43501</v>
      </c>
      <c r="E97" s="34">
        <v>437</v>
      </c>
      <c r="F97" s="34">
        <v>1229</v>
      </c>
      <c r="G97" s="34" t="s">
        <v>51</v>
      </c>
      <c r="H97" s="36" t="s">
        <v>355</v>
      </c>
      <c r="I97" s="37">
        <v>41002593</v>
      </c>
      <c r="J97" s="34" t="s">
        <v>191</v>
      </c>
      <c r="K97" s="38">
        <v>1453.15</v>
      </c>
      <c r="L97" s="89">
        <f t="shared" si="1"/>
        <v>5</v>
      </c>
    </row>
    <row r="98" spans="1:12" x14ac:dyDescent="0.25">
      <c r="A98" s="8"/>
      <c r="B98" s="8"/>
      <c r="C98" s="35">
        <v>43496</v>
      </c>
      <c r="D98" s="35">
        <v>43501</v>
      </c>
      <c r="E98" s="34"/>
      <c r="F98" s="34">
        <v>1230</v>
      </c>
      <c r="G98" s="34" t="s">
        <v>51</v>
      </c>
      <c r="H98" s="36" t="s">
        <v>356</v>
      </c>
      <c r="I98" s="37">
        <v>41002593</v>
      </c>
      <c r="J98" s="34" t="s">
        <v>191</v>
      </c>
      <c r="K98" s="38">
        <v>3264.51</v>
      </c>
      <c r="L98" s="89">
        <f t="shared" si="1"/>
        <v>5</v>
      </c>
    </row>
    <row r="99" spans="1:12" x14ac:dyDescent="0.25">
      <c r="A99" s="8"/>
      <c r="B99" s="8"/>
      <c r="C99" s="35">
        <v>43524</v>
      </c>
      <c r="D99" s="35">
        <v>43529</v>
      </c>
      <c r="E99" s="34">
        <v>795</v>
      </c>
      <c r="F99" s="34">
        <v>2201</v>
      </c>
      <c r="G99" s="34" t="s">
        <v>51</v>
      </c>
      <c r="H99" s="36" t="s">
        <v>451</v>
      </c>
      <c r="I99" s="37">
        <v>41002593</v>
      </c>
      <c r="J99" s="34" t="s">
        <v>191</v>
      </c>
      <c r="K99" s="38">
        <v>1547.23</v>
      </c>
      <c r="L99" s="89">
        <f t="shared" si="1"/>
        <v>5</v>
      </c>
    </row>
    <row r="100" spans="1:12" x14ac:dyDescent="0.25">
      <c r="A100" s="8"/>
      <c r="B100" s="8"/>
      <c r="C100" s="35">
        <v>43524</v>
      </c>
      <c r="D100" s="35">
        <v>43529</v>
      </c>
      <c r="E100" s="34"/>
      <c r="F100" s="34">
        <v>2202</v>
      </c>
      <c r="G100" s="34" t="s">
        <v>51</v>
      </c>
      <c r="H100" s="36" t="s">
        <v>452</v>
      </c>
      <c r="I100" s="37">
        <v>41002593</v>
      </c>
      <c r="J100" s="34" t="s">
        <v>191</v>
      </c>
      <c r="K100" s="38">
        <v>3336</v>
      </c>
      <c r="L100" s="89">
        <f t="shared" si="1"/>
        <v>5</v>
      </c>
    </row>
    <row r="101" spans="1:12" x14ac:dyDescent="0.25">
      <c r="A101" s="8"/>
      <c r="B101" s="8"/>
      <c r="C101" s="35">
        <v>43503</v>
      </c>
      <c r="D101" s="35">
        <v>43509</v>
      </c>
      <c r="E101" s="34">
        <v>480</v>
      </c>
      <c r="F101" s="34">
        <v>1357</v>
      </c>
      <c r="G101" s="34" t="s">
        <v>78</v>
      </c>
      <c r="H101" s="36" t="s">
        <v>368</v>
      </c>
      <c r="I101" s="37">
        <v>41000001</v>
      </c>
      <c r="J101" s="34" t="s">
        <v>79</v>
      </c>
      <c r="K101" s="38">
        <v>66.72</v>
      </c>
      <c r="L101" s="89">
        <f t="shared" si="1"/>
        <v>6</v>
      </c>
    </row>
    <row r="102" spans="1:12" x14ac:dyDescent="0.25">
      <c r="A102" s="8"/>
      <c r="B102" s="8"/>
      <c r="C102" s="35">
        <v>43518</v>
      </c>
      <c r="D102" s="35">
        <v>43524</v>
      </c>
      <c r="E102" s="34"/>
      <c r="F102" s="34"/>
      <c r="G102" s="34" t="s">
        <v>169</v>
      </c>
      <c r="H102" s="36" t="s">
        <v>469</v>
      </c>
      <c r="I102" s="37">
        <v>41008640</v>
      </c>
      <c r="J102" s="34" t="s">
        <v>170</v>
      </c>
      <c r="K102" s="38">
        <v>537.76</v>
      </c>
      <c r="L102" s="89">
        <f t="shared" si="1"/>
        <v>6</v>
      </c>
    </row>
    <row r="103" spans="1:12" x14ac:dyDescent="0.25">
      <c r="A103" s="8"/>
      <c r="B103" s="8"/>
      <c r="C103" s="35">
        <v>43530</v>
      </c>
      <c r="D103" s="35">
        <v>43536</v>
      </c>
      <c r="E103" s="34">
        <v>824</v>
      </c>
      <c r="F103" s="34">
        <v>2273</v>
      </c>
      <c r="G103" s="34" t="s">
        <v>78</v>
      </c>
      <c r="H103" s="36"/>
      <c r="I103" s="37">
        <v>41000001</v>
      </c>
      <c r="J103" s="34" t="s">
        <v>79</v>
      </c>
      <c r="K103" s="38">
        <v>9.68</v>
      </c>
      <c r="L103" s="89">
        <f t="shared" si="1"/>
        <v>6</v>
      </c>
    </row>
    <row r="104" spans="1:12" x14ac:dyDescent="0.25">
      <c r="A104" s="8"/>
      <c r="B104" s="8"/>
      <c r="C104" s="35">
        <v>43465</v>
      </c>
      <c r="D104" s="35">
        <v>43472</v>
      </c>
      <c r="E104" s="34">
        <v>34</v>
      </c>
      <c r="F104" s="34">
        <v>146</v>
      </c>
      <c r="G104" s="34" t="s">
        <v>51</v>
      </c>
      <c r="H104" s="36" t="s">
        <v>190</v>
      </c>
      <c r="I104" s="37">
        <v>41002593</v>
      </c>
      <c r="J104" s="34" t="s">
        <v>191</v>
      </c>
      <c r="K104" s="38">
        <v>904.91</v>
      </c>
      <c r="L104" s="89">
        <f t="shared" si="1"/>
        <v>7</v>
      </c>
    </row>
    <row r="105" spans="1:12" x14ac:dyDescent="0.25">
      <c r="A105" s="8"/>
      <c r="B105" s="8"/>
      <c r="C105" s="35">
        <v>43465</v>
      </c>
      <c r="D105" s="35">
        <v>43472</v>
      </c>
      <c r="E105" s="34"/>
      <c r="F105" s="34">
        <v>147</v>
      </c>
      <c r="G105" s="34" t="s">
        <v>51</v>
      </c>
      <c r="H105" s="36" t="s">
        <v>192</v>
      </c>
      <c r="I105" s="37">
        <v>41002593</v>
      </c>
      <c r="J105" s="34" t="s">
        <v>191</v>
      </c>
      <c r="K105" s="38">
        <v>2795.5</v>
      </c>
      <c r="L105" s="89">
        <f t="shared" si="1"/>
        <v>7</v>
      </c>
    </row>
    <row r="106" spans="1:12" x14ac:dyDescent="0.25">
      <c r="A106" s="8"/>
      <c r="B106" s="8"/>
      <c r="C106" s="35">
        <v>43518</v>
      </c>
      <c r="D106" s="35">
        <v>43525</v>
      </c>
      <c r="E106" s="34"/>
      <c r="F106" s="34">
        <v>2157</v>
      </c>
      <c r="G106" s="34" t="s">
        <v>68</v>
      </c>
      <c r="H106" s="36" t="s">
        <v>437</v>
      </c>
      <c r="I106" s="37">
        <v>41005150</v>
      </c>
      <c r="J106" s="34" t="s">
        <v>28</v>
      </c>
      <c r="K106" s="38">
        <v>953.48</v>
      </c>
      <c r="L106" s="89">
        <f t="shared" si="1"/>
        <v>7</v>
      </c>
    </row>
    <row r="107" spans="1:12" x14ac:dyDescent="0.25">
      <c r="A107" s="8"/>
      <c r="B107" s="8"/>
      <c r="C107" s="35">
        <v>43546</v>
      </c>
      <c r="D107" s="35">
        <v>43553</v>
      </c>
      <c r="E107" s="34">
        <v>894</v>
      </c>
      <c r="F107" s="34">
        <v>2479</v>
      </c>
      <c r="G107" s="34" t="s">
        <v>169</v>
      </c>
      <c r="H107" s="36"/>
      <c r="I107" s="37">
        <v>41008640</v>
      </c>
      <c r="J107" s="34" t="s">
        <v>170</v>
      </c>
      <c r="K107" s="38">
        <v>529.96</v>
      </c>
      <c r="L107" s="89">
        <f t="shared" si="1"/>
        <v>7</v>
      </c>
    </row>
    <row r="108" spans="1:12" x14ac:dyDescent="0.25">
      <c r="A108" s="8"/>
      <c r="B108" s="8"/>
      <c r="C108" s="35">
        <v>43517</v>
      </c>
      <c r="D108" s="35">
        <v>43525</v>
      </c>
      <c r="E108" s="34"/>
      <c r="F108" s="34">
        <v>2160</v>
      </c>
      <c r="G108" s="34" t="s">
        <v>67</v>
      </c>
      <c r="H108" s="36" t="s">
        <v>440</v>
      </c>
      <c r="I108" s="37">
        <v>41007650</v>
      </c>
      <c r="J108" s="34" t="s">
        <v>29</v>
      </c>
      <c r="K108" s="38">
        <v>730.05</v>
      </c>
      <c r="L108" s="89">
        <f t="shared" si="1"/>
        <v>8</v>
      </c>
    </row>
    <row r="109" spans="1:12" x14ac:dyDescent="0.25">
      <c r="A109" s="8"/>
      <c r="B109" s="8"/>
      <c r="C109" s="35">
        <v>43487</v>
      </c>
      <c r="D109" s="35">
        <v>43496</v>
      </c>
      <c r="E109" s="34">
        <v>349</v>
      </c>
      <c r="F109" s="34">
        <v>961</v>
      </c>
      <c r="G109" s="34" t="s">
        <v>169</v>
      </c>
      <c r="H109" s="36"/>
      <c r="I109" s="37">
        <v>41008640</v>
      </c>
      <c r="J109" s="34" t="s">
        <v>170</v>
      </c>
      <c r="K109" s="38">
        <v>496.32</v>
      </c>
      <c r="L109" s="89">
        <f t="shared" si="1"/>
        <v>9</v>
      </c>
    </row>
    <row r="110" spans="1:12" x14ac:dyDescent="0.25">
      <c r="A110" s="8"/>
      <c r="B110" s="8"/>
      <c r="C110" s="35">
        <v>43530</v>
      </c>
      <c r="D110" s="35">
        <v>43543</v>
      </c>
      <c r="E110" s="34">
        <v>844</v>
      </c>
      <c r="F110" s="34">
        <v>2342</v>
      </c>
      <c r="G110" s="34" t="s">
        <v>480</v>
      </c>
      <c r="H110" s="36"/>
      <c r="I110" s="37">
        <v>41000060</v>
      </c>
      <c r="J110" s="34" t="s">
        <v>481</v>
      </c>
      <c r="K110" s="38">
        <v>964.13</v>
      </c>
      <c r="L110" s="89">
        <f t="shared" si="1"/>
        <v>13</v>
      </c>
    </row>
    <row r="111" spans="1:12" x14ac:dyDescent="0.25">
      <c r="A111" s="8"/>
      <c r="B111" s="8"/>
      <c r="C111" s="35">
        <v>43497</v>
      </c>
      <c r="D111" s="35">
        <v>43511</v>
      </c>
      <c r="E111" s="34"/>
      <c r="F111" s="34">
        <v>1411</v>
      </c>
      <c r="G111" s="34" t="s">
        <v>106</v>
      </c>
      <c r="H111" s="36" t="s">
        <v>399</v>
      </c>
      <c r="I111" s="37">
        <v>41002530</v>
      </c>
      <c r="J111" s="34" t="s">
        <v>107</v>
      </c>
      <c r="K111" s="38">
        <v>363</v>
      </c>
      <c r="L111" s="89">
        <f t="shared" si="1"/>
        <v>14</v>
      </c>
    </row>
    <row r="112" spans="1:12" s="8" customFormat="1" x14ac:dyDescent="0.25">
      <c r="C112" s="35">
        <v>43495</v>
      </c>
      <c r="D112" s="35">
        <v>43511</v>
      </c>
      <c r="E112" s="34"/>
      <c r="F112" s="34">
        <v>1396</v>
      </c>
      <c r="G112" s="34" t="s">
        <v>68</v>
      </c>
      <c r="H112" s="36" t="s">
        <v>378</v>
      </c>
      <c r="I112" s="37">
        <v>41005150</v>
      </c>
      <c r="J112" s="34" t="s">
        <v>28</v>
      </c>
      <c r="K112" s="38">
        <v>953.48</v>
      </c>
      <c r="L112" s="89">
        <f t="shared" si="1"/>
        <v>16</v>
      </c>
    </row>
    <row r="113" spans="3:12" s="8" customFormat="1" x14ac:dyDescent="0.25">
      <c r="C113" s="35">
        <v>43495</v>
      </c>
      <c r="D113" s="35">
        <v>43511</v>
      </c>
      <c r="E113" s="34"/>
      <c r="F113" s="34">
        <v>1412</v>
      </c>
      <c r="G113" s="34" t="s">
        <v>100</v>
      </c>
      <c r="H113" s="36" t="s">
        <v>400</v>
      </c>
      <c r="I113" s="37">
        <v>41000173</v>
      </c>
      <c r="J113" s="34" t="s">
        <v>101</v>
      </c>
      <c r="K113" s="38">
        <v>151.01</v>
      </c>
      <c r="L113" s="89">
        <f t="shared" si="1"/>
        <v>16</v>
      </c>
    </row>
    <row r="114" spans="3:12" s="8" customFormat="1" x14ac:dyDescent="0.25">
      <c r="C114" s="35">
        <v>43493</v>
      </c>
      <c r="D114" s="35">
        <v>43511</v>
      </c>
      <c r="E114" s="34"/>
      <c r="F114" s="34">
        <v>1405</v>
      </c>
      <c r="G114" s="34" t="s">
        <v>387</v>
      </c>
      <c r="H114" s="36" t="s">
        <v>388</v>
      </c>
      <c r="I114" s="37">
        <v>41001147</v>
      </c>
      <c r="J114" s="34" t="s">
        <v>389</v>
      </c>
      <c r="K114" s="38">
        <v>721.77</v>
      </c>
      <c r="L114" s="89">
        <f t="shared" si="1"/>
        <v>18</v>
      </c>
    </row>
    <row r="115" spans="3:12" s="8" customFormat="1" x14ac:dyDescent="0.25">
      <c r="C115" s="35">
        <v>43507</v>
      </c>
      <c r="D115" s="35">
        <v>43525</v>
      </c>
      <c r="E115" s="34"/>
      <c r="F115" s="34">
        <v>2136</v>
      </c>
      <c r="G115" s="34" t="s">
        <v>413</v>
      </c>
      <c r="H115" s="36" t="s">
        <v>414</v>
      </c>
      <c r="I115" s="37">
        <v>41005615</v>
      </c>
      <c r="J115" s="34" t="s">
        <v>415</v>
      </c>
      <c r="K115" s="38">
        <v>256.77</v>
      </c>
      <c r="L115" s="89">
        <f t="shared" si="1"/>
        <v>18</v>
      </c>
    </row>
    <row r="116" spans="3:12" s="8" customFormat="1" x14ac:dyDescent="0.25">
      <c r="C116" s="35">
        <v>43504</v>
      </c>
      <c r="D116" s="35">
        <v>43525</v>
      </c>
      <c r="E116" s="34"/>
      <c r="F116" s="34">
        <v>2140</v>
      </c>
      <c r="G116" s="34" t="s">
        <v>131</v>
      </c>
      <c r="H116" s="36" t="s">
        <v>419</v>
      </c>
      <c r="I116" s="37">
        <v>40001070</v>
      </c>
      <c r="J116" s="34" t="s">
        <v>132</v>
      </c>
      <c r="K116" s="38">
        <v>308</v>
      </c>
      <c r="L116" s="89">
        <f t="shared" si="1"/>
        <v>21</v>
      </c>
    </row>
    <row r="117" spans="3:12" s="8" customFormat="1" x14ac:dyDescent="0.25">
      <c r="C117" s="35">
        <v>43518</v>
      </c>
      <c r="D117" s="35">
        <v>43542</v>
      </c>
      <c r="E117" s="34"/>
      <c r="F117" s="34">
        <v>2330</v>
      </c>
      <c r="G117" s="34" t="s">
        <v>89</v>
      </c>
      <c r="H117" s="36" t="s">
        <v>468</v>
      </c>
      <c r="I117" s="37">
        <v>41000115</v>
      </c>
      <c r="J117" s="34" t="s">
        <v>90</v>
      </c>
      <c r="K117" s="38">
        <v>159.5</v>
      </c>
      <c r="L117" s="89">
        <f t="shared" si="1"/>
        <v>24</v>
      </c>
    </row>
    <row r="118" spans="3:12" s="8" customFormat="1" x14ac:dyDescent="0.25">
      <c r="C118" s="35">
        <v>43455</v>
      </c>
      <c r="D118" s="35">
        <v>43480</v>
      </c>
      <c r="E118" s="34"/>
      <c r="F118" s="34">
        <v>314</v>
      </c>
      <c r="G118" s="34" t="s">
        <v>69</v>
      </c>
      <c r="H118" s="36" t="s">
        <v>262</v>
      </c>
      <c r="I118" s="37">
        <v>40002950</v>
      </c>
      <c r="J118" s="34" t="s">
        <v>20</v>
      </c>
      <c r="K118" s="38">
        <v>169.4</v>
      </c>
      <c r="L118" s="89">
        <f t="shared" si="1"/>
        <v>25</v>
      </c>
    </row>
    <row r="119" spans="3:12" s="8" customFormat="1" x14ac:dyDescent="0.25">
      <c r="C119" s="35">
        <v>43455</v>
      </c>
      <c r="D119" s="35">
        <v>43480</v>
      </c>
      <c r="E119" s="34"/>
      <c r="F119" s="34">
        <v>337</v>
      </c>
      <c r="G119" s="34" t="s">
        <v>68</v>
      </c>
      <c r="H119" s="36" t="s">
        <v>295</v>
      </c>
      <c r="I119" s="37">
        <v>41005150</v>
      </c>
      <c r="J119" s="34" t="s">
        <v>28</v>
      </c>
      <c r="K119" s="38">
        <v>396.28</v>
      </c>
      <c r="L119" s="89">
        <f t="shared" si="1"/>
        <v>25</v>
      </c>
    </row>
    <row r="120" spans="3:12" s="8" customFormat="1" x14ac:dyDescent="0.25">
      <c r="C120" s="35">
        <v>43486</v>
      </c>
      <c r="D120" s="35">
        <v>43511</v>
      </c>
      <c r="E120" s="34"/>
      <c r="F120" s="34">
        <v>1404</v>
      </c>
      <c r="G120" s="34" t="s">
        <v>67</v>
      </c>
      <c r="H120" s="36" t="s">
        <v>386</v>
      </c>
      <c r="I120" s="37">
        <v>41007650</v>
      </c>
      <c r="J120" s="34" t="s">
        <v>29</v>
      </c>
      <c r="K120" s="38">
        <v>601.37</v>
      </c>
      <c r="L120" s="89">
        <f t="shared" si="1"/>
        <v>25</v>
      </c>
    </row>
    <row r="121" spans="3:12" s="8" customFormat="1" x14ac:dyDescent="0.25">
      <c r="C121" s="35">
        <v>43517</v>
      </c>
      <c r="D121" s="35">
        <v>43542</v>
      </c>
      <c r="E121" s="34"/>
      <c r="F121" s="34">
        <v>2331</v>
      </c>
      <c r="G121" s="34" t="s">
        <v>147</v>
      </c>
      <c r="H121" s="36" t="s">
        <v>470</v>
      </c>
      <c r="I121" s="37">
        <v>40007508</v>
      </c>
      <c r="J121" s="34" t="s">
        <v>148</v>
      </c>
      <c r="K121" s="38">
        <v>620.07000000000005</v>
      </c>
      <c r="L121" s="89">
        <f t="shared" si="1"/>
        <v>25</v>
      </c>
    </row>
    <row r="122" spans="3:12" s="8" customFormat="1" x14ac:dyDescent="0.25">
      <c r="C122" s="35">
        <v>43454</v>
      </c>
      <c r="D122" s="35">
        <v>43480</v>
      </c>
      <c r="E122" s="34"/>
      <c r="F122" s="34">
        <v>318</v>
      </c>
      <c r="G122" s="34" t="s">
        <v>72</v>
      </c>
      <c r="H122" s="36" t="s">
        <v>267</v>
      </c>
      <c r="I122" s="37">
        <v>41002557</v>
      </c>
      <c r="J122" s="34" t="s">
        <v>32</v>
      </c>
      <c r="K122" s="38">
        <v>15.46</v>
      </c>
      <c r="L122" s="89">
        <f t="shared" si="1"/>
        <v>26</v>
      </c>
    </row>
    <row r="123" spans="3:12" s="8" customFormat="1" x14ac:dyDescent="0.25">
      <c r="C123" s="35">
        <v>43454</v>
      </c>
      <c r="D123" s="35">
        <v>43480</v>
      </c>
      <c r="E123" s="34"/>
      <c r="F123" s="34">
        <v>320</v>
      </c>
      <c r="G123" s="34" t="s">
        <v>156</v>
      </c>
      <c r="H123" s="36" t="s">
        <v>269</v>
      </c>
      <c r="I123" s="37">
        <v>41002511</v>
      </c>
      <c r="J123" s="34" t="s">
        <v>157</v>
      </c>
      <c r="K123" s="38">
        <v>36.74</v>
      </c>
      <c r="L123" s="89">
        <f t="shared" si="1"/>
        <v>26</v>
      </c>
    </row>
    <row r="124" spans="3:12" s="8" customFormat="1" x14ac:dyDescent="0.25">
      <c r="C124" s="35">
        <v>43454</v>
      </c>
      <c r="D124" s="35">
        <v>43480</v>
      </c>
      <c r="E124" s="34"/>
      <c r="F124" s="34">
        <v>323</v>
      </c>
      <c r="G124" s="34" t="s">
        <v>99</v>
      </c>
      <c r="H124" s="36" t="s">
        <v>274</v>
      </c>
      <c r="I124" s="37">
        <v>40001800</v>
      </c>
      <c r="J124" s="34" t="s">
        <v>86</v>
      </c>
      <c r="K124" s="38">
        <v>1395.37</v>
      </c>
      <c r="L124" s="89">
        <f t="shared" si="1"/>
        <v>26</v>
      </c>
    </row>
    <row r="125" spans="3:12" s="8" customFormat="1" x14ac:dyDescent="0.25">
      <c r="C125" s="35">
        <v>43454</v>
      </c>
      <c r="D125" s="35">
        <v>43480</v>
      </c>
      <c r="E125" s="34"/>
      <c r="F125" s="34">
        <v>325</v>
      </c>
      <c r="G125" s="34" t="s">
        <v>276</v>
      </c>
      <c r="H125" s="36" t="s">
        <v>277</v>
      </c>
      <c r="I125" s="37">
        <v>40000311</v>
      </c>
      <c r="J125" s="34" t="s">
        <v>278</v>
      </c>
      <c r="K125" s="38">
        <v>14483.7</v>
      </c>
      <c r="L125" s="89">
        <f t="shared" si="1"/>
        <v>26</v>
      </c>
    </row>
    <row r="126" spans="3:12" s="8" customFormat="1" x14ac:dyDescent="0.25">
      <c r="C126" s="35">
        <v>43454</v>
      </c>
      <c r="D126" s="35">
        <v>43480</v>
      </c>
      <c r="E126" s="34"/>
      <c r="F126" s="34">
        <v>331</v>
      </c>
      <c r="G126" s="34" t="s">
        <v>99</v>
      </c>
      <c r="H126" s="36" t="s">
        <v>286</v>
      </c>
      <c r="I126" s="37">
        <v>40001800</v>
      </c>
      <c r="J126" s="34" t="s">
        <v>86</v>
      </c>
      <c r="K126" s="38">
        <v>2674.23</v>
      </c>
      <c r="L126" s="89">
        <f t="shared" si="1"/>
        <v>26</v>
      </c>
    </row>
    <row r="127" spans="3:12" s="8" customFormat="1" x14ac:dyDescent="0.25">
      <c r="C127" s="35">
        <v>43485</v>
      </c>
      <c r="D127" s="35">
        <v>43511</v>
      </c>
      <c r="E127" s="34"/>
      <c r="F127" s="34">
        <v>1408</v>
      </c>
      <c r="G127" s="34" t="s">
        <v>394</v>
      </c>
      <c r="H127" s="36" t="s">
        <v>395</v>
      </c>
      <c r="I127" s="37">
        <v>40002945</v>
      </c>
      <c r="J127" s="34" t="s">
        <v>396</v>
      </c>
      <c r="K127" s="38">
        <v>126.81</v>
      </c>
      <c r="L127" s="89">
        <f t="shared" si="1"/>
        <v>26</v>
      </c>
    </row>
    <row r="128" spans="3:12" s="8" customFormat="1" x14ac:dyDescent="0.25">
      <c r="C128" s="35">
        <v>43516</v>
      </c>
      <c r="D128" s="35">
        <v>43542</v>
      </c>
      <c r="E128" s="34"/>
      <c r="F128" s="34">
        <v>2323</v>
      </c>
      <c r="G128" s="34" t="s">
        <v>133</v>
      </c>
      <c r="H128" s="36" t="s">
        <v>461</v>
      </c>
      <c r="I128" s="37">
        <v>40001350</v>
      </c>
      <c r="J128" s="34" t="s">
        <v>42</v>
      </c>
      <c r="K128" s="38">
        <v>137.11000000000001</v>
      </c>
      <c r="L128" s="89">
        <f t="shared" si="1"/>
        <v>26</v>
      </c>
    </row>
    <row r="129" spans="3:12" s="8" customFormat="1" x14ac:dyDescent="0.25">
      <c r="C129" s="35">
        <v>43452</v>
      </c>
      <c r="D129" s="35">
        <v>43480</v>
      </c>
      <c r="E129" s="34"/>
      <c r="F129" s="34">
        <v>322</v>
      </c>
      <c r="G129" s="34" t="s">
        <v>272</v>
      </c>
      <c r="H129" s="36" t="s">
        <v>273</v>
      </c>
      <c r="I129" s="37">
        <v>41001242</v>
      </c>
      <c r="J129" s="34" t="s">
        <v>180</v>
      </c>
      <c r="K129" s="38">
        <v>73.540000000000006</v>
      </c>
      <c r="L129" s="89">
        <f t="shared" si="1"/>
        <v>28</v>
      </c>
    </row>
    <row r="130" spans="3:12" s="8" customFormat="1" x14ac:dyDescent="0.25">
      <c r="C130" s="35">
        <v>43452</v>
      </c>
      <c r="D130" s="35">
        <v>43480</v>
      </c>
      <c r="E130" s="34"/>
      <c r="F130" s="34">
        <v>327</v>
      </c>
      <c r="G130" s="34" t="s">
        <v>142</v>
      </c>
      <c r="H130" s="36" t="s">
        <v>282</v>
      </c>
      <c r="I130" s="37">
        <v>40003006</v>
      </c>
      <c r="J130" s="34" t="s">
        <v>143</v>
      </c>
      <c r="K130" s="38">
        <v>6054.84</v>
      </c>
      <c r="L130" s="89">
        <f t="shared" si="1"/>
        <v>28</v>
      </c>
    </row>
    <row r="131" spans="3:12" s="8" customFormat="1" x14ac:dyDescent="0.25">
      <c r="C131" s="35">
        <v>43452</v>
      </c>
      <c r="D131" s="35">
        <v>43480</v>
      </c>
      <c r="E131" s="34"/>
      <c r="F131" s="34">
        <v>328</v>
      </c>
      <c r="G131" s="34" t="s">
        <v>70</v>
      </c>
      <c r="H131" s="36" t="s">
        <v>283</v>
      </c>
      <c r="I131" s="37">
        <v>41007530</v>
      </c>
      <c r="J131" s="34" t="s">
        <v>46</v>
      </c>
      <c r="K131" s="38">
        <v>266.19</v>
      </c>
      <c r="L131" s="89">
        <f t="shared" si="1"/>
        <v>28</v>
      </c>
    </row>
    <row r="132" spans="3:12" s="8" customFormat="1" x14ac:dyDescent="0.25">
      <c r="C132" s="35">
        <v>43483</v>
      </c>
      <c r="D132" s="35">
        <v>43511</v>
      </c>
      <c r="E132" s="34"/>
      <c r="F132" s="34">
        <v>1406</v>
      </c>
      <c r="G132" s="34" t="s">
        <v>134</v>
      </c>
      <c r="H132" s="36" t="s">
        <v>390</v>
      </c>
      <c r="I132" s="37">
        <v>40001400</v>
      </c>
      <c r="J132" s="34" t="s">
        <v>34</v>
      </c>
      <c r="K132" s="38">
        <v>329.79</v>
      </c>
      <c r="L132" s="89">
        <f t="shared" si="1"/>
        <v>28</v>
      </c>
    </row>
    <row r="133" spans="3:12" s="8" customFormat="1" x14ac:dyDescent="0.25">
      <c r="C133" s="35">
        <v>43497</v>
      </c>
      <c r="D133" s="35">
        <v>43525</v>
      </c>
      <c r="E133" s="34"/>
      <c r="F133" s="34">
        <v>2133</v>
      </c>
      <c r="G133" s="34" t="s">
        <v>106</v>
      </c>
      <c r="H133" s="36" t="s">
        <v>410</v>
      </c>
      <c r="I133" s="37">
        <v>41002530</v>
      </c>
      <c r="J133" s="34" t="s">
        <v>107</v>
      </c>
      <c r="K133" s="38">
        <v>363</v>
      </c>
      <c r="L133" s="89">
        <f t="shared" ref="L133:L196" si="2">+D133-C133</f>
        <v>28</v>
      </c>
    </row>
    <row r="134" spans="3:12" s="8" customFormat="1" x14ac:dyDescent="0.25">
      <c r="C134" s="35">
        <v>43514</v>
      </c>
      <c r="D134" s="35">
        <v>43542</v>
      </c>
      <c r="E134" s="34"/>
      <c r="F134" s="34">
        <v>2322</v>
      </c>
      <c r="G134" s="34" t="s">
        <v>167</v>
      </c>
      <c r="H134" s="36" t="s">
        <v>460</v>
      </c>
      <c r="I134" s="37">
        <v>41008103</v>
      </c>
      <c r="J134" s="34" t="s">
        <v>124</v>
      </c>
      <c r="K134" s="38">
        <v>139.38999999999999</v>
      </c>
      <c r="L134" s="89">
        <f t="shared" si="2"/>
        <v>28</v>
      </c>
    </row>
    <row r="135" spans="3:12" s="8" customFormat="1" x14ac:dyDescent="0.25">
      <c r="C135" s="35">
        <v>43514</v>
      </c>
      <c r="D135" s="35">
        <v>43542</v>
      </c>
      <c r="E135" s="34"/>
      <c r="F135" s="34">
        <v>2333</v>
      </c>
      <c r="G135" s="34" t="s">
        <v>92</v>
      </c>
      <c r="H135" s="36" t="s">
        <v>472</v>
      </c>
      <c r="I135" s="37">
        <v>41007555</v>
      </c>
      <c r="J135" s="34" t="s">
        <v>93</v>
      </c>
      <c r="K135" s="38">
        <v>528.61</v>
      </c>
      <c r="L135" s="89">
        <f t="shared" si="2"/>
        <v>28</v>
      </c>
    </row>
    <row r="136" spans="3:12" s="8" customFormat="1" x14ac:dyDescent="0.25">
      <c r="C136" s="35">
        <v>43451</v>
      </c>
      <c r="D136" s="35">
        <v>43480</v>
      </c>
      <c r="E136" s="34"/>
      <c r="F136" s="34">
        <v>317</v>
      </c>
      <c r="G136" s="34" t="s">
        <v>147</v>
      </c>
      <c r="H136" s="36" t="s">
        <v>266</v>
      </c>
      <c r="I136" s="37">
        <v>40007508</v>
      </c>
      <c r="J136" s="34" t="s">
        <v>148</v>
      </c>
      <c r="K136" s="38">
        <v>925.65</v>
      </c>
      <c r="L136" s="89">
        <f t="shared" si="2"/>
        <v>29</v>
      </c>
    </row>
    <row r="137" spans="3:12" s="8" customFormat="1" x14ac:dyDescent="0.25">
      <c r="C137" s="35">
        <v>43451</v>
      </c>
      <c r="D137" s="35">
        <v>43480</v>
      </c>
      <c r="E137" s="34"/>
      <c r="F137" s="34">
        <v>329</v>
      </c>
      <c r="G137" s="34" t="s">
        <v>147</v>
      </c>
      <c r="H137" s="36" t="s">
        <v>284</v>
      </c>
      <c r="I137" s="37">
        <v>40007508</v>
      </c>
      <c r="J137" s="34" t="s">
        <v>148</v>
      </c>
      <c r="K137" s="38">
        <v>519.86</v>
      </c>
      <c r="L137" s="89">
        <f t="shared" si="2"/>
        <v>29</v>
      </c>
    </row>
    <row r="138" spans="3:12" s="8" customFormat="1" x14ac:dyDescent="0.25">
      <c r="C138" s="35">
        <v>43451</v>
      </c>
      <c r="D138" s="35">
        <v>43480</v>
      </c>
      <c r="E138" s="34"/>
      <c r="F138" s="34">
        <v>333</v>
      </c>
      <c r="G138" s="34" t="s">
        <v>134</v>
      </c>
      <c r="H138" s="36" t="s">
        <v>288</v>
      </c>
      <c r="I138" s="37">
        <v>40001400</v>
      </c>
      <c r="J138" s="34" t="s">
        <v>34</v>
      </c>
      <c r="K138" s="38">
        <v>943.8</v>
      </c>
      <c r="L138" s="89">
        <f t="shared" si="2"/>
        <v>29</v>
      </c>
    </row>
    <row r="139" spans="3:12" s="8" customFormat="1" x14ac:dyDescent="0.25">
      <c r="C139" s="35">
        <v>43496</v>
      </c>
      <c r="D139" s="35">
        <v>43525</v>
      </c>
      <c r="E139" s="34"/>
      <c r="F139" s="34">
        <v>2130</v>
      </c>
      <c r="G139" s="34" t="s">
        <v>128</v>
      </c>
      <c r="H139" s="36" t="s">
        <v>407</v>
      </c>
      <c r="I139" s="37">
        <v>40000651</v>
      </c>
      <c r="J139" s="34" t="s">
        <v>122</v>
      </c>
      <c r="K139" s="38">
        <v>355.3</v>
      </c>
      <c r="L139" s="89">
        <f t="shared" si="2"/>
        <v>29</v>
      </c>
    </row>
    <row r="140" spans="3:12" s="8" customFormat="1" x14ac:dyDescent="0.25">
      <c r="C140" s="35">
        <v>43496</v>
      </c>
      <c r="D140" s="35">
        <v>43525</v>
      </c>
      <c r="E140" s="34"/>
      <c r="F140" s="34">
        <v>2131</v>
      </c>
      <c r="G140" s="34" t="s">
        <v>64</v>
      </c>
      <c r="H140" s="36" t="s">
        <v>408</v>
      </c>
      <c r="I140" s="37">
        <v>41001247</v>
      </c>
      <c r="J140" s="34" t="s">
        <v>16</v>
      </c>
      <c r="K140" s="38">
        <v>530</v>
      </c>
      <c r="L140" s="89">
        <f t="shared" si="2"/>
        <v>29</v>
      </c>
    </row>
    <row r="141" spans="3:12" s="8" customFormat="1" x14ac:dyDescent="0.25">
      <c r="C141" s="35">
        <v>43496</v>
      </c>
      <c r="D141" s="35">
        <v>43525</v>
      </c>
      <c r="E141" s="34"/>
      <c r="F141" s="34">
        <v>2132</v>
      </c>
      <c r="G141" s="34" t="s">
        <v>63</v>
      </c>
      <c r="H141" s="36" t="s">
        <v>409</v>
      </c>
      <c r="I141" s="37">
        <v>40000200</v>
      </c>
      <c r="J141" s="34" t="s">
        <v>15</v>
      </c>
      <c r="K141" s="38">
        <v>71.34</v>
      </c>
      <c r="L141" s="89">
        <f t="shared" si="2"/>
        <v>29</v>
      </c>
    </row>
    <row r="142" spans="3:12" s="8" customFormat="1" x14ac:dyDescent="0.25">
      <c r="C142" s="35">
        <v>43496</v>
      </c>
      <c r="D142" s="35">
        <v>43525</v>
      </c>
      <c r="E142" s="34"/>
      <c r="F142" s="34">
        <v>2134</v>
      </c>
      <c r="G142" s="34" t="s">
        <v>57</v>
      </c>
      <c r="H142" s="36" t="s">
        <v>411</v>
      </c>
      <c r="I142" s="37">
        <v>41005300</v>
      </c>
      <c r="J142" s="34" t="s">
        <v>22</v>
      </c>
      <c r="K142" s="38">
        <v>226.57</v>
      </c>
      <c r="L142" s="89">
        <f t="shared" si="2"/>
        <v>29</v>
      </c>
    </row>
    <row r="143" spans="3:12" s="8" customFormat="1" x14ac:dyDescent="0.25">
      <c r="C143" s="35">
        <v>43496</v>
      </c>
      <c r="D143" s="35">
        <v>43525</v>
      </c>
      <c r="E143" s="34"/>
      <c r="F143" s="34">
        <v>2138</v>
      </c>
      <c r="G143" s="34" t="s">
        <v>168</v>
      </c>
      <c r="H143" s="36" t="s">
        <v>417</v>
      </c>
      <c r="I143" s="37">
        <v>41008440</v>
      </c>
      <c r="J143" s="34" t="s">
        <v>84</v>
      </c>
      <c r="K143" s="38">
        <v>409.92</v>
      </c>
      <c r="L143" s="89">
        <f t="shared" si="2"/>
        <v>29</v>
      </c>
    </row>
    <row r="144" spans="3:12" s="8" customFormat="1" x14ac:dyDescent="0.25">
      <c r="C144" s="35">
        <v>43496</v>
      </c>
      <c r="D144" s="35">
        <v>43525</v>
      </c>
      <c r="E144" s="34"/>
      <c r="F144" s="34">
        <v>2139</v>
      </c>
      <c r="G144" s="34" t="s">
        <v>62</v>
      </c>
      <c r="H144" s="36" t="s">
        <v>418</v>
      </c>
      <c r="I144" s="37">
        <v>41002375</v>
      </c>
      <c r="J144" s="34" t="s">
        <v>30</v>
      </c>
      <c r="K144" s="38">
        <v>112.01</v>
      </c>
      <c r="L144" s="89">
        <f t="shared" si="2"/>
        <v>29</v>
      </c>
    </row>
    <row r="145" spans="3:12" s="8" customFormat="1" x14ac:dyDescent="0.25">
      <c r="C145" s="35">
        <v>43496</v>
      </c>
      <c r="D145" s="35">
        <v>43525</v>
      </c>
      <c r="E145" s="34"/>
      <c r="F145" s="34">
        <v>2141</v>
      </c>
      <c r="G145" s="34" t="s">
        <v>111</v>
      </c>
      <c r="H145" s="36" t="s">
        <v>420</v>
      </c>
      <c r="I145" s="37">
        <v>41007250</v>
      </c>
      <c r="J145" s="34" t="s">
        <v>95</v>
      </c>
      <c r="K145" s="38">
        <v>283.08999999999997</v>
      </c>
      <c r="L145" s="89">
        <f t="shared" si="2"/>
        <v>29</v>
      </c>
    </row>
    <row r="146" spans="3:12" s="8" customFormat="1" x14ac:dyDescent="0.25">
      <c r="C146" s="35">
        <v>43496</v>
      </c>
      <c r="D146" s="35">
        <v>43525</v>
      </c>
      <c r="E146" s="34"/>
      <c r="F146" s="34">
        <v>2144</v>
      </c>
      <c r="G146" s="34" t="s">
        <v>74</v>
      </c>
      <c r="H146" s="36" t="s">
        <v>422</v>
      </c>
      <c r="I146" s="37">
        <v>41008600</v>
      </c>
      <c r="J146" s="34" t="s">
        <v>27</v>
      </c>
      <c r="K146" s="38">
        <v>252.65</v>
      </c>
      <c r="L146" s="89">
        <f t="shared" si="2"/>
        <v>29</v>
      </c>
    </row>
    <row r="147" spans="3:12" s="8" customFormat="1" x14ac:dyDescent="0.25">
      <c r="C147" s="35">
        <v>43496</v>
      </c>
      <c r="D147" s="35">
        <v>43525</v>
      </c>
      <c r="E147" s="34"/>
      <c r="F147" s="34">
        <v>2146</v>
      </c>
      <c r="G147" s="34" t="s">
        <v>72</v>
      </c>
      <c r="H147" s="36" t="s">
        <v>424</v>
      </c>
      <c r="I147" s="37">
        <v>41002557</v>
      </c>
      <c r="J147" s="34" t="s">
        <v>32</v>
      </c>
      <c r="K147" s="38">
        <v>53.16</v>
      </c>
      <c r="L147" s="89">
        <f t="shared" si="2"/>
        <v>29</v>
      </c>
    </row>
    <row r="148" spans="3:12" s="8" customFormat="1" x14ac:dyDescent="0.25">
      <c r="C148" s="35">
        <v>43496</v>
      </c>
      <c r="D148" s="35">
        <v>43525</v>
      </c>
      <c r="E148" s="34"/>
      <c r="F148" s="34">
        <v>2149</v>
      </c>
      <c r="G148" s="34" t="s">
        <v>73</v>
      </c>
      <c r="H148" s="36" t="s">
        <v>429</v>
      </c>
      <c r="I148" s="37">
        <v>41008450</v>
      </c>
      <c r="J148" s="34" t="s">
        <v>26</v>
      </c>
      <c r="K148" s="38">
        <v>220</v>
      </c>
      <c r="L148" s="89">
        <f t="shared" si="2"/>
        <v>29</v>
      </c>
    </row>
    <row r="149" spans="3:12" s="8" customFormat="1" x14ac:dyDescent="0.25">
      <c r="C149" s="35">
        <v>43496</v>
      </c>
      <c r="D149" s="35">
        <v>43525</v>
      </c>
      <c r="E149" s="34"/>
      <c r="F149" s="34">
        <v>2150</v>
      </c>
      <c r="G149" s="34" t="s">
        <v>151</v>
      </c>
      <c r="H149" s="36" t="s">
        <v>430</v>
      </c>
      <c r="I149" s="37">
        <v>41000460</v>
      </c>
      <c r="J149" s="34" t="s">
        <v>152</v>
      </c>
      <c r="K149" s="38">
        <v>130.68</v>
      </c>
      <c r="L149" s="89">
        <f t="shared" si="2"/>
        <v>29</v>
      </c>
    </row>
    <row r="150" spans="3:12" s="8" customFormat="1" x14ac:dyDescent="0.25">
      <c r="C150" s="35">
        <v>43496</v>
      </c>
      <c r="D150" s="35">
        <v>43525</v>
      </c>
      <c r="E150" s="34"/>
      <c r="F150" s="34">
        <v>2152</v>
      </c>
      <c r="G150" s="34" t="s">
        <v>162</v>
      </c>
      <c r="H150" s="36" t="s">
        <v>432</v>
      </c>
      <c r="I150" s="37">
        <v>41002895</v>
      </c>
      <c r="J150" s="34" t="s">
        <v>163</v>
      </c>
      <c r="K150" s="38">
        <v>2219.87</v>
      </c>
      <c r="L150" s="89">
        <f t="shared" si="2"/>
        <v>29</v>
      </c>
    </row>
    <row r="151" spans="3:12" s="8" customFormat="1" x14ac:dyDescent="0.25">
      <c r="C151" s="35">
        <v>43496</v>
      </c>
      <c r="D151" s="35">
        <v>43525</v>
      </c>
      <c r="E151" s="34"/>
      <c r="F151" s="34">
        <v>2153</v>
      </c>
      <c r="G151" s="34" t="s">
        <v>126</v>
      </c>
      <c r="H151" s="36" t="s">
        <v>433</v>
      </c>
      <c r="I151" s="37">
        <v>40000650</v>
      </c>
      <c r="J151" s="34" t="s">
        <v>127</v>
      </c>
      <c r="K151" s="38">
        <v>136.86000000000001</v>
      </c>
      <c r="L151" s="89">
        <f t="shared" si="2"/>
        <v>29</v>
      </c>
    </row>
    <row r="152" spans="3:12" s="8" customFormat="1" x14ac:dyDescent="0.25">
      <c r="C152" s="35">
        <v>43496</v>
      </c>
      <c r="D152" s="35">
        <v>43525</v>
      </c>
      <c r="E152" s="34"/>
      <c r="F152" s="34">
        <v>2154</v>
      </c>
      <c r="G152" s="34" t="s">
        <v>59</v>
      </c>
      <c r="H152" s="36" t="s">
        <v>434</v>
      </c>
      <c r="I152" s="37">
        <v>40001550</v>
      </c>
      <c r="J152" s="34" t="s">
        <v>19</v>
      </c>
      <c r="K152" s="38">
        <v>267.60000000000002</v>
      </c>
      <c r="L152" s="89">
        <f t="shared" si="2"/>
        <v>29</v>
      </c>
    </row>
    <row r="153" spans="3:12" s="8" customFormat="1" x14ac:dyDescent="0.25">
      <c r="C153" s="35">
        <v>43496</v>
      </c>
      <c r="D153" s="35">
        <v>43525</v>
      </c>
      <c r="E153" s="34"/>
      <c r="F153" s="34">
        <v>2155</v>
      </c>
      <c r="G153" s="34" t="s">
        <v>61</v>
      </c>
      <c r="H153" s="36" t="s">
        <v>435</v>
      </c>
      <c r="I153" s="37">
        <v>40003005</v>
      </c>
      <c r="J153" s="34" t="s">
        <v>21</v>
      </c>
      <c r="K153" s="38">
        <v>115.03</v>
      </c>
      <c r="L153" s="89">
        <f t="shared" si="2"/>
        <v>29</v>
      </c>
    </row>
    <row r="154" spans="3:12" s="8" customFormat="1" x14ac:dyDescent="0.25">
      <c r="C154" s="35">
        <v>43496</v>
      </c>
      <c r="D154" s="35">
        <v>43525</v>
      </c>
      <c r="E154" s="34"/>
      <c r="F154" s="34">
        <v>2161</v>
      </c>
      <c r="G154" s="34" t="s">
        <v>264</v>
      </c>
      <c r="H154" s="36" t="s">
        <v>441</v>
      </c>
      <c r="I154" s="37">
        <v>40000800</v>
      </c>
      <c r="J154" s="34" t="s">
        <v>176</v>
      </c>
      <c r="K154" s="38">
        <v>8120.2</v>
      </c>
      <c r="L154" s="89">
        <f t="shared" si="2"/>
        <v>29</v>
      </c>
    </row>
    <row r="155" spans="3:12" s="8" customFormat="1" x14ac:dyDescent="0.25">
      <c r="C155" s="35">
        <v>43496</v>
      </c>
      <c r="D155" s="35">
        <v>43525</v>
      </c>
      <c r="E155" s="34"/>
      <c r="F155" s="34">
        <v>2163</v>
      </c>
      <c r="G155" s="34" t="s">
        <v>144</v>
      </c>
      <c r="H155" s="36" t="s">
        <v>443</v>
      </c>
      <c r="I155" s="37">
        <v>40003180</v>
      </c>
      <c r="J155" s="34" t="s">
        <v>145</v>
      </c>
      <c r="K155" s="38">
        <v>690.25</v>
      </c>
      <c r="L155" s="89">
        <f t="shared" si="2"/>
        <v>29</v>
      </c>
    </row>
    <row r="156" spans="3:12" s="8" customFormat="1" x14ac:dyDescent="0.25">
      <c r="C156" s="35">
        <v>43496</v>
      </c>
      <c r="D156" s="35">
        <v>43525</v>
      </c>
      <c r="E156" s="34"/>
      <c r="F156" s="34">
        <v>2165</v>
      </c>
      <c r="G156" s="34" t="s">
        <v>98</v>
      </c>
      <c r="H156" s="36" t="s">
        <v>445</v>
      </c>
      <c r="I156" s="37">
        <v>40001050</v>
      </c>
      <c r="J156" s="34" t="s">
        <v>94</v>
      </c>
      <c r="K156" s="38">
        <v>104.98</v>
      </c>
      <c r="L156" s="89">
        <f t="shared" si="2"/>
        <v>29</v>
      </c>
    </row>
    <row r="157" spans="3:12" s="8" customFormat="1" x14ac:dyDescent="0.25">
      <c r="C157" s="35">
        <v>43496</v>
      </c>
      <c r="D157" s="35">
        <v>43525</v>
      </c>
      <c r="E157" s="34"/>
      <c r="F157" s="34">
        <v>2166</v>
      </c>
      <c r="G157" s="34" t="s">
        <v>160</v>
      </c>
      <c r="H157" s="36" t="s">
        <v>446</v>
      </c>
      <c r="I157" s="37">
        <v>41002865</v>
      </c>
      <c r="J157" s="34" t="s">
        <v>161</v>
      </c>
      <c r="K157" s="38">
        <v>113.84</v>
      </c>
      <c r="L157" s="89">
        <f t="shared" si="2"/>
        <v>29</v>
      </c>
    </row>
    <row r="158" spans="3:12" s="8" customFormat="1" x14ac:dyDescent="0.25">
      <c r="C158" s="35">
        <v>43496</v>
      </c>
      <c r="D158" s="35">
        <v>43525</v>
      </c>
      <c r="E158" s="34"/>
      <c r="F158" s="34">
        <v>2167</v>
      </c>
      <c r="G158" s="34" t="s">
        <v>58</v>
      </c>
      <c r="H158" s="36" t="s">
        <v>447</v>
      </c>
      <c r="I158" s="37">
        <v>40001300</v>
      </c>
      <c r="J158" s="34" t="s">
        <v>18</v>
      </c>
      <c r="K158" s="38">
        <v>719.99</v>
      </c>
      <c r="L158" s="89">
        <f t="shared" si="2"/>
        <v>29</v>
      </c>
    </row>
    <row r="159" spans="3:12" s="8" customFormat="1" x14ac:dyDescent="0.25">
      <c r="C159" s="35">
        <v>43496</v>
      </c>
      <c r="D159" s="35">
        <v>43525</v>
      </c>
      <c r="E159" s="34"/>
      <c r="F159" s="34">
        <v>2168</v>
      </c>
      <c r="G159" s="34" t="s">
        <v>72</v>
      </c>
      <c r="H159" s="36" t="s">
        <v>448</v>
      </c>
      <c r="I159" s="37">
        <v>41002557</v>
      </c>
      <c r="J159" s="34" t="s">
        <v>32</v>
      </c>
      <c r="K159" s="38">
        <v>296.99</v>
      </c>
      <c r="L159" s="89">
        <f t="shared" si="2"/>
        <v>29</v>
      </c>
    </row>
    <row r="160" spans="3:12" s="8" customFormat="1" x14ac:dyDescent="0.25">
      <c r="C160" s="35">
        <v>43496</v>
      </c>
      <c r="D160" s="35">
        <v>43525</v>
      </c>
      <c r="E160" s="34"/>
      <c r="F160" s="34">
        <v>2169</v>
      </c>
      <c r="G160" s="34" t="s">
        <v>139</v>
      </c>
      <c r="H160" s="36" t="s">
        <v>449</v>
      </c>
      <c r="I160" s="37">
        <v>40002919</v>
      </c>
      <c r="J160" s="34" t="s">
        <v>138</v>
      </c>
      <c r="K160" s="38">
        <v>977.26</v>
      </c>
      <c r="L160" s="89">
        <f t="shared" si="2"/>
        <v>29</v>
      </c>
    </row>
    <row r="161" spans="3:12" s="8" customFormat="1" x14ac:dyDescent="0.25">
      <c r="C161" s="35">
        <v>43465</v>
      </c>
      <c r="D161" s="35">
        <v>43495</v>
      </c>
      <c r="E161" s="34"/>
      <c r="F161" s="34">
        <v>567</v>
      </c>
      <c r="G161" s="34" t="s">
        <v>63</v>
      </c>
      <c r="H161" s="36" t="s">
        <v>306</v>
      </c>
      <c r="I161" s="37">
        <v>40000200</v>
      </c>
      <c r="J161" s="34" t="s">
        <v>15</v>
      </c>
      <c r="K161" s="38">
        <v>474.95</v>
      </c>
      <c r="L161" s="89">
        <f t="shared" si="2"/>
        <v>30</v>
      </c>
    </row>
    <row r="162" spans="3:12" s="8" customFormat="1" x14ac:dyDescent="0.25">
      <c r="C162" s="35">
        <v>43465</v>
      </c>
      <c r="D162" s="35">
        <v>43495</v>
      </c>
      <c r="E162" s="34"/>
      <c r="F162" s="34">
        <v>568</v>
      </c>
      <c r="G162" s="34" t="s">
        <v>119</v>
      </c>
      <c r="H162" s="36" t="s">
        <v>307</v>
      </c>
      <c r="I162" s="37">
        <v>41001545</v>
      </c>
      <c r="J162" s="34" t="s">
        <v>120</v>
      </c>
      <c r="K162" s="38">
        <v>123.65</v>
      </c>
      <c r="L162" s="89">
        <f t="shared" si="2"/>
        <v>30</v>
      </c>
    </row>
    <row r="163" spans="3:12" s="8" customFormat="1" x14ac:dyDescent="0.25">
      <c r="C163" s="35">
        <v>43465</v>
      </c>
      <c r="D163" s="35">
        <v>43495</v>
      </c>
      <c r="E163" s="34"/>
      <c r="F163" s="34">
        <v>569</v>
      </c>
      <c r="G163" s="34" t="s">
        <v>308</v>
      </c>
      <c r="H163" s="36" t="s">
        <v>309</v>
      </c>
      <c r="I163" s="37">
        <v>41002591</v>
      </c>
      <c r="J163" s="34" t="s">
        <v>123</v>
      </c>
      <c r="K163" s="38">
        <v>108.9</v>
      </c>
      <c r="L163" s="89">
        <f t="shared" si="2"/>
        <v>30</v>
      </c>
    </row>
    <row r="164" spans="3:12" s="8" customFormat="1" x14ac:dyDescent="0.25">
      <c r="C164" s="35">
        <v>43465</v>
      </c>
      <c r="D164" s="35">
        <v>43495</v>
      </c>
      <c r="E164" s="34"/>
      <c r="F164" s="34">
        <v>570</v>
      </c>
      <c r="G164" s="34" t="s">
        <v>308</v>
      </c>
      <c r="H164" s="36" t="s">
        <v>310</v>
      </c>
      <c r="I164" s="37">
        <v>41002591</v>
      </c>
      <c r="J164" s="34" t="s">
        <v>123</v>
      </c>
      <c r="K164" s="38">
        <v>121</v>
      </c>
      <c r="L164" s="89">
        <f t="shared" si="2"/>
        <v>30</v>
      </c>
    </row>
    <row r="165" spans="3:12" s="8" customFormat="1" x14ac:dyDescent="0.25">
      <c r="C165" s="35">
        <v>43465</v>
      </c>
      <c r="D165" s="35">
        <v>43495</v>
      </c>
      <c r="E165" s="34"/>
      <c r="F165" s="34">
        <v>571</v>
      </c>
      <c r="G165" s="34" t="s">
        <v>308</v>
      </c>
      <c r="H165" s="36" t="s">
        <v>311</v>
      </c>
      <c r="I165" s="37">
        <v>41002591</v>
      </c>
      <c r="J165" s="34" t="s">
        <v>123</v>
      </c>
      <c r="K165" s="38">
        <v>60.5</v>
      </c>
      <c r="L165" s="89">
        <f t="shared" si="2"/>
        <v>30</v>
      </c>
    </row>
    <row r="166" spans="3:12" s="8" customFormat="1" x14ac:dyDescent="0.25">
      <c r="C166" s="35">
        <v>43465</v>
      </c>
      <c r="D166" s="35">
        <v>43495</v>
      </c>
      <c r="E166" s="34"/>
      <c r="F166" s="34">
        <v>574</v>
      </c>
      <c r="G166" s="34" t="s">
        <v>53</v>
      </c>
      <c r="H166" s="36" t="s">
        <v>315</v>
      </c>
      <c r="I166" s="37">
        <v>41007450</v>
      </c>
      <c r="J166" s="34" t="s">
        <v>24</v>
      </c>
      <c r="K166" s="38">
        <v>159.44999999999999</v>
      </c>
      <c r="L166" s="89">
        <f t="shared" si="2"/>
        <v>30</v>
      </c>
    </row>
    <row r="167" spans="3:12" s="8" customFormat="1" x14ac:dyDescent="0.25">
      <c r="C167" s="35">
        <v>43465</v>
      </c>
      <c r="D167" s="35">
        <v>43495</v>
      </c>
      <c r="E167" s="34"/>
      <c r="F167" s="34">
        <v>575</v>
      </c>
      <c r="G167" s="34" t="s">
        <v>154</v>
      </c>
      <c r="H167" s="36" t="s">
        <v>316</v>
      </c>
      <c r="I167" s="37">
        <v>41001048</v>
      </c>
      <c r="J167" s="34" t="s">
        <v>155</v>
      </c>
      <c r="K167" s="38">
        <v>514.25</v>
      </c>
      <c r="L167" s="89">
        <f t="shared" si="2"/>
        <v>30</v>
      </c>
    </row>
    <row r="168" spans="3:12" s="8" customFormat="1" x14ac:dyDescent="0.25">
      <c r="C168" s="35">
        <v>43465</v>
      </c>
      <c r="D168" s="35">
        <v>43495</v>
      </c>
      <c r="E168" s="34"/>
      <c r="F168" s="34">
        <v>576</v>
      </c>
      <c r="G168" s="34" t="s">
        <v>62</v>
      </c>
      <c r="H168" s="36" t="s">
        <v>317</v>
      </c>
      <c r="I168" s="37">
        <v>41002375</v>
      </c>
      <c r="J168" s="34" t="s">
        <v>30</v>
      </c>
      <c r="K168" s="38">
        <v>123.26</v>
      </c>
      <c r="L168" s="89">
        <f t="shared" si="2"/>
        <v>30</v>
      </c>
    </row>
    <row r="169" spans="3:12" s="8" customFormat="1" x14ac:dyDescent="0.25">
      <c r="C169" s="35">
        <v>43465</v>
      </c>
      <c r="D169" s="35">
        <v>43495</v>
      </c>
      <c r="E169" s="34"/>
      <c r="F169" s="34">
        <v>577</v>
      </c>
      <c r="G169" s="34" t="s">
        <v>72</v>
      </c>
      <c r="H169" s="36" t="s">
        <v>318</v>
      </c>
      <c r="I169" s="37">
        <v>41002557</v>
      </c>
      <c r="J169" s="34" t="s">
        <v>32</v>
      </c>
      <c r="K169" s="38">
        <v>279.69</v>
      </c>
      <c r="L169" s="89">
        <f t="shared" si="2"/>
        <v>30</v>
      </c>
    </row>
    <row r="170" spans="3:12" s="8" customFormat="1" x14ac:dyDescent="0.25">
      <c r="C170" s="35">
        <v>43465</v>
      </c>
      <c r="D170" s="35">
        <v>43495</v>
      </c>
      <c r="E170" s="34"/>
      <c r="F170" s="34">
        <v>581</v>
      </c>
      <c r="G170" s="34" t="s">
        <v>92</v>
      </c>
      <c r="H170" s="36" t="s">
        <v>324</v>
      </c>
      <c r="I170" s="37">
        <v>41007555</v>
      </c>
      <c r="J170" s="34" t="s">
        <v>93</v>
      </c>
      <c r="K170" s="38">
        <v>540.6</v>
      </c>
      <c r="L170" s="89">
        <f t="shared" si="2"/>
        <v>30</v>
      </c>
    </row>
    <row r="171" spans="3:12" s="8" customFormat="1" x14ac:dyDescent="0.25">
      <c r="C171" s="35">
        <v>43465</v>
      </c>
      <c r="D171" s="35">
        <v>43495</v>
      </c>
      <c r="E171" s="34"/>
      <c r="F171" s="34">
        <v>582</v>
      </c>
      <c r="G171" s="34" t="s">
        <v>64</v>
      </c>
      <c r="H171" s="36" t="s">
        <v>325</v>
      </c>
      <c r="I171" s="37">
        <v>41001247</v>
      </c>
      <c r="J171" s="34" t="s">
        <v>16</v>
      </c>
      <c r="K171" s="38">
        <v>530</v>
      </c>
      <c r="L171" s="89">
        <f t="shared" si="2"/>
        <v>30</v>
      </c>
    </row>
    <row r="172" spans="3:12" s="8" customFormat="1" x14ac:dyDescent="0.25">
      <c r="C172" s="35">
        <v>43465</v>
      </c>
      <c r="D172" s="35">
        <v>43495</v>
      </c>
      <c r="E172" s="34"/>
      <c r="F172" s="34">
        <v>584</v>
      </c>
      <c r="G172" s="34" t="s">
        <v>73</v>
      </c>
      <c r="H172" s="36" t="s">
        <v>327</v>
      </c>
      <c r="I172" s="37">
        <v>41008450</v>
      </c>
      <c r="J172" s="34" t="s">
        <v>26</v>
      </c>
      <c r="K172" s="38">
        <v>176</v>
      </c>
      <c r="L172" s="89">
        <f t="shared" si="2"/>
        <v>30</v>
      </c>
    </row>
    <row r="173" spans="3:12" s="8" customFormat="1" x14ac:dyDescent="0.25">
      <c r="C173" s="35">
        <v>43465</v>
      </c>
      <c r="D173" s="35">
        <v>43495</v>
      </c>
      <c r="E173" s="34"/>
      <c r="F173" s="34">
        <v>585</v>
      </c>
      <c r="G173" s="34" t="s">
        <v>49</v>
      </c>
      <c r="H173" s="36" t="s">
        <v>328</v>
      </c>
      <c r="I173" s="37">
        <v>41001612</v>
      </c>
      <c r="J173" s="34" t="s">
        <v>44</v>
      </c>
      <c r="K173" s="38">
        <v>40.83</v>
      </c>
      <c r="L173" s="89">
        <f t="shared" si="2"/>
        <v>30</v>
      </c>
    </row>
    <row r="174" spans="3:12" s="8" customFormat="1" x14ac:dyDescent="0.25">
      <c r="C174" s="35">
        <v>43465</v>
      </c>
      <c r="D174" s="35">
        <v>43495</v>
      </c>
      <c r="E174" s="34"/>
      <c r="F174" s="34">
        <v>586</v>
      </c>
      <c r="G174" s="34" t="s">
        <v>111</v>
      </c>
      <c r="H174" s="36" t="s">
        <v>329</v>
      </c>
      <c r="I174" s="37">
        <v>41007250</v>
      </c>
      <c r="J174" s="34" t="s">
        <v>95</v>
      </c>
      <c r="K174" s="38">
        <v>138.93</v>
      </c>
      <c r="L174" s="89">
        <f t="shared" si="2"/>
        <v>30</v>
      </c>
    </row>
    <row r="175" spans="3:12" s="8" customFormat="1" x14ac:dyDescent="0.25">
      <c r="C175" s="35">
        <v>43465</v>
      </c>
      <c r="D175" s="35">
        <v>43495</v>
      </c>
      <c r="E175" s="34"/>
      <c r="F175" s="34">
        <v>587</v>
      </c>
      <c r="G175" s="34" t="s">
        <v>128</v>
      </c>
      <c r="H175" s="36" t="s">
        <v>330</v>
      </c>
      <c r="I175" s="37">
        <v>40000651</v>
      </c>
      <c r="J175" s="34" t="s">
        <v>122</v>
      </c>
      <c r="K175" s="38">
        <v>474.23</v>
      </c>
      <c r="L175" s="89">
        <f t="shared" si="2"/>
        <v>30</v>
      </c>
    </row>
    <row r="176" spans="3:12" s="8" customFormat="1" x14ac:dyDescent="0.25">
      <c r="C176" s="35">
        <v>43465</v>
      </c>
      <c r="D176" s="35">
        <v>43495</v>
      </c>
      <c r="E176" s="34"/>
      <c r="F176" s="34">
        <v>588</v>
      </c>
      <c r="G176" s="34" t="s">
        <v>60</v>
      </c>
      <c r="H176" s="36" t="s">
        <v>331</v>
      </c>
      <c r="I176" s="37">
        <v>41001822</v>
      </c>
      <c r="J176" s="34" t="s">
        <v>41</v>
      </c>
      <c r="K176" s="38">
        <v>573.07000000000005</v>
      </c>
      <c r="L176" s="89">
        <f t="shared" si="2"/>
        <v>30</v>
      </c>
    </row>
    <row r="177" spans="3:12" s="8" customFormat="1" x14ac:dyDescent="0.25">
      <c r="C177" s="35">
        <v>43465</v>
      </c>
      <c r="D177" s="35">
        <v>43495</v>
      </c>
      <c r="E177" s="34"/>
      <c r="F177" s="34">
        <v>589</v>
      </c>
      <c r="G177" s="34" t="s">
        <v>158</v>
      </c>
      <c r="H177" s="36" t="s">
        <v>332</v>
      </c>
      <c r="I177" s="37">
        <v>41002525</v>
      </c>
      <c r="J177" s="34" t="s">
        <v>159</v>
      </c>
      <c r="K177" s="38">
        <v>82.66</v>
      </c>
      <c r="L177" s="89">
        <f t="shared" si="2"/>
        <v>30</v>
      </c>
    </row>
    <row r="178" spans="3:12" s="8" customFormat="1" x14ac:dyDescent="0.25">
      <c r="C178" s="35">
        <v>43465</v>
      </c>
      <c r="D178" s="35">
        <v>43495</v>
      </c>
      <c r="E178" s="34"/>
      <c r="F178" s="34">
        <v>592</v>
      </c>
      <c r="G178" s="34" t="s">
        <v>168</v>
      </c>
      <c r="H178" s="36" t="s">
        <v>335</v>
      </c>
      <c r="I178" s="37">
        <v>41008440</v>
      </c>
      <c r="J178" s="34" t="s">
        <v>84</v>
      </c>
      <c r="K178" s="38">
        <v>405.6</v>
      </c>
      <c r="L178" s="89">
        <f t="shared" si="2"/>
        <v>30</v>
      </c>
    </row>
    <row r="179" spans="3:12" s="8" customFormat="1" x14ac:dyDescent="0.25">
      <c r="C179" s="35">
        <v>43465</v>
      </c>
      <c r="D179" s="35">
        <v>43495</v>
      </c>
      <c r="E179" s="34"/>
      <c r="F179" s="34">
        <v>594</v>
      </c>
      <c r="G179" s="34" t="s">
        <v>85</v>
      </c>
      <c r="H179" s="36" t="s">
        <v>337</v>
      </c>
      <c r="I179" s="37">
        <v>40000308</v>
      </c>
      <c r="J179" s="34" t="s">
        <v>83</v>
      </c>
      <c r="K179" s="38">
        <v>905.3</v>
      </c>
      <c r="L179" s="89">
        <f t="shared" si="2"/>
        <v>30</v>
      </c>
    </row>
    <row r="180" spans="3:12" s="8" customFormat="1" x14ac:dyDescent="0.25">
      <c r="C180" s="35">
        <v>43465</v>
      </c>
      <c r="D180" s="35">
        <v>43495</v>
      </c>
      <c r="E180" s="34"/>
      <c r="F180" s="34">
        <v>596</v>
      </c>
      <c r="G180" s="34" t="s">
        <v>58</v>
      </c>
      <c r="H180" s="36" t="s">
        <v>339</v>
      </c>
      <c r="I180" s="37">
        <v>40001300</v>
      </c>
      <c r="J180" s="34" t="s">
        <v>18</v>
      </c>
      <c r="K180" s="38">
        <v>141.9</v>
      </c>
      <c r="L180" s="89">
        <f t="shared" si="2"/>
        <v>30</v>
      </c>
    </row>
    <row r="181" spans="3:12" s="8" customFormat="1" x14ac:dyDescent="0.25">
      <c r="C181" s="35">
        <v>43465</v>
      </c>
      <c r="D181" s="35">
        <v>43495</v>
      </c>
      <c r="E181" s="34"/>
      <c r="F181" s="34">
        <v>598</v>
      </c>
      <c r="G181" s="34" t="s">
        <v>146</v>
      </c>
      <c r="H181" s="36" t="s">
        <v>341</v>
      </c>
      <c r="I181" s="37">
        <v>40007051</v>
      </c>
      <c r="J181" s="34" t="s">
        <v>45</v>
      </c>
      <c r="K181" s="38">
        <v>594.54999999999995</v>
      </c>
      <c r="L181" s="89">
        <f t="shared" si="2"/>
        <v>30</v>
      </c>
    </row>
    <row r="182" spans="3:12" s="8" customFormat="1" x14ac:dyDescent="0.25">
      <c r="C182" s="35">
        <v>43465</v>
      </c>
      <c r="D182" s="35">
        <v>43495</v>
      </c>
      <c r="E182" s="34"/>
      <c r="F182" s="34">
        <v>600</v>
      </c>
      <c r="G182" s="34" t="s">
        <v>343</v>
      </c>
      <c r="H182" s="36" t="s">
        <v>344</v>
      </c>
      <c r="I182" s="37">
        <v>40002919</v>
      </c>
      <c r="J182" s="34" t="s">
        <v>138</v>
      </c>
      <c r="K182" s="38">
        <v>548.44000000000005</v>
      </c>
      <c r="L182" s="89">
        <f t="shared" si="2"/>
        <v>30</v>
      </c>
    </row>
    <row r="183" spans="3:12" s="8" customFormat="1" x14ac:dyDescent="0.25">
      <c r="C183" s="35">
        <v>43465</v>
      </c>
      <c r="D183" s="35">
        <v>43495</v>
      </c>
      <c r="E183" s="34"/>
      <c r="F183" s="34">
        <v>601</v>
      </c>
      <c r="G183" s="34" t="s">
        <v>59</v>
      </c>
      <c r="H183" s="36" t="s">
        <v>345</v>
      </c>
      <c r="I183" s="37">
        <v>40001550</v>
      </c>
      <c r="J183" s="34" t="s">
        <v>19</v>
      </c>
      <c r="K183" s="38">
        <v>387.85</v>
      </c>
      <c r="L183" s="89">
        <f t="shared" si="2"/>
        <v>30</v>
      </c>
    </row>
    <row r="184" spans="3:12" s="8" customFormat="1" x14ac:dyDescent="0.25">
      <c r="C184" s="35">
        <v>43465</v>
      </c>
      <c r="D184" s="35">
        <v>43495</v>
      </c>
      <c r="E184" s="34"/>
      <c r="F184" s="34">
        <v>603</v>
      </c>
      <c r="G184" s="34" t="s">
        <v>151</v>
      </c>
      <c r="H184" s="36" t="s">
        <v>348</v>
      </c>
      <c r="I184" s="37">
        <v>41000460</v>
      </c>
      <c r="J184" s="34" t="s">
        <v>152</v>
      </c>
      <c r="K184" s="38">
        <v>130.68</v>
      </c>
      <c r="L184" s="89">
        <f t="shared" si="2"/>
        <v>30</v>
      </c>
    </row>
    <row r="185" spans="3:12" s="8" customFormat="1" x14ac:dyDescent="0.25">
      <c r="C185" s="35">
        <v>43465</v>
      </c>
      <c r="D185" s="35">
        <v>43495</v>
      </c>
      <c r="E185" s="34"/>
      <c r="F185" s="34">
        <v>605</v>
      </c>
      <c r="G185" s="34" t="s">
        <v>125</v>
      </c>
      <c r="H185" s="36" t="s">
        <v>350</v>
      </c>
      <c r="I185" s="37">
        <v>40000183</v>
      </c>
      <c r="J185" s="34" t="s">
        <v>121</v>
      </c>
      <c r="K185" s="38">
        <v>376.97</v>
      </c>
      <c r="L185" s="89">
        <f t="shared" si="2"/>
        <v>30</v>
      </c>
    </row>
    <row r="186" spans="3:12" s="8" customFormat="1" x14ac:dyDescent="0.25">
      <c r="C186" s="35">
        <v>43481</v>
      </c>
      <c r="D186" s="35">
        <v>43511</v>
      </c>
      <c r="E186" s="34"/>
      <c r="F186" s="34">
        <v>1397</v>
      </c>
      <c r="G186" s="34" t="s">
        <v>140</v>
      </c>
      <c r="H186" s="36" t="s">
        <v>379</v>
      </c>
      <c r="I186" s="37">
        <v>40002926</v>
      </c>
      <c r="J186" s="34" t="s">
        <v>141</v>
      </c>
      <c r="K186" s="38">
        <v>3100.02</v>
      </c>
      <c r="L186" s="89">
        <f t="shared" si="2"/>
        <v>30</v>
      </c>
    </row>
    <row r="187" spans="3:12" s="8" customFormat="1" x14ac:dyDescent="0.25">
      <c r="C187" s="35">
        <v>43481</v>
      </c>
      <c r="D187" s="35">
        <v>43511</v>
      </c>
      <c r="E187" s="34"/>
      <c r="F187" s="34">
        <v>1399</v>
      </c>
      <c r="G187" s="34" t="s">
        <v>153</v>
      </c>
      <c r="H187" s="36" t="s">
        <v>381</v>
      </c>
      <c r="I187" s="37">
        <v>41000846</v>
      </c>
      <c r="J187" s="34" t="s">
        <v>102</v>
      </c>
      <c r="K187" s="38">
        <v>1023.54</v>
      </c>
      <c r="L187" s="89">
        <f t="shared" si="2"/>
        <v>30</v>
      </c>
    </row>
    <row r="188" spans="3:12" s="8" customFormat="1" x14ac:dyDescent="0.25">
      <c r="C188" s="35">
        <v>43481</v>
      </c>
      <c r="D188" s="35">
        <v>43511</v>
      </c>
      <c r="E188" s="34"/>
      <c r="F188" s="34">
        <v>1409</v>
      </c>
      <c r="G188" s="34" t="s">
        <v>151</v>
      </c>
      <c r="H188" s="36" t="s">
        <v>397</v>
      </c>
      <c r="I188" s="37">
        <v>41000460</v>
      </c>
      <c r="J188" s="34" t="s">
        <v>152</v>
      </c>
      <c r="K188" s="38">
        <v>4840</v>
      </c>
      <c r="L188" s="89">
        <f t="shared" si="2"/>
        <v>30</v>
      </c>
    </row>
    <row r="189" spans="3:12" s="8" customFormat="1" x14ac:dyDescent="0.25">
      <c r="C189" s="35">
        <v>43495</v>
      </c>
      <c r="D189" s="35">
        <v>43525</v>
      </c>
      <c r="E189" s="34"/>
      <c r="F189" s="34">
        <v>2128</v>
      </c>
      <c r="G189" s="34" t="s">
        <v>375</v>
      </c>
      <c r="H189" s="36" t="s">
        <v>405</v>
      </c>
      <c r="I189" s="37">
        <v>40005725</v>
      </c>
      <c r="J189" s="34" t="s">
        <v>377</v>
      </c>
      <c r="K189" s="38">
        <v>460.01</v>
      </c>
      <c r="L189" s="89">
        <f t="shared" si="2"/>
        <v>30</v>
      </c>
    </row>
    <row r="190" spans="3:12" s="8" customFormat="1" x14ac:dyDescent="0.25">
      <c r="C190" s="35">
        <v>43495</v>
      </c>
      <c r="D190" s="35">
        <v>43525</v>
      </c>
      <c r="E190" s="34"/>
      <c r="F190" s="34">
        <v>2135</v>
      </c>
      <c r="G190" s="34" t="s">
        <v>66</v>
      </c>
      <c r="H190" s="36" t="s">
        <v>412</v>
      </c>
      <c r="I190" s="37">
        <v>41002908</v>
      </c>
      <c r="J190" s="34" t="s">
        <v>39</v>
      </c>
      <c r="K190" s="38">
        <v>907.5</v>
      </c>
      <c r="L190" s="89">
        <f t="shared" si="2"/>
        <v>30</v>
      </c>
    </row>
    <row r="191" spans="3:12" s="8" customFormat="1" x14ac:dyDescent="0.25">
      <c r="C191" s="35">
        <v>43495</v>
      </c>
      <c r="D191" s="35">
        <v>43525</v>
      </c>
      <c r="E191" s="34"/>
      <c r="F191" s="34">
        <v>2143</v>
      </c>
      <c r="G191" s="34" t="s">
        <v>53</v>
      </c>
      <c r="H191" s="36" t="s">
        <v>421</v>
      </c>
      <c r="I191" s="37">
        <v>41007450</v>
      </c>
      <c r="J191" s="34" t="s">
        <v>24</v>
      </c>
      <c r="K191" s="38">
        <v>720.4</v>
      </c>
      <c r="L191" s="89">
        <f t="shared" si="2"/>
        <v>30</v>
      </c>
    </row>
    <row r="192" spans="3:12" s="8" customFormat="1" x14ac:dyDescent="0.25">
      <c r="C192" s="35">
        <v>43495</v>
      </c>
      <c r="D192" s="35">
        <v>43525</v>
      </c>
      <c r="E192" s="34"/>
      <c r="F192" s="34">
        <v>2147</v>
      </c>
      <c r="G192" s="34" t="s">
        <v>166</v>
      </c>
      <c r="H192" s="36" t="s">
        <v>425</v>
      </c>
      <c r="I192" s="37">
        <v>41005450</v>
      </c>
      <c r="J192" s="34" t="s">
        <v>110</v>
      </c>
      <c r="K192" s="38">
        <v>84.56</v>
      </c>
      <c r="L192" s="89">
        <f t="shared" si="2"/>
        <v>30</v>
      </c>
    </row>
    <row r="193" spans="3:12" s="8" customFormat="1" x14ac:dyDescent="0.25">
      <c r="C193" s="35">
        <v>43495</v>
      </c>
      <c r="D193" s="35">
        <v>43525</v>
      </c>
      <c r="E193" s="34"/>
      <c r="F193" s="34">
        <v>2151</v>
      </c>
      <c r="G193" s="34" t="s">
        <v>69</v>
      </c>
      <c r="H193" s="36" t="s">
        <v>431</v>
      </c>
      <c r="I193" s="37">
        <v>40002950</v>
      </c>
      <c r="J193" s="34" t="s">
        <v>20</v>
      </c>
      <c r="K193" s="38">
        <v>871.2</v>
      </c>
      <c r="L193" s="89">
        <f t="shared" si="2"/>
        <v>30</v>
      </c>
    </row>
    <row r="194" spans="3:12" s="8" customFormat="1" x14ac:dyDescent="0.25">
      <c r="C194" s="35">
        <v>43495</v>
      </c>
      <c r="D194" s="35">
        <v>43525</v>
      </c>
      <c r="E194" s="34"/>
      <c r="F194" s="34">
        <v>2156</v>
      </c>
      <c r="G194" s="34" t="s">
        <v>56</v>
      </c>
      <c r="H194" s="36" t="s">
        <v>436</v>
      </c>
      <c r="I194" s="37">
        <v>40000100</v>
      </c>
      <c r="J194" s="34" t="s">
        <v>14</v>
      </c>
      <c r="K194" s="38">
        <v>335.32</v>
      </c>
      <c r="L194" s="89">
        <f t="shared" si="2"/>
        <v>30</v>
      </c>
    </row>
    <row r="195" spans="3:12" s="8" customFormat="1" x14ac:dyDescent="0.25">
      <c r="C195" s="35">
        <v>43495</v>
      </c>
      <c r="D195" s="35">
        <v>43525</v>
      </c>
      <c r="E195" s="34"/>
      <c r="F195" s="34">
        <v>2159</v>
      </c>
      <c r="G195" s="34" t="s">
        <v>60</v>
      </c>
      <c r="H195" s="36" t="s">
        <v>439</v>
      </c>
      <c r="I195" s="37">
        <v>41001822</v>
      </c>
      <c r="J195" s="34" t="s">
        <v>41</v>
      </c>
      <c r="K195" s="38">
        <v>539.09</v>
      </c>
      <c r="L195" s="89">
        <f t="shared" si="2"/>
        <v>30</v>
      </c>
    </row>
    <row r="196" spans="3:12" s="8" customFormat="1" x14ac:dyDescent="0.25">
      <c r="C196" s="35">
        <v>43449</v>
      </c>
      <c r="D196" s="35">
        <v>43480</v>
      </c>
      <c r="E196" s="34"/>
      <c r="F196" s="34">
        <v>311</v>
      </c>
      <c r="G196" s="34" t="s">
        <v>111</v>
      </c>
      <c r="H196" s="36" t="s">
        <v>259</v>
      </c>
      <c r="I196" s="37">
        <v>41007250</v>
      </c>
      <c r="J196" s="34" t="s">
        <v>95</v>
      </c>
      <c r="K196" s="38">
        <v>88.91</v>
      </c>
      <c r="L196" s="89">
        <f t="shared" si="2"/>
        <v>31</v>
      </c>
    </row>
    <row r="197" spans="3:12" s="8" customFormat="1" x14ac:dyDescent="0.25">
      <c r="C197" s="35">
        <v>43449</v>
      </c>
      <c r="D197" s="35">
        <v>43480</v>
      </c>
      <c r="E197" s="34"/>
      <c r="F197" s="34">
        <v>312</v>
      </c>
      <c r="G197" s="34" t="s">
        <v>54</v>
      </c>
      <c r="H197" s="36" t="s">
        <v>260</v>
      </c>
      <c r="I197" s="37">
        <v>41008099</v>
      </c>
      <c r="J197" s="34" t="s">
        <v>25</v>
      </c>
      <c r="K197" s="38">
        <v>508.12</v>
      </c>
      <c r="L197" s="89">
        <f t="shared" ref="L197:L261" si="3">+D197-C197</f>
        <v>31</v>
      </c>
    </row>
    <row r="198" spans="3:12" s="8" customFormat="1" x14ac:dyDescent="0.25">
      <c r="C198" s="35">
        <v>43449</v>
      </c>
      <c r="D198" s="35">
        <v>43480</v>
      </c>
      <c r="E198" s="34"/>
      <c r="F198" s="34">
        <v>316</v>
      </c>
      <c r="G198" s="34" t="s">
        <v>264</v>
      </c>
      <c r="H198" s="36" t="s">
        <v>265</v>
      </c>
      <c r="I198" s="37">
        <v>40000800</v>
      </c>
      <c r="J198" s="34" t="s">
        <v>176</v>
      </c>
      <c r="K198" s="38">
        <v>7201.7</v>
      </c>
      <c r="L198" s="89">
        <f t="shared" si="3"/>
        <v>31</v>
      </c>
    </row>
    <row r="199" spans="3:12" s="8" customFormat="1" x14ac:dyDescent="0.25">
      <c r="C199" s="35">
        <v>43449</v>
      </c>
      <c r="D199" s="35">
        <v>43480</v>
      </c>
      <c r="E199" s="34"/>
      <c r="F199" s="34">
        <v>319</v>
      </c>
      <c r="G199" s="34" t="s">
        <v>53</v>
      </c>
      <c r="H199" s="36" t="s">
        <v>268</v>
      </c>
      <c r="I199" s="37">
        <v>41007450</v>
      </c>
      <c r="J199" s="34" t="s">
        <v>24</v>
      </c>
      <c r="K199" s="38">
        <v>45.45</v>
      </c>
      <c r="L199" s="89">
        <f t="shared" si="3"/>
        <v>31</v>
      </c>
    </row>
    <row r="200" spans="3:12" s="8" customFormat="1" x14ac:dyDescent="0.25">
      <c r="C200" s="35">
        <v>43449</v>
      </c>
      <c r="D200" s="35">
        <v>43480</v>
      </c>
      <c r="E200" s="34"/>
      <c r="F200" s="34">
        <v>324</v>
      </c>
      <c r="G200" s="34" t="s">
        <v>126</v>
      </c>
      <c r="H200" s="36" t="s">
        <v>275</v>
      </c>
      <c r="I200" s="37">
        <v>40000650</v>
      </c>
      <c r="J200" s="34" t="s">
        <v>127</v>
      </c>
      <c r="K200" s="38">
        <v>245.8</v>
      </c>
      <c r="L200" s="89">
        <f t="shared" si="3"/>
        <v>31</v>
      </c>
    </row>
    <row r="201" spans="3:12" s="8" customFormat="1" x14ac:dyDescent="0.25">
      <c r="C201" s="35">
        <v>43449</v>
      </c>
      <c r="D201" s="35">
        <v>43480</v>
      </c>
      <c r="E201" s="34"/>
      <c r="F201" s="34">
        <v>335</v>
      </c>
      <c r="G201" s="34" t="s">
        <v>292</v>
      </c>
      <c r="H201" s="36" t="s">
        <v>293</v>
      </c>
      <c r="I201" s="37">
        <v>40001505</v>
      </c>
      <c r="J201" s="34" t="s">
        <v>177</v>
      </c>
      <c r="K201" s="38">
        <v>109.38</v>
      </c>
      <c r="L201" s="89">
        <f t="shared" si="3"/>
        <v>31</v>
      </c>
    </row>
    <row r="202" spans="3:12" s="8" customFormat="1" x14ac:dyDescent="0.25">
      <c r="C202" s="35">
        <v>43449</v>
      </c>
      <c r="D202" s="35">
        <v>43480</v>
      </c>
      <c r="E202" s="34"/>
      <c r="F202" s="34">
        <v>336</v>
      </c>
      <c r="G202" s="34" t="s">
        <v>129</v>
      </c>
      <c r="H202" s="36" t="s">
        <v>294</v>
      </c>
      <c r="I202" s="37">
        <v>40000950</v>
      </c>
      <c r="J202" s="34" t="s">
        <v>130</v>
      </c>
      <c r="K202" s="38">
        <v>52.03</v>
      </c>
      <c r="L202" s="89">
        <f t="shared" si="3"/>
        <v>31</v>
      </c>
    </row>
    <row r="203" spans="3:12" s="8" customFormat="1" x14ac:dyDescent="0.25">
      <c r="C203" s="35">
        <v>43449</v>
      </c>
      <c r="D203" s="35">
        <v>43480</v>
      </c>
      <c r="E203" s="34"/>
      <c r="F203" s="34">
        <v>340</v>
      </c>
      <c r="G203" s="34" t="s">
        <v>136</v>
      </c>
      <c r="H203" s="36" t="s">
        <v>299</v>
      </c>
      <c r="I203" s="37">
        <v>40002250</v>
      </c>
      <c r="J203" s="34" t="s">
        <v>137</v>
      </c>
      <c r="K203" s="38">
        <v>588.33000000000004</v>
      </c>
      <c r="L203" s="89">
        <f t="shared" si="3"/>
        <v>31</v>
      </c>
    </row>
    <row r="204" spans="3:12" s="8" customFormat="1" x14ac:dyDescent="0.25">
      <c r="C204" s="35">
        <v>43464</v>
      </c>
      <c r="D204" s="35">
        <v>43495</v>
      </c>
      <c r="E204" s="34"/>
      <c r="F204" s="34">
        <v>579</v>
      </c>
      <c r="G204" s="34" t="s">
        <v>292</v>
      </c>
      <c r="H204" s="36" t="s">
        <v>320</v>
      </c>
      <c r="I204" s="37">
        <v>40001505</v>
      </c>
      <c r="J204" s="34" t="s">
        <v>177</v>
      </c>
      <c r="K204" s="38">
        <v>116.55</v>
      </c>
      <c r="L204" s="89">
        <f t="shared" si="3"/>
        <v>31</v>
      </c>
    </row>
    <row r="205" spans="3:12" s="8" customFormat="1" x14ac:dyDescent="0.25">
      <c r="C205" s="35">
        <v>43464</v>
      </c>
      <c r="D205" s="35">
        <v>43495</v>
      </c>
      <c r="E205" s="34"/>
      <c r="F205" s="34">
        <v>580</v>
      </c>
      <c r="G205" s="34" t="s">
        <v>321</v>
      </c>
      <c r="H205" s="36" t="s">
        <v>322</v>
      </c>
      <c r="I205" s="37">
        <v>41002153</v>
      </c>
      <c r="J205" s="34" t="s">
        <v>323</v>
      </c>
      <c r="K205" s="38">
        <v>6085.45</v>
      </c>
      <c r="L205" s="89">
        <f t="shared" si="3"/>
        <v>31</v>
      </c>
    </row>
    <row r="206" spans="3:12" s="8" customFormat="1" x14ac:dyDescent="0.25">
      <c r="C206" s="35">
        <v>43464</v>
      </c>
      <c r="D206" s="35">
        <v>43495</v>
      </c>
      <c r="E206" s="34"/>
      <c r="F206" s="34">
        <v>583</v>
      </c>
      <c r="G206" s="34" t="s">
        <v>66</v>
      </c>
      <c r="H206" s="36" t="s">
        <v>326</v>
      </c>
      <c r="I206" s="37">
        <v>41002908</v>
      </c>
      <c r="J206" s="34" t="s">
        <v>39</v>
      </c>
      <c r="K206" s="38">
        <v>907.5</v>
      </c>
      <c r="L206" s="89">
        <f t="shared" si="3"/>
        <v>31</v>
      </c>
    </row>
    <row r="207" spans="3:12" s="8" customFormat="1" x14ac:dyDescent="0.25">
      <c r="C207" s="35">
        <v>43464</v>
      </c>
      <c r="D207" s="35">
        <v>43495</v>
      </c>
      <c r="E207" s="34"/>
      <c r="F207" s="34">
        <v>591</v>
      </c>
      <c r="G207" s="34" t="s">
        <v>56</v>
      </c>
      <c r="H207" s="36" t="s">
        <v>334</v>
      </c>
      <c r="I207" s="37">
        <v>40000100</v>
      </c>
      <c r="J207" s="34" t="s">
        <v>14</v>
      </c>
      <c r="K207" s="38">
        <v>18.66</v>
      </c>
      <c r="L207" s="89">
        <f t="shared" si="3"/>
        <v>31</v>
      </c>
    </row>
    <row r="208" spans="3:12" s="8" customFormat="1" x14ac:dyDescent="0.25">
      <c r="C208" s="35">
        <v>43464</v>
      </c>
      <c r="D208" s="35">
        <v>43495</v>
      </c>
      <c r="E208" s="34"/>
      <c r="F208" s="34">
        <v>597</v>
      </c>
      <c r="G208" s="34" t="s">
        <v>87</v>
      </c>
      <c r="H208" s="36" t="s">
        <v>340</v>
      </c>
      <c r="I208" s="37">
        <v>41001249</v>
      </c>
      <c r="J208" s="34" t="s">
        <v>17</v>
      </c>
      <c r="K208" s="38">
        <v>373.89</v>
      </c>
      <c r="L208" s="89">
        <f t="shared" si="3"/>
        <v>31</v>
      </c>
    </row>
    <row r="209" spans="3:12" s="8" customFormat="1" x14ac:dyDescent="0.25">
      <c r="C209" s="35">
        <v>43464</v>
      </c>
      <c r="D209" s="35">
        <v>43495</v>
      </c>
      <c r="E209" s="34"/>
      <c r="F209" s="34">
        <v>604</v>
      </c>
      <c r="G209" s="34" t="s">
        <v>321</v>
      </c>
      <c r="H209" s="36" t="s">
        <v>349</v>
      </c>
      <c r="I209" s="37">
        <v>41002153</v>
      </c>
      <c r="J209" s="34" t="s">
        <v>323</v>
      </c>
      <c r="K209" s="38">
        <v>8905.06</v>
      </c>
      <c r="L209" s="89">
        <f t="shared" si="3"/>
        <v>31</v>
      </c>
    </row>
    <row r="210" spans="3:12" s="8" customFormat="1" x14ac:dyDescent="0.25">
      <c r="C210" s="35">
        <v>43480</v>
      </c>
      <c r="D210" s="35">
        <v>43511</v>
      </c>
      <c r="E210" s="34"/>
      <c r="F210" s="34">
        <v>1398</v>
      </c>
      <c r="G210" s="34" t="s">
        <v>53</v>
      </c>
      <c r="H210" s="36" t="s">
        <v>380</v>
      </c>
      <c r="I210" s="37">
        <v>41007450</v>
      </c>
      <c r="J210" s="34" t="s">
        <v>24</v>
      </c>
      <c r="K210" s="38">
        <v>470.18</v>
      </c>
      <c r="L210" s="89">
        <f t="shared" si="3"/>
        <v>31</v>
      </c>
    </row>
    <row r="211" spans="3:12" s="8" customFormat="1" x14ac:dyDescent="0.25">
      <c r="C211" s="35">
        <v>43480</v>
      </c>
      <c r="D211" s="35">
        <v>43511</v>
      </c>
      <c r="E211" s="34"/>
      <c r="F211" s="34">
        <v>1400</v>
      </c>
      <c r="G211" s="34" t="s">
        <v>117</v>
      </c>
      <c r="H211" s="36" t="s">
        <v>382</v>
      </c>
      <c r="I211" s="37">
        <v>41000865</v>
      </c>
      <c r="J211" s="34" t="s">
        <v>118</v>
      </c>
      <c r="K211" s="38">
        <v>416.22</v>
      </c>
      <c r="L211" s="89">
        <f t="shared" si="3"/>
        <v>31</v>
      </c>
    </row>
    <row r="212" spans="3:12" s="8" customFormat="1" x14ac:dyDescent="0.25">
      <c r="C212" s="35">
        <v>43480</v>
      </c>
      <c r="D212" s="35">
        <v>43511</v>
      </c>
      <c r="E212" s="34"/>
      <c r="F212" s="34">
        <v>1402</v>
      </c>
      <c r="G212" s="34" t="s">
        <v>128</v>
      </c>
      <c r="H212" s="36" t="s">
        <v>384</v>
      </c>
      <c r="I212" s="37">
        <v>40000651</v>
      </c>
      <c r="J212" s="34" t="s">
        <v>122</v>
      </c>
      <c r="K212" s="38">
        <v>275.26</v>
      </c>
      <c r="L212" s="89">
        <f t="shared" si="3"/>
        <v>31</v>
      </c>
    </row>
    <row r="213" spans="3:12" s="8" customFormat="1" x14ac:dyDescent="0.25">
      <c r="C213" s="35">
        <v>43480</v>
      </c>
      <c r="D213" s="35">
        <v>43511</v>
      </c>
      <c r="E213" s="34"/>
      <c r="F213" s="34">
        <v>1403</v>
      </c>
      <c r="G213" s="34" t="s">
        <v>108</v>
      </c>
      <c r="H213" s="36" t="s">
        <v>385</v>
      </c>
      <c r="I213" s="37">
        <v>41002915</v>
      </c>
      <c r="J213" s="34" t="s">
        <v>109</v>
      </c>
      <c r="K213" s="38">
        <v>197.47</v>
      </c>
      <c r="L213" s="89">
        <f t="shared" si="3"/>
        <v>31</v>
      </c>
    </row>
    <row r="214" spans="3:12" s="8" customFormat="1" x14ac:dyDescent="0.25">
      <c r="C214" s="35">
        <v>43480</v>
      </c>
      <c r="D214" s="35">
        <v>43511</v>
      </c>
      <c r="E214" s="34"/>
      <c r="F214" s="34">
        <v>1410</v>
      </c>
      <c r="G214" s="34" t="s">
        <v>146</v>
      </c>
      <c r="H214" s="36" t="s">
        <v>398</v>
      </c>
      <c r="I214" s="37">
        <v>40007051</v>
      </c>
      <c r="J214" s="34" t="s">
        <v>45</v>
      </c>
      <c r="K214" s="38">
        <v>223.85</v>
      </c>
      <c r="L214" s="89">
        <f t="shared" si="3"/>
        <v>31</v>
      </c>
    </row>
    <row r="215" spans="3:12" s="8" customFormat="1" x14ac:dyDescent="0.25">
      <c r="C215" s="35">
        <v>43511</v>
      </c>
      <c r="D215" s="35">
        <v>43542</v>
      </c>
      <c r="E215" s="34"/>
      <c r="F215" s="34">
        <v>2321</v>
      </c>
      <c r="G215" s="34" t="s">
        <v>56</v>
      </c>
      <c r="H215" s="36" t="s">
        <v>459</v>
      </c>
      <c r="I215" s="37">
        <v>40000100</v>
      </c>
      <c r="J215" s="34" t="s">
        <v>14</v>
      </c>
      <c r="K215" s="38">
        <v>183.71</v>
      </c>
      <c r="L215" s="89">
        <f t="shared" si="3"/>
        <v>31</v>
      </c>
    </row>
    <row r="216" spans="3:12" s="8" customFormat="1" x14ac:dyDescent="0.25">
      <c r="C216" s="35">
        <v>43511</v>
      </c>
      <c r="D216" s="35">
        <v>43542</v>
      </c>
      <c r="E216" s="34"/>
      <c r="F216" s="34">
        <v>2325</v>
      </c>
      <c r="G216" s="34" t="s">
        <v>49</v>
      </c>
      <c r="H216" s="36" t="s">
        <v>463</v>
      </c>
      <c r="I216" s="37">
        <v>41001612</v>
      </c>
      <c r="J216" s="34" t="s">
        <v>44</v>
      </c>
      <c r="K216" s="38">
        <v>41.37</v>
      </c>
      <c r="L216" s="89">
        <f t="shared" si="3"/>
        <v>31</v>
      </c>
    </row>
    <row r="217" spans="3:12" s="8" customFormat="1" x14ac:dyDescent="0.25">
      <c r="C217" s="35">
        <v>43511</v>
      </c>
      <c r="D217" s="35">
        <v>43542</v>
      </c>
      <c r="E217" s="34"/>
      <c r="F217" s="34">
        <v>2326</v>
      </c>
      <c r="G217" s="34" t="s">
        <v>128</v>
      </c>
      <c r="H217" s="36" t="s">
        <v>464</v>
      </c>
      <c r="I217" s="37">
        <v>40000651</v>
      </c>
      <c r="J217" s="34" t="s">
        <v>122</v>
      </c>
      <c r="K217" s="38">
        <v>70.31</v>
      </c>
      <c r="L217" s="89">
        <f t="shared" si="3"/>
        <v>31</v>
      </c>
    </row>
    <row r="218" spans="3:12" s="8" customFormat="1" x14ac:dyDescent="0.25">
      <c r="C218" s="35">
        <v>43511</v>
      </c>
      <c r="D218" s="35">
        <v>43542</v>
      </c>
      <c r="E218" s="34"/>
      <c r="F218" s="34">
        <v>2328</v>
      </c>
      <c r="G218" s="34" t="s">
        <v>160</v>
      </c>
      <c r="H218" s="36" t="s">
        <v>466</v>
      </c>
      <c r="I218" s="37">
        <v>41002865</v>
      </c>
      <c r="J218" s="34" t="s">
        <v>161</v>
      </c>
      <c r="K218" s="38">
        <v>75.78</v>
      </c>
      <c r="L218" s="89">
        <f t="shared" si="3"/>
        <v>31</v>
      </c>
    </row>
    <row r="219" spans="3:12" s="8" customFormat="1" x14ac:dyDescent="0.25">
      <c r="C219" s="35">
        <v>43511</v>
      </c>
      <c r="D219" s="35">
        <v>43542</v>
      </c>
      <c r="E219" s="34"/>
      <c r="F219" s="34">
        <v>2329</v>
      </c>
      <c r="G219" s="34" t="s">
        <v>111</v>
      </c>
      <c r="H219" s="36" t="s">
        <v>467</v>
      </c>
      <c r="I219" s="37">
        <v>41007250</v>
      </c>
      <c r="J219" s="34" t="s">
        <v>95</v>
      </c>
      <c r="K219" s="38">
        <v>123.72</v>
      </c>
      <c r="L219" s="89">
        <f t="shared" si="3"/>
        <v>31</v>
      </c>
    </row>
    <row r="220" spans="3:12" s="8" customFormat="1" x14ac:dyDescent="0.25">
      <c r="C220" s="35">
        <v>43434</v>
      </c>
      <c r="D220" s="35">
        <v>43466</v>
      </c>
      <c r="E220" s="34">
        <v>2</v>
      </c>
      <c r="F220" s="34">
        <v>71</v>
      </c>
      <c r="G220" s="34" t="s">
        <v>112</v>
      </c>
      <c r="H220" s="36" t="s">
        <v>181</v>
      </c>
      <c r="I220" s="37">
        <v>41007660</v>
      </c>
      <c r="J220" s="34" t="s">
        <v>113</v>
      </c>
      <c r="K220" s="38">
        <v>55.44</v>
      </c>
      <c r="L220" s="89">
        <f t="shared" si="3"/>
        <v>32</v>
      </c>
    </row>
    <row r="221" spans="3:12" s="8" customFormat="1" x14ac:dyDescent="0.25">
      <c r="C221" s="35">
        <v>43448</v>
      </c>
      <c r="D221" s="35">
        <v>43480</v>
      </c>
      <c r="E221" s="34"/>
      <c r="F221" s="34">
        <v>326</v>
      </c>
      <c r="G221" s="34" t="s">
        <v>279</v>
      </c>
      <c r="H221" s="36" t="s">
        <v>280</v>
      </c>
      <c r="I221" s="37">
        <v>40000550</v>
      </c>
      <c r="J221" s="34" t="s">
        <v>281</v>
      </c>
      <c r="K221" s="38">
        <v>1763.43</v>
      </c>
      <c r="L221" s="89">
        <f t="shared" si="3"/>
        <v>32</v>
      </c>
    </row>
    <row r="222" spans="3:12" s="8" customFormat="1" x14ac:dyDescent="0.25">
      <c r="C222" s="35">
        <v>43448</v>
      </c>
      <c r="D222" s="35">
        <v>43480</v>
      </c>
      <c r="E222" s="34"/>
      <c r="F222" s="34">
        <v>332</v>
      </c>
      <c r="G222" s="34" t="s">
        <v>99</v>
      </c>
      <c r="H222" s="36" t="s">
        <v>287</v>
      </c>
      <c r="I222" s="37">
        <v>40001800</v>
      </c>
      <c r="J222" s="34" t="s">
        <v>86</v>
      </c>
      <c r="K222" s="38">
        <v>5965.11</v>
      </c>
      <c r="L222" s="89">
        <f t="shared" si="3"/>
        <v>32</v>
      </c>
    </row>
    <row r="223" spans="3:12" s="8" customFormat="1" x14ac:dyDescent="0.25">
      <c r="C223" s="35">
        <v>43479</v>
      </c>
      <c r="D223" s="35">
        <v>43511</v>
      </c>
      <c r="E223" s="34"/>
      <c r="F223" s="34">
        <v>1407</v>
      </c>
      <c r="G223" s="34" t="s">
        <v>391</v>
      </c>
      <c r="H223" s="36" t="s">
        <v>392</v>
      </c>
      <c r="I223" s="37">
        <v>41007532</v>
      </c>
      <c r="J223" s="34" t="s">
        <v>393</v>
      </c>
      <c r="K223" s="38">
        <v>5168.88</v>
      </c>
      <c r="L223" s="89">
        <f t="shared" si="3"/>
        <v>32</v>
      </c>
    </row>
    <row r="224" spans="3:12" s="8" customFormat="1" x14ac:dyDescent="0.25">
      <c r="C224" s="35">
        <v>43493</v>
      </c>
      <c r="D224" s="35">
        <v>43525</v>
      </c>
      <c r="E224" s="34"/>
      <c r="F224" s="34">
        <v>2162</v>
      </c>
      <c r="G224" s="34" t="s">
        <v>71</v>
      </c>
      <c r="H224" s="36" t="s">
        <v>442</v>
      </c>
      <c r="I224" s="37">
        <v>41006850</v>
      </c>
      <c r="J224" s="34" t="s">
        <v>23</v>
      </c>
      <c r="K224" s="38">
        <v>632</v>
      </c>
      <c r="L224" s="89">
        <f t="shared" si="3"/>
        <v>32</v>
      </c>
    </row>
    <row r="225" spans="3:12" s="8" customFormat="1" x14ac:dyDescent="0.25">
      <c r="C225" s="35">
        <v>43510</v>
      </c>
      <c r="D225" s="35">
        <v>43542</v>
      </c>
      <c r="E225" s="34"/>
      <c r="F225" s="34">
        <v>2327</v>
      </c>
      <c r="G225" s="34" t="s">
        <v>80</v>
      </c>
      <c r="H225" s="36" t="s">
        <v>465</v>
      </c>
      <c r="I225" s="37">
        <v>40002150</v>
      </c>
      <c r="J225" s="34" t="s">
        <v>81</v>
      </c>
      <c r="K225" s="38">
        <v>718.74</v>
      </c>
      <c r="L225" s="89">
        <f t="shared" si="3"/>
        <v>32</v>
      </c>
    </row>
    <row r="226" spans="3:12" s="8" customFormat="1" x14ac:dyDescent="0.25">
      <c r="C226" s="35">
        <v>43510</v>
      </c>
      <c r="D226" s="35">
        <v>43542</v>
      </c>
      <c r="E226" s="34"/>
      <c r="F226" s="34">
        <v>2337</v>
      </c>
      <c r="G226" s="34" t="s">
        <v>375</v>
      </c>
      <c r="H226" s="36" t="s">
        <v>479</v>
      </c>
      <c r="I226" s="37">
        <v>40005725</v>
      </c>
      <c r="J226" s="34" t="s">
        <v>377</v>
      </c>
      <c r="K226" s="38">
        <v>262.33</v>
      </c>
      <c r="L226" s="89">
        <f t="shared" si="3"/>
        <v>32</v>
      </c>
    </row>
    <row r="227" spans="3:12" s="8" customFormat="1" x14ac:dyDescent="0.25">
      <c r="C227" s="35">
        <v>43462</v>
      </c>
      <c r="D227" s="35">
        <v>43495</v>
      </c>
      <c r="E227" s="34"/>
      <c r="F227" s="34">
        <v>593</v>
      </c>
      <c r="G227" s="34" t="s">
        <v>65</v>
      </c>
      <c r="H227" s="36" t="s">
        <v>336</v>
      </c>
      <c r="I227" s="37">
        <v>40002800</v>
      </c>
      <c r="J227" s="34" t="s">
        <v>35</v>
      </c>
      <c r="K227" s="38">
        <v>1.39</v>
      </c>
      <c r="L227" s="89">
        <f t="shared" si="3"/>
        <v>33</v>
      </c>
    </row>
    <row r="228" spans="3:12" s="8" customFormat="1" x14ac:dyDescent="0.25">
      <c r="C228" s="35">
        <v>43461</v>
      </c>
      <c r="D228" s="35">
        <v>43495</v>
      </c>
      <c r="E228" s="34"/>
      <c r="F228" s="34">
        <v>599</v>
      </c>
      <c r="G228" s="34" t="s">
        <v>99</v>
      </c>
      <c r="H228" s="36" t="s">
        <v>342</v>
      </c>
      <c r="I228" s="37">
        <v>40001800</v>
      </c>
      <c r="J228" s="34" t="s">
        <v>86</v>
      </c>
      <c r="K228" s="38">
        <v>1703.05</v>
      </c>
      <c r="L228" s="89">
        <f t="shared" si="3"/>
        <v>34</v>
      </c>
    </row>
    <row r="229" spans="3:12" s="8" customFormat="1" x14ac:dyDescent="0.25">
      <c r="C229" s="35">
        <v>43461</v>
      </c>
      <c r="D229" s="35">
        <v>43495</v>
      </c>
      <c r="E229" s="34"/>
      <c r="F229" s="34">
        <v>602</v>
      </c>
      <c r="G229" s="34" t="s">
        <v>346</v>
      </c>
      <c r="H229" s="36" t="s">
        <v>347</v>
      </c>
      <c r="I229" s="37">
        <v>41000315</v>
      </c>
      <c r="J229" s="34" t="s">
        <v>178</v>
      </c>
      <c r="K229" s="38">
        <v>1004.3</v>
      </c>
      <c r="L229" s="89">
        <f t="shared" si="3"/>
        <v>34</v>
      </c>
    </row>
    <row r="230" spans="3:12" s="8" customFormat="1" x14ac:dyDescent="0.25">
      <c r="C230" s="35">
        <v>43461</v>
      </c>
      <c r="D230" s="35">
        <v>43495</v>
      </c>
      <c r="E230" s="34"/>
      <c r="F230" s="34">
        <v>606</v>
      </c>
      <c r="G230" s="34" t="s">
        <v>351</v>
      </c>
      <c r="H230" s="36" t="s">
        <v>352</v>
      </c>
      <c r="I230" s="37">
        <v>41001146</v>
      </c>
      <c r="J230" s="34" t="s">
        <v>353</v>
      </c>
      <c r="K230" s="38">
        <v>5445</v>
      </c>
      <c r="L230" s="89">
        <f t="shared" si="3"/>
        <v>34</v>
      </c>
    </row>
    <row r="231" spans="3:12" s="8" customFormat="1" x14ac:dyDescent="0.25">
      <c r="C231" s="35">
        <v>43508</v>
      </c>
      <c r="D231" s="35">
        <v>43542</v>
      </c>
      <c r="E231" s="34"/>
      <c r="F231" s="34">
        <v>2334</v>
      </c>
      <c r="G231" s="34" t="s">
        <v>473</v>
      </c>
      <c r="H231" s="36" t="s">
        <v>474</v>
      </c>
      <c r="I231" s="37">
        <v>41007265</v>
      </c>
      <c r="J231" s="34" t="s">
        <v>91</v>
      </c>
      <c r="K231" s="38">
        <v>1024.3900000000001</v>
      </c>
      <c r="L231" s="89">
        <f t="shared" si="3"/>
        <v>34</v>
      </c>
    </row>
    <row r="232" spans="3:12" s="8" customFormat="1" x14ac:dyDescent="0.25">
      <c r="C232" s="35">
        <v>43445</v>
      </c>
      <c r="D232" s="35">
        <v>43480</v>
      </c>
      <c r="E232" s="34"/>
      <c r="F232" s="34">
        <v>330</v>
      </c>
      <c r="G232" s="34" t="s">
        <v>147</v>
      </c>
      <c r="H232" s="36" t="s">
        <v>285</v>
      </c>
      <c r="I232" s="37">
        <v>40007508</v>
      </c>
      <c r="J232" s="34" t="s">
        <v>148</v>
      </c>
      <c r="K232" s="38">
        <v>137.5</v>
      </c>
      <c r="L232" s="89">
        <f t="shared" si="3"/>
        <v>35</v>
      </c>
    </row>
    <row r="233" spans="3:12" s="8" customFormat="1" x14ac:dyDescent="0.25">
      <c r="C233" s="35">
        <v>43490</v>
      </c>
      <c r="D233" s="35">
        <v>43525</v>
      </c>
      <c r="E233" s="34"/>
      <c r="F233" s="34">
        <v>2137</v>
      </c>
      <c r="G233" s="34" t="s">
        <v>272</v>
      </c>
      <c r="H233" s="36" t="s">
        <v>416</v>
      </c>
      <c r="I233" s="37">
        <v>41001242</v>
      </c>
      <c r="J233" s="34" t="s">
        <v>180</v>
      </c>
      <c r="K233" s="38">
        <v>1937.96</v>
      </c>
      <c r="L233" s="89">
        <f t="shared" si="3"/>
        <v>35</v>
      </c>
    </row>
    <row r="234" spans="3:12" s="8" customFormat="1" x14ac:dyDescent="0.25">
      <c r="C234" s="35">
        <v>43490</v>
      </c>
      <c r="D234" s="35">
        <v>43525</v>
      </c>
      <c r="E234" s="34"/>
      <c r="F234" s="34">
        <v>2145</v>
      </c>
      <c r="G234" s="34" t="s">
        <v>272</v>
      </c>
      <c r="H234" s="36" t="s">
        <v>423</v>
      </c>
      <c r="I234" s="37">
        <v>41001242</v>
      </c>
      <c r="J234" s="34" t="s">
        <v>180</v>
      </c>
      <c r="K234" s="38">
        <v>1841.73</v>
      </c>
      <c r="L234" s="89">
        <f t="shared" si="3"/>
        <v>35</v>
      </c>
    </row>
    <row r="235" spans="3:12" s="8" customFormat="1" x14ac:dyDescent="0.25">
      <c r="C235" s="35">
        <v>43507</v>
      </c>
      <c r="D235" s="35">
        <v>43542</v>
      </c>
      <c r="E235" s="34"/>
      <c r="F235" s="34">
        <v>2332</v>
      </c>
      <c r="G235" s="34" t="s">
        <v>147</v>
      </c>
      <c r="H235" s="36" t="s">
        <v>471</v>
      </c>
      <c r="I235" s="37">
        <v>40007508</v>
      </c>
      <c r="J235" s="34" t="s">
        <v>148</v>
      </c>
      <c r="K235" s="38">
        <v>2086.6999999999998</v>
      </c>
      <c r="L235" s="89">
        <f t="shared" si="3"/>
        <v>35</v>
      </c>
    </row>
    <row r="236" spans="3:12" s="8" customFormat="1" x14ac:dyDescent="0.25">
      <c r="C236" s="35">
        <v>43507</v>
      </c>
      <c r="D236" s="35">
        <v>43542</v>
      </c>
      <c r="E236" s="34"/>
      <c r="F236" s="34">
        <v>2335</v>
      </c>
      <c r="G236" s="34" t="s">
        <v>80</v>
      </c>
      <c r="H236" s="36" t="s">
        <v>475</v>
      </c>
      <c r="I236" s="37">
        <v>40002150</v>
      </c>
      <c r="J236" s="34" t="s">
        <v>81</v>
      </c>
      <c r="K236" s="38">
        <v>284.35000000000002</v>
      </c>
      <c r="L236" s="89">
        <f t="shared" si="3"/>
        <v>35</v>
      </c>
    </row>
    <row r="237" spans="3:12" s="8" customFormat="1" x14ac:dyDescent="0.25">
      <c r="C237" s="35">
        <v>43444</v>
      </c>
      <c r="D237" s="35">
        <v>43480</v>
      </c>
      <c r="E237" s="34"/>
      <c r="F237" s="34">
        <v>321</v>
      </c>
      <c r="G237" s="34" t="s">
        <v>270</v>
      </c>
      <c r="H237" s="36" t="s">
        <v>271</v>
      </c>
      <c r="I237" s="37">
        <v>40001850</v>
      </c>
      <c r="J237" s="34" t="s">
        <v>135</v>
      </c>
      <c r="K237" s="38">
        <v>1542.87</v>
      </c>
      <c r="L237" s="89">
        <f t="shared" si="3"/>
        <v>36</v>
      </c>
    </row>
    <row r="238" spans="3:12" s="8" customFormat="1" x14ac:dyDescent="0.25">
      <c r="C238" s="35">
        <v>43444</v>
      </c>
      <c r="D238" s="35">
        <v>43480</v>
      </c>
      <c r="E238" s="34"/>
      <c r="F238" s="34">
        <v>338</v>
      </c>
      <c r="G238" s="34" t="s">
        <v>296</v>
      </c>
      <c r="H238" s="36" t="s">
        <v>297</v>
      </c>
      <c r="I238" s="37">
        <v>41001075</v>
      </c>
      <c r="J238" s="34" t="s">
        <v>179</v>
      </c>
      <c r="K238" s="38">
        <v>1203.42</v>
      </c>
      <c r="L238" s="89">
        <f t="shared" si="3"/>
        <v>36</v>
      </c>
    </row>
    <row r="239" spans="3:12" s="8" customFormat="1" x14ac:dyDescent="0.25">
      <c r="C239" s="35">
        <v>43444</v>
      </c>
      <c r="D239" s="35">
        <v>43480</v>
      </c>
      <c r="E239" s="34"/>
      <c r="F239" s="34">
        <v>341</v>
      </c>
      <c r="G239" s="34" t="s">
        <v>80</v>
      </c>
      <c r="H239" s="36" t="s">
        <v>300</v>
      </c>
      <c r="I239" s="37">
        <v>40002150</v>
      </c>
      <c r="J239" s="34" t="s">
        <v>81</v>
      </c>
      <c r="K239" s="38">
        <v>210.54</v>
      </c>
      <c r="L239" s="89">
        <f t="shared" si="3"/>
        <v>36</v>
      </c>
    </row>
    <row r="240" spans="3:12" s="8" customFormat="1" x14ac:dyDescent="0.25">
      <c r="C240" s="35">
        <v>43475</v>
      </c>
      <c r="D240" s="35">
        <v>43511</v>
      </c>
      <c r="E240" s="34"/>
      <c r="F240" s="34">
        <v>1401</v>
      </c>
      <c r="G240" s="34" t="s">
        <v>108</v>
      </c>
      <c r="H240" s="36" t="s">
        <v>383</v>
      </c>
      <c r="I240" s="37">
        <v>41002915</v>
      </c>
      <c r="J240" s="34" t="s">
        <v>109</v>
      </c>
      <c r="K240" s="38">
        <v>506.24</v>
      </c>
      <c r="L240" s="89">
        <f t="shared" si="3"/>
        <v>36</v>
      </c>
    </row>
    <row r="241" spans="3:12" s="8" customFormat="1" x14ac:dyDescent="0.25">
      <c r="C241" s="35">
        <v>43458</v>
      </c>
      <c r="D241" s="35">
        <v>43495</v>
      </c>
      <c r="E241" s="34"/>
      <c r="F241" s="34">
        <v>573</v>
      </c>
      <c r="G241" s="34" t="s">
        <v>313</v>
      </c>
      <c r="H241" s="36" t="s">
        <v>314</v>
      </c>
      <c r="I241" s="37">
        <v>41002895</v>
      </c>
      <c r="J241" s="34" t="s">
        <v>163</v>
      </c>
      <c r="K241" s="38">
        <v>3033.95</v>
      </c>
      <c r="L241" s="89">
        <f t="shared" si="3"/>
        <v>37</v>
      </c>
    </row>
    <row r="242" spans="3:12" s="8" customFormat="1" x14ac:dyDescent="0.25">
      <c r="C242" s="35">
        <v>43458</v>
      </c>
      <c r="D242" s="35">
        <v>43495</v>
      </c>
      <c r="E242" s="34"/>
      <c r="F242" s="34">
        <v>578</v>
      </c>
      <c r="G242" s="34" t="s">
        <v>89</v>
      </c>
      <c r="H242" s="36" t="s">
        <v>319</v>
      </c>
      <c r="I242" s="37">
        <v>41000115</v>
      </c>
      <c r="J242" s="34" t="s">
        <v>90</v>
      </c>
      <c r="K242" s="38">
        <v>159.5</v>
      </c>
      <c r="L242" s="89">
        <f t="shared" si="3"/>
        <v>37</v>
      </c>
    </row>
    <row r="243" spans="3:12" s="8" customFormat="1" x14ac:dyDescent="0.25">
      <c r="C243" s="35">
        <v>43458</v>
      </c>
      <c r="D243" s="35">
        <v>43495</v>
      </c>
      <c r="E243" s="34"/>
      <c r="F243" s="34">
        <v>590</v>
      </c>
      <c r="G243" s="34" t="s">
        <v>313</v>
      </c>
      <c r="H243" s="36" t="s">
        <v>333</v>
      </c>
      <c r="I243" s="37">
        <v>41002895</v>
      </c>
      <c r="J243" s="34" t="s">
        <v>163</v>
      </c>
      <c r="K243" s="38">
        <v>5565.58</v>
      </c>
      <c r="L243" s="89">
        <f t="shared" si="3"/>
        <v>37</v>
      </c>
    </row>
    <row r="244" spans="3:12" s="8" customFormat="1" x14ac:dyDescent="0.25">
      <c r="C244" s="35">
        <v>43505</v>
      </c>
      <c r="D244" s="35">
        <v>43542</v>
      </c>
      <c r="E244" s="34"/>
      <c r="F244" s="34">
        <v>2324</v>
      </c>
      <c r="G244" s="34" t="s">
        <v>147</v>
      </c>
      <c r="H244" s="36" t="s">
        <v>462</v>
      </c>
      <c r="I244" s="37">
        <v>40007508</v>
      </c>
      <c r="J244" s="34" t="s">
        <v>148</v>
      </c>
      <c r="K244" s="38">
        <v>2157.98</v>
      </c>
      <c r="L244" s="89">
        <f t="shared" si="3"/>
        <v>37</v>
      </c>
    </row>
    <row r="245" spans="3:12" s="8" customFormat="1" x14ac:dyDescent="0.25">
      <c r="C245" s="35">
        <v>43487</v>
      </c>
      <c r="D245" s="35">
        <v>43525</v>
      </c>
      <c r="E245" s="34"/>
      <c r="F245" s="34">
        <v>2148</v>
      </c>
      <c r="G245" s="34" t="s">
        <v>426</v>
      </c>
      <c r="H245" s="36" t="s">
        <v>427</v>
      </c>
      <c r="I245" s="37">
        <v>40001913</v>
      </c>
      <c r="J245" s="34" t="s">
        <v>428</v>
      </c>
      <c r="K245" s="38">
        <v>1452.48</v>
      </c>
      <c r="L245" s="89">
        <f t="shared" si="3"/>
        <v>38</v>
      </c>
    </row>
    <row r="246" spans="3:12" s="8" customFormat="1" x14ac:dyDescent="0.25">
      <c r="C246" s="35">
        <v>43487</v>
      </c>
      <c r="D246" s="35">
        <v>43525</v>
      </c>
      <c r="E246" s="34"/>
      <c r="F246" s="34">
        <v>2164</v>
      </c>
      <c r="G246" s="34" t="s">
        <v>115</v>
      </c>
      <c r="H246" s="36" t="s">
        <v>444</v>
      </c>
      <c r="I246" s="37">
        <v>40002390</v>
      </c>
      <c r="J246" s="34" t="s">
        <v>116</v>
      </c>
      <c r="K246" s="38">
        <v>1141.6500000000001</v>
      </c>
      <c r="L246" s="89">
        <f t="shared" si="3"/>
        <v>38</v>
      </c>
    </row>
    <row r="247" spans="3:12" s="8" customFormat="1" x14ac:dyDescent="0.25">
      <c r="C247" s="35">
        <v>43487</v>
      </c>
      <c r="D247" s="35">
        <v>43525</v>
      </c>
      <c r="E247" s="34"/>
      <c r="F247" s="34">
        <v>2170</v>
      </c>
      <c r="G247" s="34" t="s">
        <v>160</v>
      </c>
      <c r="H247" s="36" t="s">
        <v>450</v>
      </c>
      <c r="I247" s="37">
        <v>41002865</v>
      </c>
      <c r="J247" s="34" t="s">
        <v>161</v>
      </c>
      <c r="K247" s="38">
        <v>58.91</v>
      </c>
      <c r="L247" s="89">
        <f t="shared" si="3"/>
        <v>38</v>
      </c>
    </row>
    <row r="248" spans="3:12" s="8" customFormat="1" x14ac:dyDescent="0.25">
      <c r="C248" s="35">
        <v>43504</v>
      </c>
      <c r="D248" s="35">
        <v>43542</v>
      </c>
      <c r="E248" s="34"/>
      <c r="F248" s="34">
        <v>2336</v>
      </c>
      <c r="G248" s="34" t="s">
        <v>476</v>
      </c>
      <c r="H248" s="36" t="s">
        <v>477</v>
      </c>
      <c r="I248" s="37">
        <v>41002969</v>
      </c>
      <c r="J248" s="34" t="s">
        <v>478</v>
      </c>
      <c r="K248" s="38">
        <v>4471.9799999999996</v>
      </c>
      <c r="L248" s="89">
        <f t="shared" si="3"/>
        <v>38</v>
      </c>
    </row>
    <row r="249" spans="3:12" s="8" customFormat="1" x14ac:dyDescent="0.25">
      <c r="C249" s="35">
        <v>43472</v>
      </c>
      <c r="D249" s="35">
        <v>43511</v>
      </c>
      <c r="E249" s="34"/>
      <c r="F249" s="34">
        <v>1395</v>
      </c>
      <c r="G249" s="34" t="s">
        <v>375</v>
      </c>
      <c r="H249" s="36" t="s">
        <v>376</v>
      </c>
      <c r="I249" s="37">
        <v>40005725</v>
      </c>
      <c r="J249" s="34" t="s">
        <v>377</v>
      </c>
      <c r="K249" s="38">
        <v>2583.88</v>
      </c>
      <c r="L249" s="89">
        <f t="shared" si="3"/>
        <v>39</v>
      </c>
    </row>
    <row r="250" spans="3:12" s="8" customFormat="1" x14ac:dyDescent="0.25">
      <c r="C250" s="35">
        <v>43438</v>
      </c>
      <c r="D250" s="35">
        <v>43480</v>
      </c>
      <c r="E250" s="34"/>
      <c r="F250" s="34">
        <v>339</v>
      </c>
      <c r="G250" s="34" t="s">
        <v>167</v>
      </c>
      <c r="H250" s="36" t="s">
        <v>298</v>
      </c>
      <c r="I250" s="37">
        <v>41008103</v>
      </c>
      <c r="J250" s="34" t="s">
        <v>124</v>
      </c>
      <c r="K250" s="38">
        <v>761.5</v>
      </c>
      <c r="L250" s="89">
        <f t="shared" si="3"/>
        <v>42</v>
      </c>
    </row>
    <row r="251" spans="3:12" s="8" customFormat="1" x14ac:dyDescent="0.25">
      <c r="C251" s="35">
        <v>43453</v>
      </c>
      <c r="D251" s="35">
        <v>43495</v>
      </c>
      <c r="E251" s="34"/>
      <c r="F251" s="34">
        <v>595</v>
      </c>
      <c r="G251" s="34" t="s">
        <v>52</v>
      </c>
      <c r="H251" s="36" t="s">
        <v>338</v>
      </c>
      <c r="I251" s="37">
        <v>41007440</v>
      </c>
      <c r="J251" s="34" t="s">
        <v>38</v>
      </c>
      <c r="K251" s="38">
        <v>94.74</v>
      </c>
      <c r="L251" s="89">
        <f t="shared" si="3"/>
        <v>42</v>
      </c>
    </row>
    <row r="252" spans="3:12" s="8" customFormat="1" x14ac:dyDescent="0.25">
      <c r="C252" s="35">
        <v>43469</v>
      </c>
      <c r="D252" s="35">
        <v>43511</v>
      </c>
      <c r="E252" s="34"/>
      <c r="F252" s="34">
        <v>1394</v>
      </c>
      <c r="G252" s="34" t="s">
        <v>372</v>
      </c>
      <c r="H252" s="36" t="s">
        <v>373</v>
      </c>
      <c r="I252" s="37">
        <v>41010002</v>
      </c>
      <c r="J252" s="34" t="s">
        <v>374</v>
      </c>
      <c r="K252" s="38">
        <v>42.83</v>
      </c>
      <c r="L252" s="89">
        <f t="shared" si="3"/>
        <v>42</v>
      </c>
    </row>
    <row r="253" spans="3:12" s="8" customFormat="1" x14ac:dyDescent="0.25">
      <c r="C253" s="35">
        <v>43490</v>
      </c>
      <c r="D253" s="35">
        <v>43532</v>
      </c>
      <c r="E253" s="34">
        <v>812</v>
      </c>
      <c r="F253" s="34">
        <v>2240</v>
      </c>
      <c r="G253" s="34" t="s">
        <v>142</v>
      </c>
      <c r="H253" s="36"/>
      <c r="I253" s="37">
        <v>40003006</v>
      </c>
      <c r="J253" s="34" t="s">
        <v>143</v>
      </c>
      <c r="K253" s="38">
        <v>16988.400000000001</v>
      </c>
      <c r="L253" s="89">
        <f t="shared" si="3"/>
        <v>42</v>
      </c>
    </row>
    <row r="254" spans="3:12" s="8" customFormat="1" x14ac:dyDescent="0.25">
      <c r="C254" s="35">
        <v>43434</v>
      </c>
      <c r="D254" s="35">
        <v>43480</v>
      </c>
      <c r="E254" s="34"/>
      <c r="F254" s="34">
        <v>313</v>
      </c>
      <c r="G254" s="34" t="s">
        <v>92</v>
      </c>
      <c r="H254" s="36" t="s">
        <v>261</v>
      </c>
      <c r="I254" s="37">
        <v>41007555</v>
      </c>
      <c r="J254" s="34" t="s">
        <v>93</v>
      </c>
      <c r="K254" s="38">
        <v>536.07000000000005</v>
      </c>
      <c r="L254" s="89">
        <f t="shared" si="3"/>
        <v>46</v>
      </c>
    </row>
    <row r="255" spans="3:12" s="8" customFormat="1" x14ac:dyDescent="0.25">
      <c r="C255" s="35">
        <v>43479</v>
      </c>
      <c r="D255" s="35">
        <v>43525</v>
      </c>
      <c r="E255" s="34"/>
      <c r="F255" s="34">
        <v>2158</v>
      </c>
      <c r="G255" s="34" t="s">
        <v>52</v>
      </c>
      <c r="H255" s="36" t="s">
        <v>438</v>
      </c>
      <c r="I255" s="37">
        <v>41007440</v>
      </c>
      <c r="J255" s="34" t="s">
        <v>38</v>
      </c>
      <c r="K255" s="38">
        <v>152.71</v>
      </c>
      <c r="L255" s="89">
        <f t="shared" si="3"/>
        <v>46</v>
      </c>
    </row>
    <row r="256" spans="3:12" s="8" customFormat="1" x14ac:dyDescent="0.25">
      <c r="C256" s="35">
        <v>43431</v>
      </c>
      <c r="D256" s="35">
        <v>43480</v>
      </c>
      <c r="E256" s="34"/>
      <c r="F256" s="34">
        <v>315</v>
      </c>
      <c r="G256" s="34" t="s">
        <v>134</v>
      </c>
      <c r="H256" s="36" t="s">
        <v>263</v>
      </c>
      <c r="I256" s="37">
        <v>40001400</v>
      </c>
      <c r="J256" s="34" t="s">
        <v>34</v>
      </c>
      <c r="K256" s="38">
        <v>1522.18</v>
      </c>
      <c r="L256" s="89">
        <f t="shared" si="3"/>
        <v>49</v>
      </c>
    </row>
    <row r="257" spans="3:12" s="8" customFormat="1" x14ac:dyDescent="0.25">
      <c r="C257" s="35">
        <v>43466</v>
      </c>
      <c r="D257" s="35">
        <v>43525</v>
      </c>
      <c r="E257" s="34"/>
      <c r="F257" s="34">
        <v>2129</v>
      </c>
      <c r="G257" s="34" t="s">
        <v>105</v>
      </c>
      <c r="H257" s="36" t="s">
        <v>406</v>
      </c>
      <c r="I257" s="37">
        <v>41001608</v>
      </c>
      <c r="J257" s="34" t="s">
        <v>77</v>
      </c>
      <c r="K257" s="38">
        <v>165.74</v>
      </c>
      <c r="L257" s="89">
        <f t="shared" si="3"/>
        <v>59</v>
      </c>
    </row>
    <row r="258" spans="3:12" s="8" customFormat="1" x14ac:dyDescent="0.25">
      <c r="C258" s="35">
        <v>43435</v>
      </c>
      <c r="D258" s="35">
        <v>43495</v>
      </c>
      <c r="E258" s="34"/>
      <c r="F258" s="34">
        <v>572</v>
      </c>
      <c r="G258" s="34" t="s">
        <v>108</v>
      </c>
      <c r="H258" s="36" t="s">
        <v>312</v>
      </c>
      <c r="I258" s="37">
        <v>41002915</v>
      </c>
      <c r="J258" s="34" t="s">
        <v>109</v>
      </c>
      <c r="K258" s="38">
        <v>110.5</v>
      </c>
      <c r="L258" s="89">
        <f t="shared" si="3"/>
        <v>60</v>
      </c>
    </row>
    <row r="259" spans="3:12" s="8" customFormat="1" x14ac:dyDescent="0.25">
      <c r="C259" s="35">
        <v>43344</v>
      </c>
      <c r="D259" s="35">
        <v>43480</v>
      </c>
      <c r="E259" s="34"/>
      <c r="F259" s="34">
        <v>334</v>
      </c>
      <c r="G259" s="34" t="s">
        <v>289</v>
      </c>
      <c r="H259" s="36" t="s">
        <v>290</v>
      </c>
      <c r="I259" s="37">
        <v>41000037</v>
      </c>
      <c r="J259" s="34" t="s">
        <v>291</v>
      </c>
      <c r="K259" s="38">
        <v>1544.93</v>
      </c>
      <c r="L259" s="89">
        <f t="shared" si="3"/>
        <v>136</v>
      </c>
    </row>
    <row r="260" spans="3:12" s="8" customFormat="1" x14ac:dyDescent="0.25">
      <c r="C260" s="35"/>
      <c r="D260" s="35">
        <v>43550</v>
      </c>
      <c r="E260" s="34">
        <v>871</v>
      </c>
      <c r="F260" s="34">
        <v>2421</v>
      </c>
      <c r="G260" s="34" t="s">
        <v>485</v>
      </c>
      <c r="H260" s="36"/>
      <c r="I260" s="37">
        <v>41007800</v>
      </c>
      <c r="J260" s="34" t="s">
        <v>486</v>
      </c>
      <c r="K260" s="38">
        <v>207.14</v>
      </c>
      <c r="L260" s="89">
        <f t="shared" si="3"/>
        <v>43550</v>
      </c>
    </row>
    <row r="261" spans="3:12" s="8" customFormat="1" x14ac:dyDescent="0.25">
      <c r="C261" s="35"/>
      <c r="D261" s="35">
        <v>43550</v>
      </c>
      <c r="E261" s="34">
        <v>875</v>
      </c>
      <c r="F261" s="34">
        <v>2429</v>
      </c>
      <c r="G261" s="34" t="s">
        <v>487</v>
      </c>
      <c r="H261" s="36"/>
      <c r="I261" s="37">
        <v>55500000</v>
      </c>
      <c r="J261" s="34" t="s">
        <v>175</v>
      </c>
      <c r="K261" s="38">
        <v>291.91000000000003</v>
      </c>
      <c r="L261" s="89">
        <f t="shared" si="3"/>
        <v>43550</v>
      </c>
    </row>
    <row r="262" spans="3:12" s="8" customFormat="1" x14ac:dyDescent="0.25">
      <c r="C262" s="54"/>
      <c r="D262" s="54"/>
      <c r="H262" s="48"/>
      <c r="I262" s="49"/>
      <c r="K262" s="9"/>
      <c r="L262"/>
    </row>
    <row r="263" spans="3:12" s="8" customFormat="1" x14ac:dyDescent="0.25">
      <c r="C263" s="54"/>
      <c r="D263" s="54"/>
      <c r="H263" s="48"/>
      <c r="I263" s="49"/>
      <c r="K263" s="9"/>
      <c r="L263"/>
    </row>
    <row r="264" spans="3:12" s="8" customFormat="1" x14ac:dyDescent="0.25">
      <c r="C264" s="54"/>
      <c r="D264" s="54"/>
      <c r="H264" s="48"/>
      <c r="I264" s="49"/>
      <c r="K264" s="9">
        <f>SUM(K262:K263)</f>
        <v>0</v>
      </c>
      <c r="L264"/>
    </row>
    <row r="265" spans="3:12" s="8" customFormat="1" x14ac:dyDescent="0.25">
      <c r="C265" s="54"/>
      <c r="D265" s="54"/>
      <c r="H265" s="48"/>
      <c r="I265" s="49"/>
      <c r="K265" s="9">
        <v>0</v>
      </c>
      <c r="L265"/>
    </row>
    <row r="266" spans="3:12" s="8" customFormat="1" x14ac:dyDescent="0.25">
      <c r="C266" s="54"/>
      <c r="D266" s="54"/>
      <c r="H266" s="48"/>
      <c r="I266" s="49"/>
      <c r="K266" s="9"/>
      <c r="L266"/>
    </row>
    <row r="267" spans="3:12" s="8" customFormat="1" x14ac:dyDescent="0.25">
      <c r="C267" s="54"/>
      <c r="D267" s="54"/>
      <c r="H267" s="48"/>
      <c r="I267" s="49"/>
      <c r="K267" s="9"/>
      <c r="L267"/>
    </row>
    <row r="268" spans="3:12" s="8" customFormat="1" x14ac:dyDescent="0.25">
      <c r="C268" s="54"/>
      <c r="D268" s="54"/>
      <c r="H268" s="48"/>
      <c r="I268" s="49"/>
      <c r="K268" s="9"/>
      <c r="L268"/>
    </row>
    <row r="269" spans="3:12" s="8" customFormat="1" x14ac:dyDescent="0.25">
      <c r="C269" s="54"/>
      <c r="D269" s="54"/>
      <c r="H269" s="48"/>
      <c r="I269" s="49"/>
      <c r="K269" s="9"/>
      <c r="L269"/>
    </row>
    <row r="270" spans="3:12" s="8" customFormat="1" x14ac:dyDescent="0.25">
      <c r="C270" s="54"/>
      <c r="D270" s="54"/>
      <c r="H270" s="48"/>
      <c r="I270" s="49"/>
      <c r="K270" s="9"/>
      <c r="L270"/>
    </row>
    <row r="271" spans="3:12" s="8" customFormat="1" x14ac:dyDescent="0.25">
      <c r="C271" s="54"/>
      <c r="D271" s="54"/>
      <c r="H271" s="48"/>
      <c r="I271" s="49"/>
      <c r="K271" s="9"/>
      <c r="L271"/>
    </row>
    <row r="272" spans="3:12" s="8" customFormat="1" x14ac:dyDescent="0.25">
      <c r="C272" s="54"/>
      <c r="D272" s="54"/>
      <c r="H272" s="48"/>
      <c r="I272" s="49"/>
      <c r="K272" s="9"/>
      <c r="L272"/>
    </row>
    <row r="273" spans="3:12" s="8" customFormat="1" x14ac:dyDescent="0.25">
      <c r="C273" s="54"/>
      <c r="D273" s="54"/>
      <c r="H273" s="48"/>
      <c r="I273" s="49"/>
      <c r="K273" s="9"/>
      <c r="L273"/>
    </row>
    <row r="274" spans="3:12" s="8" customFormat="1" x14ac:dyDescent="0.25">
      <c r="C274" s="54"/>
      <c r="D274" s="54"/>
      <c r="H274" s="48"/>
      <c r="I274" s="49"/>
      <c r="K274" s="9"/>
      <c r="L274"/>
    </row>
    <row r="275" spans="3:12" s="8" customFormat="1" x14ac:dyDescent="0.25">
      <c r="C275" s="54"/>
      <c r="D275" s="54"/>
      <c r="H275" s="48"/>
      <c r="I275" s="49"/>
      <c r="K275" s="9"/>
      <c r="L275"/>
    </row>
    <row r="276" spans="3:12" s="8" customFormat="1" x14ac:dyDescent="0.25">
      <c r="C276" s="54"/>
      <c r="D276" s="54"/>
      <c r="H276" s="48"/>
      <c r="I276" s="49"/>
      <c r="K276" s="9"/>
      <c r="L276"/>
    </row>
    <row r="277" spans="3:12" s="8" customFormat="1" x14ac:dyDescent="0.25">
      <c r="C277" s="54"/>
      <c r="D277" s="54"/>
      <c r="H277" s="48"/>
      <c r="I277" s="49"/>
      <c r="K277" s="9"/>
      <c r="L277"/>
    </row>
    <row r="278" spans="3:12" s="8" customFormat="1" x14ac:dyDescent="0.25">
      <c r="C278" s="39"/>
      <c r="D278" s="39"/>
      <c r="H278" s="48"/>
      <c r="I278" s="49"/>
      <c r="K278" s="9"/>
      <c r="L278"/>
    </row>
    <row r="279" spans="3:12" s="8" customFormat="1" x14ac:dyDescent="0.25">
      <c r="C279" s="54"/>
      <c r="D279" s="54"/>
      <c r="H279" s="48"/>
      <c r="I279" s="49"/>
      <c r="K279" s="9"/>
      <c r="L279"/>
    </row>
    <row r="280" spans="3:12" s="8" customFormat="1" x14ac:dyDescent="0.25">
      <c r="C280" s="54"/>
      <c r="D280" s="54"/>
      <c r="H280" s="48"/>
      <c r="I280" s="49"/>
      <c r="K280" s="9"/>
      <c r="L280"/>
    </row>
    <row r="281" spans="3:12" s="8" customFormat="1" x14ac:dyDescent="0.25">
      <c r="C281" s="54"/>
      <c r="D281" s="54"/>
      <c r="H281" s="48"/>
      <c r="I281" s="49"/>
      <c r="K281" s="9"/>
      <c r="L281"/>
    </row>
    <row r="282" spans="3:12" s="8" customFormat="1" x14ac:dyDescent="0.25">
      <c r="C282" s="54"/>
      <c r="D282" s="54"/>
      <c r="H282" s="48"/>
      <c r="I282" s="49"/>
      <c r="K282" s="9"/>
      <c r="L282"/>
    </row>
    <row r="283" spans="3:12" s="8" customFormat="1" x14ac:dyDescent="0.25">
      <c r="C283" s="54"/>
      <c r="D283" s="54"/>
      <c r="H283" s="48"/>
      <c r="I283" s="49"/>
      <c r="K283" s="9"/>
      <c r="L283"/>
    </row>
    <row r="284" spans="3:12" s="8" customFormat="1" x14ac:dyDescent="0.25">
      <c r="C284" s="54"/>
      <c r="D284" s="54"/>
      <c r="H284" s="48"/>
      <c r="I284" s="49"/>
      <c r="K284" s="9"/>
      <c r="L284"/>
    </row>
    <row r="285" spans="3:12" s="8" customFormat="1" x14ac:dyDescent="0.25">
      <c r="C285" s="54"/>
      <c r="D285" s="54"/>
      <c r="H285" s="48"/>
      <c r="I285" s="49"/>
      <c r="K285" s="9"/>
      <c r="L285"/>
    </row>
    <row r="286" spans="3:12" s="8" customFormat="1" x14ac:dyDescent="0.25">
      <c r="C286" s="54"/>
      <c r="D286" s="54"/>
      <c r="H286" s="48"/>
      <c r="I286" s="49"/>
      <c r="K286" s="9"/>
      <c r="L286"/>
    </row>
    <row r="287" spans="3:12" s="8" customFormat="1" x14ac:dyDescent="0.25">
      <c r="C287" s="39"/>
      <c r="D287" s="39"/>
      <c r="H287" s="48"/>
      <c r="I287" s="49"/>
      <c r="K287" s="9"/>
      <c r="L287"/>
    </row>
    <row r="288" spans="3:12" s="8" customFormat="1" x14ac:dyDescent="0.25">
      <c r="C288" s="39"/>
      <c r="D288" s="39"/>
      <c r="H288" s="48"/>
      <c r="I288" s="49"/>
      <c r="K288" s="9"/>
      <c r="L288"/>
    </row>
    <row r="289" spans="3:15" s="8" customFormat="1" x14ac:dyDescent="0.25">
      <c r="C289" s="39"/>
      <c r="D289" s="39"/>
      <c r="H289" s="48"/>
      <c r="I289" s="49"/>
      <c r="K289" s="9"/>
      <c r="L289"/>
    </row>
    <row r="290" spans="3:15" s="8" customFormat="1" x14ac:dyDescent="0.25">
      <c r="C290" s="54"/>
      <c r="D290" s="54"/>
      <c r="H290" s="48"/>
      <c r="I290" s="49"/>
      <c r="K290" s="9"/>
      <c r="L290"/>
    </row>
    <row r="291" spans="3:15" s="8" customFormat="1" x14ac:dyDescent="0.25">
      <c r="C291" s="54"/>
      <c r="D291" s="54"/>
      <c r="H291" s="48"/>
      <c r="I291" s="49"/>
      <c r="K291" s="9"/>
      <c r="L291"/>
    </row>
    <row r="292" spans="3:15" s="8" customFormat="1" x14ac:dyDescent="0.25">
      <c r="C292" s="54"/>
      <c r="D292" s="54"/>
      <c r="H292" s="48"/>
      <c r="I292" s="49"/>
      <c r="K292" s="9"/>
      <c r="L292"/>
    </row>
    <row r="293" spans="3:15" s="8" customFormat="1" x14ac:dyDescent="0.25">
      <c r="C293" s="54"/>
      <c r="D293" s="54"/>
      <c r="H293" s="48"/>
      <c r="I293" s="49"/>
      <c r="K293" s="9"/>
      <c r="L293"/>
    </row>
    <row r="294" spans="3:15" s="8" customFormat="1" x14ac:dyDescent="0.25">
      <c r="C294" s="54"/>
      <c r="D294" s="54"/>
      <c r="H294" s="48"/>
      <c r="I294" s="49"/>
      <c r="K294" s="9"/>
      <c r="L294"/>
    </row>
    <row r="295" spans="3:15" s="8" customFormat="1" x14ac:dyDescent="0.25">
      <c r="C295" s="54"/>
      <c r="D295" s="54"/>
      <c r="H295" s="48"/>
      <c r="I295" s="49"/>
      <c r="K295" s="9"/>
      <c r="L295"/>
    </row>
    <row r="296" spans="3:15" s="8" customFormat="1" x14ac:dyDescent="0.25">
      <c r="C296" s="54"/>
      <c r="D296" s="54"/>
      <c r="H296" s="48"/>
      <c r="I296" s="49"/>
      <c r="K296" s="9"/>
      <c r="L296"/>
    </row>
    <row r="297" spans="3:15" s="8" customFormat="1" x14ac:dyDescent="0.25">
      <c r="C297" s="54"/>
      <c r="D297" s="54"/>
      <c r="H297" s="48"/>
      <c r="I297" s="49"/>
      <c r="K297" s="9"/>
      <c r="L297"/>
    </row>
    <row r="298" spans="3:15" s="8" customFormat="1" x14ac:dyDescent="0.25">
      <c r="C298" s="54"/>
      <c r="D298" s="54"/>
      <c r="H298" s="48"/>
      <c r="I298" s="49"/>
      <c r="K298" s="9"/>
      <c r="L298"/>
    </row>
    <row r="299" spans="3:15" s="8" customFormat="1" x14ac:dyDescent="0.25">
      <c r="C299" s="54"/>
      <c r="D299" s="54"/>
      <c r="H299" s="48"/>
      <c r="I299" s="49"/>
      <c r="K299" s="9"/>
      <c r="L299"/>
    </row>
    <row r="300" spans="3:15" s="8" customFormat="1" x14ac:dyDescent="0.25">
      <c r="C300" s="54"/>
      <c r="D300" s="54"/>
      <c r="H300" s="48"/>
      <c r="I300" s="49"/>
      <c r="K300" s="9"/>
      <c r="L300"/>
    </row>
    <row r="301" spans="3:15" s="8" customFormat="1" x14ac:dyDescent="0.25">
      <c r="C301" s="54"/>
      <c r="D301" s="54"/>
      <c r="H301" s="48"/>
      <c r="I301" s="49"/>
      <c r="K301" s="9"/>
      <c r="L301"/>
    </row>
    <row r="302" spans="3:15" s="8" customFormat="1" x14ac:dyDescent="0.25">
      <c r="C302" s="54"/>
      <c r="D302" s="54"/>
      <c r="H302" s="48"/>
      <c r="I302" s="49"/>
      <c r="K302" s="9"/>
      <c r="L302"/>
    </row>
    <row r="303" spans="3:15" s="8" customFormat="1" x14ac:dyDescent="0.25">
      <c r="C303" s="39"/>
      <c r="D303" s="39"/>
      <c r="H303" s="48"/>
      <c r="I303" s="49"/>
      <c r="K303" s="9"/>
      <c r="L303"/>
      <c r="O303" s="8">
        <f>10847*1.21</f>
        <v>13124.869999999999</v>
      </c>
    </row>
    <row r="304" spans="3:15" s="8" customFormat="1" x14ac:dyDescent="0.25">
      <c r="C304" s="54"/>
      <c r="D304" s="54"/>
      <c r="H304" s="48"/>
      <c r="I304" s="49"/>
      <c r="K304" s="9"/>
      <c r="L304"/>
    </row>
    <row r="305" spans="1:12" s="8" customFormat="1" x14ac:dyDescent="0.25">
      <c r="C305" s="54"/>
      <c r="D305" s="54"/>
      <c r="H305" s="48"/>
      <c r="I305" s="49"/>
      <c r="K305" s="9"/>
      <c r="L305"/>
    </row>
    <row r="306" spans="1:12" s="8" customFormat="1" x14ac:dyDescent="0.25">
      <c r="C306" s="54"/>
      <c r="D306" s="54"/>
      <c r="H306" s="48"/>
      <c r="I306" s="49"/>
      <c r="K306" s="9"/>
      <c r="L306"/>
    </row>
    <row r="307" spans="1:12" x14ac:dyDescent="0.25">
      <c r="A307" s="8"/>
      <c r="B307" s="8"/>
      <c r="C307" s="54"/>
      <c r="D307" s="54"/>
      <c r="E307" s="8"/>
      <c r="F307" s="8"/>
      <c r="G307" s="8"/>
      <c r="H307" s="48"/>
      <c r="I307" s="49"/>
      <c r="J307" s="8"/>
      <c r="K307" s="9"/>
    </row>
    <row r="308" spans="1:12" x14ac:dyDescent="0.25">
      <c r="A308" s="8"/>
      <c r="B308" s="8"/>
      <c r="C308" s="54"/>
      <c r="D308" s="54"/>
      <c r="E308" s="8"/>
      <c r="F308" s="8"/>
      <c r="G308" s="8"/>
      <c r="H308" s="48"/>
      <c r="I308" s="49"/>
      <c r="J308" s="8"/>
      <c r="K308" s="9"/>
    </row>
    <row r="309" spans="1:12" x14ac:dyDescent="0.25">
      <c r="A309" s="8"/>
      <c r="B309" s="8"/>
      <c r="C309" s="54"/>
      <c r="D309" s="54"/>
      <c r="E309" s="8"/>
      <c r="F309" s="8"/>
      <c r="G309" s="8"/>
      <c r="H309" s="48"/>
      <c r="I309" s="49"/>
      <c r="J309" s="8"/>
      <c r="K309" s="9"/>
    </row>
    <row r="310" spans="1:12" x14ac:dyDescent="0.25">
      <c r="A310" s="8"/>
      <c r="B310" s="8"/>
      <c r="C310" s="54"/>
      <c r="D310" s="54"/>
      <c r="E310" s="8"/>
      <c r="F310" s="8"/>
      <c r="G310" s="8"/>
      <c r="H310" s="48"/>
      <c r="I310" s="49"/>
      <c r="J310" s="8"/>
      <c r="K310" s="9"/>
    </row>
    <row r="311" spans="1:12" x14ac:dyDescent="0.25">
      <c r="A311" s="8"/>
      <c r="B311" s="8"/>
      <c r="C311" s="54"/>
      <c r="D311" s="54"/>
      <c r="E311" s="8"/>
      <c r="F311" s="8"/>
      <c r="G311" s="8"/>
      <c r="H311" s="48"/>
      <c r="I311" s="49"/>
      <c r="J311" s="8"/>
      <c r="K311" s="9"/>
    </row>
    <row r="312" spans="1:12" x14ac:dyDescent="0.25">
      <c r="A312" s="8"/>
      <c r="B312" s="8"/>
      <c r="C312" s="54"/>
      <c r="D312" s="54"/>
      <c r="E312" s="8"/>
      <c r="F312" s="8"/>
      <c r="G312" s="8"/>
      <c r="H312" s="48"/>
      <c r="I312" s="49"/>
      <c r="J312" s="8"/>
      <c r="K312" s="9"/>
    </row>
    <row r="313" spans="1:12" x14ac:dyDescent="0.25">
      <c r="A313" s="8"/>
      <c r="B313" s="8"/>
      <c r="C313" s="54"/>
      <c r="D313" s="54"/>
      <c r="E313" s="8"/>
      <c r="F313" s="8"/>
      <c r="G313" s="8"/>
      <c r="H313" s="48"/>
      <c r="I313" s="49"/>
      <c r="J313" s="8"/>
      <c r="K313" s="9"/>
    </row>
    <row r="314" spans="1:12" x14ac:dyDescent="0.25">
      <c r="A314" s="8"/>
      <c r="B314" s="8"/>
      <c r="C314" s="54"/>
      <c r="D314" s="54"/>
      <c r="E314" s="8"/>
      <c r="F314" s="8"/>
      <c r="G314" s="8"/>
      <c r="H314" s="48"/>
      <c r="I314" s="49"/>
      <c r="J314" s="8"/>
      <c r="K314" s="9"/>
    </row>
    <row r="315" spans="1:12" x14ac:dyDescent="0.25">
      <c r="A315" s="8"/>
      <c r="B315" s="8"/>
      <c r="C315" s="54"/>
      <c r="D315" s="54"/>
      <c r="E315" s="8"/>
      <c r="F315" s="8"/>
      <c r="G315" s="8"/>
      <c r="H315" s="48"/>
      <c r="I315" s="49"/>
      <c r="J315" s="8"/>
      <c r="K315" s="9"/>
    </row>
    <row r="316" spans="1:12" x14ac:dyDescent="0.25">
      <c r="A316" s="8"/>
      <c r="B316" s="8"/>
      <c r="C316" s="54"/>
      <c r="D316" s="54"/>
      <c r="E316" s="8"/>
      <c r="F316" s="8"/>
      <c r="G316" s="8"/>
      <c r="H316" s="48"/>
      <c r="I316" s="49"/>
      <c r="J316" s="8"/>
      <c r="K316" s="9"/>
    </row>
    <row r="317" spans="1:12" x14ac:dyDescent="0.25">
      <c r="A317" s="8"/>
      <c r="B317" s="8"/>
      <c r="C317" s="54"/>
      <c r="D317" s="54"/>
      <c r="E317" s="8"/>
      <c r="F317" s="8"/>
      <c r="G317" s="8"/>
      <c r="H317" s="48"/>
      <c r="I317" s="49"/>
      <c r="J317" s="8"/>
      <c r="K317" s="9"/>
    </row>
    <row r="318" spans="1:12" x14ac:dyDescent="0.25">
      <c r="A318" s="8"/>
      <c r="B318" s="8"/>
      <c r="C318" s="39"/>
      <c r="D318" s="39"/>
      <c r="E318" s="8"/>
      <c r="F318" s="8"/>
      <c r="G318" s="8"/>
      <c r="H318" s="48"/>
      <c r="I318" s="49"/>
      <c r="J318" s="8"/>
      <c r="K318" s="9"/>
    </row>
    <row r="319" spans="1:12" x14ac:dyDescent="0.25">
      <c r="A319" s="8"/>
      <c r="B319" s="8"/>
      <c r="C319" s="54"/>
      <c r="D319" s="54"/>
      <c r="E319" s="8"/>
      <c r="F319" s="8"/>
      <c r="G319" s="8"/>
      <c r="H319" s="48"/>
      <c r="I319" s="49"/>
      <c r="J319" s="8"/>
      <c r="K319" s="9"/>
    </row>
    <row r="320" spans="1:12" x14ac:dyDescent="0.25">
      <c r="A320" s="8"/>
      <c r="B320" s="8"/>
      <c r="C320" s="54"/>
      <c r="D320" s="54"/>
      <c r="E320" s="8"/>
      <c r="F320" s="8"/>
      <c r="G320" s="8"/>
      <c r="H320" s="48"/>
      <c r="I320" s="49"/>
      <c r="J320" s="8"/>
      <c r="K320" s="9"/>
    </row>
    <row r="321" spans="1:11" x14ac:dyDescent="0.25">
      <c r="A321" s="8"/>
      <c r="B321" s="8"/>
      <c r="C321" s="54"/>
      <c r="D321" s="54"/>
      <c r="E321" s="8"/>
      <c r="F321" s="8"/>
      <c r="G321" s="8"/>
      <c r="H321" s="48"/>
      <c r="I321" s="49"/>
      <c r="J321" s="8"/>
      <c r="K321" s="9"/>
    </row>
    <row r="322" spans="1:11" x14ac:dyDescent="0.25">
      <c r="A322" s="8"/>
      <c r="B322" s="8"/>
      <c r="C322" s="54"/>
      <c r="D322" s="54"/>
      <c r="E322" s="8"/>
      <c r="F322" s="8"/>
      <c r="G322" s="8"/>
      <c r="H322" s="48"/>
      <c r="I322" s="49"/>
      <c r="J322" s="8"/>
      <c r="K322" s="9"/>
    </row>
    <row r="323" spans="1:11" x14ac:dyDescent="0.25">
      <c r="A323" s="8"/>
      <c r="B323" s="8"/>
      <c r="C323" s="54"/>
      <c r="D323" s="54"/>
      <c r="E323" s="8"/>
      <c r="F323" s="8"/>
      <c r="G323" s="8"/>
      <c r="H323" s="48"/>
      <c r="I323" s="49"/>
      <c r="J323" s="8"/>
      <c r="K323" s="9"/>
    </row>
    <row r="324" spans="1:11" x14ac:dyDescent="0.25">
      <c r="A324" s="8"/>
      <c r="B324" s="8"/>
      <c r="C324" s="54"/>
      <c r="D324" s="54"/>
      <c r="E324" s="8"/>
      <c r="F324" s="8"/>
      <c r="G324" s="8"/>
      <c r="H324" s="48"/>
      <c r="I324" s="49"/>
      <c r="J324" s="8"/>
      <c r="K324" s="9"/>
    </row>
    <row r="325" spans="1:11" x14ac:dyDescent="0.25">
      <c r="A325" s="8"/>
      <c r="B325" s="8"/>
      <c r="C325" s="54"/>
      <c r="D325" s="54"/>
      <c r="E325" s="8"/>
      <c r="F325" s="8"/>
      <c r="G325" s="8"/>
      <c r="H325" s="48"/>
      <c r="I325" s="49"/>
      <c r="J325" s="8"/>
      <c r="K325" s="9"/>
    </row>
    <row r="326" spans="1:11" x14ac:dyDescent="0.25">
      <c r="A326" s="8"/>
      <c r="B326" s="8"/>
      <c r="C326" s="54"/>
      <c r="D326" s="54"/>
      <c r="E326" s="8"/>
      <c r="F326" s="8"/>
      <c r="G326" s="8"/>
      <c r="H326" s="48"/>
      <c r="I326" s="49"/>
      <c r="J326" s="8"/>
      <c r="K326" s="9"/>
    </row>
    <row r="327" spans="1:11" x14ac:dyDescent="0.25">
      <c r="A327" s="8"/>
      <c r="B327" s="8"/>
      <c r="C327" s="54"/>
      <c r="D327" s="54"/>
      <c r="E327" s="8"/>
      <c r="F327" s="8"/>
      <c r="G327" s="8"/>
      <c r="H327" s="48"/>
      <c r="I327" s="49"/>
      <c r="J327" s="8"/>
      <c r="K327" s="9"/>
    </row>
    <row r="328" spans="1:11" x14ac:dyDescent="0.25">
      <c r="A328" s="8"/>
      <c r="B328" s="8"/>
      <c r="C328" s="54"/>
      <c r="D328" s="54"/>
      <c r="E328" s="8"/>
      <c r="F328" s="8"/>
      <c r="G328" s="8"/>
      <c r="H328" s="48"/>
      <c r="I328" s="49"/>
      <c r="J328" s="8"/>
      <c r="K328" s="9"/>
    </row>
    <row r="329" spans="1:11" x14ac:dyDescent="0.25">
      <c r="A329" s="8"/>
      <c r="B329" s="8"/>
      <c r="C329" s="54"/>
      <c r="D329" s="54"/>
      <c r="E329" s="8"/>
      <c r="F329" s="8"/>
      <c r="G329" s="8"/>
      <c r="H329" s="48"/>
      <c r="I329" s="49"/>
      <c r="J329" s="8"/>
      <c r="K329" s="9"/>
    </row>
    <row r="330" spans="1:11" x14ac:dyDescent="0.25">
      <c r="A330" s="8"/>
      <c r="B330" s="8"/>
      <c r="C330" s="54"/>
      <c r="D330" s="54"/>
      <c r="E330" s="8"/>
      <c r="F330" s="8"/>
      <c r="G330" s="8"/>
      <c r="H330" s="48"/>
      <c r="I330" s="49"/>
      <c r="J330" s="8"/>
      <c r="K330" s="9"/>
    </row>
    <row r="331" spans="1:11" x14ac:dyDescent="0.25">
      <c r="A331" s="8"/>
      <c r="B331" s="8"/>
      <c r="C331" s="54"/>
      <c r="D331" s="54"/>
      <c r="E331" s="8"/>
      <c r="F331" s="8"/>
      <c r="G331" s="8"/>
      <c r="H331" s="48"/>
      <c r="I331" s="49"/>
      <c r="J331" s="8"/>
      <c r="K331" s="9"/>
    </row>
    <row r="332" spans="1:11" x14ac:dyDescent="0.25">
      <c r="A332" s="8"/>
      <c r="B332" s="8"/>
      <c r="C332" s="54"/>
      <c r="D332" s="54"/>
      <c r="E332" s="8"/>
      <c r="F332" s="8"/>
      <c r="G332" s="8"/>
      <c r="H332" s="48"/>
      <c r="I332" s="49"/>
      <c r="J332" s="8"/>
      <c r="K332" s="9"/>
    </row>
    <row r="333" spans="1:11" x14ac:dyDescent="0.25">
      <c r="A333" s="8"/>
      <c r="B333" s="8"/>
      <c r="C333" s="54"/>
      <c r="D333" s="54"/>
      <c r="E333" s="8"/>
      <c r="F333" s="8"/>
      <c r="G333" s="8"/>
      <c r="H333" s="48"/>
      <c r="I333" s="49"/>
      <c r="J333" s="8"/>
      <c r="K333" s="9"/>
    </row>
    <row r="334" spans="1:11" x14ac:dyDescent="0.25">
      <c r="A334" s="8"/>
      <c r="B334" s="8"/>
      <c r="C334" s="54"/>
      <c r="D334" s="54"/>
      <c r="E334" s="8"/>
      <c r="F334" s="8"/>
      <c r="G334" s="8"/>
      <c r="H334" s="48"/>
      <c r="I334" s="49"/>
      <c r="J334" s="8"/>
      <c r="K334" s="9"/>
    </row>
    <row r="335" spans="1:11" x14ac:dyDescent="0.25">
      <c r="A335" s="8"/>
      <c r="B335" s="8"/>
      <c r="C335" s="54"/>
      <c r="D335" s="54"/>
      <c r="E335" s="8"/>
      <c r="F335" s="8"/>
      <c r="G335" s="8"/>
      <c r="H335" s="48"/>
      <c r="I335" s="49"/>
      <c r="J335" s="8"/>
      <c r="K335" s="9"/>
    </row>
    <row r="336" spans="1:11" x14ac:dyDescent="0.25">
      <c r="A336" s="8"/>
      <c r="B336" s="8"/>
      <c r="C336" s="54"/>
      <c r="D336" s="54"/>
      <c r="E336" s="8"/>
      <c r="F336" s="8"/>
      <c r="G336" s="8"/>
      <c r="H336" s="48"/>
      <c r="I336" s="49"/>
      <c r="J336" s="8"/>
      <c r="K336" s="9"/>
    </row>
    <row r="337" spans="1:11" x14ac:dyDescent="0.25">
      <c r="A337" s="8"/>
      <c r="B337" s="8"/>
      <c r="C337" s="39"/>
      <c r="D337" s="39"/>
      <c r="E337" s="8"/>
      <c r="F337" s="8"/>
      <c r="G337" s="8"/>
      <c r="H337" s="48"/>
      <c r="I337" s="49"/>
      <c r="J337" s="8"/>
      <c r="K337" s="9"/>
    </row>
    <row r="338" spans="1:11" x14ac:dyDescent="0.25">
      <c r="A338" s="8"/>
      <c r="B338" s="8"/>
      <c r="C338" s="54"/>
      <c r="D338" s="54"/>
      <c r="E338" s="8"/>
      <c r="F338" s="8"/>
      <c r="G338" s="8"/>
      <c r="H338" s="48"/>
      <c r="I338" s="49"/>
      <c r="J338" s="8"/>
      <c r="K338" s="9"/>
    </row>
    <row r="339" spans="1:11" x14ac:dyDescent="0.25">
      <c r="A339" s="8"/>
      <c r="B339" s="8"/>
      <c r="C339" s="54"/>
      <c r="D339" s="54"/>
      <c r="E339" s="8"/>
      <c r="F339" s="8"/>
      <c r="G339" s="8"/>
      <c r="H339" s="48"/>
      <c r="I339" s="49"/>
      <c r="J339" s="8"/>
      <c r="K339" s="9"/>
    </row>
    <row r="340" spans="1:11" x14ac:dyDescent="0.25">
      <c r="A340" s="8"/>
      <c r="B340" s="8"/>
      <c r="C340" s="54"/>
      <c r="D340" s="54"/>
      <c r="E340" s="8"/>
      <c r="F340" s="8"/>
      <c r="G340" s="8"/>
      <c r="H340" s="48"/>
      <c r="I340" s="49"/>
      <c r="J340" s="8"/>
      <c r="K340" s="9"/>
    </row>
    <row r="341" spans="1:11" x14ac:dyDescent="0.25">
      <c r="A341" s="8"/>
      <c r="B341" s="8"/>
      <c r="C341" s="54"/>
      <c r="D341" s="54"/>
      <c r="E341" s="8"/>
      <c r="F341" s="8"/>
      <c r="G341" s="8"/>
      <c r="H341" s="48"/>
      <c r="I341" s="49"/>
      <c r="J341" s="8"/>
      <c r="K341" s="9"/>
    </row>
    <row r="342" spans="1:11" x14ac:dyDescent="0.25">
      <c r="A342" s="8"/>
      <c r="B342" s="8"/>
      <c r="C342" s="54"/>
      <c r="D342" s="54"/>
      <c r="E342" s="8"/>
      <c r="F342" s="8"/>
      <c r="G342" s="8"/>
      <c r="H342" s="48"/>
      <c r="I342" s="49"/>
      <c r="J342" s="8"/>
      <c r="K342" s="9"/>
    </row>
    <row r="343" spans="1:11" x14ac:dyDescent="0.25">
      <c r="A343" s="8"/>
      <c r="B343" s="8"/>
      <c r="C343" s="54"/>
      <c r="D343" s="54"/>
      <c r="E343" s="8"/>
      <c r="F343" s="8"/>
      <c r="G343" s="8"/>
      <c r="H343" s="48"/>
      <c r="I343" s="49"/>
      <c r="J343" s="8"/>
      <c r="K343" s="9"/>
    </row>
    <row r="344" spans="1:11" x14ac:dyDescent="0.25">
      <c r="A344" s="8"/>
      <c r="B344" s="8"/>
      <c r="C344" s="54"/>
      <c r="D344" s="54"/>
      <c r="E344" s="8"/>
      <c r="F344" s="8"/>
      <c r="G344" s="8"/>
      <c r="H344" s="48"/>
      <c r="I344" s="49"/>
      <c r="J344" s="8"/>
      <c r="K344" s="9"/>
    </row>
    <row r="345" spans="1:11" x14ac:dyDescent="0.25">
      <c r="A345" s="8"/>
      <c r="B345" s="8"/>
      <c r="C345" s="54"/>
      <c r="D345" s="54"/>
      <c r="E345" s="8"/>
      <c r="F345" s="8"/>
      <c r="G345" s="8"/>
      <c r="H345" s="48"/>
      <c r="I345" s="49"/>
      <c r="J345" s="8"/>
      <c r="K345" s="9"/>
    </row>
    <row r="346" spans="1:11" x14ac:dyDescent="0.25">
      <c r="A346" s="8"/>
      <c r="B346" s="8"/>
      <c r="C346" s="54"/>
      <c r="D346" s="54"/>
      <c r="E346" s="8"/>
      <c r="F346" s="8"/>
      <c r="G346" s="8"/>
      <c r="H346" s="48"/>
      <c r="I346" s="49"/>
      <c r="J346" s="8"/>
      <c r="K346" s="9"/>
    </row>
    <row r="347" spans="1:11" x14ac:dyDescent="0.25">
      <c r="A347" s="8"/>
      <c r="B347" s="8"/>
      <c r="C347" s="54"/>
      <c r="D347" s="54"/>
      <c r="E347" s="8"/>
      <c r="F347" s="8"/>
      <c r="G347" s="8"/>
      <c r="H347" s="48"/>
      <c r="I347" s="49"/>
      <c r="J347" s="8"/>
      <c r="K347" s="9"/>
    </row>
    <row r="348" spans="1:11" x14ac:dyDescent="0.25">
      <c r="A348" s="8"/>
      <c r="B348" s="8"/>
      <c r="C348" s="54"/>
      <c r="D348" s="54"/>
      <c r="E348" s="8"/>
      <c r="F348" s="8"/>
      <c r="G348" s="8"/>
      <c r="H348" s="48"/>
      <c r="I348" s="49"/>
      <c r="J348" s="8"/>
      <c r="K348" s="9"/>
    </row>
    <row r="349" spans="1:11" x14ac:dyDescent="0.25">
      <c r="A349" s="8"/>
      <c r="B349" s="8"/>
      <c r="C349" s="54"/>
      <c r="D349" s="54"/>
      <c r="E349" s="8"/>
      <c r="F349" s="8"/>
      <c r="G349" s="8"/>
      <c r="H349" s="48"/>
      <c r="I349" s="49"/>
      <c r="J349" s="8"/>
      <c r="K349" s="9"/>
    </row>
    <row r="350" spans="1:11" x14ac:dyDescent="0.25">
      <c r="A350" s="8"/>
      <c r="B350" s="8"/>
      <c r="C350" s="54"/>
      <c r="D350" s="54"/>
      <c r="E350" s="8"/>
      <c r="F350" s="8"/>
      <c r="G350" s="8"/>
      <c r="H350" s="48"/>
      <c r="I350" s="49"/>
      <c r="J350" s="8"/>
      <c r="K350" s="9"/>
    </row>
    <row r="351" spans="1:11" x14ac:dyDescent="0.25">
      <c r="A351" s="8"/>
      <c r="B351" s="8"/>
      <c r="C351" s="54"/>
      <c r="D351" s="54"/>
      <c r="E351" s="8"/>
      <c r="F351" s="8"/>
      <c r="G351" s="8"/>
      <c r="H351" s="48"/>
      <c r="I351" s="49"/>
      <c r="J351" s="8"/>
      <c r="K351" s="9"/>
    </row>
    <row r="352" spans="1:11" x14ac:dyDescent="0.25">
      <c r="A352" s="8"/>
      <c r="B352" s="8"/>
      <c r="C352" s="54"/>
      <c r="D352" s="54"/>
      <c r="E352" s="8"/>
      <c r="F352" s="8"/>
      <c r="G352" s="8"/>
      <c r="H352" s="48"/>
      <c r="I352" s="49"/>
      <c r="J352" s="8"/>
      <c r="K352" s="9"/>
    </row>
    <row r="353" spans="1:11" x14ac:dyDescent="0.25">
      <c r="A353" s="8"/>
      <c r="B353" s="8"/>
      <c r="C353" s="54"/>
      <c r="D353" s="54"/>
      <c r="E353" s="8"/>
      <c r="F353" s="8"/>
      <c r="G353" s="8"/>
      <c r="H353" s="48"/>
      <c r="I353" s="49"/>
      <c r="J353" s="8"/>
      <c r="K353" s="9"/>
    </row>
    <row r="354" spans="1:11" x14ac:dyDescent="0.25">
      <c r="A354" s="8"/>
      <c r="B354" s="8"/>
      <c r="C354" s="54"/>
      <c r="D354" s="54"/>
      <c r="E354" s="8"/>
      <c r="F354" s="8"/>
      <c r="G354" s="8"/>
      <c r="H354" s="48"/>
      <c r="I354" s="49"/>
      <c r="J354" s="8"/>
      <c r="K354" s="9"/>
    </row>
    <row r="355" spans="1:11" x14ac:dyDescent="0.25">
      <c r="A355" s="8"/>
      <c r="B355" s="8"/>
      <c r="C355" s="54"/>
      <c r="D355" s="54"/>
      <c r="E355" s="8"/>
      <c r="F355" s="8"/>
      <c r="G355" s="8"/>
      <c r="H355" s="48"/>
      <c r="I355" s="49"/>
      <c r="J355" s="8"/>
      <c r="K355" s="9"/>
    </row>
    <row r="356" spans="1:11" x14ac:dyDescent="0.25">
      <c r="A356" s="8"/>
      <c r="B356" s="8"/>
      <c r="C356" s="54"/>
      <c r="D356" s="54"/>
      <c r="E356" s="8"/>
      <c r="F356" s="8"/>
      <c r="G356" s="8"/>
      <c r="H356" s="48"/>
      <c r="I356" s="49"/>
      <c r="J356" s="8"/>
      <c r="K356" s="9"/>
    </row>
    <row r="357" spans="1:11" x14ac:dyDescent="0.25">
      <c r="A357" s="8"/>
      <c r="B357" s="8"/>
      <c r="C357" s="54"/>
      <c r="D357" s="54"/>
      <c r="E357" s="8"/>
      <c r="F357" s="8"/>
      <c r="G357" s="8"/>
      <c r="H357" s="48"/>
      <c r="I357" s="49"/>
      <c r="J357" s="8"/>
      <c r="K357" s="9"/>
    </row>
    <row r="358" spans="1:11" x14ac:dyDescent="0.25">
      <c r="A358" s="8"/>
      <c r="B358" s="8"/>
      <c r="C358" s="54"/>
      <c r="D358" s="54"/>
      <c r="E358" s="8"/>
      <c r="F358" s="8"/>
      <c r="G358" s="8"/>
      <c r="H358" s="48"/>
      <c r="I358" s="49"/>
      <c r="J358" s="8"/>
      <c r="K358" s="9"/>
    </row>
    <row r="359" spans="1:11" x14ac:dyDescent="0.25">
      <c r="A359" s="8"/>
      <c r="B359" s="8"/>
      <c r="C359" s="54"/>
      <c r="D359" s="54"/>
      <c r="E359" s="8"/>
      <c r="F359" s="8"/>
      <c r="G359" s="8"/>
      <c r="H359" s="48"/>
      <c r="I359" s="49"/>
      <c r="J359" s="8"/>
      <c r="K359" s="9"/>
    </row>
    <row r="360" spans="1:11" x14ac:dyDescent="0.25">
      <c r="A360" s="8"/>
      <c r="B360" s="8"/>
      <c r="C360" s="54"/>
      <c r="D360" s="54"/>
      <c r="E360" s="8"/>
      <c r="F360" s="8"/>
      <c r="G360" s="8"/>
      <c r="H360" s="48"/>
      <c r="I360" s="49"/>
      <c r="J360" s="8"/>
      <c r="K360" s="9"/>
    </row>
    <row r="361" spans="1:11" x14ac:dyDescent="0.25">
      <c r="A361" s="8"/>
      <c r="B361" s="8"/>
      <c r="C361" s="54"/>
      <c r="D361" s="54"/>
      <c r="E361" s="8"/>
      <c r="F361" s="8"/>
      <c r="G361" s="8"/>
      <c r="H361" s="48"/>
      <c r="I361" s="49"/>
      <c r="J361" s="8"/>
      <c r="K361" s="9"/>
    </row>
    <row r="362" spans="1:11" x14ac:dyDescent="0.25">
      <c r="A362" s="8"/>
      <c r="B362" s="8"/>
      <c r="C362" s="54"/>
      <c r="D362" s="54"/>
      <c r="E362" s="8"/>
      <c r="F362" s="8"/>
      <c r="G362" s="8"/>
      <c r="H362" s="48"/>
      <c r="I362" s="49"/>
      <c r="J362" s="8"/>
      <c r="K362" s="9"/>
    </row>
    <row r="363" spans="1:11" x14ac:dyDescent="0.25">
      <c r="A363" s="8"/>
      <c r="B363" s="8"/>
      <c r="C363" s="54"/>
      <c r="D363" s="54"/>
      <c r="E363" s="8"/>
      <c r="F363" s="8"/>
      <c r="G363" s="8"/>
      <c r="H363" s="48"/>
      <c r="I363" s="49"/>
      <c r="J363" s="8"/>
      <c r="K363" s="9"/>
    </row>
    <row r="364" spans="1:11" x14ac:dyDescent="0.25">
      <c r="A364" s="8"/>
      <c r="B364" s="8"/>
      <c r="C364" s="54"/>
      <c r="D364" s="54"/>
      <c r="E364" s="8"/>
      <c r="F364" s="8"/>
      <c r="G364" s="8"/>
      <c r="H364" s="48"/>
      <c r="I364" s="49"/>
      <c r="J364" s="8"/>
      <c r="K364" s="9"/>
    </row>
    <row r="365" spans="1:11" x14ac:dyDescent="0.25">
      <c r="A365" s="8"/>
      <c r="B365" s="8"/>
      <c r="C365" s="8"/>
      <c r="D365" s="54"/>
      <c r="E365" s="8"/>
      <c r="F365" s="8"/>
      <c r="G365" s="8"/>
      <c r="H365" s="48"/>
      <c r="I365" s="49"/>
      <c r="J365" s="8"/>
      <c r="K365" s="9"/>
    </row>
    <row r="366" spans="1:11" x14ac:dyDescent="0.25">
      <c r="A366" s="8"/>
      <c r="B366" s="8"/>
      <c r="C366" s="54"/>
      <c r="D366" s="54"/>
      <c r="E366" s="8"/>
      <c r="F366" s="8"/>
      <c r="G366" s="8"/>
      <c r="H366" s="48"/>
      <c r="I366" s="49"/>
      <c r="J366" s="8"/>
      <c r="K366" s="9"/>
    </row>
    <row r="367" spans="1:11" x14ac:dyDescent="0.25">
      <c r="A367" s="8"/>
      <c r="B367" s="8"/>
      <c r="C367" s="54"/>
      <c r="D367" s="54"/>
      <c r="E367" s="8"/>
      <c r="F367" s="8"/>
      <c r="G367" s="8"/>
      <c r="H367" s="48"/>
      <c r="I367" s="49"/>
      <c r="J367" s="8"/>
      <c r="K367" s="9"/>
    </row>
    <row r="368" spans="1:11" x14ac:dyDescent="0.25">
      <c r="A368" s="8"/>
      <c r="B368" s="8"/>
      <c r="C368" s="54"/>
      <c r="D368" s="54"/>
      <c r="E368" s="8"/>
      <c r="F368" s="8"/>
      <c r="G368" s="8"/>
      <c r="H368" s="48"/>
      <c r="I368" s="49"/>
      <c r="J368" s="8"/>
      <c r="K368" s="9"/>
    </row>
    <row r="369" spans="1:12" x14ac:dyDescent="0.25">
      <c r="A369" s="8"/>
      <c r="B369" s="8"/>
      <c r="C369" s="54"/>
      <c r="D369" s="54"/>
      <c r="E369" s="8"/>
      <c r="F369" s="8"/>
      <c r="G369" s="8"/>
      <c r="H369" s="48"/>
      <c r="I369" s="49"/>
      <c r="J369" s="8"/>
      <c r="K369" s="9"/>
    </row>
    <row r="370" spans="1:12" x14ac:dyDescent="0.25">
      <c r="A370" s="8"/>
      <c r="B370" s="8"/>
      <c r="C370" s="54"/>
      <c r="D370" s="54"/>
      <c r="E370" s="8"/>
      <c r="F370" s="8"/>
      <c r="G370" s="8"/>
      <c r="H370" s="48"/>
      <c r="I370" s="49"/>
      <c r="J370" s="8"/>
      <c r="K370" s="9"/>
    </row>
    <row r="371" spans="1:12" x14ac:dyDescent="0.25">
      <c r="A371" s="8"/>
      <c r="B371" s="8"/>
      <c r="C371" s="54"/>
      <c r="D371" s="54"/>
      <c r="E371" s="8"/>
      <c r="F371" s="8"/>
      <c r="G371" s="8"/>
      <c r="H371" s="48"/>
      <c r="I371" s="49"/>
      <c r="J371" s="8"/>
      <c r="K371" s="9"/>
    </row>
    <row r="372" spans="1:12" x14ac:dyDescent="0.25">
      <c r="A372" s="8"/>
      <c r="B372" s="8"/>
      <c r="C372" s="35"/>
      <c r="D372" s="35"/>
      <c r="E372" s="34"/>
      <c r="F372" s="34"/>
      <c r="G372" s="34"/>
      <c r="H372" s="36"/>
      <c r="I372" s="37"/>
      <c r="J372" s="34"/>
      <c r="K372" s="38"/>
    </row>
    <row r="373" spans="1:12" x14ac:dyDescent="0.25">
      <c r="A373" s="8"/>
      <c r="B373" s="8"/>
      <c r="C373" s="8"/>
      <c r="D373" s="54"/>
      <c r="E373" s="8"/>
      <c r="F373" s="8"/>
      <c r="G373" s="8"/>
      <c r="H373" s="8"/>
      <c r="I373" s="8"/>
      <c r="J373" s="8"/>
      <c r="K373" s="9">
        <f>SUM(K262:K372)</f>
        <v>0</v>
      </c>
    </row>
    <row r="374" spans="1:12" x14ac:dyDescent="0.25">
      <c r="A374" s="8"/>
      <c r="B374" s="8"/>
      <c r="K374" s="63" t="e">
        <f>+'PAGOS enero'!K103+#REF!+#REF!</f>
        <v>#REF!</v>
      </c>
    </row>
    <row r="375" spans="1:12" x14ac:dyDescent="0.25">
      <c r="A375" s="8"/>
      <c r="B375" s="8"/>
    </row>
    <row r="376" spans="1:12" s="8" customFormat="1" x14ac:dyDescent="0.25">
      <c r="C376"/>
      <c r="D376"/>
      <c r="E376"/>
      <c r="F376"/>
      <c r="G376"/>
      <c r="H376"/>
      <c r="I376"/>
      <c r="J376"/>
      <c r="K376"/>
      <c r="L376"/>
    </row>
    <row r="377" spans="1:12" s="8" customFormat="1" x14ac:dyDescent="0.25">
      <c r="C377"/>
      <c r="D377"/>
      <c r="E377"/>
      <c r="F377"/>
      <c r="G377"/>
      <c r="H377"/>
      <c r="I377"/>
      <c r="J377"/>
      <c r="K377"/>
      <c r="L377"/>
    </row>
    <row r="378" spans="1:12" s="8" customFormat="1" x14ac:dyDescent="0.25">
      <c r="C378"/>
      <c r="D378"/>
      <c r="E378"/>
      <c r="F378"/>
      <c r="G378"/>
      <c r="H378"/>
      <c r="I378"/>
      <c r="J378"/>
      <c r="K378"/>
      <c r="L378"/>
    </row>
    <row r="379" spans="1:12" s="8" customFormat="1" x14ac:dyDescent="0.25">
      <c r="C379"/>
      <c r="D379"/>
      <c r="E379"/>
      <c r="F379"/>
      <c r="G379"/>
      <c r="H379"/>
      <c r="I379"/>
      <c r="J379"/>
      <c r="K379"/>
      <c r="L379"/>
    </row>
    <row r="380" spans="1:12" s="8" customFormat="1" x14ac:dyDescent="0.25">
      <c r="C380"/>
      <c r="D380"/>
      <c r="E380"/>
      <c r="F380"/>
      <c r="G380"/>
      <c r="H380"/>
      <c r="I380"/>
      <c r="J380"/>
      <c r="K380"/>
      <c r="L380"/>
    </row>
    <row r="381" spans="1:12" s="8" customFormat="1" x14ac:dyDescent="0.25">
      <c r="C381"/>
      <c r="D381"/>
      <c r="E381"/>
      <c r="F381"/>
      <c r="G381"/>
      <c r="H381"/>
      <c r="I381"/>
      <c r="J381"/>
      <c r="K381"/>
      <c r="L381"/>
    </row>
    <row r="382" spans="1:12" s="8" customFormat="1" x14ac:dyDescent="0.25">
      <c r="C382"/>
      <c r="D382"/>
      <c r="E382"/>
      <c r="F382"/>
      <c r="G382"/>
      <c r="H382"/>
      <c r="I382"/>
      <c r="J382"/>
      <c r="K382"/>
      <c r="L382"/>
    </row>
    <row r="383" spans="1:12" s="8" customFormat="1" x14ac:dyDescent="0.25">
      <c r="C383"/>
      <c r="D383"/>
      <c r="E383"/>
      <c r="F383"/>
      <c r="G383"/>
      <c r="H383"/>
      <c r="I383"/>
      <c r="J383"/>
      <c r="K383"/>
      <c r="L383"/>
    </row>
    <row r="384" spans="1:12" s="8" customFormat="1" x14ac:dyDescent="0.25">
      <c r="C384"/>
      <c r="D384"/>
      <c r="E384"/>
      <c r="F384"/>
      <c r="G384"/>
      <c r="H384"/>
      <c r="I384"/>
      <c r="J384"/>
      <c r="K384"/>
      <c r="L384"/>
    </row>
    <row r="385" spans="3:12" s="8" customFormat="1" x14ac:dyDescent="0.25">
      <c r="C385"/>
      <c r="D385"/>
      <c r="E385"/>
      <c r="F385"/>
      <c r="G385"/>
      <c r="H385"/>
      <c r="I385"/>
      <c r="J385"/>
      <c r="K385"/>
      <c r="L385"/>
    </row>
    <row r="386" spans="3:12" s="8" customFormat="1" x14ac:dyDescent="0.25">
      <c r="C386"/>
      <c r="D386"/>
      <c r="E386"/>
      <c r="F386"/>
      <c r="G386"/>
      <c r="H386"/>
      <c r="I386"/>
      <c r="J386"/>
      <c r="K386"/>
      <c r="L386"/>
    </row>
    <row r="387" spans="3:12" s="8" customFormat="1" x14ac:dyDescent="0.25">
      <c r="C387"/>
      <c r="D387"/>
      <c r="E387"/>
      <c r="F387"/>
      <c r="G387"/>
      <c r="H387"/>
      <c r="I387"/>
      <c r="J387"/>
      <c r="K387"/>
      <c r="L387"/>
    </row>
    <row r="388" spans="3:12" s="8" customFormat="1" x14ac:dyDescent="0.25">
      <c r="C388"/>
      <c r="D388"/>
      <c r="E388"/>
      <c r="F388"/>
      <c r="G388"/>
      <c r="H388"/>
      <c r="I388"/>
      <c r="J388"/>
      <c r="K388"/>
      <c r="L388"/>
    </row>
    <row r="389" spans="3:12" s="8" customFormat="1" x14ac:dyDescent="0.25">
      <c r="C389"/>
      <c r="D389"/>
      <c r="E389"/>
      <c r="F389"/>
      <c r="G389"/>
      <c r="H389"/>
      <c r="I389"/>
      <c r="J389"/>
      <c r="K389"/>
      <c r="L389"/>
    </row>
    <row r="390" spans="3:12" s="8" customFormat="1" x14ac:dyDescent="0.25">
      <c r="C390"/>
      <c r="D390"/>
      <c r="E390"/>
      <c r="F390"/>
      <c r="G390"/>
      <c r="H390"/>
      <c r="I390"/>
      <c r="J390"/>
      <c r="K390"/>
      <c r="L390"/>
    </row>
    <row r="391" spans="3:12" s="8" customFormat="1" x14ac:dyDescent="0.25">
      <c r="C391"/>
      <c r="D391"/>
      <c r="E391"/>
      <c r="F391"/>
      <c r="G391"/>
      <c r="H391"/>
      <c r="I391"/>
      <c r="J391"/>
      <c r="K391"/>
      <c r="L391"/>
    </row>
    <row r="392" spans="3:12" s="8" customFormat="1" x14ac:dyDescent="0.25">
      <c r="C392"/>
      <c r="D392"/>
      <c r="E392"/>
      <c r="F392"/>
      <c r="G392"/>
      <c r="H392"/>
      <c r="I392"/>
      <c r="J392"/>
      <c r="K392"/>
      <c r="L392"/>
    </row>
    <row r="393" spans="3:12" s="8" customFormat="1" x14ac:dyDescent="0.25">
      <c r="C393"/>
      <c r="D393"/>
      <c r="E393"/>
      <c r="F393"/>
      <c r="G393"/>
      <c r="H393"/>
      <c r="I393"/>
      <c r="J393"/>
      <c r="K393"/>
      <c r="L393"/>
    </row>
    <row r="394" spans="3:12" s="8" customFormat="1" x14ac:dyDescent="0.25">
      <c r="C394"/>
      <c r="D394"/>
      <c r="E394"/>
      <c r="F394"/>
      <c r="G394"/>
      <c r="H394"/>
      <c r="I394"/>
      <c r="J394"/>
      <c r="K394"/>
      <c r="L394"/>
    </row>
    <row r="395" spans="3:12" s="8" customFormat="1" x14ac:dyDescent="0.25">
      <c r="C395"/>
      <c r="D395"/>
      <c r="E395"/>
      <c r="F395"/>
      <c r="G395"/>
      <c r="H395"/>
      <c r="I395"/>
      <c r="J395"/>
      <c r="K395"/>
      <c r="L395"/>
    </row>
    <row r="396" spans="3:12" s="8" customFormat="1" x14ac:dyDescent="0.25">
      <c r="C396"/>
      <c r="D396"/>
      <c r="E396"/>
      <c r="F396"/>
      <c r="G396"/>
      <c r="H396"/>
      <c r="I396"/>
      <c r="J396"/>
      <c r="K396"/>
      <c r="L396"/>
    </row>
    <row r="397" spans="3:12" s="8" customFormat="1" x14ac:dyDescent="0.25">
      <c r="C397"/>
      <c r="D397"/>
      <c r="E397"/>
      <c r="F397"/>
      <c r="G397"/>
      <c r="H397"/>
      <c r="I397"/>
      <c r="J397"/>
      <c r="K397"/>
      <c r="L397"/>
    </row>
    <row r="398" spans="3:12" s="8" customFormat="1" x14ac:dyDescent="0.25">
      <c r="C398"/>
      <c r="D398"/>
      <c r="E398"/>
      <c r="F398"/>
      <c r="G398"/>
      <c r="H398"/>
      <c r="I398"/>
      <c r="J398"/>
      <c r="K398"/>
      <c r="L398"/>
    </row>
    <row r="399" spans="3:12" s="8" customFormat="1" x14ac:dyDescent="0.25">
      <c r="C399"/>
      <c r="D399"/>
      <c r="E399"/>
      <c r="F399"/>
      <c r="G399"/>
      <c r="H399"/>
      <c r="I399"/>
      <c r="J399"/>
      <c r="K399"/>
      <c r="L399"/>
    </row>
    <row r="400" spans="3:12" s="8" customFormat="1" x14ac:dyDescent="0.25">
      <c r="C400"/>
      <c r="D400"/>
      <c r="E400"/>
      <c r="F400"/>
      <c r="G400"/>
      <c r="H400"/>
      <c r="I400"/>
      <c r="J400"/>
      <c r="K400"/>
      <c r="L400"/>
    </row>
    <row r="401" spans="3:12" s="8" customFormat="1" x14ac:dyDescent="0.25">
      <c r="C401"/>
      <c r="D401"/>
      <c r="E401"/>
      <c r="F401"/>
      <c r="G401"/>
      <c r="H401"/>
      <c r="I401"/>
      <c r="J401"/>
      <c r="K401"/>
      <c r="L401"/>
    </row>
    <row r="402" spans="3:12" s="8" customFormat="1" x14ac:dyDescent="0.25">
      <c r="C402"/>
      <c r="D402"/>
      <c r="E402"/>
      <c r="F402"/>
      <c r="G402"/>
      <c r="H402"/>
      <c r="I402"/>
      <c r="J402"/>
      <c r="K402"/>
      <c r="L402"/>
    </row>
    <row r="403" spans="3:12" s="8" customFormat="1" x14ac:dyDescent="0.25">
      <c r="C403"/>
      <c r="D403"/>
      <c r="E403"/>
      <c r="F403"/>
      <c r="G403"/>
      <c r="H403"/>
      <c r="I403"/>
      <c r="J403"/>
      <c r="K403"/>
      <c r="L403"/>
    </row>
    <row r="404" spans="3:12" s="8" customFormat="1" x14ac:dyDescent="0.25">
      <c r="C404"/>
      <c r="D404"/>
      <c r="E404"/>
      <c r="F404"/>
      <c r="G404"/>
      <c r="H404"/>
      <c r="I404"/>
      <c r="J404"/>
      <c r="K404"/>
      <c r="L404"/>
    </row>
    <row r="405" spans="3:12" s="8" customFormat="1" x14ac:dyDescent="0.25">
      <c r="C405"/>
      <c r="D405"/>
      <c r="E405"/>
      <c r="F405"/>
      <c r="G405"/>
      <c r="H405"/>
      <c r="I405"/>
      <c r="J405"/>
      <c r="K405"/>
      <c r="L405"/>
    </row>
    <row r="406" spans="3:12" s="8" customFormat="1" x14ac:dyDescent="0.25">
      <c r="C406"/>
      <c r="D406"/>
      <c r="E406"/>
      <c r="F406"/>
      <c r="G406"/>
      <c r="H406"/>
      <c r="I406"/>
      <c r="J406"/>
      <c r="K406"/>
      <c r="L406"/>
    </row>
    <row r="407" spans="3:12" s="8" customFormat="1" x14ac:dyDescent="0.25">
      <c r="C407"/>
      <c r="D407"/>
      <c r="E407"/>
      <c r="F407"/>
      <c r="G407"/>
      <c r="H407"/>
      <c r="I407"/>
      <c r="J407"/>
      <c r="K407"/>
      <c r="L407"/>
    </row>
    <row r="408" spans="3:12" s="8" customFormat="1" x14ac:dyDescent="0.25">
      <c r="C408"/>
      <c r="D408"/>
      <c r="E408"/>
      <c r="F408"/>
      <c r="G408"/>
      <c r="H408"/>
      <c r="I408"/>
      <c r="J408"/>
      <c r="K408"/>
      <c r="L408"/>
    </row>
    <row r="409" spans="3:12" s="8" customFormat="1" x14ac:dyDescent="0.25">
      <c r="C409"/>
      <c r="D409"/>
      <c r="E409"/>
      <c r="F409"/>
      <c r="G409"/>
      <c r="H409"/>
      <c r="I409"/>
      <c r="J409"/>
      <c r="K409"/>
      <c r="L409"/>
    </row>
    <row r="410" spans="3:12" s="8" customFormat="1" x14ac:dyDescent="0.25">
      <c r="C410"/>
      <c r="D410"/>
      <c r="E410"/>
      <c r="F410"/>
      <c r="G410"/>
      <c r="H410"/>
      <c r="I410"/>
      <c r="J410"/>
      <c r="K410"/>
      <c r="L410"/>
    </row>
    <row r="411" spans="3:12" s="8" customFormat="1" x14ac:dyDescent="0.25">
      <c r="C411"/>
      <c r="D411"/>
      <c r="E411"/>
      <c r="F411"/>
      <c r="G411"/>
      <c r="H411"/>
      <c r="I411"/>
      <c r="J411"/>
      <c r="K411"/>
      <c r="L411"/>
    </row>
    <row r="412" spans="3:12" s="8" customFormat="1" x14ac:dyDescent="0.25">
      <c r="C412"/>
      <c r="D412"/>
      <c r="E412"/>
      <c r="F412"/>
      <c r="G412"/>
      <c r="H412"/>
      <c r="I412"/>
      <c r="J412"/>
      <c r="K412"/>
      <c r="L412"/>
    </row>
    <row r="413" spans="3:12" s="8" customFormat="1" x14ac:dyDescent="0.25">
      <c r="C413"/>
      <c r="D413"/>
      <c r="E413"/>
      <c r="F413"/>
      <c r="G413"/>
      <c r="H413"/>
      <c r="I413"/>
      <c r="J413"/>
      <c r="K413"/>
      <c r="L413"/>
    </row>
    <row r="414" spans="3:12" s="8" customFormat="1" x14ac:dyDescent="0.25">
      <c r="C414"/>
      <c r="D414"/>
      <c r="E414"/>
      <c r="F414"/>
      <c r="G414"/>
      <c r="H414"/>
      <c r="I414"/>
      <c r="J414"/>
      <c r="K414"/>
      <c r="L414"/>
    </row>
    <row r="415" spans="3:12" s="8" customFormat="1" x14ac:dyDescent="0.25">
      <c r="C415"/>
      <c r="D415"/>
      <c r="E415"/>
      <c r="F415"/>
      <c r="G415"/>
      <c r="H415"/>
      <c r="I415"/>
      <c r="J415"/>
      <c r="K415"/>
      <c r="L415"/>
    </row>
    <row r="416" spans="3:12" s="8" customFormat="1" x14ac:dyDescent="0.25">
      <c r="C416"/>
      <c r="D416"/>
      <c r="E416"/>
      <c r="F416"/>
      <c r="G416"/>
      <c r="H416"/>
      <c r="I416"/>
      <c r="J416"/>
      <c r="K416"/>
      <c r="L416"/>
    </row>
    <row r="417" spans="3:12" s="8" customFormat="1" x14ac:dyDescent="0.25">
      <c r="C417"/>
      <c r="D417"/>
      <c r="E417"/>
      <c r="F417"/>
      <c r="G417"/>
      <c r="H417"/>
      <c r="I417"/>
      <c r="J417"/>
      <c r="K417"/>
      <c r="L417"/>
    </row>
    <row r="418" spans="3:12" s="8" customFormat="1" x14ac:dyDescent="0.25">
      <c r="C418"/>
      <c r="D418"/>
      <c r="E418"/>
      <c r="F418"/>
      <c r="G418"/>
      <c r="H418"/>
      <c r="I418"/>
      <c r="J418"/>
      <c r="K418"/>
      <c r="L418"/>
    </row>
    <row r="419" spans="3:12" s="8" customFormat="1" x14ac:dyDescent="0.25">
      <c r="C419"/>
      <c r="D419"/>
      <c r="E419"/>
      <c r="F419"/>
      <c r="G419"/>
      <c r="H419"/>
      <c r="I419"/>
      <c r="J419"/>
      <c r="K419"/>
      <c r="L419"/>
    </row>
    <row r="420" spans="3:12" s="8" customFormat="1" x14ac:dyDescent="0.25">
      <c r="C420"/>
      <c r="D420"/>
      <c r="E420"/>
      <c r="F420"/>
      <c r="G420"/>
      <c r="H420"/>
      <c r="I420"/>
      <c r="J420"/>
      <c r="K420"/>
      <c r="L420"/>
    </row>
    <row r="421" spans="3:12" s="8" customFormat="1" x14ac:dyDescent="0.25">
      <c r="C421"/>
      <c r="D421"/>
      <c r="E421"/>
      <c r="F421"/>
      <c r="G421"/>
      <c r="H421"/>
      <c r="I421"/>
      <c r="J421"/>
      <c r="K421"/>
      <c r="L421"/>
    </row>
    <row r="422" spans="3:12" s="8" customFormat="1" x14ac:dyDescent="0.25">
      <c r="C422"/>
      <c r="D422"/>
      <c r="E422"/>
      <c r="F422"/>
      <c r="G422"/>
      <c r="H422"/>
      <c r="I422"/>
      <c r="J422"/>
      <c r="K422"/>
      <c r="L422"/>
    </row>
    <row r="423" spans="3:12" s="8" customFormat="1" x14ac:dyDescent="0.25">
      <c r="C423"/>
      <c r="D423"/>
      <c r="E423"/>
      <c r="F423"/>
      <c r="G423"/>
      <c r="H423"/>
      <c r="I423"/>
      <c r="J423"/>
      <c r="K423"/>
      <c r="L423"/>
    </row>
    <row r="424" spans="3:12" s="8" customFormat="1" x14ac:dyDescent="0.25">
      <c r="C424"/>
      <c r="D424"/>
      <c r="E424"/>
      <c r="F424"/>
      <c r="G424"/>
      <c r="H424"/>
      <c r="I424"/>
      <c r="J424"/>
      <c r="K424"/>
      <c r="L424"/>
    </row>
    <row r="425" spans="3:12" s="8" customFormat="1" x14ac:dyDescent="0.25">
      <c r="C425"/>
      <c r="D425"/>
      <c r="E425"/>
      <c r="F425"/>
      <c r="G425"/>
      <c r="H425"/>
      <c r="I425"/>
      <c r="J425"/>
      <c r="K425"/>
      <c r="L425"/>
    </row>
    <row r="426" spans="3:12" s="8" customFormat="1" x14ac:dyDescent="0.25">
      <c r="C426"/>
      <c r="D426"/>
      <c r="E426"/>
      <c r="F426"/>
      <c r="G426"/>
      <c r="H426"/>
      <c r="I426"/>
      <c r="J426"/>
      <c r="K426"/>
      <c r="L426"/>
    </row>
    <row r="427" spans="3:12" s="8" customFormat="1" x14ac:dyDescent="0.25">
      <c r="C427"/>
      <c r="D427"/>
      <c r="E427"/>
      <c r="F427"/>
      <c r="G427"/>
      <c r="H427"/>
      <c r="I427"/>
      <c r="J427"/>
      <c r="K427"/>
      <c r="L427"/>
    </row>
    <row r="428" spans="3:12" s="8" customFormat="1" x14ac:dyDescent="0.25">
      <c r="C428"/>
      <c r="D428"/>
      <c r="E428"/>
      <c r="F428"/>
      <c r="G428"/>
      <c r="H428"/>
      <c r="I428"/>
      <c r="J428"/>
      <c r="K428"/>
      <c r="L428"/>
    </row>
    <row r="429" spans="3:12" s="8" customFormat="1" x14ac:dyDescent="0.25">
      <c r="C429"/>
      <c r="D429"/>
      <c r="E429"/>
      <c r="F429"/>
      <c r="G429"/>
      <c r="H429"/>
      <c r="I429"/>
      <c r="J429"/>
      <c r="K429"/>
      <c r="L429"/>
    </row>
    <row r="430" spans="3:12" s="8" customFormat="1" x14ac:dyDescent="0.25">
      <c r="C430"/>
      <c r="D430"/>
      <c r="E430"/>
      <c r="F430"/>
      <c r="G430"/>
      <c r="H430"/>
      <c r="I430"/>
      <c r="J430"/>
      <c r="K430"/>
      <c r="L430"/>
    </row>
    <row r="431" spans="3:12" s="8" customFormat="1" x14ac:dyDescent="0.25">
      <c r="C431"/>
      <c r="D431"/>
      <c r="E431"/>
      <c r="F431"/>
      <c r="G431"/>
      <c r="H431"/>
      <c r="I431"/>
      <c r="J431"/>
      <c r="K431"/>
      <c r="L431"/>
    </row>
    <row r="432" spans="3:12" s="8" customFormat="1" x14ac:dyDescent="0.25">
      <c r="C432"/>
      <c r="D432"/>
      <c r="E432"/>
      <c r="F432"/>
      <c r="G432"/>
      <c r="H432"/>
      <c r="I432"/>
      <c r="J432"/>
      <c r="K432"/>
      <c r="L432"/>
    </row>
    <row r="433" spans="3:12" s="8" customFormat="1" x14ac:dyDescent="0.25">
      <c r="C433"/>
      <c r="D433"/>
      <c r="E433"/>
      <c r="F433"/>
      <c r="G433"/>
      <c r="H433"/>
      <c r="I433"/>
      <c r="J433"/>
      <c r="K433"/>
      <c r="L433"/>
    </row>
    <row r="434" spans="3:12" s="8" customFormat="1" x14ac:dyDescent="0.25">
      <c r="C434"/>
      <c r="D434"/>
      <c r="E434"/>
      <c r="F434"/>
      <c r="G434"/>
      <c r="H434"/>
      <c r="I434"/>
      <c r="J434"/>
      <c r="K434"/>
      <c r="L434"/>
    </row>
    <row r="435" spans="3:12" s="8" customFormat="1" x14ac:dyDescent="0.25">
      <c r="C435"/>
      <c r="D435"/>
      <c r="E435"/>
      <c r="F435"/>
      <c r="G435"/>
      <c r="H435"/>
      <c r="I435"/>
      <c r="J435"/>
      <c r="K435"/>
      <c r="L435"/>
    </row>
    <row r="436" spans="3:12" s="8" customFormat="1" x14ac:dyDescent="0.25">
      <c r="C436"/>
      <c r="D436"/>
      <c r="E436"/>
      <c r="F436"/>
      <c r="G436"/>
      <c r="H436"/>
      <c r="I436"/>
      <c r="J436"/>
      <c r="K436"/>
      <c r="L436"/>
    </row>
    <row r="437" spans="3:12" s="8" customFormat="1" x14ac:dyDescent="0.25">
      <c r="C437"/>
      <c r="D437"/>
      <c r="E437"/>
      <c r="F437"/>
      <c r="G437"/>
      <c r="H437"/>
      <c r="I437"/>
      <c r="J437"/>
      <c r="K437"/>
      <c r="L437"/>
    </row>
    <row r="438" spans="3:12" s="8" customFormat="1" x14ac:dyDescent="0.25">
      <c r="C438"/>
      <c r="D438"/>
      <c r="E438"/>
      <c r="F438"/>
      <c r="G438"/>
      <c r="H438"/>
      <c r="I438"/>
      <c r="J438"/>
      <c r="K438"/>
      <c r="L438"/>
    </row>
    <row r="439" spans="3:12" s="8" customFormat="1" x14ac:dyDescent="0.25">
      <c r="C439"/>
      <c r="D439"/>
      <c r="E439"/>
      <c r="F439"/>
      <c r="G439"/>
      <c r="H439"/>
      <c r="I439"/>
      <c r="J439"/>
      <c r="K439"/>
      <c r="L439"/>
    </row>
    <row r="440" spans="3:12" s="8" customFormat="1" x14ac:dyDescent="0.25">
      <c r="C440"/>
      <c r="D440"/>
      <c r="E440"/>
      <c r="F440"/>
      <c r="G440"/>
      <c r="H440"/>
      <c r="I440"/>
      <c r="J440"/>
      <c r="K440"/>
      <c r="L440"/>
    </row>
    <row r="441" spans="3:12" s="8" customFormat="1" x14ac:dyDescent="0.25">
      <c r="C441"/>
      <c r="D441"/>
      <c r="E441"/>
      <c r="F441"/>
      <c r="G441"/>
      <c r="H441"/>
      <c r="I441"/>
      <c r="J441"/>
      <c r="K441"/>
      <c r="L441"/>
    </row>
    <row r="442" spans="3:12" s="8" customFormat="1" x14ac:dyDescent="0.25">
      <c r="C442"/>
      <c r="D442"/>
      <c r="E442"/>
      <c r="F442"/>
      <c r="G442"/>
      <c r="H442"/>
      <c r="I442"/>
      <c r="J442"/>
      <c r="K442"/>
      <c r="L442"/>
    </row>
    <row r="443" spans="3:12" s="8" customFormat="1" x14ac:dyDescent="0.25">
      <c r="C443"/>
      <c r="D443"/>
      <c r="E443"/>
      <c r="F443"/>
      <c r="G443"/>
      <c r="H443"/>
      <c r="I443"/>
      <c r="J443"/>
      <c r="K443"/>
      <c r="L443"/>
    </row>
    <row r="444" spans="3:12" s="8" customFormat="1" x14ac:dyDescent="0.25">
      <c r="C444"/>
      <c r="D444"/>
      <c r="E444"/>
      <c r="F444"/>
      <c r="G444"/>
      <c r="H444"/>
      <c r="I444"/>
      <c r="J444"/>
      <c r="K444"/>
      <c r="L444"/>
    </row>
    <row r="445" spans="3:12" s="8" customFormat="1" x14ac:dyDescent="0.25">
      <c r="C445"/>
      <c r="D445"/>
      <c r="E445"/>
      <c r="F445"/>
      <c r="G445"/>
      <c r="H445"/>
      <c r="I445"/>
      <c r="J445"/>
      <c r="K445"/>
      <c r="L445"/>
    </row>
    <row r="446" spans="3:12" s="8" customFormat="1" x14ac:dyDescent="0.25">
      <c r="C446"/>
      <c r="D446"/>
      <c r="E446"/>
      <c r="F446"/>
      <c r="G446"/>
      <c r="H446"/>
      <c r="I446"/>
      <c r="J446"/>
      <c r="K446"/>
      <c r="L446"/>
    </row>
    <row r="447" spans="3:12" s="8" customFormat="1" x14ac:dyDescent="0.25">
      <c r="C447"/>
      <c r="D447"/>
      <c r="E447"/>
      <c r="F447"/>
      <c r="G447"/>
      <c r="H447"/>
      <c r="I447"/>
      <c r="J447"/>
      <c r="K447"/>
      <c r="L447"/>
    </row>
    <row r="448" spans="3:12" s="8" customFormat="1" x14ac:dyDescent="0.25">
      <c r="C448"/>
      <c r="D448"/>
      <c r="E448"/>
      <c r="F448"/>
      <c r="G448"/>
      <c r="H448"/>
      <c r="I448"/>
      <c r="J448"/>
      <c r="K448"/>
      <c r="L448"/>
    </row>
    <row r="449" spans="3:12" s="8" customFormat="1" x14ac:dyDescent="0.25">
      <c r="C449"/>
      <c r="D449"/>
      <c r="E449"/>
      <c r="F449"/>
      <c r="G449"/>
      <c r="H449"/>
      <c r="I449"/>
      <c r="J449"/>
      <c r="K449"/>
      <c r="L449"/>
    </row>
    <row r="450" spans="3:12" s="8" customFormat="1" x14ac:dyDescent="0.25">
      <c r="C450"/>
      <c r="D450"/>
      <c r="E450"/>
      <c r="F450"/>
      <c r="G450"/>
      <c r="H450"/>
      <c r="I450"/>
      <c r="J450"/>
      <c r="K450"/>
      <c r="L450"/>
    </row>
    <row r="451" spans="3:12" s="8" customFormat="1" x14ac:dyDescent="0.25">
      <c r="C451"/>
      <c r="D451"/>
      <c r="E451"/>
      <c r="F451"/>
      <c r="G451"/>
      <c r="H451"/>
      <c r="I451"/>
      <c r="J451"/>
      <c r="K451"/>
      <c r="L451"/>
    </row>
    <row r="452" spans="3:12" s="8" customFormat="1" x14ac:dyDescent="0.25">
      <c r="C452"/>
      <c r="D452"/>
      <c r="E452"/>
      <c r="F452"/>
      <c r="G452"/>
      <c r="H452"/>
      <c r="I452"/>
      <c r="J452"/>
      <c r="K452"/>
      <c r="L452"/>
    </row>
    <row r="453" spans="3:12" s="8" customFormat="1" x14ac:dyDescent="0.25">
      <c r="C453"/>
      <c r="D453"/>
      <c r="E453"/>
      <c r="F453"/>
      <c r="G453"/>
      <c r="H453"/>
      <c r="I453"/>
      <c r="J453"/>
      <c r="K453"/>
      <c r="L453"/>
    </row>
    <row r="454" spans="3:12" s="8" customFormat="1" x14ac:dyDescent="0.25">
      <c r="C454"/>
      <c r="D454"/>
      <c r="E454"/>
      <c r="F454"/>
      <c r="G454"/>
      <c r="H454"/>
      <c r="I454"/>
      <c r="J454"/>
      <c r="K454"/>
      <c r="L454"/>
    </row>
    <row r="455" spans="3:12" s="8" customFormat="1" x14ac:dyDescent="0.25">
      <c r="C455"/>
      <c r="D455"/>
      <c r="E455"/>
      <c r="F455"/>
      <c r="G455"/>
      <c r="H455"/>
      <c r="I455"/>
      <c r="J455"/>
      <c r="K455"/>
      <c r="L455"/>
    </row>
    <row r="456" spans="3:12" s="8" customFormat="1" x14ac:dyDescent="0.25">
      <c r="C456"/>
      <c r="D456"/>
      <c r="E456"/>
      <c r="F456"/>
      <c r="G456"/>
      <c r="H456"/>
      <c r="I456"/>
      <c r="J456"/>
      <c r="K456"/>
      <c r="L456"/>
    </row>
    <row r="457" spans="3:12" s="8" customFormat="1" x14ac:dyDescent="0.25">
      <c r="C457"/>
      <c r="D457"/>
      <c r="E457"/>
      <c r="F457"/>
      <c r="G457"/>
      <c r="H457"/>
      <c r="I457"/>
      <c r="J457"/>
      <c r="K457"/>
      <c r="L457"/>
    </row>
    <row r="458" spans="3:12" s="8" customFormat="1" x14ac:dyDescent="0.25">
      <c r="C458"/>
      <c r="D458"/>
      <c r="E458"/>
      <c r="F458"/>
      <c r="G458"/>
      <c r="H458"/>
      <c r="I458"/>
      <c r="J458"/>
      <c r="K458"/>
      <c r="L458"/>
    </row>
    <row r="459" spans="3:12" s="8" customFormat="1" x14ac:dyDescent="0.25">
      <c r="C459"/>
      <c r="D459"/>
      <c r="E459"/>
      <c r="F459"/>
      <c r="G459"/>
      <c r="H459"/>
      <c r="I459"/>
      <c r="J459"/>
      <c r="K459"/>
      <c r="L459"/>
    </row>
    <row r="460" spans="3:12" s="8" customFormat="1" x14ac:dyDescent="0.25">
      <c r="C460"/>
      <c r="D460"/>
      <c r="E460"/>
      <c r="F460"/>
      <c r="G460"/>
      <c r="H460"/>
      <c r="I460"/>
      <c r="J460"/>
      <c r="K460"/>
      <c r="L460"/>
    </row>
    <row r="461" spans="3:12" s="8" customFormat="1" x14ac:dyDescent="0.25">
      <c r="C461"/>
      <c r="D461"/>
      <c r="E461"/>
      <c r="F461"/>
      <c r="G461"/>
      <c r="H461"/>
      <c r="I461"/>
      <c r="J461"/>
      <c r="K461"/>
      <c r="L461"/>
    </row>
    <row r="462" spans="3:12" s="8" customFormat="1" x14ac:dyDescent="0.25">
      <c r="C462"/>
      <c r="D462"/>
      <c r="E462"/>
      <c r="F462"/>
      <c r="G462"/>
      <c r="H462"/>
      <c r="I462"/>
      <c r="J462"/>
      <c r="K462"/>
      <c r="L462"/>
    </row>
    <row r="463" spans="3:12" s="8" customFormat="1" x14ac:dyDescent="0.25">
      <c r="C463"/>
      <c r="D463"/>
      <c r="E463"/>
      <c r="F463"/>
      <c r="G463"/>
      <c r="H463"/>
      <c r="I463"/>
      <c r="J463"/>
      <c r="K463"/>
      <c r="L463"/>
    </row>
    <row r="464" spans="3:12" s="8" customFormat="1" x14ac:dyDescent="0.25">
      <c r="C464"/>
      <c r="D464"/>
      <c r="E464"/>
      <c r="F464"/>
      <c r="G464"/>
      <c r="H464"/>
      <c r="I464"/>
      <c r="J464"/>
      <c r="K464"/>
      <c r="L464"/>
    </row>
    <row r="465" spans="3:12" s="8" customFormat="1" x14ac:dyDescent="0.25">
      <c r="C465"/>
      <c r="D465"/>
      <c r="E465"/>
      <c r="F465"/>
      <c r="G465"/>
      <c r="H465"/>
      <c r="I465"/>
      <c r="J465"/>
      <c r="K465"/>
      <c r="L465"/>
    </row>
    <row r="466" spans="3:12" s="8" customFormat="1" x14ac:dyDescent="0.25">
      <c r="C466"/>
      <c r="D466"/>
      <c r="E466"/>
      <c r="F466"/>
      <c r="G466"/>
      <c r="H466"/>
      <c r="I466"/>
      <c r="J466"/>
      <c r="K466"/>
      <c r="L466"/>
    </row>
    <row r="467" spans="3:12" s="8" customFormat="1" x14ac:dyDescent="0.25">
      <c r="C467"/>
      <c r="D467"/>
      <c r="E467"/>
      <c r="F467"/>
      <c r="G467"/>
      <c r="H467"/>
      <c r="I467"/>
      <c r="J467"/>
      <c r="K467"/>
      <c r="L467"/>
    </row>
    <row r="468" spans="3:12" s="8" customFormat="1" x14ac:dyDescent="0.25">
      <c r="C468"/>
      <c r="D468"/>
      <c r="E468"/>
      <c r="F468"/>
      <c r="G468"/>
      <c r="H468"/>
      <c r="I468"/>
      <c r="J468"/>
      <c r="K468"/>
      <c r="L468"/>
    </row>
    <row r="469" spans="3:12" s="8" customFormat="1" x14ac:dyDescent="0.25">
      <c r="C469"/>
      <c r="D469"/>
      <c r="E469"/>
      <c r="F469"/>
      <c r="G469"/>
      <c r="H469"/>
      <c r="I469"/>
      <c r="J469"/>
      <c r="K469"/>
      <c r="L469"/>
    </row>
    <row r="470" spans="3:12" s="8" customFormat="1" x14ac:dyDescent="0.25">
      <c r="C470"/>
      <c r="D470"/>
      <c r="E470"/>
      <c r="F470"/>
      <c r="G470"/>
      <c r="H470"/>
      <c r="I470"/>
      <c r="J470"/>
      <c r="K470"/>
      <c r="L470"/>
    </row>
    <row r="471" spans="3:12" s="8" customFormat="1" x14ac:dyDescent="0.25">
      <c r="C471"/>
      <c r="D471"/>
      <c r="E471"/>
      <c r="F471"/>
      <c r="G471"/>
      <c r="H471"/>
      <c r="I471"/>
      <c r="J471"/>
      <c r="K471"/>
      <c r="L471"/>
    </row>
    <row r="472" spans="3:12" s="8" customFormat="1" x14ac:dyDescent="0.25">
      <c r="C472"/>
      <c r="D472"/>
      <c r="E472"/>
      <c r="F472"/>
      <c r="G472"/>
      <c r="H472"/>
      <c r="I472"/>
      <c r="J472"/>
      <c r="K472"/>
      <c r="L472"/>
    </row>
    <row r="473" spans="3:12" s="8" customFormat="1" x14ac:dyDescent="0.25">
      <c r="C473"/>
      <c r="D473"/>
      <c r="E473"/>
      <c r="F473"/>
      <c r="G473"/>
      <c r="H473"/>
      <c r="I473"/>
      <c r="J473"/>
      <c r="K473"/>
      <c r="L473"/>
    </row>
    <row r="474" spans="3:12" s="8" customFormat="1" x14ac:dyDescent="0.25">
      <c r="C474"/>
      <c r="D474"/>
      <c r="E474"/>
      <c r="F474"/>
      <c r="G474"/>
      <c r="H474"/>
      <c r="I474"/>
      <c r="J474"/>
      <c r="K474"/>
      <c r="L474"/>
    </row>
    <row r="475" spans="3:12" s="8" customFormat="1" x14ac:dyDescent="0.25">
      <c r="C475"/>
      <c r="D475"/>
      <c r="E475"/>
      <c r="F475"/>
      <c r="G475"/>
      <c r="H475"/>
      <c r="I475"/>
      <c r="J475"/>
      <c r="K475"/>
      <c r="L475"/>
    </row>
    <row r="476" spans="3:12" s="8" customFormat="1" x14ac:dyDescent="0.25">
      <c r="C476"/>
      <c r="D476"/>
      <c r="E476"/>
      <c r="F476"/>
      <c r="G476"/>
      <c r="H476"/>
      <c r="I476"/>
      <c r="J476"/>
      <c r="K476"/>
      <c r="L476"/>
    </row>
    <row r="477" spans="3:12" s="8" customFormat="1" x14ac:dyDescent="0.25">
      <c r="C477"/>
      <c r="D477"/>
      <c r="E477"/>
      <c r="F477"/>
      <c r="G477"/>
      <c r="H477"/>
      <c r="I477"/>
      <c r="J477"/>
      <c r="K477"/>
      <c r="L477"/>
    </row>
    <row r="478" spans="3:12" s="8" customFormat="1" x14ac:dyDescent="0.25">
      <c r="C478"/>
      <c r="D478"/>
      <c r="E478"/>
      <c r="F478"/>
      <c r="G478"/>
      <c r="H478"/>
      <c r="I478"/>
      <c r="J478"/>
      <c r="K478"/>
      <c r="L478"/>
    </row>
    <row r="479" spans="3:12" s="8" customFormat="1" x14ac:dyDescent="0.25">
      <c r="C479"/>
      <c r="D479"/>
      <c r="E479"/>
      <c r="F479"/>
      <c r="G479"/>
      <c r="H479"/>
      <c r="I479"/>
      <c r="J479"/>
      <c r="K479"/>
      <c r="L479"/>
    </row>
    <row r="480" spans="3:12" s="8" customFormat="1" x14ac:dyDescent="0.25">
      <c r="C480"/>
      <c r="D480"/>
      <c r="E480"/>
      <c r="F480"/>
      <c r="G480"/>
      <c r="H480"/>
      <c r="I480"/>
      <c r="J480"/>
      <c r="K480"/>
      <c r="L480"/>
    </row>
    <row r="481" spans="1:12" s="8" customFormat="1" x14ac:dyDescent="0.25">
      <c r="C481"/>
      <c r="D481"/>
      <c r="E481"/>
      <c r="F481"/>
      <c r="G481"/>
      <c r="H481"/>
      <c r="I481"/>
      <c r="J481"/>
      <c r="K481"/>
      <c r="L481"/>
    </row>
    <row r="482" spans="1:12" s="8" customFormat="1" x14ac:dyDescent="0.25">
      <c r="C482"/>
      <c r="D482"/>
      <c r="E482"/>
      <c r="F482"/>
      <c r="G482"/>
      <c r="H482"/>
      <c r="I482"/>
      <c r="J482"/>
      <c r="K482"/>
      <c r="L482"/>
    </row>
    <row r="483" spans="1:12" s="8" customFormat="1" x14ac:dyDescent="0.25">
      <c r="C483"/>
      <c r="D483"/>
      <c r="E483"/>
      <c r="F483"/>
      <c r="G483"/>
      <c r="H483"/>
      <c r="I483"/>
      <c r="J483"/>
      <c r="K483"/>
      <c r="L483"/>
    </row>
    <row r="484" spans="1:12" s="8" customFormat="1" x14ac:dyDescent="0.25">
      <c r="C484"/>
      <c r="D484"/>
      <c r="E484"/>
      <c r="F484"/>
      <c r="G484"/>
      <c r="H484"/>
      <c r="I484"/>
      <c r="J484"/>
      <c r="K484"/>
      <c r="L484"/>
    </row>
    <row r="485" spans="1:12" s="8" customFormat="1" x14ac:dyDescent="0.25">
      <c r="C485"/>
      <c r="D485"/>
      <c r="E485"/>
      <c r="F485"/>
      <c r="G485"/>
      <c r="H485"/>
      <c r="I485"/>
      <c r="J485"/>
      <c r="K485"/>
      <c r="L485"/>
    </row>
    <row r="486" spans="1:12" s="8" customFormat="1" x14ac:dyDescent="0.25">
      <c r="C486"/>
      <c r="D486"/>
      <c r="E486"/>
      <c r="F486"/>
      <c r="G486"/>
      <c r="H486"/>
      <c r="I486"/>
      <c r="J486"/>
      <c r="K486"/>
      <c r="L486"/>
    </row>
    <row r="487" spans="1:12" s="8" customFormat="1" x14ac:dyDescent="0.25">
      <c r="C487"/>
      <c r="D487"/>
      <c r="E487"/>
      <c r="F487"/>
      <c r="G487"/>
      <c r="H487"/>
      <c r="I487"/>
      <c r="J487"/>
      <c r="K487"/>
      <c r="L487"/>
    </row>
    <row r="488" spans="1:12" s="8" customFormat="1" x14ac:dyDescent="0.25">
      <c r="C488"/>
      <c r="D488"/>
      <c r="E488"/>
      <c r="F488"/>
      <c r="G488"/>
      <c r="H488"/>
      <c r="I488"/>
      <c r="J488"/>
      <c r="K488"/>
      <c r="L488"/>
    </row>
    <row r="489" spans="1:12" x14ac:dyDescent="0.25">
      <c r="A489" s="8"/>
      <c r="B489" s="8"/>
    </row>
    <row r="490" spans="1:12" x14ac:dyDescent="0.25">
      <c r="A490" s="8"/>
      <c r="B490" s="8"/>
    </row>
    <row r="491" spans="1:12" x14ac:dyDescent="0.25">
      <c r="A491" s="8"/>
      <c r="B491" s="8"/>
    </row>
    <row r="492" spans="1:12" x14ac:dyDescent="0.25">
      <c r="A492" s="8"/>
      <c r="B492" s="8"/>
    </row>
    <row r="493" spans="1:12" x14ac:dyDescent="0.25">
      <c r="A493" s="8"/>
      <c r="B493" s="8"/>
    </row>
    <row r="494" spans="1:12" x14ac:dyDescent="0.25">
      <c r="A494" s="8"/>
      <c r="B494" s="8"/>
    </row>
    <row r="495" spans="1:12" x14ac:dyDescent="0.25">
      <c r="A495" s="8"/>
      <c r="B495" s="34"/>
    </row>
    <row r="496" spans="1:12" x14ac:dyDescent="0.25">
      <c r="A496" s="8"/>
      <c r="B496" s="8"/>
    </row>
  </sheetData>
  <sortState xmlns:xlrd2="http://schemas.microsoft.com/office/spreadsheetml/2017/richdata2" ref="C5:L261">
    <sortCondition ref="L5:L26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14"/>
  <sheetViews>
    <sheetView workbookViewId="0">
      <pane ySplit="2" topLeftCell="A269" activePane="bottomLeft" state="frozen"/>
      <selection activeCell="B9" sqref="B9:K87"/>
      <selection pane="bottomLeft" activeCell="B9" sqref="B9:K87"/>
    </sheetView>
  </sheetViews>
  <sheetFormatPr baseColWidth="10" defaultRowHeight="15" x14ac:dyDescent="0.25"/>
  <cols>
    <col min="2" max="2" width="0" hidden="1" customWidth="1"/>
    <col min="3" max="3" width="12.5703125" customWidth="1"/>
    <col min="4" max="4" width="14" customWidth="1"/>
    <col min="5" max="5" width="11.42578125" hidden="1" customWidth="1"/>
    <col min="6" max="6" width="11.42578125" customWidth="1"/>
    <col min="7" max="7" width="18.28515625" hidden="1" customWidth="1"/>
    <col min="8" max="8" width="15.28515625" customWidth="1"/>
    <col min="10" max="10" width="34.85546875" bestFit="1" customWidth="1"/>
    <col min="11" max="11" width="13" bestFit="1" customWidth="1"/>
    <col min="15" max="15" width="14.7109375" bestFit="1" customWidth="1"/>
    <col min="16" max="16" width="14.7109375" style="8" customWidth="1"/>
    <col min="17" max="17" width="17" style="64" bestFit="1" customWidth="1"/>
    <col min="18" max="18" width="14.7109375" style="14" customWidth="1"/>
    <col min="19" max="19" width="14.7109375" style="8" customWidth="1"/>
    <col min="21" max="21" width="11.42578125" style="63"/>
    <col min="22" max="22" width="14.5703125" style="63" bestFit="1" customWidth="1"/>
    <col min="25" max="25" width="15.5703125" bestFit="1" customWidth="1"/>
  </cols>
  <sheetData>
    <row r="1" spans="1:22" ht="15.75" thickBot="1" x14ac:dyDescent="0.3">
      <c r="Q1" s="68"/>
      <c r="R1" s="67"/>
    </row>
    <row r="2" spans="1:22" ht="45.75" thickBot="1" x14ac:dyDescent="0.3">
      <c r="A2" s="31" t="s">
        <v>33</v>
      </c>
      <c r="B2" s="6" t="s">
        <v>1</v>
      </c>
      <c r="C2" s="6" t="s">
        <v>2</v>
      </c>
      <c r="D2" s="6" t="s">
        <v>3</v>
      </c>
      <c r="E2" s="7" t="s">
        <v>4</v>
      </c>
      <c r="F2" s="7" t="s">
        <v>5</v>
      </c>
      <c r="G2" s="6" t="s">
        <v>6</v>
      </c>
      <c r="H2" s="6" t="s">
        <v>7</v>
      </c>
      <c r="I2" s="7" t="s">
        <v>8</v>
      </c>
      <c r="J2" s="6" t="s">
        <v>9</v>
      </c>
      <c r="K2" s="7" t="s">
        <v>10</v>
      </c>
      <c r="L2" s="1" t="s">
        <v>11</v>
      </c>
      <c r="M2" s="2" t="s">
        <v>12</v>
      </c>
      <c r="N2" s="14"/>
      <c r="Q2" s="68" t="s">
        <v>40</v>
      </c>
      <c r="R2" s="67"/>
    </row>
    <row r="3" spans="1:22" x14ac:dyDescent="0.25">
      <c r="A3" s="14"/>
      <c r="B3" s="3"/>
      <c r="C3" s="3"/>
      <c r="D3" s="3"/>
      <c r="E3" s="3"/>
      <c r="F3" s="3"/>
      <c r="G3" s="3"/>
      <c r="H3" s="3"/>
      <c r="I3" s="3"/>
      <c r="J3" s="3"/>
      <c r="K3" s="3"/>
      <c r="L3" s="13"/>
      <c r="M3" s="13"/>
      <c r="N3" s="14"/>
      <c r="Q3" s="68" t="s">
        <v>40</v>
      </c>
      <c r="R3" s="67"/>
      <c r="T3" s="62"/>
    </row>
    <row r="4" spans="1:22" s="14" customFormat="1" x14ac:dyDescent="0.25">
      <c r="A4" s="8"/>
      <c r="B4" s="34"/>
      <c r="C4" s="35">
        <v>43518</v>
      </c>
      <c r="D4" s="35">
        <v>43518</v>
      </c>
      <c r="E4" s="34"/>
      <c r="F4" s="34">
        <v>1497</v>
      </c>
      <c r="G4" s="34"/>
      <c r="H4" s="36"/>
      <c r="I4" s="37">
        <v>41040700</v>
      </c>
      <c r="J4" s="34" t="s">
        <v>174</v>
      </c>
      <c r="K4" s="38">
        <v>1315.46</v>
      </c>
      <c r="L4" s="47">
        <f t="shared" ref="L4:L35" si="0">+D4-C4</f>
        <v>0</v>
      </c>
      <c r="M4" s="27">
        <f t="shared" ref="M4:M35" si="1">K4/$K$277*L4</f>
        <v>0</v>
      </c>
      <c r="N4" s="29">
        <v>1</v>
      </c>
      <c r="O4" s="42"/>
      <c r="Q4" s="68">
        <f>+K4*L4</f>
        <v>0</v>
      </c>
      <c r="R4" s="69">
        <f t="shared" ref="R4:R35" si="2">K4/$K$277*L4</f>
        <v>0</v>
      </c>
      <c r="U4" s="64"/>
      <c r="V4" s="64"/>
    </row>
    <row r="5" spans="1:22" s="14" customFormat="1" x14ac:dyDescent="0.25">
      <c r="A5" s="8"/>
      <c r="B5" s="34"/>
      <c r="C5" s="35">
        <v>43508</v>
      </c>
      <c r="D5" s="35">
        <v>43508</v>
      </c>
      <c r="E5" s="34"/>
      <c r="F5" s="34">
        <v>1352</v>
      </c>
      <c r="G5" s="34"/>
      <c r="H5" s="36" t="s">
        <v>366</v>
      </c>
      <c r="I5" s="37">
        <v>40000187</v>
      </c>
      <c r="J5" s="34" t="s">
        <v>367</v>
      </c>
      <c r="K5" s="38">
        <v>955.9</v>
      </c>
      <c r="L5" s="47">
        <f t="shared" si="0"/>
        <v>0</v>
      </c>
      <c r="M5" s="27">
        <f t="shared" si="1"/>
        <v>0</v>
      </c>
      <c r="N5" s="29">
        <v>2</v>
      </c>
      <c r="O5" s="42"/>
      <c r="Q5" s="68">
        <f t="shared" ref="Q5:Q68" si="3">+K5*L5</f>
        <v>0</v>
      </c>
      <c r="R5" s="69">
        <f t="shared" si="2"/>
        <v>0</v>
      </c>
      <c r="U5" s="64"/>
      <c r="V5" s="64"/>
    </row>
    <row r="6" spans="1:22" s="14" customFormat="1" x14ac:dyDescent="0.25">
      <c r="A6" s="8"/>
      <c r="B6" s="34"/>
      <c r="C6" s="35">
        <v>43531</v>
      </c>
      <c r="D6" s="35">
        <v>43531</v>
      </c>
      <c r="E6" s="34"/>
      <c r="F6" s="34">
        <v>2232</v>
      </c>
      <c r="G6" s="34"/>
      <c r="H6" s="36"/>
      <c r="I6" s="37">
        <v>40001160</v>
      </c>
      <c r="J6" s="34" t="s">
        <v>456</v>
      </c>
      <c r="K6" s="38">
        <v>370.26</v>
      </c>
      <c r="L6" s="47">
        <f t="shared" si="0"/>
        <v>0</v>
      </c>
      <c r="M6" s="27">
        <f t="shared" si="1"/>
        <v>0</v>
      </c>
      <c r="N6" s="29">
        <v>3</v>
      </c>
      <c r="O6" s="42"/>
      <c r="Q6" s="68">
        <f t="shared" si="3"/>
        <v>0</v>
      </c>
      <c r="R6" s="69">
        <f t="shared" si="2"/>
        <v>0</v>
      </c>
      <c r="U6" s="64"/>
      <c r="V6" s="64"/>
    </row>
    <row r="7" spans="1:22" s="14" customFormat="1" x14ac:dyDescent="0.25">
      <c r="A7" s="8"/>
      <c r="B7" s="34"/>
      <c r="C7" s="35">
        <v>43508</v>
      </c>
      <c r="D7" s="35">
        <v>43508</v>
      </c>
      <c r="E7" s="34"/>
      <c r="F7" s="34">
        <v>1350</v>
      </c>
      <c r="G7" s="34"/>
      <c r="H7" s="36" t="s">
        <v>363</v>
      </c>
      <c r="I7" s="37">
        <v>40002910</v>
      </c>
      <c r="J7" s="34" t="s">
        <v>364</v>
      </c>
      <c r="K7" s="38">
        <v>1200</v>
      </c>
      <c r="L7" s="47">
        <f t="shared" si="0"/>
        <v>0</v>
      </c>
      <c r="M7" s="27">
        <f t="shared" si="1"/>
        <v>0</v>
      </c>
      <c r="N7" s="29">
        <v>4</v>
      </c>
      <c r="O7" s="42"/>
      <c r="Q7" s="68">
        <f t="shared" si="3"/>
        <v>0</v>
      </c>
      <c r="R7" s="69">
        <f t="shared" si="2"/>
        <v>0</v>
      </c>
      <c r="U7" s="64"/>
      <c r="V7" s="64"/>
    </row>
    <row r="8" spans="1:22" s="14" customFormat="1" x14ac:dyDescent="0.25">
      <c r="A8" s="8"/>
      <c r="B8" s="34"/>
      <c r="C8" s="35">
        <v>43469</v>
      </c>
      <c r="D8" s="35">
        <v>43469</v>
      </c>
      <c r="E8" s="34"/>
      <c r="F8" s="34">
        <v>127</v>
      </c>
      <c r="G8" s="34"/>
      <c r="H8" s="36"/>
      <c r="I8" s="37">
        <v>48000030</v>
      </c>
      <c r="J8" s="34" t="s">
        <v>186</v>
      </c>
      <c r="K8" s="38">
        <v>200</v>
      </c>
      <c r="L8" s="47">
        <f t="shared" si="0"/>
        <v>0</v>
      </c>
      <c r="M8" s="27">
        <f t="shared" si="1"/>
        <v>0</v>
      </c>
      <c r="N8" s="29">
        <v>5</v>
      </c>
      <c r="O8" s="42"/>
      <c r="Q8" s="68">
        <f t="shared" si="3"/>
        <v>0</v>
      </c>
      <c r="R8" s="69">
        <f t="shared" si="2"/>
        <v>0</v>
      </c>
      <c r="U8" s="64"/>
      <c r="V8" s="64"/>
    </row>
    <row r="9" spans="1:22" s="14" customFormat="1" x14ac:dyDescent="0.25">
      <c r="A9" s="8"/>
      <c r="B9" s="34"/>
      <c r="C9" s="35">
        <v>43469</v>
      </c>
      <c r="D9" s="35">
        <v>43469</v>
      </c>
      <c r="E9" s="34"/>
      <c r="F9" s="34">
        <v>129</v>
      </c>
      <c r="G9" s="34"/>
      <c r="H9" s="36"/>
      <c r="I9" s="37">
        <v>48000030</v>
      </c>
      <c r="J9" s="34" t="s">
        <v>186</v>
      </c>
      <c r="K9" s="38">
        <v>115</v>
      </c>
      <c r="L9" s="47">
        <f t="shared" si="0"/>
        <v>0</v>
      </c>
      <c r="M9" s="27">
        <f t="shared" si="1"/>
        <v>0</v>
      </c>
      <c r="N9" s="29">
        <v>6</v>
      </c>
      <c r="O9" s="42"/>
      <c r="Q9" s="68">
        <f t="shared" si="3"/>
        <v>0</v>
      </c>
      <c r="R9" s="69">
        <f t="shared" si="2"/>
        <v>0</v>
      </c>
      <c r="U9" s="64"/>
      <c r="V9" s="64"/>
    </row>
    <row r="10" spans="1:22" s="14" customFormat="1" x14ac:dyDescent="0.25">
      <c r="A10" s="8"/>
      <c r="B10" s="34"/>
      <c r="C10" s="35">
        <v>43469</v>
      </c>
      <c r="D10" s="35">
        <v>43469</v>
      </c>
      <c r="E10" s="34"/>
      <c r="F10" s="34">
        <v>131</v>
      </c>
      <c r="G10" s="34"/>
      <c r="H10" s="36"/>
      <c r="I10" s="37">
        <v>48000030</v>
      </c>
      <c r="J10" s="34" t="s">
        <v>186</v>
      </c>
      <c r="K10" s="38">
        <v>200</v>
      </c>
      <c r="L10" s="47">
        <f t="shared" si="0"/>
        <v>0</v>
      </c>
      <c r="M10" s="27">
        <f t="shared" si="1"/>
        <v>0</v>
      </c>
      <c r="N10" s="29">
        <v>7</v>
      </c>
      <c r="O10" s="42"/>
      <c r="Q10" s="68">
        <f t="shared" si="3"/>
        <v>0</v>
      </c>
      <c r="R10" s="69">
        <f t="shared" si="2"/>
        <v>0</v>
      </c>
      <c r="U10" s="64"/>
      <c r="V10" s="64"/>
    </row>
    <row r="11" spans="1:22" s="14" customFormat="1" x14ac:dyDescent="0.25">
      <c r="A11" s="8"/>
      <c r="B11" s="34"/>
      <c r="C11" s="35">
        <v>43469</v>
      </c>
      <c r="D11" s="35">
        <v>43469</v>
      </c>
      <c r="E11" s="34"/>
      <c r="F11" s="34">
        <v>133</v>
      </c>
      <c r="G11" s="34"/>
      <c r="H11" s="36"/>
      <c r="I11" s="37">
        <v>48000030</v>
      </c>
      <c r="J11" s="34" t="s">
        <v>186</v>
      </c>
      <c r="K11" s="38">
        <v>50</v>
      </c>
      <c r="L11" s="47">
        <f t="shared" si="0"/>
        <v>0</v>
      </c>
      <c r="M11" s="27">
        <f t="shared" si="1"/>
        <v>0</v>
      </c>
      <c r="N11" s="29">
        <v>8</v>
      </c>
      <c r="O11" s="42"/>
      <c r="Q11" s="68">
        <f t="shared" si="3"/>
        <v>0</v>
      </c>
      <c r="R11" s="69">
        <f t="shared" si="2"/>
        <v>0</v>
      </c>
      <c r="U11" s="64"/>
      <c r="V11" s="64"/>
    </row>
    <row r="12" spans="1:22" s="14" customFormat="1" x14ac:dyDescent="0.25">
      <c r="A12" s="8"/>
      <c r="B12" s="34"/>
      <c r="C12" s="35">
        <v>43472</v>
      </c>
      <c r="D12" s="35">
        <v>43472</v>
      </c>
      <c r="E12" s="34"/>
      <c r="F12" s="34">
        <v>150</v>
      </c>
      <c r="G12" s="34"/>
      <c r="H12" s="36"/>
      <c r="I12" s="37">
        <v>48000030</v>
      </c>
      <c r="J12" s="34" t="s">
        <v>186</v>
      </c>
      <c r="K12" s="38">
        <v>115</v>
      </c>
      <c r="L12" s="47">
        <f t="shared" si="0"/>
        <v>0</v>
      </c>
      <c r="M12" s="27">
        <f t="shared" si="1"/>
        <v>0</v>
      </c>
      <c r="N12" s="29">
        <v>9</v>
      </c>
      <c r="O12" s="42"/>
      <c r="Q12" s="68">
        <f t="shared" si="3"/>
        <v>0</v>
      </c>
      <c r="R12" s="69">
        <f t="shared" si="2"/>
        <v>0</v>
      </c>
      <c r="U12" s="64"/>
      <c r="V12" s="64"/>
    </row>
    <row r="13" spans="1:22" s="14" customFormat="1" x14ac:dyDescent="0.25">
      <c r="A13" s="8"/>
      <c r="B13" s="34"/>
      <c r="C13" s="35">
        <v>43472</v>
      </c>
      <c r="D13" s="35">
        <v>43472</v>
      </c>
      <c r="E13" s="34"/>
      <c r="F13" s="34">
        <v>152</v>
      </c>
      <c r="G13" s="34"/>
      <c r="H13" s="36"/>
      <c r="I13" s="37">
        <v>48000030</v>
      </c>
      <c r="J13" s="34" t="s">
        <v>186</v>
      </c>
      <c r="K13" s="38">
        <v>345</v>
      </c>
      <c r="L13" s="47">
        <f t="shared" si="0"/>
        <v>0</v>
      </c>
      <c r="M13" s="27">
        <f t="shared" si="1"/>
        <v>0</v>
      </c>
      <c r="N13" s="29">
        <v>10</v>
      </c>
      <c r="O13" s="42"/>
      <c r="Q13" s="68">
        <f t="shared" si="3"/>
        <v>0</v>
      </c>
      <c r="R13" s="69">
        <f t="shared" si="2"/>
        <v>0</v>
      </c>
      <c r="U13" s="64"/>
      <c r="V13" s="64"/>
    </row>
    <row r="14" spans="1:22" s="14" customFormat="1" x14ac:dyDescent="0.25">
      <c r="A14" s="8"/>
      <c r="B14" s="34"/>
      <c r="C14" s="35">
        <v>43472</v>
      </c>
      <c r="D14" s="35">
        <v>43472</v>
      </c>
      <c r="E14" s="34"/>
      <c r="F14" s="34">
        <v>154</v>
      </c>
      <c r="G14" s="34"/>
      <c r="H14" s="36"/>
      <c r="I14" s="37">
        <v>48000030</v>
      </c>
      <c r="J14" s="34" t="s">
        <v>186</v>
      </c>
      <c r="K14" s="38">
        <v>200</v>
      </c>
      <c r="L14" s="47">
        <f t="shared" si="0"/>
        <v>0</v>
      </c>
      <c r="M14" s="27">
        <f t="shared" si="1"/>
        <v>0</v>
      </c>
      <c r="N14" s="29">
        <v>11</v>
      </c>
      <c r="O14" s="42"/>
      <c r="Q14" s="68">
        <f t="shared" si="3"/>
        <v>0</v>
      </c>
      <c r="R14" s="69">
        <f t="shared" si="2"/>
        <v>0</v>
      </c>
      <c r="U14" s="64"/>
      <c r="V14" s="64"/>
    </row>
    <row r="15" spans="1:22" s="14" customFormat="1" x14ac:dyDescent="0.25">
      <c r="A15" s="8"/>
      <c r="B15" s="34"/>
      <c r="C15" s="35">
        <v>43472</v>
      </c>
      <c r="D15" s="35">
        <v>43472</v>
      </c>
      <c r="E15" s="34"/>
      <c r="F15" s="34">
        <v>156</v>
      </c>
      <c r="G15" s="34"/>
      <c r="H15" s="36"/>
      <c r="I15" s="37">
        <v>48000030</v>
      </c>
      <c r="J15" s="34" t="s">
        <v>186</v>
      </c>
      <c r="K15" s="38">
        <v>115</v>
      </c>
      <c r="L15" s="47">
        <f t="shared" si="0"/>
        <v>0</v>
      </c>
      <c r="M15" s="27">
        <f t="shared" si="1"/>
        <v>0</v>
      </c>
      <c r="N15" s="29">
        <v>12</v>
      </c>
      <c r="O15" s="42"/>
      <c r="Q15" s="68">
        <f t="shared" si="3"/>
        <v>0</v>
      </c>
      <c r="R15" s="69">
        <f t="shared" si="2"/>
        <v>0</v>
      </c>
      <c r="U15" s="64"/>
      <c r="V15" s="64"/>
    </row>
    <row r="16" spans="1:22" s="14" customFormat="1" x14ac:dyDescent="0.25">
      <c r="A16" s="8"/>
      <c r="B16" s="34"/>
      <c r="C16" s="35">
        <v>43472</v>
      </c>
      <c r="D16" s="35">
        <v>43472</v>
      </c>
      <c r="E16" s="34"/>
      <c r="F16" s="34">
        <v>158</v>
      </c>
      <c r="G16" s="34"/>
      <c r="H16" s="36"/>
      <c r="I16" s="37">
        <v>48000030</v>
      </c>
      <c r="J16" s="34" t="s">
        <v>186</v>
      </c>
      <c r="K16" s="38">
        <v>450</v>
      </c>
      <c r="L16" s="47">
        <f t="shared" si="0"/>
        <v>0</v>
      </c>
      <c r="M16" s="27">
        <f t="shared" si="1"/>
        <v>0</v>
      </c>
      <c r="N16" s="29">
        <v>13</v>
      </c>
      <c r="O16" s="42"/>
      <c r="Q16" s="68">
        <f t="shared" si="3"/>
        <v>0</v>
      </c>
      <c r="R16" s="69">
        <f t="shared" si="2"/>
        <v>0</v>
      </c>
      <c r="U16" s="64"/>
      <c r="V16" s="64"/>
    </row>
    <row r="17" spans="1:22" s="14" customFormat="1" x14ac:dyDescent="0.25">
      <c r="A17" s="8"/>
      <c r="B17" s="34"/>
      <c r="C17" s="35">
        <v>43472</v>
      </c>
      <c r="D17" s="35">
        <v>43472</v>
      </c>
      <c r="E17" s="34"/>
      <c r="F17" s="34">
        <v>160</v>
      </c>
      <c r="G17" s="34"/>
      <c r="H17" s="36"/>
      <c r="I17" s="37">
        <v>48000030</v>
      </c>
      <c r="J17" s="34" t="s">
        <v>186</v>
      </c>
      <c r="K17" s="38">
        <v>115</v>
      </c>
      <c r="L17" s="47">
        <f t="shared" si="0"/>
        <v>0</v>
      </c>
      <c r="M17" s="27">
        <f t="shared" si="1"/>
        <v>0</v>
      </c>
      <c r="N17" s="29">
        <v>14</v>
      </c>
      <c r="O17" s="42"/>
      <c r="Q17" s="68">
        <f t="shared" si="3"/>
        <v>0</v>
      </c>
      <c r="R17" s="69">
        <f t="shared" si="2"/>
        <v>0</v>
      </c>
      <c r="U17" s="64"/>
      <c r="V17" s="64"/>
    </row>
    <row r="18" spans="1:22" s="14" customFormat="1" x14ac:dyDescent="0.25">
      <c r="A18" s="8"/>
      <c r="B18" s="34"/>
      <c r="C18" s="35">
        <v>43472</v>
      </c>
      <c r="D18" s="35">
        <v>43472</v>
      </c>
      <c r="E18" s="34"/>
      <c r="F18" s="34">
        <v>162</v>
      </c>
      <c r="G18" s="34"/>
      <c r="H18" s="36"/>
      <c r="I18" s="37">
        <v>48000030</v>
      </c>
      <c r="J18" s="34" t="s">
        <v>186</v>
      </c>
      <c r="K18" s="38">
        <v>200</v>
      </c>
      <c r="L18" s="47">
        <f t="shared" si="0"/>
        <v>0</v>
      </c>
      <c r="M18" s="27">
        <f t="shared" si="1"/>
        <v>0</v>
      </c>
      <c r="N18" s="29">
        <v>15</v>
      </c>
      <c r="O18" s="42"/>
      <c r="Q18" s="68">
        <f t="shared" si="3"/>
        <v>0</v>
      </c>
      <c r="R18" s="69">
        <f t="shared" si="2"/>
        <v>0</v>
      </c>
      <c r="U18" s="64"/>
      <c r="V18" s="64"/>
    </row>
    <row r="19" spans="1:22" s="14" customFormat="1" x14ac:dyDescent="0.25">
      <c r="A19" s="8"/>
      <c r="B19" s="34"/>
      <c r="C19" s="35">
        <v>43472</v>
      </c>
      <c r="D19" s="35">
        <v>43472</v>
      </c>
      <c r="E19" s="34"/>
      <c r="F19" s="34">
        <v>164</v>
      </c>
      <c r="G19" s="34"/>
      <c r="H19" s="36"/>
      <c r="I19" s="37">
        <v>48000030</v>
      </c>
      <c r="J19" s="34" t="s">
        <v>186</v>
      </c>
      <c r="K19" s="38">
        <v>200</v>
      </c>
      <c r="L19" s="47">
        <f t="shared" si="0"/>
        <v>0</v>
      </c>
      <c r="M19" s="27">
        <f t="shared" si="1"/>
        <v>0</v>
      </c>
      <c r="N19" s="29">
        <v>16</v>
      </c>
      <c r="O19" s="42"/>
      <c r="Q19" s="68">
        <f t="shared" si="3"/>
        <v>0</v>
      </c>
      <c r="R19" s="69">
        <f t="shared" si="2"/>
        <v>0</v>
      </c>
      <c r="U19" s="64"/>
      <c r="V19" s="64"/>
    </row>
    <row r="20" spans="1:22" s="14" customFormat="1" x14ac:dyDescent="0.25">
      <c r="A20" s="8"/>
      <c r="B20" s="34"/>
      <c r="C20" s="35">
        <v>43472</v>
      </c>
      <c r="D20" s="35">
        <v>43472</v>
      </c>
      <c r="E20" s="34"/>
      <c r="F20" s="34">
        <v>166</v>
      </c>
      <c r="G20" s="34"/>
      <c r="H20" s="36"/>
      <c r="I20" s="37">
        <v>48000030</v>
      </c>
      <c r="J20" s="34" t="s">
        <v>186</v>
      </c>
      <c r="K20" s="38">
        <v>115</v>
      </c>
      <c r="L20" s="47">
        <f t="shared" si="0"/>
        <v>0</v>
      </c>
      <c r="M20" s="27">
        <f t="shared" si="1"/>
        <v>0</v>
      </c>
      <c r="N20" s="29">
        <v>17</v>
      </c>
      <c r="O20" s="42"/>
      <c r="Q20" s="68">
        <f t="shared" si="3"/>
        <v>0</v>
      </c>
      <c r="R20" s="69">
        <f t="shared" si="2"/>
        <v>0</v>
      </c>
      <c r="U20" s="64"/>
      <c r="V20" s="64"/>
    </row>
    <row r="21" spans="1:22" s="14" customFormat="1" x14ac:dyDescent="0.25">
      <c r="A21" s="8"/>
      <c r="B21" s="34"/>
      <c r="C21" s="35">
        <v>43472</v>
      </c>
      <c r="D21" s="35">
        <v>43472</v>
      </c>
      <c r="E21" s="34"/>
      <c r="F21" s="34">
        <v>168</v>
      </c>
      <c r="G21" s="34"/>
      <c r="H21" s="36"/>
      <c r="I21" s="37">
        <v>48000030</v>
      </c>
      <c r="J21" s="34" t="s">
        <v>186</v>
      </c>
      <c r="K21" s="38">
        <v>345</v>
      </c>
      <c r="L21" s="47">
        <f t="shared" si="0"/>
        <v>0</v>
      </c>
      <c r="M21" s="27">
        <f t="shared" si="1"/>
        <v>0</v>
      </c>
      <c r="N21" s="29">
        <v>18</v>
      </c>
      <c r="O21" s="42"/>
      <c r="Q21" s="68">
        <f t="shared" si="3"/>
        <v>0</v>
      </c>
      <c r="R21" s="69">
        <f t="shared" si="2"/>
        <v>0</v>
      </c>
      <c r="U21" s="64"/>
      <c r="V21" s="64"/>
    </row>
    <row r="22" spans="1:22" s="14" customFormat="1" x14ac:dyDescent="0.25">
      <c r="A22" s="8"/>
      <c r="B22" s="34"/>
      <c r="C22" s="35">
        <v>43472</v>
      </c>
      <c r="D22" s="35">
        <v>43472</v>
      </c>
      <c r="E22" s="34"/>
      <c r="F22" s="34">
        <v>170</v>
      </c>
      <c r="G22" s="34"/>
      <c r="H22" s="36"/>
      <c r="I22" s="37">
        <v>48000030</v>
      </c>
      <c r="J22" s="34" t="s">
        <v>186</v>
      </c>
      <c r="K22" s="38">
        <v>345</v>
      </c>
      <c r="L22" s="47">
        <f t="shared" si="0"/>
        <v>0</v>
      </c>
      <c r="M22" s="27">
        <f t="shared" si="1"/>
        <v>0</v>
      </c>
      <c r="N22" s="29">
        <v>19</v>
      </c>
      <c r="O22" s="42"/>
      <c r="Q22" s="68">
        <f t="shared" si="3"/>
        <v>0</v>
      </c>
      <c r="R22" s="69">
        <f t="shared" si="2"/>
        <v>0</v>
      </c>
      <c r="U22" s="64"/>
      <c r="V22" s="64"/>
    </row>
    <row r="23" spans="1:22" s="14" customFormat="1" x14ac:dyDescent="0.25">
      <c r="A23" s="8"/>
      <c r="B23" s="34"/>
      <c r="C23" s="35">
        <v>43472</v>
      </c>
      <c r="D23" s="35">
        <v>43472</v>
      </c>
      <c r="E23" s="34"/>
      <c r="F23" s="34">
        <v>172</v>
      </c>
      <c r="G23" s="34"/>
      <c r="H23" s="36"/>
      <c r="I23" s="37">
        <v>48000030</v>
      </c>
      <c r="J23" s="34" t="s">
        <v>186</v>
      </c>
      <c r="K23" s="38">
        <v>200</v>
      </c>
      <c r="L23" s="47">
        <f t="shared" si="0"/>
        <v>0</v>
      </c>
      <c r="M23" s="27">
        <f t="shared" si="1"/>
        <v>0</v>
      </c>
      <c r="N23" s="29">
        <v>20</v>
      </c>
      <c r="O23" s="42"/>
      <c r="Q23" s="68">
        <f t="shared" si="3"/>
        <v>0</v>
      </c>
      <c r="R23" s="69">
        <f t="shared" si="2"/>
        <v>0</v>
      </c>
      <c r="U23" s="64"/>
      <c r="V23" s="64"/>
    </row>
    <row r="24" spans="1:22" s="14" customFormat="1" x14ac:dyDescent="0.25">
      <c r="A24" s="8"/>
      <c r="B24" s="34"/>
      <c r="C24" s="35">
        <v>43472</v>
      </c>
      <c r="D24" s="35">
        <v>43472</v>
      </c>
      <c r="E24" s="34"/>
      <c r="F24" s="34">
        <v>174</v>
      </c>
      <c r="G24" s="34"/>
      <c r="H24" s="36"/>
      <c r="I24" s="37">
        <v>48000030</v>
      </c>
      <c r="J24" s="34" t="s">
        <v>186</v>
      </c>
      <c r="K24" s="38">
        <v>450</v>
      </c>
      <c r="L24" s="47">
        <f t="shared" si="0"/>
        <v>0</v>
      </c>
      <c r="M24" s="27">
        <f t="shared" si="1"/>
        <v>0</v>
      </c>
      <c r="N24" s="29">
        <v>21</v>
      </c>
      <c r="O24" s="42"/>
      <c r="Q24" s="68">
        <f t="shared" si="3"/>
        <v>0</v>
      </c>
      <c r="R24" s="69">
        <f t="shared" si="2"/>
        <v>0</v>
      </c>
      <c r="U24" s="64"/>
      <c r="V24" s="64"/>
    </row>
    <row r="25" spans="1:22" s="14" customFormat="1" x14ac:dyDescent="0.25">
      <c r="A25" s="8"/>
      <c r="B25" s="34"/>
      <c r="C25" s="35">
        <v>43472</v>
      </c>
      <c r="D25" s="35">
        <v>43472</v>
      </c>
      <c r="E25" s="34"/>
      <c r="F25" s="34">
        <v>176</v>
      </c>
      <c r="G25" s="34"/>
      <c r="H25" s="36"/>
      <c r="I25" s="37">
        <v>48000030</v>
      </c>
      <c r="J25" s="34" t="s">
        <v>186</v>
      </c>
      <c r="K25" s="38">
        <v>200</v>
      </c>
      <c r="L25" s="47">
        <f t="shared" si="0"/>
        <v>0</v>
      </c>
      <c r="M25" s="27">
        <f t="shared" si="1"/>
        <v>0</v>
      </c>
      <c r="N25" s="29">
        <v>22</v>
      </c>
      <c r="O25" s="42"/>
      <c r="Q25" s="68">
        <f t="shared" si="3"/>
        <v>0</v>
      </c>
      <c r="R25" s="69">
        <f t="shared" si="2"/>
        <v>0</v>
      </c>
      <c r="U25" s="64"/>
      <c r="V25" s="64"/>
    </row>
    <row r="26" spans="1:22" s="14" customFormat="1" x14ac:dyDescent="0.25">
      <c r="A26" s="8"/>
      <c r="B26" s="34"/>
      <c r="C26" s="35">
        <v>43472</v>
      </c>
      <c r="D26" s="35">
        <v>43472</v>
      </c>
      <c r="E26" s="34"/>
      <c r="F26" s="34">
        <v>178</v>
      </c>
      <c r="G26" s="34"/>
      <c r="H26" s="36"/>
      <c r="I26" s="37">
        <v>48000030</v>
      </c>
      <c r="J26" s="34" t="s">
        <v>186</v>
      </c>
      <c r="K26" s="38">
        <v>200</v>
      </c>
      <c r="L26" s="47">
        <f t="shared" si="0"/>
        <v>0</v>
      </c>
      <c r="M26" s="27">
        <f t="shared" si="1"/>
        <v>0</v>
      </c>
      <c r="N26" s="29">
        <v>23</v>
      </c>
      <c r="O26" s="42"/>
      <c r="Q26" s="68">
        <f t="shared" si="3"/>
        <v>0</v>
      </c>
      <c r="R26" s="69">
        <f t="shared" si="2"/>
        <v>0</v>
      </c>
      <c r="U26" s="64"/>
      <c r="V26" s="64"/>
    </row>
    <row r="27" spans="1:22" s="14" customFormat="1" x14ac:dyDescent="0.25">
      <c r="A27" s="8"/>
      <c r="B27" s="34"/>
      <c r="C27" s="35">
        <v>43472</v>
      </c>
      <c r="D27" s="35">
        <v>43472</v>
      </c>
      <c r="E27" s="34"/>
      <c r="F27" s="34">
        <v>180</v>
      </c>
      <c r="G27" s="34"/>
      <c r="H27" s="36"/>
      <c r="I27" s="37">
        <v>48000030</v>
      </c>
      <c r="J27" s="34" t="s">
        <v>186</v>
      </c>
      <c r="K27" s="38">
        <v>345</v>
      </c>
      <c r="L27" s="47">
        <f t="shared" si="0"/>
        <v>0</v>
      </c>
      <c r="M27" s="27">
        <f t="shared" si="1"/>
        <v>0</v>
      </c>
      <c r="N27" s="29">
        <v>24</v>
      </c>
      <c r="O27" s="42"/>
      <c r="Q27" s="68">
        <f t="shared" si="3"/>
        <v>0</v>
      </c>
      <c r="R27" s="69">
        <f t="shared" si="2"/>
        <v>0</v>
      </c>
      <c r="U27" s="64"/>
      <c r="V27" s="64"/>
    </row>
    <row r="28" spans="1:22" s="14" customFormat="1" x14ac:dyDescent="0.25">
      <c r="A28" s="8"/>
      <c r="B28" s="34"/>
      <c r="C28" s="35">
        <v>43472</v>
      </c>
      <c r="D28" s="35">
        <v>43472</v>
      </c>
      <c r="E28" s="34"/>
      <c r="F28" s="34">
        <v>182</v>
      </c>
      <c r="G28" s="34"/>
      <c r="H28" s="36"/>
      <c r="I28" s="37">
        <v>48000030</v>
      </c>
      <c r="J28" s="34" t="s">
        <v>186</v>
      </c>
      <c r="K28" s="38">
        <v>115</v>
      </c>
      <c r="L28" s="47">
        <f t="shared" si="0"/>
        <v>0</v>
      </c>
      <c r="M28" s="27">
        <f t="shared" si="1"/>
        <v>0</v>
      </c>
      <c r="N28" s="29">
        <v>25</v>
      </c>
      <c r="O28" s="42"/>
      <c r="Q28" s="68">
        <f t="shared" si="3"/>
        <v>0</v>
      </c>
      <c r="R28" s="69">
        <f t="shared" si="2"/>
        <v>0</v>
      </c>
      <c r="U28" s="64"/>
      <c r="V28" s="64"/>
    </row>
    <row r="29" spans="1:22" s="14" customFormat="1" x14ac:dyDescent="0.25">
      <c r="A29" s="8"/>
      <c r="B29" s="34"/>
      <c r="C29" s="35">
        <v>43472</v>
      </c>
      <c r="D29" s="35">
        <v>43472</v>
      </c>
      <c r="E29" s="34"/>
      <c r="F29" s="34">
        <v>184</v>
      </c>
      <c r="G29" s="34"/>
      <c r="H29" s="36"/>
      <c r="I29" s="37">
        <v>48000030</v>
      </c>
      <c r="J29" s="34" t="s">
        <v>186</v>
      </c>
      <c r="K29" s="38">
        <v>200</v>
      </c>
      <c r="L29" s="47">
        <f t="shared" si="0"/>
        <v>0</v>
      </c>
      <c r="M29" s="27">
        <f t="shared" si="1"/>
        <v>0</v>
      </c>
      <c r="N29" s="29">
        <v>26</v>
      </c>
      <c r="O29" s="42"/>
      <c r="Q29" s="68">
        <f t="shared" si="3"/>
        <v>0</v>
      </c>
      <c r="R29" s="69">
        <f t="shared" si="2"/>
        <v>0</v>
      </c>
      <c r="U29" s="64"/>
      <c r="V29" s="64"/>
    </row>
    <row r="30" spans="1:22" s="14" customFormat="1" x14ac:dyDescent="0.25">
      <c r="A30" s="8"/>
      <c r="B30" s="34"/>
      <c r="C30" s="35">
        <v>43472</v>
      </c>
      <c r="D30" s="35">
        <v>43472</v>
      </c>
      <c r="E30" s="34"/>
      <c r="F30" s="34">
        <v>186</v>
      </c>
      <c r="G30" s="34"/>
      <c r="H30" s="36"/>
      <c r="I30" s="37">
        <v>48000030</v>
      </c>
      <c r="J30" s="34" t="s">
        <v>186</v>
      </c>
      <c r="K30" s="38">
        <v>345</v>
      </c>
      <c r="L30" s="47">
        <f t="shared" si="0"/>
        <v>0</v>
      </c>
      <c r="M30" s="27">
        <f t="shared" si="1"/>
        <v>0</v>
      </c>
      <c r="N30" s="29">
        <v>27</v>
      </c>
      <c r="O30" s="42"/>
      <c r="Q30" s="68">
        <f t="shared" si="3"/>
        <v>0</v>
      </c>
      <c r="R30" s="69">
        <f t="shared" si="2"/>
        <v>0</v>
      </c>
      <c r="U30" s="64"/>
      <c r="V30" s="64"/>
    </row>
    <row r="31" spans="1:22" s="14" customFormat="1" x14ac:dyDescent="0.25">
      <c r="A31" s="8"/>
      <c r="B31" s="34"/>
      <c r="C31" s="35">
        <v>43472</v>
      </c>
      <c r="D31" s="35">
        <v>43472</v>
      </c>
      <c r="E31" s="34"/>
      <c r="F31" s="34">
        <v>188</v>
      </c>
      <c r="G31" s="34"/>
      <c r="H31" s="36"/>
      <c r="I31" s="37">
        <v>48000030</v>
      </c>
      <c r="J31" s="34" t="s">
        <v>186</v>
      </c>
      <c r="K31" s="38">
        <v>345</v>
      </c>
      <c r="L31" s="47">
        <f t="shared" si="0"/>
        <v>0</v>
      </c>
      <c r="M31" s="27">
        <f t="shared" si="1"/>
        <v>0</v>
      </c>
      <c r="N31" s="29">
        <v>28</v>
      </c>
      <c r="O31" s="42"/>
      <c r="Q31" s="68">
        <f t="shared" si="3"/>
        <v>0</v>
      </c>
      <c r="R31" s="69">
        <f t="shared" si="2"/>
        <v>0</v>
      </c>
      <c r="U31" s="64"/>
      <c r="V31" s="64"/>
    </row>
    <row r="32" spans="1:22" s="14" customFormat="1" x14ac:dyDescent="0.25">
      <c r="A32" s="8"/>
      <c r="B32" s="34"/>
      <c r="C32" s="35">
        <v>43472</v>
      </c>
      <c r="D32" s="35">
        <v>43472</v>
      </c>
      <c r="E32" s="34"/>
      <c r="F32" s="34">
        <v>190</v>
      </c>
      <c r="G32" s="34"/>
      <c r="H32" s="36"/>
      <c r="I32" s="37">
        <v>48000030</v>
      </c>
      <c r="J32" s="34" t="s">
        <v>186</v>
      </c>
      <c r="K32" s="38">
        <v>200</v>
      </c>
      <c r="L32" s="47">
        <f t="shared" si="0"/>
        <v>0</v>
      </c>
      <c r="M32" s="27">
        <f t="shared" si="1"/>
        <v>0</v>
      </c>
      <c r="N32" s="29">
        <v>29</v>
      </c>
      <c r="O32" s="42"/>
      <c r="Q32" s="68">
        <f t="shared" si="3"/>
        <v>0</v>
      </c>
      <c r="R32" s="69">
        <f t="shared" si="2"/>
        <v>0</v>
      </c>
      <c r="U32" s="64"/>
      <c r="V32" s="64"/>
    </row>
    <row r="33" spans="1:22" s="14" customFormat="1" x14ac:dyDescent="0.25">
      <c r="A33" s="8"/>
      <c r="B33" s="34"/>
      <c r="C33" s="35">
        <v>43472</v>
      </c>
      <c r="D33" s="35">
        <v>43472</v>
      </c>
      <c r="E33" s="34"/>
      <c r="F33" s="34">
        <v>192</v>
      </c>
      <c r="G33" s="34"/>
      <c r="H33" s="36"/>
      <c r="I33" s="37">
        <v>48000030</v>
      </c>
      <c r="J33" s="34" t="s">
        <v>186</v>
      </c>
      <c r="K33" s="38">
        <v>125</v>
      </c>
      <c r="L33" s="47">
        <f t="shared" si="0"/>
        <v>0</v>
      </c>
      <c r="M33" s="27">
        <f t="shared" si="1"/>
        <v>0</v>
      </c>
      <c r="N33" s="29">
        <v>30</v>
      </c>
      <c r="O33" s="42"/>
      <c r="Q33" s="68">
        <f t="shared" si="3"/>
        <v>0</v>
      </c>
      <c r="R33" s="69">
        <f t="shared" si="2"/>
        <v>0</v>
      </c>
      <c r="U33" s="64"/>
      <c r="V33" s="64"/>
    </row>
    <row r="34" spans="1:22" s="14" customFormat="1" x14ac:dyDescent="0.25">
      <c r="A34" s="8"/>
      <c r="B34" s="34"/>
      <c r="C34" s="35">
        <v>43472</v>
      </c>
      <c r="D34" s="35">
        <v>43472</v>
      </c>
      <c r="E34" s="34"/>
      <c r="F34" s="34">
        <v>194</v>
      </c>
      <c r="G34" s="34"/>
      <c r="H34" s="36"/>
      <c r="I34" s="37">
        <v>48000030</v>
      </c>
      <c r="J34" s="34" t="s">
        <v>186</v>
      </c>
      <c r="K34" s="38">
        <v>115</v>
      </c>
      <c r="L34" s="47">
        <f t="shared" si="0"/>
        <v>0</v>
      </c>
      <c r="M34" s="27">
        <f t="shared" si="1"/>
        <v>0</v>
      </c>
      <c r="N34" s="29">
        <v>31</v>
      </c>
      <c r="O34" s="42"/>
      <c r="Q34" s="68">
        <f t="shared" si="3"/>
        <v>0</v>
      </c>
      <c r="R34" s="69">
        <f t="shared" si="2"/>
        <v>0</v>
      </c>
      <c r="U34" s="64"/>
      <c r="V34" s="64"/>
    </row>
    <row r="35" spans="1:22" s="14" customFormat="1" x14ac:dyDescent="0.25">
      <c r="A35" s="8"/>
      <c r="B35" s="34"/>
      <c r="C35" s="35">
        <v>43472</v>
      </c>
      <c r="D35" s="35">
        <v>43472</v>
      </c>
      <c r="E35" s="34"/>
      <c r="F35" s="34">
        <v>196</v>
      </c>
      <c r="G35" s="34"/>
      <c r="H35" s="36"/>
      <c r="I35" s="37">
        <v>48000030</v>
      </c>
      <c r="J35" s="34" t="s">
        <v>186</v>
      </c>
      <c r="K35" s="38">
        <v>115</v>
      </c>
      <c r="L35" s="47">
        <f t="shared" si="0"/>
        <v>0</v>
      </c>
      <c r="M35" s="27">
        <f t="shared" si="1"/>
        <v>0</v>
      </c>
      <c r="N35" s="29">
        <v>32</v>
      </c>
      <c r="O35" s="42"/>
      <c r="Q35" s="68">
        <f t="shared" si="3"/>
        <v>0</v>
      </c>
      <c r="R35" s="69">
        <f t="shared" si="2"/>
        <v>0</v>
      </c>
      <c r="U35" s="64"/>
      <c r="V35" s="64"/>
    </row>
    <row r="36" spans="1:22" s="14" customFormat="1" x14ac:dyDescent="0.25">
      <c r="A36" s="8"/>
      <c r="B36" s="34"/>
      <c r="C36" s="35">
        <v>43472</v>
      </c>
      <c r="D36" s="35">
        <v>43472</v>
      </c>
      <c r="E36" s="34"/>
      <c r="F36" s="34">
        <v>198</v>
      </c>
      <c r="G36" s="34"/>
      <c r="H36" s="36"/>
      <c r="I36" s="37">
        <v>48000030</v>
      </c>
      <c r="J36" s="34" t="s">
        <v>186</v>
      </c>
      <c r="K36" s="38">
        <v>115</v>
      </c>
      <c r="L36" s="47">
        <f t="shared" ref="L36:L67" si="4">+D36-C36</f>
        <v>0</v>
      </c>
      <c r="M36" s="27">
        <f t="shared" ref="M36:M67" si="5">K36/$K$277*L36</f>
        <v>0</v>
      </c>
      <c r="N36" s="29">
        <v>33</v>
      </c>
      <c r="O36" s="42"/>
      <c r="Q36" s="68">
        <f t="shared" si="3"/>
        <v>0</v>
      </c>
      <c r="R36" s="69">
        <f t="shared" ref="R36:R67" si="6">K36/$K$277*L36</f>
        <v>0</v>
      </c>
      <c r="U36" s="64"/>
      <c r="V36" s="64"/>
    </row>
    <row r="37" spans="1:22" s="14" customFormat="1" x14ac:dyDescent="0.25">
      <c r="A37" s="8"/>
      <c r="B37" s="34"/>
      <c r="C37" s="35">
        <v>43472</v>
      </c>
      <c r="D37" s="35">
        <v>43472</v>
      </c>
      <c r="E37" s="34"/>
      <c r="F37" s="34">
        <v>200</v>
      </c>
      <c r="G37" s="34"/>
      <c r="H37" s="36"/>
      <c r="I37" s="37">
        <v>48000030</v>
      </c>
      <c r="J37" s="34" t="s">
        <v>186</v>
      </c>
      <c r="K37" s="38">
        <v>345</v>
      </c>
      <c r="L37" s="47">
        <f t="shared" si="4"/>
        <v>0</v>
      </c>
      <c r="M37" s="27">
        <f t="shared" si="5"/>
        <v>0</v>
      </c>
      <c r="N37" s="29">
        <v>34</v>
      </c>
      <c r="O37" s="42"/>
      <c r="Q37" s="68">
        <f t="shared" si="3"/>
        <v>0</v>
      </c>
      <c r="R37" s="69">
        <f t="shared" si="6"/>
        <v>0</v>
      </c>
      <c r="U37" s="64"/>
      <c r="V37" s="64"/>
    </row>
    <row r="38" spans="1:22" s="14" customFormat="1" x14ac:dyDescent="0.25">
      <c r="A38" s="8"/>
      <c r="B38" s="34"/>
      <c r="C38" s="35">
        <v>43472</v>
      </c>
      <c r="D38" s="35">
        <v>43472</v>
      </c>
      <c r="E38" s="34"/>
      <c r="F38" s="34">
        <v>202</v>
      </c>
      <c r="G38" s="34"/>
      <c r="H38" s="36"/>
      <c r="I38" s="37">
        <v>48000030</v>
      </c>
      <c r="J38" s="34" t="s">
        <v>186</v>
      </c>
      <c r="K38" s="38">
        <v>200</v>
      </c>
      <c r="L38" s="47">
        <f t="shared" si="4"/>
        <v>0</v>
      </c>
      <c r="M38" s="27">
        <f t="shared" si="5"/>
        <v>0</v>
      </c>
      <c r="N38" s="29">
        <v>35</v>
      </c>
      <c r="O38" s="42"/>
      <c r="Q38" s="68">
        <f t="shared" si="3"/>
        <v>0</v>
      </c>
      <c r="R38" s="69">
        <f t="shared" si="6"/>
        <v>0</v>
      </c>
      <c r="U38" s="64"/>
      <c r="V38" s="64"/>
    </row>
    <row r="39" spans="1:22" s="14" customFormat="1" x14ac:dyDescent="0.25">
      <c r="A39" s="8"/>
      <c r="B39" s="34"/>
      <c r="C39" s="35">
        <v>43472</v>
      </c>
      <c r="D39" s="35">
        <v>43472</v>
      </c>
      <c r="E39" s="34"/>
      <c r="F39" s="34">
        <v>204</v>
      </c>
      <c r="G39" s="34"/>
      <c r="H39" s="36"/>
      <c r="I39" s="37">
        <v>48000030</v>
      </c>
      <c r="J39" s="34" t="s">
        <v>186</v>
      </c>
      <c r="K39" s="38">
        <v>345</v>
      </c>
      <c r="L39" s="47">
        <f t="shared" si="4"/>
        <v>0</v>
      </c>
      <c r="M39" s="27">
        <f t="shared" si="5"/>
        <v>0</v>
      </c>
      <c r="N39" s="29">
        <v>36</v>
      </c>
      <c r="O39" s="42"/>
      <c r="Q39" s="68">
        <f t="shared" si="3"/>
        <v>0</v>
      </c>
      <c r="R39" s="69">
        <f t="shared" si="6"/>
        <v>0</v>
      </c>
      <c r="U39" s="64"/>
      <c r="V39" s="64"/>
    </row>
    <row r="40" spans="1:22" s="14" customFormat="1" x14ac:dyDescent="0.25">
      <c r="A40" s="8"/>
      <c r="B40" s="34"/>
      <c r="C40" s="35">
        <v>43472</v>
      </c>
      <c r="D40" s="35">
        <v>43472</v>
      </c>
      <c r="E40" s="34"/>
      <c r="F40" s="34">
        <v>206</v>
      </c>
      <c r="G40" s="34"/>
      <c r="H40" s="36"/>
      <c r="I40" s="37">
        <v>48000030</v>
      </c>
      <c r="J40" s="34" t="s">
        <v>186</v>
      </c>
      <c r="K40" s="38">
        <v>345</v>
      </c>
      <c r="L40" s="47">
        <f t="shared" si="4"/>
        <v>0</v>
      </c>
      <c r="M40" s="27">
        <f t="shared" si="5"/>
        <v>0</v>
      </c>
      <c r="N40" s="29">
        <v>37</v>
      </c>
      <c r="O40" s="42"/>
      <c r="Q40" s="68">
        <f t="shared" si="3"/>
        <v>0</v>
      </c>
      <c r="R40" s="69">
        <f t="shared" si="6"/>
        <v>0</v>
      </c>
      <c r="U40" s="64"/>
      <c r="V40" s="64"/>
    </row>
    <row r="41" spans="1:22" s="14" customFormat="1" x14ac:dyDescent="0.25">
      <c r="A41" s="8"/>
      <c r="B41" s="34"/>
      <c r="C41" s="35">
        <v>43472</v>
      </c>
      <c r="D41" s="35">
        <v>43472</v>
      </c>
      <c r="E41" s="34"/>
      <c r="F41" s="34">
        <v>208</v>
      </c>
      <c r="G41" s="34"/>
      <c r="H41" s="36"/>
      <c r="I41" s="37">
        <v>48000030</v>
      </c>
      <c r="J41" s="34" t="s">
        <v>186</v>
      </c>
      <c r="K41" s="38">
        <v>200</v>
      </c>
      <c r="L41" s="47">
        <f t="shared" si="4"/>
        <v>0</v>
      </c>
      <c r="M41" s="27">
        <f t="shared" si="5"/>
        <v>0</v>
      </c>
      <c r="N41" s="29">
        <v>38</v>
      </c>
      <c r="O41" s="42"/>
      <c r="Q41" s="68">
        <f t="shared" si="3"/>
        <v>0</v>
      </c>
      <c r="R41" s="69">
        <f t="shared" si="6"/>
        <v>0</v>
      </c>
      <c r="U41" s="64"/>
      <c r="V41" s="64"/>
    </row>
    <row r="42" spans="1:22" s="14" customFormat="1" x14ac:dyDescent="0.25">
      <c r="A42" s="8"/>
      <c r="B42" s="34"/>
      <c r="C42" s="35">
        <v>43472</v>
      </c>
      <c r="D42" s="35">
        <v>43472</v>
      </c>
      <c r="E42" s="34"/>
      <c r="F42" s="34">
        <v>210</v>
      </c>
      <c r="G42" s="34"/>
      <c r="H42" s="36"/>
      <c r="I42" s="37">
        <v>48000030</v>
      </c>
      <c r="J42" s="34" t="s">
        <v>186</v>
      </c>
      <c r="K42" s="38">
        <v>345</v>
      </c>
      <c r="L42" s="47">
        <f t="shared" si="4"/>
        <v>0</v>
      </c>
      <c r="M42" s="27">
        <f t="shared" si="5"/>
        <v>0</v>
      </c>
      <c r="N42" s="29">
        <v>39</v>
      </c>
      <c r="O42" s="42"/>
      <c r="Q42" s="68">
        <f t="shared" si="3"/>
        <v>0</v>
      </c>
      <c r="R42" s="69">
        <f t="shared" si="6"/>
        <v>0</v>
      </c>
      <c r="U42" s="64"/>
      <c r="V42" s="64"/>
    </row>
    <row r="43" spans="1:22" s="14" customFormat="1" x14ac:dyDescent="0.25">
      <c r="A43" s="8"/>
      <c r="B43" s="34"/>
      <c r="C43" s="35">
        <v>43472</v>
      </c>
      <c r="D43" s="35">
        <v>43472</v>
      </c>
      <c r="E43" s="34"/>
      <c r="F43" s="34">
        <v>212</v>
      </c>
      <c r="G43" s="34"/>
      <c r="H43" s="36"/>
      <c r="I43" s="37">
        <v>48000030</v>
      </c>
      <c r="J43" s="34" t="s">
        <v>186</v>
      </c>
      <c r="K43" s="38">
        <v>115</v>
      </c>
      <c r="L43" s="47">
        <f t="shared" si="4"/>
        <v>0</v>
      </c>
      <c r="M43" s="27">
        <f t="shared" si="5"/>
        <v>0</v>
      </c>
      <c r="N43" s="29">
        <v>40</v>
      </c>
      <c r="O43" s="42"/>
      <c r="Q43" s="68">
        <f t="shared" si="3"/>
        <v>0</v>
      </c>
      <c r="R43" s="69">
        <f t="shared" si="6"/>
        <v>0</v>
      </c>
      <c r="U43" s="64"/>
      <c r="V43" s="64"/>
    </row>
    <row r="44" spans="1:22" s="14" customFormat="1" x14ac:dyDescent="0.25">
      <c r="A44" s="8"/>
      <c r="B44" s="34"/>
      <c r="C44" s="35">
        <v>43472</v>
      </c>
      <c r="D44" s="35">
        <v>43472</v>
      </c>
      <c r="E44" s="34"/>
      <c r="F44" s="34">
        <v>214</v>
      </c>
      <c r="G44" s="34"/>
      <c r="H44" s="36"/>
      <c r="I44" s="37">
        <v>48000030</v>
      </c>
      <c r="J44" s="34" t="s">
        <v>186</v>
      </c>
      <c r="K44" s="38">
        <v>115</v>
      </c>
      <c r="L44" s="47">
        <f t="shared" si="4"/>
        <v>0</v>
      </c>
      <c r="M44" s="27">
        <f t="shared" si="5"/>
        <v>0</v>
      </c>
      <c r="N44" s="29">
        <v>41</v>
      </c>
      <c r="O44" s="42"/>
      <c r="Q44" s="68">
        <f t="shared" si="3"/>
        <v>0</v>
      </c>
      <c r="R44" s="69">
        <f t="shared" si="6"/>
        <v>0</v>
      </c>
      <c r="U44" s="64"/>
      <c r="V44" s="64"/>
    </row>
    <row r="45" spans="1:22" s="14" customFormat="1" x14ac:dyDescent="0.25">
      <c r="A45" s="8"/>
      <c r="B45" s="34"/>
      <c r="C45" s="35">
        <v>43472</v>
      </c>
      <c r="D45" s="35">
        <v>43472</v>
      </c>
      <c r="E45" s="34"/>
      <c r="F45" s="34">
        <v>216</v>
      </c>
      <c r="G45" s="34"/>
      <c r="H45" s="36"/>
      <c r="I45" s="37">
        <v>48000030</v>
      </c>
      <c r="J45" s="34" t="s">
        <v>186</v>
      </c>
      <c r="K45" s="38">
        <v>450</v>
      </c>
      <c r="L45" s="47">
        <f t="shared" si="4"/>
        <v>0</v>
      </c>
      <c r="M45" s="27">
        <f t="shared" si="5"/>
        <v>0</v>
      </c>
      <c r="N45" s="29">
        <v>42</v>
      </c>
      <c r="O45" s="42"/>
      <c r="Q45" s="68">
        <f t="shared" si="3"/>
        <v>0</v>
      </c>
      <c r="R45" s="69">
        <f t="shared" si="6"/>
        <v>0</v>
      </c>
      <c r="U45" s="64"/>
      <c r="V45" s="64"/>
    </row>
    <row r="46" spans="1:22" s="14" customFormat="1" x14ac:dyDescent="0.25">
      <c r="A46" s="8"/>
      <c r="B46" s="34"/>
      <c r="C46" s="35">
        <v>43472</v>
      </c>
      <c r="D46" s="35">
        <v>43472</v>
      </c>
      <c r="E46" s="34"/>
      <c r="F46" s="34">
        <v>218</v>
      </c>
      <c r="G46" s="34"/>
      <c r="H46" s="36"/>
      <c r="I46" s="37">
        <v>48000030</v>
      </c>
      <c r="J46" s="34" t="s">
        <v>186</v>
      </c>
      <c r="K46" s="38">
        <v>115</v>
      </c>
      <c r="L46" s="47">
        <f t="shared" si="4"/>
        <v>0</v>
      </c>
      <c r="M46" s="27">
        <f t="shared" si="5"/>
        <v>0</v>
      </c>
      <c r="N46" s="29">
        <v>43</v>
      </c>
      <c r="O46" s="42"/>
      <c r="Q46" s="68">
        <f t="shared" si="3"/>
        <v>0</v>
      </c>
      <c r="R46" s="69">
        <f t="shared" si="6"/>
        <v>0</v>
      </c>
      <c r="U46" s="64"/>
      <c r="V46" s="64"/>
    </row>
    <row r="47" spans="1:22" s="14" customFormat="1" x14ac:dyDescent="0.25">
      <c r="A47" s="8"/>
      <c r="B47" s="34"/>
      <c r="C47" s="35">
        <v>43472</v>
      </c>
      <c r="D47" s="35">
        <v>43472</v>
      </c>
      <c r="E47" s="34"/>
      <c r="F47" s="34">
        <v>220</v>
      </c>
      <c r="G47" s="34"/>
      <c r="H47" s="36"/>
      <c r="I47" s="37">
        <v>48000030</v>
      </c>
      <c r="J47" s="34" t="s">
        <v>186</v>
      </c>
      <c r="K47" s="38">
        <v>200</v>
      </c>
      <c r="L47" s="47">
        <f t="shared" si="4"/>
        <v>0</v>
      </c>
      <c r="M47" s="27">
        <f t="shared" si="5"/>
        <v>0</v>
      </c>
      <c r="N47" s="29">
        <v>44</v>
      </c>
      <c r="O47" s="42"/>
      <c r="Q47" s="68">
        <f t="shared" si="3"/>
        <v>0</v>
      </c>
      <c r="R47" s="69">
        <f t="shared" si="6"/>
        <v>0</v>
      </c>
      <c r="U47" s="64"/>
      <c r="V47" s="64"/>
    </row>
    <row r="48" spans="1:22" s="14" customFormat="1" x14ac:dyDescent="0.25">
      <c r="A48" s="8"/>
      <c r="B48" s="34"/>
      <c r="C48" s="35">
        <v>43472</v>
      </c>
      <c r="D48" s="35">
        <v>43472</v>
      </c>
      <c r="E48" s="34"/>
      <c r="F48" s="34">
        <v>222</v>
      </c>
      <c r="G48" s="34"/>
      <c r="H48" s="36"/>
      <c r="I48" s="37">
        <v>48000030</v>
      </c>
      <c r="J48" s="34" t="s">
        <v>186</v>
      </c>
      <c r="K48" s="38">
        <v>345</v>
      </c>
      <c r="L48" s="47">
        <f t="shared" si="4"/>
        <v>0</v>
      </c>
      <c r="M48" s="27">
        <f t="shared" si="5"/>
        <v>0</v>
      </c>
      <c r="N48" s="29">
        <v>45</v>
      </c>
      <c r="O48" s="42"/>
      <c r="Q48" s="68">
        <f t="shared" si="3"/>
        <v>0</v>
      </c>
      <c r="R48" s="69">
        <f t="shared" si="6"/>
        <v>0</v>
      </c>
      <c r="U48" s="64"/>
      <c r="V48" s="64"/>
    </row>
    <row r="49" spans="1:22" s="14" customFormat="1" x14ac:dyDescent="0.25">
      <c r="A49" s="8"/>
      <c r="B49" s="34"/>
      <c r="C49" s="35">
        <v>43472</v>
      </c>
      <c r="D49" s="35">
        <v>43472</v>
      </c>
      <c r="E49" s="34"/>
      <c r="F49" s="34">
        <v>224</v>
      </c>
      <c r="G49" s="34"/>
      <c r="H49" s="36"/>
      <c r="I49" s="37">
        <v>48000030</v>
      </c>
      <c r="J49" s="34" t="s">
        <v>186</v>
      </c>
      <c r="K49" s="38">
        <v>450</v>
      </c>
      <c r="L49" s="47">
        <f t="shared" si="4"/>
        <v>0</v>
      </c>
      <c r="M49" s="27">
        <f t="shared" si="5"/>
        <v>0</v>
      </c>
      <c r="N49" s="29">
        <v>46</v>
      </c>
      <c r="O49" s="42"/>
      <c r="Q49" s="68">
        <f t="shared" si="3"/>
        <v>0</v>
      </c>
      <c r="R49" s="69">
        <f t="shared" si="6"/>
        <v>0</v>
      </c>
      <c r="U49" s="64"/>
      <c r="V49" s="64"/>
    </row>
    <row r="50" spans="1:22" s="14" customFormat="1" x14ac:dyDescent="0.25">
      <c r="A50" s="8"/>
      <c r="B50" s="34"/>
      <c r="C50" s="35">
        <v>43472</v>
      </c>
      <c r="D50" s="35">
        <v>43472</v>
      </c>
      <c r="E50" s="34"/>
      <c r="F50" s="34">
        <v>226</v>
      </c>
      <c r="G50" s="34"/>
      <c r="H50" s="36"/>
      <c r="I50" s="37">
        <v>48000030</v>
      </c>
      <c r="J50" s="34" t="s">
        <v>186</v>
      </c>
      <c r="K50" s="38">
        <v>115</v>
      </c>
      <c r="L50" s="47">
        <f t="shared" si="4"/>
        <v>0</v>
      </c>
      <c r="M50" s="27">
        <f t="shared" si="5"/>
        <v>0</v>
      </c>
      <c r="N50" s="29">
        <v>47</v>
      </c>
      <c r="O50" s="42"/>
      <c r="Q50" s="68">
        <f t="shared" si="3"/>
        <v>0</v>
      </c>
      <c r="R50" s="69">
        <f t="shared" si="6"/>
        <v>0</v>
      </c>
      <c r="U50" s="64"/>
      <c r="V50" s="64"/>
    </row>
    <row r="51" spans="1:22" s="14" customFormat="1" x14ac:dyDescent="0.25">
      <c r="A51" s="8"/>
      <c r="B51" s="34"/>
      <c r="C51" s="35">
        <v>43472</v>
      </c>
      <c r="D51" s="35">
        <v>43472</v>
      </c>
      <c r="E51" s="34"/>
      <c r="F51" s="34">
        <v>228</v>
      </c>
      <c r="G51" s="34"/>
      <c r="H51" s="36"/>
      <c r="I51" s="37">
        <v>48000030</v>
      </c>
      <c r="J51" s="34" t="s">
        <v>186</v>
      </c>
      <c r="K51" s="38">
        <v>50</v>
      </c>
      <c r="L51" s="47">
        <f t="shared" si="4"/>
        <v>0</v>
      </c>
      <c r="M51" s="27">
        <f t="shared" si="5"/>
        <v>0</v>
      </c>
      <c r="N51" s="29">
        <v>48</v>
      </c>
      <c r="O51" s="42"/>
      <c r="Q51" s="68">
        <f t="shared" si="3"/>
        <v>0</v>
      </c>
      <c r="R51" s="69">
        <f t="shared" si="6"/>
        <v>0</v>
      </c>
      <c r="U51" s="64"/>
      <c r="V51" s="64"/>
    </row>
    <row r="52" spans="1:22" s="14" customFormat="1" x14ac:dyDescent="0.25">
      <c r="A52" s="8"/>
      <c r="B52" s="34"/>
      <c r="C52" s="35">
        <v>43472</v>
      </c>
      <c r="D52" s="35">
        <v>43472</v>
      </c>
      <c r="E52" s="34"/>
      <c r="F52" s="34">
        <v>230</v>
      </c>
      <c r="G52" s="34"/>
      <c r="H52" s="36"/>
      <c r="I52" s="37">
        <v>48000030</v>
      </c>
      <c r="J52" s="34" t="s">
        <v>186</v>
      </c>
      <c r="K52" s="38">
        <v>450</v>
      </c>
      <c r="L52" s="47">
        <f t="shared" si="4"/>
        <v>0</v>
      </c>
      <c r="M52" s="27">
        <f t="shared" si="5"/>
        <v>0</v>
      </c>
      <c r="N52" s="29">
        <v>49</v>
      </c>
      <c r="O52" s="42"/>
      <c r="Q52" s="68">
        <f t="shared" si="3"/>
        <v>0</v>
      </c>
      <c r="R52" s="69">
        <f t="shared" si="6"/>
        <v>0</v>
      </c>
      <c r="U52" s="64"/>
      <c r="V52" s="64"/>
    </row>
    <row r="53" spans="1:22" s="14" customFormat="1" x14ac:dyDescent="0.25">
      <c r="A53" s="8"/>
      <c r="B53" s="34"/>
      <c r="C53" s="35">
        <v>43472</v>
      </c>
      <c r="D53" s="35">
        <v>43472</v>
      </c>
      <c r="E53" s="34"/>
      <c r="F53" s="34">
        <v>232</v>
      </c>
      <c r="G53" s="34"/>
      <c r="H53" s="36"/>
      <c r="I53" s="37">
        <v>48000030</v>
      </c>
      <c r="J53" s="34" t="s">
        <v>186</v>
      </c>
      <c r="K53" s="38">
        <v>115</v>
      </c>
      <c r="L53" s="47">
        <f t="shared" si="4"/>
        <v>0</v>
      </c>
      <c r="M53" s="27">
        <f t="shared" si="5"/>
        <v>0</v>
      </c>
      <c r="N53" s="29">
        <v>50</v>
      </c>
      <c r="O53" s="42"/>
      <c r="Q53" s="68">
        <f t="shared" si="3"/>
        <v>0</v>
      </c>
      <c r="R53" s="69">
        <f t="shared" si="6"/>
        <v>0</v>
      </c>
      <c r="U53" s="64"/>
      <c r="V53" s="64"/>
    </row>
    <row r="54" spans="1:22" s="14" customFormat="1" x14ac:dyDescent="0.25">
      <c r="A54" s="8"/>
      <c r="B54" s="34"/>
      <c r="C54" s="35">
        <v>43472</v>
      </c>
      <c r="D54" s="35">
        <v>43472</v>
      </c>
      <c r="E54" s="34"/>
      <c r="F54" s="34">
        <v>234</v>
      </c>
      <c r="G54" s="34"/>
      <c r="H54" s="36"/>
      <c r="I54" s="37">
        <v>48000030</v>
      </c>
      <c r="J54" s="34" t="s">
        <v>186</v>
      </c>
      <c r="K54" s="38">
        <v>200</v>
      </c>
      <c r="L54" s="47">
        <f t="shared" si="4"/>
        <v>0</v>
      </c>
      <c r="M54" s="27">
        <f t="shared" si="5"/>
        <v>0</v>
      </c>
      <c r="N54" s="29">
        <v>51</v>
      </c>
      <c r="O54" s="42"/>
      <c r="Q54" s="68">
        <f t="shared" si="3"/>
        <v>0</v>
      </c>
      <c r="R54" s="69">
        <f t="shared" si="6"/>
        <v>0</v>
      </c>
      <c r="U54" s="64"/>
      <c r="V54" s="64"/>
    </row>
    <row r="55" spans="1:22" s="14" customFormat="1" x14ac:dyDescent="0.25">
      <c r="A55" s="8"/>
      <c r="B55" s="34"/>
      <c r="C55" s="35">
        <v>43472</v>
      </c>
      <c r="D55" s="35">
        <v>43472</v>
      </c>
      <c r="E55" s="34"/>
      <c r="F55" s="34">
        <v>236</v>
      </c>
      <c r="G55" s="34"/>
      <c r="H55" s="36"/>
      <c r="I55" s="37">
        <v>48000030</v>
      </c>
      <c r="J55" s="34" t="s">
        <v>186</v>
      </c>
      <c r="K55" s="38">
        <v>115</v>
      </c>
      <c r="L55" s="47">
        <f t="shared" si="4"/>
        <v>0</v>
      </c>
      <c r="M55" s="27">
        <f t="shared" si="5"/>
        <v>0</v>
      </c>
      <c r="N55" s="29">
        <v>52</v>
      </c>
      <c r="O55" s="42"/>
      <c r="Q55" s="68">
        <f t="shared" si="3"/>
        <v>0</v>
      </c>
      <c r="R55" s="69">
        <f t="shared" si="6"/>
        <v>0</v>
      </c>
      <c r="U55" s="64"/>
      <c r="V55" s="64"/>
    </row>
    <row r="56" spans="1:22" s="14" customFormat="1" x14ac:dyDescent="0.25">
      <c r="A56" s="8"/>
      <c r="B56" s="34"/>
      <c r="C56" s="35">
        <v>43472</v>
      </c>
      <c r="D56" s="35">
        <v>43472</v>
      </c>
      <c r="E56" s="34"/>
      <c r="F56" s="34">
        <v>238</v>
      </c>
      <c r="G56" s="34"/>
      <c r="H56" s="36"/>
      <c r="I56" s="37">
        <v>48000030</v>
      </c>
      <c r="J56" s="34" t="s">
        <v>186</v>
      </c>
      <c r="K56" s="38">
        <v>345</v>
      </c>
      <c r="L56" s="47">
        <f t="shared" si="4"/>
        <v>0</v>
      </c>
      <c r="M56" s="27">
        <f t="shared" si="5"/>
        <v>0</v>
      </c>
      <c r="N56" s="29">
        <v>53</v>
      </c>
      <c r="O56" s="42"/>
      <c r="Q56" s="68">
        <f t="shared" si="3"/>
        <v>0</v>
      </c>
      <c r="R56" s="69">
        <f t="shared" si="6"/>
        <v>0</v>
      </c>
      <c r="U56" s="64"/>
      <c r="V56" s="64"/>
    </row>
    <row r="57" spans="1:22" s="14" customFormat="1" x14ac:dyDescent="0.25">
      <c r="A57" s="8"/>
      <c r="B57" s="34"/>
      <c r="C57" s="35">
        <v>43472</v>
      </c>
      <c r="D57" s="35">
        <v>43472</v>
      </c>
      <c r="E57" s="34"/>
      <c r="F57" s="34">
        <v>240</v>
      </c>
      <c r="G57" s="34"/>
      <c r="H57" s="36"/>
      <c r="I57" s="37">
        <v>48000030</v>
      </c>
      <c r="J57" s="34" t="s">
        <v>186</v>
      </c>
      <c r="K57" s="38">
        <v>175</v>
      </c>
      <c r="L57" s="47">
        <f t="shared" si="4"/>
        <v>0</v>
      </c>
      <c r="M57" s="27">
        <f t="shared" si="5"/>
        <v>0</v>
      </c>
      <c r="N57" s="29">
        <v>54</v>
      </c>
      <c r="O57" s="42"/>
      <c r="Q57" s="68">
        <f t="shared" si="3"/>
        <v>0</v>
      </c>
      <c r="R57" s="69">
        <f t="shared" si="6"/>
        <v>0</v>
      </c>
      <c r="U57" s="64"/>
      <c r="V57" s="64"/>
    </row>
    <row r="58" spans="1:22" s="14" customFormat="1" x14ac:dyDescent="0.25">
      <c r="A58" s="8"/>
      <c r="B58" s="34"/>
      <c r="C58" s="35">
        <v>43472</v>
      </c>
      <c r="D58" s="35">
        <v>43472</v>
      </c>
      <c r="E58" s="34"/>
      <c r="F58" s="34">
        <v>242</v>
      </c>
      <c r="G58" s="34"/>
      <c r="H58" s="36"/>
      <c r="I58" s="37">
        <v>48000030</v>
      </c>
      <c r="J58" s="34" t="s">
        <v>186</v>
      </c>
      <c r="K58" s="38">
        <v>115</v>
      </c>
      <c r="L58" s="47">
        <f t="shared" si="4"/>
        <v>0</v>
      </c>
      <c r="M58" s="27">
        <f t="shared" si="5"/>
        <v>0</v>
      </c>
      <c r="N58" s="29">
        <v>55</v>
      </c>
      <c r="O58" s="42"/>
      <c r="Q58" s="68">
        <f t="shared" si="3"/>
        <v>0</v>
      </c>
      <c r="R58" s="69">
        <f t="shared" si="6"/>
        <v>0</v>
      </c>
      <c r="U58" s="64"/>
      <c r="V58" s="64"/>
    </row>
    <row r="59" spans="1:22" s="14" customFormat="1" x14ac:dyDescent="0.25">
      <c r="A59" s="8"/>
      <c r="B59" s="34"/>
      <c r="C59" s="35">
        <v>43472</v>
      </c>
      <c r="D59" s="35">
        <v>43472</v>
      </c>
      <c r="E59" s="34"/>
      <c r="F59" s="34">
        <v>244</v>
      </c>
      <c r="G59" s="34"/>
      <c r="H59" s="36"/>
      <c r="I59" s="37">
        <v>48000030</v>
      </c>
      <c r="J59" s="34" t="s">
        <v>186</v>
      </c>
      <c r="K59" s="38">
        <v>200</v>
      </c>
      <c r="L59" s="47">
        <f t="shared" si="4"/>
        <v>0</v>
      </c>
      <c r="M59" s="27">
        <f t="shared" si="5"/>
        <v>0</v>
      </c>
      <c r="N59" s="29">
        <v>56</v>
      </c>
      <c r="O59" s="42"/>
      <c r="Q59" s="68">
        <f t="shared" si="3"/>
        <v>0</v>
      </c>
      <c r="R59" s="69">
        <f t="shared" si="6"/>
        <v>0</v>
      </c>
      <c r="U59" s="64"/>
      <c r="V59" s="64"/>
    </row>
    <row r="60" spans="1:22" s="14" customFormat="1" x14ac:dyDescent="0.25">
      <c r="A60" s="8"/>
      <c r="B60" s="34"/>
      <c r="C60" s="35">
        <v>43472</v>
      </c>
      <c r="D60" s="35">
        <v>43472</v>
      </c>
      <c r="E60" s="34"/>
      <c r="F60" s="34">
        <v>246</v>
      </c>
      <c r="G60" s="34"/>
      <c r="H60" s="36"/>
      <c r="I60" s="37">
        <v>48000030</v>
      </c>
      <c r="J60" s="34" t="s">
        <v>186</v>
      </c>
      <c r="K60" s="38">
        <v>115</v>
      </c>
      <c r="L60" s="47">
        <f t="shared" si="4"/>
        <v>0</v>
      </c>
      <c r="M60" s="27">
        <f t="shared" si="5"/>
        <v>0</v>
      </c>
      <c r="N60" s="29">
        <v>57</v>
      </c>
      <c r="O60" s="42"/>
      <c r="Q60" s="68">
        <f t="shared" si="3"/>
        <v>0</v>
      </c>
      <c r="R60" s="69">
        <f t="shared" si="6"/>
        <v>0</v>
      </c>
      <c r="U60" s="64"/>
      <c r="V60" s="64"/>
    </row>
    <row r="61" spans="1:22" s="14" customFormat="1" x14ac:dyDescent="0.25">
      <c r="A61" s="8"/>
      <c r="B61" s="34"/>
      <c r="C61" s="35">
        <v>43472</v>
      </c>
      <c r="D61" s="35">
        <v>43472</v>
      </c>
      <c r="E61" s="34"/>
      <c r="F61" s="34">
        <v>248</v>
      </c>
      <c r="G61" s="34"/>
      <c r="H61" s="36"/>
      <c r="I61" s="37">
        <v>48000030</v>
      </c>
      <c r="J61" s="34" t="s">
        <v>186</v>
      </c>
      <c r="K61" s="38">
        <v>200</v>
      </c>
      <c r="L61" s="47">
        <f t="shared" si="4"/>
        <v>0</v>
      </c>
      <c r="M61" s="27">
        <f t="shared" si="5"/>
        <v>0</v>
      </c>
      <c r="N61" s="29">
        <v>58</v>
      </c>
      <c r="O61" s="42"/>
      <c r="Q61" s="68">
        <f t="shared" si="3"/>
        <v>0</v>
      </c>
      <c r="R61" s="69">
        <f t="shared" si="6"/>
        <v>0</v>
      </c>
      <c r="U61" s="64"/>
      <c r="V61" s="64"/>
    </row>
    <row r="62" spans="1:22" s="14" customFormat="1" x14ac:dyDescent="0.25">
      <c r="A62" s="8"/>
      <c r="B62" s="34"/>
      <c r="C62" s="35">
        <v>43472</v>
      </c>
      <c r="D62" s="35">
        <v>43472</v>
      </c>
      <c r="E62" s="34"/>
      <c r="F62" s="34">
        <v>250</v>
      </c>
      <c r="G62" s="34"/>
      <c r="H62" s="36"/>
      <c r="I62" s="37">
        <v>48000030</v>
      </c>
      <c r="J62" s="34" t="s">
        <v>186</v>
      </c>
      <c r="K62" s="38">
        <v>200</v>
      </c>
      <c r="L62" s="47">
        <f t="shared" si="4"/>
        <v>0</v>
      </c>
      <c r="M62" s="27">
        <f t="shared" si="5"/>
        <v>0</v>
      </c>
      <c r="N62" s="29">
        <v>59</v>
      </c>
      <c r="O62" s="42"/>
      <c r="Q62" s="68">
        <f t="shared" si="3"/>
        <v>0</v>
      </c>
      <c r="R62" s="69">
        <f t="shared" si="6"/>
        <v>0</v>
      </c>
      <c r="U62" s="64"/>
      <c r="V62" s="64"/>
    </row>
    <row r="63" spans="1:22" s="14" customFormat="1" x14ac:dyDescent="0.25">
      <c r="A63" s="8"/>
      <c r="B63" s="34"/>
      <c r="C63" s="35">
        <v>43472</v>
      </c>
      <c r="D63" s="35">
        <v>43472</v>
      </c>
      <c r="E63" s="34"/>
      <c r="F63" s="34">
        <v>252</v>
      </c>
      <c r="G63" s="34"/>
      <c r="H63" s="36"/>
      <c r="I63" s="37">
        <v>48000030</v>
      </c>
      <c r="J63" s="34" t="s">
        <v>186</v>
      </c>
      <c r="K63" s="38">
        <v>450</v>
      </c>
      <c r="L63" s="47">
        <f t="shared" si="4"/>
        <v>0</v>
      </c>
      <c r="M63" s="27">
        <f t="shared" si="5"/>
        <v>0</v>
      </c>
      <c r="N63" s="29">
        <v>60</v>
      </c>
      <c r="O63" s="42"/>
      <c r="Q63" s="68">
        <f t="shared" si="3"/>
        <v>0</v>
      </c>
      <c r="R63" s="69">
        <f t="shared" si="6"/>
        <v>0</v>
      </c>
      <c r="U63" s="64"/>
      <c r="V63" s="64"/>
    </row>
    <row r="64" spans="1:22" s="14" customFormat="1" x14ac:dyDescent="0.25">
      <c r="A64" s="8"/>
      <c r="B64" s="34"/>
      <c r="C64" s="35">
        <v>43472</v>
      </c>
      <c r="D64" s="35">
        <v>43472</v>
      </c>
      <c r="E64" s="34"/>
      <c r="F64" s="34">
        <v>254</v>
      </c>
      <c r="G64" s="34"/>
      <c r="H64" s="36"/>
      <c r="I64" s="37">
        <v>48000030</v>
      </c>
      <c r="J64" s="34" t="s">
        <v>186</v>
      </c>
      <c r="K64" s="38">
        <v>115</v>
      </c>
      <c r="L64" s="47">
        <f t="shared" si="4"/>
        <v>0</v>
      </c>
      <c r="M64" s="27">
        <f t="shared" si="5"/>
        <v>0</v>
      </c>
      <c r="N64" s="29">
        <v>61</v>
      </c>
      <c r="O64" s="42"/>
      <c r="Q64" s="68">
        <f t="shared" si="3"/>
        <v>0</v>
      </c>
      <c r="R64" s="69">
        <f t="shared" si="6"/>
        <v>0</v>
      </c>
      <c r="U64" s="64"/>
      <c r="V64" s="64"/>
    </row>
    <row r="65" spans="1:22" s="14" customFormat="1" x14ac:dyDescent="0.25">
      <c r="A65" s="8"/>
      <c r="B65" s="34"/>
      <c r="C65" s="35">
        <v>43472</v>
      </c>
      <c r="D65" s="35">
        <v>43472</v>
      </c>
      <c r="E65" s="34"/>
      <c r="F65" s="34">
        <v>255</v>
      </c>
      <c r="G65" s="34"/>
      <c r="H65" s="36"/>
      <c r="I65" s="37">
        <v>41000164</v>
      </c>
      <c r="J65" s="34" t="s">
        <v>247</v>
      </c>
      <c r="K65" s="38">
        <v>316.93</v>
      </c>
      <c r="L65" s="47">
        <f t="shared" si="4"/>
        <v>0</v>
      </c>
      <c r="M65" s="27">
        <f t="shared" si="5"/>
        <v>0</v>
      </c>
      <c r="N65" s="29">
        <v>62</v>
      </c>
      <c r="O65" s="42"/>
      <c r="Q65" s="68">
        <f t="shared" si="3"/>
        <v>0</v>
      </c>
      <c r="R65" s="69">
        <f t="shared" si="6"/>
        <v>0</v>
      </c>
      <c r="U65" s="64"/>
      <c r="V65" s="64"/>
    </row>
    <row r="66" spans="1:22" s="14" customFormat="1" x14ac:dyDescent="0.25">
      <c r="A66" s="8"/>
      <c r="B66" s="34"/>
      <c r="C66" s="35">
        <v>43475</v>
      </c>
      <c r="D66" s="35">
        <v>43475</v>
      </c>
      <c r="E66" s="34"/>
      <c r="F66" s="34">
        <v>266</v>
      </c>
      <c r="G66" s="34"/>
      <c r="H66" s="36" t="s">
        <v>249</v>
      </c>
      <c r="I66" s="37">
        <v>41001065</v>
      </c>
      <c r="J66" s="34" t="s">
        <v>250</v>
      </c>
      <c r="K66" s="38">
        <v>223.61</v>
      </c>
      <c r="L66" s="47">
        <f t="shared" si="4"/>
        <v>0</v>
      </c>
      <c r="M66" s="27">
        <f t="shared" si="5"/>
        <v>0</v>
      </c>
      <c r="N66" s="29">
        <v>63</v>
      </c>
      <c r="O66" s="42"/>
      <c r="Q66" s="68">
        <f t="shared" si="3"/>
        <v>0</v>
      </c>
      <c r="R66" s="69">
        <f t="shared" si="6"/>
        <v>0</v>
      </c>
      <c r="U66" s="64"/>
      <c r="V66" s="64"/>
    </row>
    <row r="67" spans="1:22" s="14" customFormat="1" x14ac:dyDescent="0.25">
      <c r="A67" s="8"/>
      <c r="B67" s="34"/>
      <c r="C67" s="35">
        <v>43473</v>
      </c>
      <c r="D67" s="35">
        <v>43473</v>
      </c>
      <c r="E67" s="34"/>
      <c r="F67" s="34">
        <v>268</v>
      </c>
      <c r="G67" s="34"/>
      <c r="H67" s="36" t="s">
        <v>252</v>
      </c>
      <c r="I67" s="37">
        <v>41007543</v>
      </c>
      <c r="J67" s="34" t="s">
        <v>253</v>
      </c>
      <c r="K67" s="38">
        <v>148.63</v>
      </c>
      <c r="L67" s="47">
        <f t="shared" si="4"/>
        <v>0</v>
      </c>
      <c r="M67" s="27">
        <f t="shared" si="5"/>
        <v>0</v>
      </c>
      <c r="N67" s="29">
        <v>64</v>
      </c>
      <c r="O67" s="42"/>
      <c r="Q67" s="68">
        <f t="shared" si="3"/>
        <v>0</v>
      </c>
      <c r="R67" s="69">
        <f t="shared" si="6"/>
        <v>0</v>
      </c>
      <c r="U67" s="64"/>
      <c r="V67" s="64"/>
    </row>
    <row r="68" spans="1:22" s="14" customFormat="1" x14ac:dyDescent="0.25">
      <c r="A68" s="8"/>
      <c r="B68" s="34"/>
      <c r="C68" s="35">
        <v>43475</v>
      </c>
      <c r="D68" s="35">
        <v>43475</v>
      </c>
      <c r="E68" s="34"/>
      <c r="F68" s="34">
        <v>283</v>
      </c>
      <c r="G68" s="34"/>
      <c r="H68" s="36"/>
      <c r="I68" s="37">
        <v>48000030</v>
      </c>
      <c r="J68" s="34" t="s">
        <v>186</v>
      </c>
      <c r="K68" s="38">
        <v>40</v>
      </c>
      <c r="L68" s="47">
        <f t="shared" ref="L68:L99" si="7">+D68-C68</f>
        <v>0</v>
      </c>
      <c r="M68" s="27">
        <f t="shared" ref="M68:M99" si="8">K68/$K$277*L68</f>
        <v>0</v>
      </c>
      <c r="N68" s="29">
        <v>65</v>
      </c>
      <c r="O68" s="42"/>
      <c r="Q68" s="68">
        <f t="shared" si="3"/>
        <v>0</v>
      </c>
      <c r="R68" s="69">
        <f t="shared" ref="R68:R99" si="9">K68/$K$277*L68</f>
        <v>0</v>
      </c>
      <c r="U68" s="64"/>
      <c r="V68" s="64"/>
    </row>
    <row r="69" spans="1:22" s="14" customFormat="1" x14ac:dyDescent="0.25">
      <c r="A69" s="8"/>
      <c r="B69" s="34"/>
      <c r="C69" s="35">
        <v>43480</v>
      </c>
      <c r="D69" s="35">
        <v>43480</v>
      </c>
      <c r="E69" s="34"/>
      <c r="F69" s="34">
        <v>307</v>
      </c>
      <c r="G69" s="34"/>
      <c r="H69" s="36" t="s">
        <v>256</v>
      </c>
      <c r="I69" s="37">
        <v>41003255</v>
      </c>
      <c r="J69" s="34" t="s">
        <v>257</v>
      </c>
      <c r="K69" s="38">
        <v>71.39</v>
      </c>
      <c r="L69" s="47">
        <f t="shared" si="7"/>
        <v>0</v>
      </c>
      <c r="M69" s="27">
        <f t="shared" si="8"/>
        <v>0</v>
      </c>
      <c r="N69" s="29">
        <v>66</v>
      </c>
      <c r="O69" s="42"/>
      <c r="Q69" s="68">
        <f t="shared" ref="Q69:Q132" si="10">+K69*L69</f>
        <v>0</v>
      </c>
      <c r="R69" s="69">
        <f t="shared" si="9"/>
        <v>0</v>
      </c>
      <c r="U69" s="64"/>
      <c r="V69" s="64"/>
    </row>
    <row r="70" spans="1:22" s="14" customFormat="1" x14ac:dyDescent="0.25">
      <c r="A70" s="8"/>
      <c r="B70" s="34"/>
      <c r="C70" s="35">
        <v>43480</v>
      </c>
      <c r="D70" s="35">
        <v>43480</v>
      </c>
      <c r="E70" s="34"/>
      <c r="F70" s="34">
        <v>308</v>
      </c>
      <c r="G70" s="34"/>
      <c r="H70" s="36" t="s">
        <v>258</v>
      </c>
      <c r="I70" s="37">
        <v>41003255</v>
      </c>
      <c r="J70" s="34" t="s">
        <v>257</v>
      </c>
      <c r="K70" s="38">
        <v>14.51</v>
      </c>
      <c r="L70" s="47">
        <f t="shared" si="7"/>
        <v>0</v>
      </c>
      <c r="M70" s="27">
        <f t="shared" si="8"/>
        <v>0</v>
      </c>
      <c r="N70" s="29">
        <v>67</v>
      </c>
      <c r="O70" s="42"/>
      <c r="Q70" s="68">
        <f t="shared" si="10"/>
        <v>0</v>
      </c>
      <c r="R70" s="69">
        <f t="shared" si="9"/>
        <v>0</v>
      </c>
      <c r="U70" s="64"/>
      <c r="V70" s="64"/>
    </row>
    <row r="71" spans="1:22" s="14" customFormat="1" x14ac:dyDescent="0.25">
      <c r="A71" s="8"/>
      <c r="B71" s="34"/>
      <c r="C71" s="35">
        <v>43466</v>
      </c>
      <c r="D71" s="35">
        <v>43466</v>
      </c>
      <c r="E71" s="34"/>
      <c r="F71" s="34">
        <v>1150</v>
      </c>
      <c r="G71" s="34"/>
      <c r="H71" s="36" t="s">
        <v>354</v>
      </c>
      <c r="I71" s="37">
        <v>41008151</v>
      </c>
      <c r="J71" s="34" t="s">
        <v>13</v>
      </c>
      <c r="K71" s="38">
        <v>462.22</v>
      </c>
      <c r="L71" s="47">
        <f t="shared" si="7"/>
        <v>0</v>
      </c>
      <c r="M71" s="27">
        <f t="shared" si="8"/>
        <v>0</v>
      </c>
      <c r="N71" s="29">
        <v>68</v>
      </c>
      <c r="O71" s="42"/>
      <c r="Q71" s="68">
        <f t="shared" si="10"/>
        <v>0</v>
      </c>
      <c r="R71" s="69">
        <f t="shared" si="9"/>
        <v>0</v>
      </c>
      <c r="U71" s="64"/>
      <c r="V71" s="64"/>
    </row>
    <row r="72" spans="1:22" s="14" customFormat="1" x14ac:dyDescent="0.25">
      <c r="A72" s="8"/>
      <c r="B72" s="34"/>
      <c r="C72" s="35">
        <v>43466</v>
      </c>
      <c r="D72" s="35">
        <v>43466</v>
      </c>
      <c r="E72" s="34"/>
      <c r="F72" s="34">
        <v>1152</v>
      </c>
      <c r="G72" s="34"/>
      <c r="H72" s="36"/>
      <c r="I72" s="37">
        <v>41008151</v>
      </c>
      <c r="J72" s="34" t="s">
        <v>13</v>
      </c>
      <c r="K72" s="38">
        <v>47.19</v>
      </c>
      <c r="L72" s="47">
        <f t="shared" si="7"/>
        <v>0</v>
      </c>
      <c r="M72" s="27">
        <f t="shared" si="8"/>
        <v>0</v>
      </c>
      <c r="N72" s="29">
        <v>69</v>
      </c>
      <c r="O72" s="42"/>
      <c r="Q72" s="68">
        <f t="shared" si="10"/>
        <v>0</v>
      </c>
      <c r="R72" s="69">
        <f t="shared" si="9"/>
        <v>0</v>
      </c>
      <c r="U72" s="64"/>
      <c r="V72" s="64"/>
    </row>
    <row r="73" spans="1:22" s="14" customFormat="1" x14ac:dyDescent="0.25">
      <c r="A73" s="8"/>
      <c r="B73" s="34"/>
      <c r="C73" s="35">
        <v>43507</v>
      </c>
      <c r="D73" s="35">
        <v>43507</v>
      </c>
      <c r="E73" s="34"/>
      <c r="F73" s="34">
        <v>1311</v>
      </c>
      <c r="G73" s="34"/>
      <c r="H73" s="36" t="s">
        <v>359</v>
      </c>
      <c r="I73" s="37">
        <v>41010031</v>
      </c>
      <c r="J73" s="34" t="s">
        <v>360</v>
      </c>
      <c r="K73" s="38">
        <v>42.2</v>
      </c>
      <c r="L73" s="47">
        <f t="shared" si="7"/>
        <v>0</v>
      </c>
      <c r="M73" s="27">
        <f t="shared" si="8"/>
        <v>0</v>
      </c>
      <c r="N73" s="29">
        <v>70</v>
      </c>
      <c r="O73" s="42"/>
      <c r="Q73" s="68">
        <f t="shared" si="10"/>
        <v>0</v>
      </c>
      <c r="R73" s="69">
        <f t="shared" si="9"/>
        <v>0</v>
      </c>
      <c r="U73" s="64"/>
      <c r="V73" s="64"/>
    </row>
    <row r="74" spans="1:22" s="14" customFormat="1" x14ac:dyDescent="0.25">
      <c r="A74" s="8"/>
      <c r="B74" s="34"/>
      <c r="C74" s="35">
        <v>43509</v>
      </c>
      <c r="D74" s="35">
        <v>43509</v>
      </c>
      <c r="E74" s="34"/>
      <c r="F74" s="34">
        <v>1364</v>
      </c>
      <c r="G74" s="34"/>
      <c r="H74" s="36" t="s">
        <v>370</v>
      </c>
      <c r="I74" s="37">
        <v>41007770</v>
      </c>
      <c r="J74" s="34" t="s">
        <v>371</v>
      </c>
      <c r="K74" s="38">
        <v>62.92</v>
      </c>
      <c r="L74" s="47">
        <f t="shared" si="7"/>
        <v>0</v>
      </c>
      <c r="M74" s="27">
        <f t="shared" si="8"/>
        <v>0</v>
      </c>
      <c r="N74" s="29">
        <v>71</v>
      </c>
      <c r="O74" s="42"/>
      <c r="Q74" s="68">
        <f t="shared" si="10"/>
        <v>0</v>
      </c>
      <c r="R74" s="69">
        <f t="shared" si="9"/>
        <v>0</v>
      </c>
      <c r="U74" s="64"/>
      <c r="V74" s="64"/>
    </row>
    <row r="75" spans="1:22" s="14" customFormat="1" x14ac:dyDescent="0.25">
      <c r="A75" s="8"/>
      <c r="B75" s="34"/>
      <c r="C75" s="35">
        <v>43515</v>
      </c>
      <c r="D75" s="35">
        <v>43515</v>
      </c>
      <c r="E75" s="34"/>
      <c r="F75" s="34">
        <v>1442</v>
      </c>
      <c r="G75" s="34"/>
      <c r="H75" s="36"/>
      <c r="I75" s="37">
        <v>41008151</v>
      </c>
      <c r="J75" s="34" t="s">
        <v>13</v>
      </c>
      <c r="K75" s="38">
        <v>40.5</v>
      </c>
      <c r="L75" s="47">
        <f t="shared" si="7"/>
        <v>0</v>
      </c>
      <c r="M75" s="27">
        <f t="shared" si="8"/>
        <v>0</v>
      </c>
      <c r="N75" s="29">
        <v>72</v>
      </c>
      <c r="O75" s="42"/>
      <c r="Q75" s="68">
        <f t="shared" si="10"/>
        <v>0</v>
      </c>
      <c r="R75" s="69">
        <f t="shared" si="9"/>
        <v>0</v>
      </c>
      <c r="U75" s="64"/>
      <c r="V75" s="64"/>
    </row>
    <row r="76" spans="1:22" s="14" customFormat="1" x14ac:dyDescent="0.25">
      <c r="A76" s="8"/>
      <c r="B76" s="34"/>
      <c r="C76" s="35">
        <v>43516</v>
      </c>
      <c r="D76" s="35">
        <v>43516</v>
      </c>
      <c r="E76" s="34"/>
      <c r="F76" s="34">
        <v>1450</v>
      </c>
      <c r="G76" s="34"/>
      <c r="H76" s="36" t="s">
        <v>402</v>
      </c>
      <c r="I76" s="37">
        <v>41007437</v>
      </c>
      <c r="J76" s="34" t="s">
        <v>403</v>
      </c>
      <c r="K76" s="38">
        <v>433.45</v>
      </c>
      <c r="L76" s="47">
        <f t="shared" si="7"/>
        <v>0</v>
      </c>
      <c r="M76" s="27">
        <f t="shared" si="8"/>
        <v>0</v>
      </c>
      <c r="N76" s="29">
        <v>73</v>
      </c>
      <c r="O76" s="42"/>
      <c r="Q76" s="68">
        <f t="shared" si="10"/>
        <v>0</v>
      </c>
      <c r="R76" s="69">
        <f t="shared" si="9"/>
        <v>0</v>
      </c>
      <c r="U76" s="64"/>
      <c r="V76" s="64"/>
    </row>
    <row r="77" spans="1:22" s="14" customFormat="1" x14ac:dyDescent="0.25">
      <c r="A77" s="8"/>
      <c r="B77" s="34"/>
      <c r="C77" s="35">
        <v>43518</v>
      </c>
      <c r="D77" s="35">
        <v>43518</v>
      </c>
      <c r="E77" s="34"/>
      <c r="F77" s="34">
        <v>1502</v>
      </c>
      <c r="G77" s="34"/>
      <c r="H77" s="36" t="s">
        <v>404</v>
      </c>
      <c r="I77" s="37">
        <v>41010031</v>
      </c>
      <c r="J77" s="34" t="s">
        <v>360</v>
      </c>
      <c r="K77" s="38">
        <v>12.25</v>
      </c>
      <c r="L77" s="47">
        <f t="shared" si="7"/>
        <v>0</v>
      </c>
      <c r="M77" s="27">
        <f t="shared" si="8"/>
        <v>0</v>
      </c>
      <c r="N77" s="29">
        <v>74</v>
      </c>
      <c r="O77" s="42"/>
      <c r="Q77" s="68">
        <f t="shared" si="10"/>
        <v>0</v>
      </c>
      <c r="R77" s="69">
        <f t="shared" si="9"/>
        <v>0</v>
      </c>
      <c r="U77" s="64"/>
      <c r="V77" s="64"/>
    </row>
    <row r="78" spans="1:22" s="14" customFormat="1" x14ac:dyDescent="0.25">
      <c r="A78" s="8"/>
      <c r="B78" s="34"/>
      <c r="C78" s="35">
        <v>43530</v>
      </c>
      <c r="D78" s="35">
        <v>43530</v>
      </c>
      <c r="E78" s="34"/>
      <c r="F78" s="34">
        <v>2212</v>
      </c>
      <c r="G78" s="34"/>
      <c r="H78" s="36" t="s">
        <v>453</v>
      </c>
      <c r="I78" s="37">
        <v>41010010</v>
      </c>
      <c r="J78" s="34" t="s">
        <v>172</v>
      </c>
      <c r="K78" s="38">
        <v>28.35</v>
      </c>
      <c r="L78" s="47">
        <f t="shared" si="7"/>
        <v>0</v>
      </c>
      <c r="M78" s="27">
        <f t="shared" si="8"/>
        <v>0</v>
      </c>
      <c r="N78" s="29">
        <v>75</v>
      </c>
      <c r="O78" s="42"/>
      <c r="Q78" s="68">
        <f t="shared" si="10"/>
        <v>0</v>
      </c>
      <c r="R78" s="69">
        <f t="shared" si="9"/>
        <v>0</v>
      </c>
      <c r="U78" s="64"/>
      <c r="V78" s="64"/>
    </row>
    <row r="79" spans="1:22" s="14" customFormat="1" x14ac:dyDescent="0.25">
      <c r="A79" s="8"/>
      <c r="B79" s="34"/>
      <c r="C79" s="35">
        <v>43530</v>
      </c>
      <c r="D79" s="35">
        <v>43530</v>
      </c>
      <c r="E79" s="34"/>
      <c r="F79" s="34">
        <v>2219</v>
      </c>
      <c r="G79" s="34"/>
      <c r="H79" s="36" t="s">
        <v>454</v>
      </c>
      <c r="I79" s="37">
        <v>41010031</v>
      </c>
      <c r="J79" s="34" t="s">
        <v>360</v>
      </c>
      <c r="K79" s="38">
        <v>5</v>
      </c>
      <c r="L79" s="47">
        <f t="shared" si="7"/>
        <v>0</v>
      </c>
      <c r="M79" s="27">
        <f t="shared" si="8"/>
        <v>0</v>
      </c>
      <c r="N79" s="29">
        <v>76</v>
      </c>
      <c r="O79" s="42"/>
      <c r="Q79" s="68">
        <f t="shared" si="10"/>
        <v>0</v>
      </c>
      <c r="R79" s="69">
        <f t="shared" si="9"/>
        <v>0</v>
      </c>
      <c r="U79" s="64"/>
      <c r="V79" s="64"/>
    </row>
    <row r="80" spans="1:22" s="14" customFormat="1" x14ac:dyDescent="0.25">
      <c r="A80" s="8"/>
      <c r="B80" s="34"/>
      <c r="C80" s="35">
        <v>43536</v>
      </c>
      <c r="D80" s="35">
        <v>43536</v>
      </c>
      <c r="E80" s="34"/>
      <c r="F80" s="34">
        <v>2271</v>
      </c>
      <c r="G80" s="34"/>
      <c r="H80" s="36"/>
      <c r="I80" s="37">
        <v>41000166</v>
      </c>
      <c r="J80" s="34" t="s">
        <v>31</v>
      </c>
      <c r="K80" s="38">
        <v>373.77</v>
      </c>
      <c r="L80" s="47">
        <f t="shared" si="7"/>
        <v>0</v>
      </c>
      <c r="M80" s="27">
        <f t="shared" si="8"/>
        <v>0</v>
      </c>
      <c r="N80" s="29">
        <v>77</v>
      </c>
      <c r="O80" s="42"/>
      <c r="Q80" s="68">
        <f t="shared" si="10"/>
        <v>0</v>
      </c>
      <c r="R80" s="69">
        <f t="shared" si="9"/>
        <v>0</v>
      </c>
      <c r="U80" s="64"/>
      <c r="V80" s="64"/>
    </row>
    <row r="81" spans="1:22" s="14" customFormat="1" x14ac:dyDescent="0.25">
      <c r="A81" s="8"/>
      <c r="B81" s="34"/>
      <c r="C81" s="35">
        <v>43543</v>
      </c>
      <c r="D81" s="35">
        <v>43543</v>
      </c>
      <c r="E81" s="34"/>
      <c r="F81" s="34">
        <v>2340</v>
      </c>
      <c r="G81" s="34"/>
      <c r="H81" s="36"/>
      <c r="I81" s="37">
        <v>41008151</v>
      </c>
      <c r="J81" s="34" t="s">
        <v>13</v>
      </c>
      <c r="K81" s="38">
        <v>35.79</v>
      </c>
      <c r="L81" s="47">
        <f t="shared" si="7"/>
        <v>0</v>
      </c>
      <c r="M81" s="27">
        <f t="shared" si="8"/>
        <v>0</v>
      </c>
      <c r="N81" s="29">
        <v>78</v>
      </c>
      <c r="O81" s="42"/>
      <c r="Q81" s="68">
        <f t="shared" si="10"/>
        <v>0</v>
      </c>
      <c r="R81" s="69">
        <f t="shared" si="9"/>
        <v>0</v>
      </c>
      <c r="U81" s="64"/>
      <c r="V81" s="64"/>
    </row>
    <row r="82" spans="1:22" s="14" customFormat="1" x14ac:dyDescent="0.25">
      <c r="A82" s="8"/>
      <c r="B82" s="34"/>
      <c r="C82" s="35">
        <v>43545</v>
      </c>
      <c r="D82" s="35">
        <v>43545</v>
      </c>
      <c r="E82" s="34"/>
      <c r="F82" s="34">
        <v>2367</v>
      </c>
      <c r="G82" s="34"/>
      <c r="H82" s="36" t="s">
        <v>483</v>
      </c>
      <c r="I82" s="37">
        <v>41010023</v>
      </c>
      <c r="J82" s="34" t="s">
        <v>484</v>
      </c>
      <c r="K82" s="38">
        <v>80.209999999999994</v>
      </c>
      <c r="L82" s="47">
        <f t="shared" si="7"/>
        <v>0</v>
      </c>
      <c r="M82" s="27">
        <f t="shared" si="8"/>
        <v>0</v>
      </c>
      <c r="N82" s="29">
        <v>79</v>
      </c>
      <c r="O82" s="42"/>
      <c r="Q82" s="68">
        <f t="shared" si="10"/>
        <v>0</v>
      </c>
      <c r="R82" s="69">
        <f t="shared" si="9"/>
        <v>0</v>
      </c>
      <c r="U82" s="64"/>
      <c r="V82" s="64"/>
    </row>
    <row r="83" spans="1:22" s="14" customFormat="1" x14ac:dyDescent="0.25">
      <c r="A83" s="8"/>
      <c r="B83" s="34"/>
      <c r="C83" s="35">
        <v>43550</v>
      </c>
      <c r="D83" s="35">
        <v>43550</v>
      </c>
      <c r="E83" s="34"/>
      <c r="F83" s="34">
        <v>2421</v>
      </c>
      <c r="G83" s="34"/>
      <c r="H83" s="36"/>
      <c r="I83" s="37">
        <v>41007800</v>
      </c>
      <c r="J83" s="34" t="s">
        <v>486</v>
      </c>
      <c r="K83" s="38">
        <v>207.14</v>
      </c>
      <c r="L83" s="47">
        <f t="shared" si="7"/>
        <v>0</v>
      </c>
      <c r="M83" s="27">
        <f t="shared" si="8"/>
        <v>0</v>
      </c>
      <c r="N83" s="29">
        <v>80</v>
      </c>
      <c r="O83" s="42"/>
      <c r="Q83" s="68">
        <f t="shared" si="10"/>
        <v>0</v>
      </c>
      <c r="R83" s="69">
        <f t="shared" si="9"/>
        <v>0</v>
      </c>
      <c r="U83" s="64"/>
      <c r="V83" s="64"/>
    </row>
    <row r="84" spans="1:22" s="14" customFormat="1" x14ac:dyDescent="0.25">
      <c r="A84" s="8"/>
      <c r="B84" s="34"/>
      <c r="C84" s="35">
        <v>43480</v>
      </c>
      <c r="D84" s="35">
        <v>43480</v>
      </c>
      <c r="E84" s="34"/>
      <c r="F84" s="34">
        <v>334</v>
      </c>
      <c r="G84" s="34"/>
      <c r="H84" s="36" t="s">
        <v>290</v>
      </c>
      <c r="I84" s="37">
        <v>41000037</v>
      </c>
      <c r="J84" s="34" t="s">
        <v>291</v>
      </c>
      <c r="K84" s="38">
        <v>1544.93</v>
      </c>
      <c r="L84" s="47">
        <f t="shared" si="7"/>
        <v>0</v>
      </c>
      <c r="M84" s="27">
        <f t="shared" si="8"/>
        <v>0</v>
      </c>
      <c r="N84" s="29">
        <v>81</v>
      </c>
      <c r="O84" s="42"/>
      <c r="Q84" s="68">
        <f t="shared" si="10"/>
        <v>0</v>
      </c>
      <c r="R84" s="69">
        <f t="shared" si="9"/>
        <v>0</v>
      </c>
      <c r="U84" s="64"/>
      <c r="V84" s="64"/>
    </row>
    <row r="85" spans="1:22" s="14" customFormat="1" x14ac:dyDescent="0.25">
      <c r="A85" s="8"/>
      <c r="B85" s="34"/>
      <c r="C85" s="35">
        <v>43481</v>
      </c>
      <c r="D85" s="35">
        <v>43481</v>
      </c>
      <c r="E85" s="34"/>
      <c r="F85" s="34">
        <v>366</v>
      </c>
      <c r="G85" s="34"/>
      <c r="H85" s="36" t="s">
        <v>301</v>
      </c>
      <c r="I85" s="37">
        <v>41000860</v>
      </c>
      <c r="J85" s="34" t="s">
        <v>104</v>
      </c>
      <c r="K85" s="38">
        <v>328.33</v>
      </c>
      <c r="L85" s="47">
        <f t="shared" si="7"/>
        <v>0</v>
      </c>
      <c r="M85" s="27">
        <f t="shared" si="8"/>
        <v>0</v>
      </c>
      <c r="N85" s="29">
        <v>82</v>
      </c>
      <c r="O85" s="42"/>
      <c r="Q85" s="68">
        <f t="shared" si="10"/>
        <v>0</v>
      </c>
      <c r="R85" s="69">
        <f t="shared" si="9"/>
        <v>0</v>
      </c>
      <c r="U85" s="64"/>
      <c r="V85" s="64"/>
    </row>
    <row r="86" spans="1:22" s="14" customFormat="1" x14ac:dyDescent="0.25">
      <c r="A86" s="8"/>
      <c r="B86" s="34"/>
      <c r="C86" s="35">
        <v>43528</v>
      </c>
      <c r="D86" s="35">
        <v>43528</v>
      </c>
      <c r="E86" s="34"/>
      <c r="F86" s="34">
        <v>370</v>
      </c>
      <c r="G86" s="34"/>
      <c r="H86" s="36"/>
      <c r="I86" s="37">
        <v>41002966</v>
      </c>
      <c r="J86" s="34" t="s">
        <v>165</v>
      </c>
      <c r="K86" s="38">
        <v>912.76</v>
      </c>
      <c r="L86" s="47">
        <f t="shared" si="7"/>
        <v>0</v>
      </c>
      <c r="M86" s="27">
        <f t="shared" si="8"/>
        <v>0</v>
      </c>
      <c r="N86" s="29">
        <v>83</v>
      </c>
      <c r="O86" s="42"/>
      <c r="Q86" s="68">
        <f t="shared" si="10"/>
        <v>0</v>
      </c>
      <c r="R86" s="69">
        <f t="shared" si="9"/>
        <v>0</v>
      </c>
      <c r="U86" s="64"/>
      <c r="V86" s="64"/>
    </row>
    <row r="87" spans="1:22" s="14" customFormat="1" x14ac:dyDescent="0.25">
      <c r="A87" s="8"/>
      <c r="B87" s="34"/>
      <c r="C87" s="35">
        <v>43487</v>
      </c>
      <c r="D87" s="35">
        <v>43487</v>
      </c>
      <c r="E87" s="34"/>
      <c r="F87" s="34">
        <v>483</v>
      </c>
      <c r="G87" s="34"/>
      <c r="H87" s="36" t="s">
        <v>304</v>
      </c>
      <c r="I87" s="37">
        <v>41007251</v>
      </c>
      <c r="J87" s="34" t="s">
        <v>305</v>
      </c>
      <c r="K87" s="38">
        <v>115.12</v>
      </c>
      <c r="L87" s="47">
        <f t="shared" si="7"/>
        <v>0</v>
      </c>
      <c r="M87" s="27">
        <f t="shared" si="8"/>
        <v>0</v>
      </c>
      <c r="N87" s="29">
        <v>84</v>
      </c>
      <c r="O87" s="42"/>
      <c r="Q87" s="68">
        <f t="shared" si="10"/>
        <v>0</v>
      </c>
      <c r="R87" s="69">
        <f t="shared" si="9"/>
        <v>0</v>
      </c>
      <c r="U87" s="64"/>
      <c r="V87" s="64"/>
    </row>
    <row r="88" spans="1:22" s="14" customFormat="1" x14ac:dyDescent="0.25">
      <c r="A88" s="8"/>
      <c r="B88" s="34"/>
      <c r="C88" s="35">
        <v>43466</v>
      </c>
      <c r="D88" s="35">
        <v>43467</v>
      </c>
      <c r="E88" s="34"/>
      <c r="F88" s="34">
        <v>106</v>
      </c>
      <c r="G88" s="34"/>
      <c r="H88" s="36" t="s">
        <v>182</v>
      </c>
      <c r="I88" s="37">
        <v>41008151</v>
      </c>
      <c r="J88" s="34" t="s">
        <v>13</v>
      </c>
      <c r="K88" s="38">
        <v>56.45</v>
      </c>
      <c r="L88" s="47">
        <f t="shared" si="7"/>
        <v>1</v>
      </c>
      <c r="M88" s="27">
        <f t="shared" si="8"/>
        <v>2.5724797889445535E-4</v>
      </c>
      <c r="N88" s="29">
        <v>85</v>
      </c>
      <c r="O88" s="42"/>
      <c r="Q88" s="68">
        <f t="shared" si="10"/>
        <v>56.45</v>
      </c>
      <c r="R88" s="69">
        <f t="shared" si="9"/>
        <v>2.5724797889445535E-4</v>
      </c>
      <c r="U88" s="64"/>
      <c r="V88" s="64"/>
    </row>
    <row r="89" spans="1:22" s="14" customFormat="1" x14ac:dyDescent="0.25">
      <c r="A89" s="8"/>
      <c r="B89" s="34"/>
      <c r="C89" s="35">
        <v>43466</v>
      </c>
      <c r="D89" s="35">
        <v>43467</v>
      </c>
      <c r="E89" s="34"/>
      <c r="F89" s="34">
        <v>108</v>
      </c>
      <c r="G89" s="34"/>
      <c r="H89" s="36" t="s">
        <v>183</v>
      </c>
      <c r="I89" s="37">
        <v>41008151</v>
      </c>
      <c r="J89" s="34" t="s">
        <v>13</v>
      </c>
      <c r="K89" s="38">
        <v>462.22</v>
      </c>
      <c r="L89" s="47">
        <f t="shared" si="7"/>
        <v>1</v>
      </c>
      <c r="M89" s="27">
        <f t="shared" si="8"/>
        <v>2.1063801736863623E-3</v>
      </c>
      <c r="N89" s="29">
        <v>86</v>
      </c>
      <c r="O89" s="42"/>
      <c r="Q89" s="68">
        <f t="shared" si="10"/>
        <v>462.22</v>
      </c>
      <c r="R89" s="69">
        <f t="shared" si="9"/>
        <v>2.1063801736863623E-3</v>
      </c>
      <c r="U89" s="64"/>
      <c r="V89" s="64"/>
    </row>
    <row r="90" spans="1:22" s="14" customFormat="1" x14ac:dyDescent="0.25">
      <c r="A90" s="8"/>
      <c r="B90" s="34"/>
      <c r="C90" s="35">
        <v>43466</v>
      </c>
      <c r="D90" s="35">
        <v>43467</v>
      </c>
      <c r="E90" s="34"/>
      <c r="F90" s="34">
        <v>110</v>
      </c>
      <c r="G90" s="34"/>
      <c r="H90" s="36" t="s">
        <v>184</v>
      </c>
      <c r="I90" s="37">
        <v>41008151</v>
      </c>
      <c r="J90" s="34" t="s">
        <v>13</v>
      </c>
      <c r="K90" s="38">
        <v>2.23</v>
      </c>
      <c r="L90" s="47">
        <f t="shared" si="7"/>
        <v>1</v>
      </c>
      <c r="M90" s="27">
        <f t="shared" si="8"/>
        <v>1.0162320512571043E-5</v>
      </c>
      <c r="N90" s="29">
        <v>87</v>
      </c>
      <c r="O90" s="42"/>
      <c r="Q90" s="68">
        <f t="shared" si="10"/>
        <v>2.23</v>
      </c>
      <c r="R90" s="69">
        <f t="shared" si="9"/>
        <v>1.0162320512571043E-5</v>
      </c>
      <c r="U90" s="64"/>
      <c r="V90" s="64"/>
    </row>
    <row r="91" spans="1:22" s="14" customFormat="1" x14ac:dyDescent="0.25">
      <c r="A91" s="8"/>
      <c r="B91" s="34"/>
      <c r="C91" s="35">
        <v>43509</v>
      </c>
      <c r="D91" s="35">
        <v>43511</v>
      </c>
      <c r="E91" s="34"/>
      <c r="F91" s="34">
        <v>1389</v>
      </c>
      <c r="G91" s="34"/>
      <c r="H91" s="36" t="s">
        <v>363</v>
      </c>
      <c r="I91" s="37">
        <v>40002910</v>
      </c>
      <c r="J91" s="34" t="s">
        <v>364</v>
      </c>
      <c r="K91" s="38">
        <v>252</v>
      </c>
      <c r="L91" s="47">
        <f t="shared" si="7"/>
        <v>2</v>
      </c>
      <c r="M91" s="27">
        <f t="shared" si="8"/>
        <v>2.2967755777290608E-3</v>
      </c>
      <c r="N91" s="29">
        <v>88</v>
      </c>
      <c r="O91" s="42"/>
      <c r="Q91" s="68">
        <f t="shared" si="10"/>
        <v>504</v>
      </c>
      <c r="R91" s="69">
        <f t="shared" si="9"/>
        <v>2.2967755777290608E-3</v>
      </c>
      <c r="U91" s="64"/>
      <c r="V91" s="64"/>
    </row>
    <row r="92" spans="1:22" s="14" customFormat="1" x14ac:dyDescent="0.25">
      <c r="A92" s="8"/>
      <c r="B92" s="34"/>
      <c r="C92" s="35">
        <v>43484</v>
      </c>
      <c r="D92" s="35">
        <v>43486</v>
      </c>
      <c r="E92" s="34"/>
      <c r="F92" s="34">
        <v>475</v>
      </c>
      <c r="G92" s="34"/>
      <c r="H92" s="36" t="s">
        <v>302</v>
      </c>
      <c r="I92" s="37">
        <v>41008151</v>
      </c>
      <c r="J92" s="34" t="s">
        <v>13</v>
      </c>
      <c r="K92" s="38">
        <v>37.68</v>
      </c>
      <c r="L92" s="47">
        <f t="shared" si="7"/>
        <v>2</v>
      </c>
      <c r="M92" s="27">
        <f t="shared" si="8"/>
        <v>3.4342263400329769E-4</v>
      </c>
      <c r="N92" s="29">
        <v>89</v>
      </c>
      <c r="O92" s="42"/>
      <c r="Q92" s="68">
        <f t="shared" si="10"/>
        <v>75.36</v>
      </c>
      <c r="R92" s="69">
        <f t="shared" si="9"/>
        <v>3.4342263400329769E-4</v>
      </c>
      <c r="U92" s="64"/>
      <c r="V92" s="64"/>
    </row>
    <row r="93" spans="1:22" s="14" customFormat="1" x14ac:dyDescent="0.25">
      <c r="A93" s="8"/>
      <c r="B93" s="34"/>
      <c r="C93" s="35">
        <v>43501</v>
      </c>
      <c r="D93" s="35">
        <v>43504</v>
      </c>
      <c r="E93" s="34"/>
      <c r="F93" s="34">
        <v>1264</v>
      </c>
      <c r="G93" s="34"/>
      <c r="H93" s="36" t="s">
        <v>357</v>
      </c>
      <c r="I93" s="37">
        <v>41000860</v>
      </c>
      <c r="J93" s="34" t="s">
        <v>104</v>
      </c>
      <c r="K93" s="38">
        <v>517.95000000000005</v>
      </c>
      <c r="L93" s="47">
        <f t="shared" si="7"/>
        <v>3</v>
      </c>
      <c r="M93" s="27">
        <f t="shared" si="8"/>
        <v>7.0810411338379006E-3</v>
      </c>
      <c r="N93" s="29">
        <v>90</v>
      </c>
      <c r="O93" s="42"/>
      <c r="Q93" s="68">
        <f t="shared" si="10"/>
        <v>1553.8500000000001</v>
      </c>
      <c r="R93" s="69">
        <f t="shared" si="9"/>
        <v>7.0810411338379006E-3</v>
      </c>
      <c r="U93" s="64"/>
      <c r="V93" s="64"/>
    </row>
    <row r="94" spans="1:22" s="14" customFormat="1" x14ac:dyDescent="0.25">
      <c r="A94" s="8"/>
      <c r="B94" s="34"/>
      <c r="C94" s="35">
        <v>43507</v>
      </c>
      <c r="D94" s="35">
        <v>43510</v>
      </c>
      <c r="E94" s="34"/>
      <c r="F94" s="34">
        <v>1318</v>
      </c>
      <c r="G94" s="34"/>
      <c r="H94" s="36" t="s">
        <v>361</v>
      </c>
      <c r="I94" s="37">
        <v>40008651</v>
      </c>
      <c r="J94" s="34" t="s">
        <v>150</v>
      </c>
      <c r="K94" s="38">
        <v>17.77</v>
      </c>
      <c r="L94" s="47">
        <f t="shared" si="7"/>
        <v>3</v>
      </c>
      <c r="M94" s="27">
        <f t="shared" si="8"/>
        <v>2.429387024776513E-4</v>
      </c>
      <c r="N94" s="29">
        <v>91</v>
      </c>
      <c r="O94" s="42"/>
      <c r="Q94" s="68">
        <f t="shared" si="10"/>
        <v>53.31</v>
      </c>
      <c r="R94" s="69">
        <f t="shared" si="9"/>
        <v>2.429387024776513E-4</v>
      </c>
      <c r="U94" s="64"/>
      <c r="V94" s="64"/>
    </row>
    <row r="95" spans="1:22" s="14" customFormat="1" x14ac:dyDescent="0.25">
      <c r="A95" s="8"/>
      <c r="B95" s="34"/>
      <c r="C95" s="35">
        <v>43528</v>
      </c>
      <c r="D95" s="35">
        <v>43531</v>
      </c>
      <c r="E95" s="34"/>
      <c r="F95" s="34">
        <v>2228</v>
      </c>
      <c r="G95" s="34"/>
      <c r="H95" s="36"/>
      <c r="I95" s="37">
        <v>41000860</v>
      </c>
      <c r="J95" s="34" t="s">
        <v>104</v>
      </c>
      <c r="K95" s="38">
        <v>139.04</v>
      </c>
      <c r="L95" s="47">
        <f t="shared" si="7"/>
        <v>3</v>
      </c>
      <c r="M95" s="27">
        <f t="shared" si="8"/>
        <v>1.9008552162348134E-3</v>
      </c>
      <c r="N95" s="29">
        <v>92</v>
      </c>
      <c r="O95" s="42"/>
      <c r="Q95" s="68">
        <f t="shared" si="10"/>
        <v>417.12</v>
      </c>
      <c r="R95" s="69">
        <f t="shared" si="9"/>
        <v>1.9008552162348134E-3</v>
      </c>
      <c r="U95" s="64"/>
      <c r="V95" s="64"/>
    </row>
    <row r="96" spans="1:22" s="14" customFormat="1" x14ac:dyDescent="0.25">
      <c r="A96" s="8"/>
      <c r="B96" s="34"/>
      <c r="C96" s="35">
        <v>43476</v>
      </c>
      <c r="D96" s="35">
        <v>43480</v>
      </c>
      <c r="E96" s="34"/>
      <c r="F96" s="34">
        <v>305</v>
      </c>
      <c r="G96" s="34"/>
      <c r="H96" s="36"/>
      <c r="I96" s="37">
        <v>41000166</v>
      </c>
      <c r="J96" s="34" t="s">
        <v>31</v>
      </c>
      <c r="K96" s="38">
        <v>417.31</v>
      </c>
      <c r="L96" s="47">
        <f t="shared" si="7"/>
        <v>4</v>
      </c>
      <c r="M96" s="27">
        <f t="shared" si="8"/>
        <v>7.6068842566834475E-3</v>
      </c>
      <c r="N96" s="29">
        <v>93</v>
      </c>
      <c r="O96" s="42"/>
      <c r="Q96" s="68">
        <f t="shared" si="10"/>
        <v>1669.24</v>
      </c>
      <c r="R96" s="69">
        <f t="shared" si="9"/>
        <v>7.6068842566834475E-3</v>
      </c>
      <c r="U96" s="64"/>
      <c r="V96" s="64"/>
    </row>
    <row r="97" spans="1:22" s="14" customFormat="1" x14ac:dyDescent="0.25">
      <c r="A97" s="8"/>
      <c r="B97" s="34"/>
      <c r="C97" s="35">
        <v>43496</v>
      </c>
      <c r="D97" s="35">
        <v>43501</v>
      </c>
      <c r="E97" s="34"/>
      <c r="F97" s="34">
        <v>1229</v>
      </c>
      <c r="G97" s="34"/>
      <c r="H97" s="36" t="s">
        <v>355</v>
      </c>
      <c r="I97" s="37">
        <v>41002593</v>
      </c>
      <c r="J97" s="34" t="s">
        <v>191</v>
      </c>
      <c r="K97" s="38">
        <v>1453.15</v>
      </c>
      <c r="L97" s="47">
        <f t="shared" si="7"/>
        <v>5</v>
      </c>
      <c r="M97" s="27">
        <f t="shared" si="8"/>
        <v>3.3110708638660565E-2</v>
      </c>
      <c r="N97" s="29">
        <v>94</v>
      </c>
      <c r="O97" s="42"/>
      <c r="Q97" s="68">
        <f t="shared" si="10"/>
        <v>7265.75</v>
      </c>
      <c r="R97" s="69">
        <f t="shared" si="9"/>
        <v>3.3110708638660565E-2</v>
      </c>
      <c r="U97" s="64"/>
      <c r="V97" s="64"/>
    </row>
    <row r="98" spans="1:22" s="14" customFormat="1" x14ac:dyDescent="0.25">
      <c r="A98" s="8"/>
      <c r="B98" s="34"/>
      <c r="C98" s="35">
        <v>43496</v>
      </c>
      <c r="D98" s="35">
        <v>43501</v>
      </c>
      <c r="E98" s="34"/>
      <c r="F98" s="34">
        <v>1230</v>
      </c>
      <c r="G98" s="34"/>
      <c r="H98" s="36" t="s">
        <v>356</v>
      </c>
      <c r="I98" s="37">
        <v>41002593</v>
      </c>
      <c r="J98" s="34" t="s">
        <v>191</v>
      </c>
      <c r="K98" s="38">
        <v>3264.51</v>
      </c>
      <c r="L98" s="47">
        <f t="shared" si="7"/>
        <v>5</v>
      </c>
      <c r="M98" s="27">
        <f t="shared" si="8"/>
        <v>7.4383401202899768E-2</v>
      </c>
      <c r="N98" s="29">
        <v>95</v>
      </c>
      <c r="O98" s="42"/>
      <c r="Q98" s="68">
        <f t="shared" si="10"/>
        <v>16322.550000000001</v>
      </c>
      <c r="R98" s="69">
        <f t="shared" si="9"/>
        <v>7.4383401202899768E-2</v>
      </c>
      <c r="U98" s="64"/>
      <c r="V98" s="64"/>
    </row>
    <row r="99" spans="1:22" s="14" customFormat="1" x14ac:dyDescent="0.25">
      <c r="A99" s="8"/>
      <c r="B99" s="34"/>
      <c r="C99" s="35">
        <v>43524</v>
      </c>
      <c r="D99" s="35">
        <v>43529</v>
      </c>
      <c r="E99" s="34"/>
      <c r="F99" s="34">
        <v>2201</v>
      </c>
      <c r="G99" s="34"/>
      <c r="H99" s="36" t="s">
        <v>451</v>
      </c>
      <c r="I99" s="37">
        <v>41002593</v>
      </c>
      <c r="J99" s="34" t="s">
        <v>191</v>
      </c>
      <c r="K99" s="38">
        <v>1547.23</v>
      </c>
      <c r="L99" s="47">
        <f t="shared" si="7"/>
        <v>5</v>
      </c>
      <c r="M99" s="27">
        <f t="shared" si="8"/>
        <v>3.5254365844541023E-2</v>
      </c>
      <c r="N99" s="29">
        <v>96</v>
      </c>
      <c r="O99" s="42"/>
      <c r="Q99" s="68">
        <f t="shared" si="10"/>
        <v>7736.15</v>
      </c>
      <c r="R99" s="69">
        <f t="shared" si="9"/>
        <v>3.5254365844541023E-2</v>
      </c>
      <c r="U99" s="64"/>
      <c r="V99" s="64"/>
    </row>
    <row r="100" spans="1:22" s="14" customFormat="1" x14ac:dyDescent="0.25">
      <c r="A100" s="8"/>
      <c r="B100" s="34"/>
      <c r="C100" s="35">
        <v>43524</v>
      </c>
      <c r="D100" s="35">
        <v>43529</v>
      </c>
      <c r="E100" s="34"/>
      <c r="F100" s="34">
        <v>2202</v>
      </c>
      <c r="G100" s="34"/>
      <c r="H100" s="36" t="s">
        <v>452</v>
      </c>
      <c r="I100" s="37">
        <v>41002593</v>
      </c>
      <c r="J100" s="34" t="s">
        <v>191</v>
      </c>
      <c r="K100" s="38">
        <v>3336</v>
      </c>
      <c r="L100" s="47">
        <f t="shared" ref="L100:L131" si="11">+D100-C100</f>
        <v>5</v>
      </c>
      <c r="M100" s="27">
        <f t="shared" ref="M100:M131" si="12">K100/$K$277*L100</f>
        <v>7.6012334596271297E-2</v>
      </c>
      <c r="N100" s="29">
        <v>97</v>
      </c>
      <c r="O100" s="42"/>
      <c r="Q100" s="68">
        <f t="shared" si="10"/>
        <v>16680</v>
      </c>
      <c r="R100" s="69">
        <f t="shared" ref="R100:R131" si="13">K100/$K$277*L100</f>
        <v>7.6012334596271297E-2</v>
      </c>
      <c r="U100" s="64"/>
      <c r="V100" s="64"/>
    </row>
    <row r="101" spans="1:22" s="14" customFormat="1" x14ac:dyDescent="0.25">
      <c r="A101" s="8"/>
      <c r="B101" s="34"/>
      <c r="C101" s="35">
        <v>43530</v>
      </c>
      <c r="D101" s="35">
        <v>43535</v>
      </c>
      <c r="E101" s="34"/>
      <c r="F101" s="34">
        <v>2250</v>
      </c>
      <c r="G101" s="34"/>
      <c r="H101" s="36"/>
      <c r="I101" s="37">
        <v>40001180</v>
      </c>
      <c r="J101" s="34" t="s">
        <v>458</v>
      </c>
      <c r="K101" s="38">
        <v>5009.32</v>
      </c>
      <c r="L101" s="47">
        <f t="shared" si="11"/>
        <v>5</v>
      </c>
      <c r="M101" s="27">
        <f t="shared" si="12"/>
        <v>0.11413972060545376</v>
      </c>
      <c r="N101" s="29">
        <v>98</v>
      </c>
      <c r="O101" s="42"/>
      <c r="Q101" s="68">
        <f t="shared" si="10"/>
        <v>25046.6</v>
      </c>
      <c r="R101" s="69">
        <f t="shared" si="13"/>
        <v>0.11413972060545376</v>
      </c>
      <c r="U101" s="64"/>
      <c r="V101" s="64"/>
    </row>
    <row r="102" spans="1:22" s="14" customFormat="1" x14ac:dyDescent="0.25">
      <c r="A102" s="8"/>
      <c r="B102" s="34"/>
      <c r="C102" s="35">
        <v>43531</v>
      </c>
      <c r="D102" s="35">
        <v>43536</v>
      </c>
      <c r="E102" s="34"/>
      <c r="F102" s="34">
        <v>2273</v>
      </c>
      <c r="G102" s="34"/>
      <c r="H102" s="36"/>
      <c r="I102" s="37">
        <v>41000001</v>
      </c>
      <c r="J102" s="34" t="s">
        <v>79</v>
      </c>
      <c r="K102" s="38">
        <v>9.68</v>
      </c>
      <c r="L102" s="47">
        <f t="shared" si="11"/>
        <v>5</v>
      </c>
      <c r="M102" s="27">
        <f t="shared" si="12"/>
        <v>2.2056336897239393E-4</v>
      </c>
      <c r="N102" s="29">
        <v>99</v>
      </c>
      <c r="O102" s="42"/>
      <c r="Q102" s="68">
        <f t="shared" si="10"/>
        <v>48.4</v>
      </c>
      <c r="R102" s="69">
        <f t="shared" si="13"/>
        <v>2.2056336897239393E-4</v>
      </c>
      <c r="U102" s="64"/>
      <c r="V102" s="64"/>
    </row>
    <row r="103" spans="1:22" s="14" customFormat="1" x14ac:dyDescent="0.25">
      <c r="A103" s="8"/>
      <c r="B103" s="34"/>
      <c r="C103" s="35">
        <v>43503</v>
      </c>
      <c r="D103" s="35">
        <v>43509</v>
      </c>
      <c r="E103" s="34"/>
      <c r="F103" s="34">
        <v>1357</v>
      </c>
      <c r="G103" s="34"/>
      <c r="H103" s="36" t="s">
        <v>368</v>
      </c>
      <c r="I103" s="37">
        <v>41000001</v>
      </c>
      <c r="J103" s="34" t="s">
        <v>79</v>
      </c>
      <c r="K103" s="38">
        <v>66.72</v>
      </c>
      <c r="L103" s="47">
        <f t="shared" si="11"/>
        <v>6</v>
      </c>
      <c r="M103" s="27">
        <f t="shared" si="12"/>
        <v>1.8242960303105115E-3</v>
      </c>
      <c r="N103" s="29">
        <v>100</v>
      </c>
      <c r="O103" s="42"/>
      <c r="Q103" s="68">
        <f t="shared" si="10"/>
        <v>400.32</v>
      </c>
      <c r="R103" s="69">
        <f t="shared" si="13"/>
        <v>1.8242960303105115E-3</v>
      </c>
      <c r="U103" s="64"/>
      <c r="V103" s="64"/>
    </row>
    <row r="104" spans="1:22" s="14" customFormat="1" x14ac:dyDescent="0.25">
      <c r="A104" s="8"/>
      <c r="B104" s="34"/>
      <c r="C104" s="35">
        <v>43518</v>
      </c>
      <c r="D104" s="35">
        <v>43524</v>
      </c>
      <c r="E104" s="34"/>
      <c r="F104" s="34"/>
      <c r="G104" s="34"/>
      <c r="H104" s="36" t="s">
        <v>469</v>
      </c>
      <c r="I104" s="37">
        <v>41008640</v>
      </c>
      <c r="J104" s="34" t="s">
        <v>170</v>
      </c>
      <c r="K104" s="38">
        <v>537.76</v>
      </c>
      <c r="L104" s="47">
        <f t="shared" si="11"/>
        <v>6</v>
      </c>
      <c r="M104" s="27">
        <f t="shared" si="12"/>
        <v>1.4703738508090236E-2</v>
      </c>
      <c r="N104" s="29">
        <v>101</v>
      </c>
      <c r="O104" s="42"/>
      <c r="Q104" s="68">
        <f t="shared" si="10"/>
        <v>3226.56</v>
      </c>
      <c r="R104" s="69">
        <f t="shared" si="13"/>
        <v>1.4703738508090236E-2</v>
      </c>
      <c r="U104" s="64"/>
      <c r="V104" s="64"/>
    </row>
    <row r="105" spans="1:22" s="14" customFormat="1" x14ac:dyDescent="0.25">
      <c r="A105" s="8"/>
      <c r="B105" s="34"/>
      <c r="C105" s="35">
        <v>43465</v>
      </c>
      <c r="D105" s="35">
        <v>43472</v>
      </c>
      <c r="E105" s="34"/>
      <c r="F105" s="34">
        <v>146</v>
      </c>
      <c r="G105" s="34"/>
      <c r="H105" s="36" t="s">
        <v>190</v>
      </c>
      <c r="I105" s="37">
        <v>41002593</v>
      </c>
      <c r="J105" s="34" t="s">
        <v>191</v>
      </c>
      <c r="K105" s="38">
        <v>904.91</v>
      </c>
      <c r="L105" s="47">
        <f t="shared" si="11"/>
        <v>7</v>
      </c>
      <c r="M105" s="27">
        <f t="shared" si="12"/>
        <v>2.886632205615006E-2</v>
      </c>
      <c r="N105" s="29">
        <v>102</v>
      </c>
      <c r="O105" s="42"/>
      <c r="Q105" s="68">
        <f t="shared" si="10"/>
        <v>6334.37</v>
      </c>
      <c r="R105" s="69">
        <f t="shared" si="13"/>
        <v>2.886632205615006E-2</v>
      </c>
      <c r="U105" s="64"/>
      <c r="V105" s="64"/>
    </row>
    <row r="106" spans="1:22" s="14" customFormat="1" x14ac:dyDescent="0.25">
      <c r="A106" s="8"/>
      <c r="B106" s="34"/>
      <c r="C106" s="35">
        <v>43465</v>
      </c>
      <c r="D106" s="35">
        <v>43472</v>
      </c>
      <c r="E106" s="34"/>
      <c r="F106" s="34">
        <v>147</v>
      </c>
      <c r="G106" s="34"/>
      <c r="H106" s="36" t="s">
        <v>192</v>
      </c>
      <c r="I106" s="37">
        <v>41002593</v>
      </c>
      <c r="J106" s="34" t="s">
        <v>191</v>
      </c>
      <c r="K106" s="38">
        <v>2795.5</v>
      </c>
      <c r="L106" s="47">
        <f t="shared" si="11"/>
        <v>7</v>
      </c>
      <c r="M106" s="27">
        <f t="shared" si="12"/>
        <v>8.9175501771410981E-2</v>
      </c>
      <c r="N106" s="29">
        <v>103</v>
      </c>
      <c r="O106" s="42"/>
      <c r="Q106" s="68">
        <f t="shared" si="10"/>
        <v>19568.5</v>
      </c>
      <c r="R106" s="69">
        <f t="shared" si="13"/>
        <v>8.9175501771410981E-2</v>
      </c>
      <c r="U106" s="64"/>
      <c r="V106" s="64"/>
    </row>
    <row r="107" spans="1:22" s="14" customFormat="1" x14ac:dyDescent="0.25">
      <c r="A107" s="8"/>
      <c r="B107" s="34"/>
      <c r="C107" s="35">
        <v>43518</v>
      </c>
      <c r="D107" s="35">
        <v>43525</v>
      </c>
      <c r="E107" s="34"/>
      <c r="F107" s="34">
        <v>2157</v>
      </c>
      <c r="G107" s="34"/>
      <c r="H107" s="36" t="s">
        <v>437</v>
      </c>
      <c r="I107" s="37">
        <v>41005150</v>
      </c>
      <c r="J107" s="34" t="s">
        <v>28</v>
      </c>
      <c r="K107" s="38">
        <v>953.48</v>
      </c>
      <c r="L107" s="47">
        <f t="shared" si="11"/>
        <v>7</v>
      </c>
      <c r="M107" s="27">
        <f t="shared" si="12"/>
        <v>3.0415688581293124E-2</v>
      </c>
      <c r="N107" s="29">
        <v>104</v>
      </c>
      <c r="O107" s="42"/>
      <c r="Q107" s="68">
        <f t="shared" si="10"/>
        <v>6674.3600000000006</v>
      </c>
      <c r="R107" s="69">
        <f t="shared" si="13"/>
        <v>3.0415688581293124E-2</v>
      </c>
      <c r="U107" s="64"/>
      <c r="V107" s="64"/>
    </row>
    <row r="108" spans="1:22" s="14" customFormat="1" x14ac:dyDescent="0.25">
      <c r="A108" s="8"/>
      <c r="B108" s="34"/>
      <c r="C108" s="35">
        <v>43546</v>
      </c>
      <c r="D108" s="35">
        <v>43553</v>
      </c>
      <c r="E108" s="34"/>
      <c r="F108" s="34">
        <v>2479</v>
      </c>
      <c r="G108" s="34"/>
      <c r="H108" s="36"/>
      <c r="I108" s="37">
        <v>41008640</v>
      </c>
      <c r="J108" s="34" t="s">
        <v>170</v>
      </c>
      <c r="K108" s="38">
        <v>529.96</v>
      </c>
      <c r="L108" s="47">
        <f t="shared" si="11"/>
        <v>7</v>
      </c>
      <c r="M108" s="27">
        <f t="shared" si="12"/>
        <v>1.690554423851796E-2</v>
      </c>
      <c r="N108" s="29">
        <v>105</v>
      </c>
      <c r="O108" s="42"/>
      <c r="Q108" s="68">
        <f t="shared" si="10"/>
        <v>3709.7200000000003</v>
      </c>
      <c r="R108" s="69">
        <f t="shared" si="13"/>
        <v>1.690554423851796E-2</v>
      </c>
      <c r="U108" s="64"/>
      <c r="V108" s="64"/>
    </row>
    <row r="109" spans="1:22" s="14" customFormat="1" x14ac:dyDescent="0.25">
      <c r="A109" s="8"/>
      <c r="B109" s="34"/>
      <c r="C109" s="35">
        <v>43517</v>
      </c>
      <c r="D109" s="35">
        <v>43525</v>
      </c>
      <c r="E109" s="34"/>
      <c r="F109" s="34">
        <v>2160</v>
      </c>
      <c r="G109" s="34"/>
      <c r="H109" s="36" t="s">
        <v>440</v>
      </c>
      <c r="I109" s="37">
        <v>41007650</v>
      </c>
      <c r="J109" s="34" t="s">
        <v>29</v>
      </c>
      <c r="K109" s="38">
        <v>730.05</v>
      </c>
      <c r="L109" s="47">
        <f t="shared" si="11"/>
        <v>8</v>
      </c>
      <c r="M109" s="27">
        <f t="shared" si="12"/>
        <v>2.6615254135255569E-2</v>
      </c>
      <c r="N109" s="29">
        <v>106</v>
      </c>
      <c r="O109" s="42"/>
      <c r="Q109" s="68">
        <f t="shared" si="10"/>
        <v>5840.4</v>
      </c>
      <c r="R109" s="69">
        <f t="shared" si="13"/>
        <v>2.6615254135255569E-2</v>
      </c>
      <c r="U109" s="64"/>
      <c r="V109" s="64"/>
    </row>
    <row r="110" spans="1:22" s="14" customFormat="1" x14ac:dyDescent="0.25">
      <c r="A110" s="8"/>
      <c r="B110" s="34"/>
      <c r="C110" s="35">
        <v>43487</v>
      </c>
      <c r="D110" s="35">
        <v>43496</v>
      </c>
      <c r="E110" s="34"/>
      <c r="F110" s="34">
        <v>961</v>
      </c>
      <c r="G110" s="34"/>
      <c r="H110" s="36"/>
      <c r="I110" s="37">
        <v>41008640</v>
      </c>
      <c r="J110" s="34" t="s">
        <v>170</v>
      </c>
      <c r="K110" s="38">
        <v>496.32</v>
      </c>
      <c r="L110" s="47">
        <f t="shared" si="11"/>
        <v>9</v>
      </c>
      <c r="M110" s="27">
        <f t="shared" si="12"/>
        <v>2.0355993834615848E-2</v>
      </c>
      <c r="N110" s="29">
        <v>107</v>
      </c>
      <c r="O110" s="42"/>
      <c r="Q110" s="68">
        <f t="shared" si="10"/>
        <v>4466.88</v>
      </c>
      <c r="R110" s="69">
        <f t="shared" si="13"/>
        <v>2.0355993834615848E-2</v>
      </c>
      <c r="U110" s="64"/>
      <c r="V110" s="64"/>
    </row>
    <row r="111" spans="1:22" s="14" customFormat="1" x14ac:dyDescent="0.25">
      <c r="A111" s="8"/>
      <c r="B111" s="34"/>
      <c r="C111" s="35">
        <v>43530</v>
      </c>
      <c r="D111" s="35">
        <v>43543</v>
      </c>
      <c r="E111" s="34"/>
      <c r="F111" s="34">
        <v>2342</v>
      </c>
      <c r="G111" s="34"/>
      <c r="H111" s="36"/>
      <c r="I111" s="37">
        <v>41000060</v>
      </c>
      <c r="J111" s="34" t="s">
        <v>481</v>
      </c>
      <c r="K111" s="38">
        <v>964.13</v>
      </c>
      <c r="L111" s="47">
        <f t="shared" si="11"/>
        <v>13</v>
      </c>
      <c r="M111" s="27">
        <f t="shared" si="12"/>
        <v>5.7117208513545542E-2</v>
      </c>
      <c r="N111" s="29">
        <v>108</v>
      </c>
      <c r="O111" s="42"/>
      <c r="Q111" s="68">
        <f t="shared" si="10"/>
        <v>12533.69</v>
      </c>
      <c r="R111" s="69">
        <f t="shared" si="13"/>
        <v>5.7117208513545542E-2</v>
      </c>
      <c r="U111" s="64"/>
      <c r="V111" s="64"/>
    </row>
    <row r="112" spans="1:22" s="14" customFormat="1" x14ac:dyDescent="0.25">
      <c r="A112" s="8"/>
      <c r="B112" s="34"/>
      <c r="C112" s="35">
        <v>43497</v>
      </c>
      <c r="D112" s="35">
        <v>43511</v>
      </c>
      <c r="E112" s="34"/>
      <c r="F112" s="34">
        <v>1411</v>
      </c>
      <c r="G112" s="34"/>
      <c r="H112" s="36" t="s">
        <v>399</v>
      </c>
      <c r="I112" s="37">
        <v>41002530</v>
      </c>
      <c r="J112" s="34" t="s">
        <v>107</v>
      </c>
      <c r="K112" s="38">
        <v>363</v>
      </c>
      <c r="L112" s="47">
        <f t="shared" si="11"/>
        <v>14</v>
      </c>
      <c r="M112" s="27">
        <f t="shared" si="12"/>
        <v>2.3159153742101365E-2</v>
      </c>
      <c r="N112" s="29">
        <v>109</v>
      </c>
      <c r="O112" s="42"/>
      <c r="Q112" s="68">
        <f t="shared" si="10"/>
        <v>5082</v>
      </c>
      <c r="R112" s="69">
        <f t="shared" si="13"/>
        <v>2.3159153742101365E-2</v>
      </c>
      <c r="U112" s="64"/>
      <c r="V112" s="64"/>
    </row>
    <row r="113" spans="1:22" s="14" customFormat="1" x14ac:dyDescent="0.25">
      <c r="A113" s="8"/>
      <c r="B113" s="34"/>
      <c r="C113" s="35">
        <v>43495</v>
      </c>
      <c r="D113" s="35">
        <v>43511</v>
      </c>
      <c r="E113" s="34"/>
      <c r="F113" s="34">
        <v>1396</v>
      </c>
      <c r="G113" s="34"/>
      <c r="H113" s="36" t="s">
        <v>378</v>
      </c>
      <c r="I113" s="37">
        <v>41005150</v>
      </c>
      <c r="J113" s="34" t="s">
        <v>28</v>
      </c>
      <c r="K113" s="38">
        <v>953.48</v>
      </c>
      <c r="L113" s="47">
        <f t="shared" si="11"/>
        <v>16</v>
      </c>
      <c r="M113" s="27">
        <f t="shared" si="12"/>
        <v>6.9521573900098568E-2</v>
      </c>
      <c r="N113" s="29">
        <v>110</v>
      </c>
      <c r="O113" s="42"/>
      <c r="Q113" s="68">
        <f t="shared" si="10"/>
        <v>15255.68</v>
      </c>
      <c r="R113" s="69">
        <f t="shared" si="13"/>
        <v>6.9521573900098568E-2</v>
      </c>
      <c r="U113" s="64"/>
      <c r="V113" s="64"/>
    </row>
    <row r="114" spans="1:22" s="14" customFormat="1" x14ac:dyDescent="0.25">
      <c r="A114" s="8"/>
      <c r="B114" s="34"/>
      <c r="C114" s="35">
        <v>43495</v>
      </c>
      <c r="D114" s="35">
        <v>43511</v>
      </c>
      <c r="E114" s="34"/>
      <c r="F114" s="34">
        <v>1412</v>
      </c>
      <c r="G114" s="34"/>
      <c r="H114" s="36" t="s">
        <v>400</v>
      </c>
      <c r="I114" s="37">
        <v>41000173</v>
      </c>
      <c r="J114" s="34" t="s">
        <v>101</v>
      </c>
      <c r="K114" s="38">
        <v>151.01</v>
      </c>
      <c r="L114" s="47">
        <f t="shared" si="11"/>
        <v>16</v>
      </c>
      <c r="M114" s="27">
        <f t="shared" si="12"/>
        <v>1.1010669206122713E-2</v>
      </c>
      <c r="N114" s="29">
        <v>111</v>
      </c>
      <c r="O114" s="42"/>
      <c r="Q114" s="68">
        <f t="shared" si="10"/>
        <v>2416.16</v>
      </c>
      <c r="R114" s="69">
        <f t="shared" si="13"/>
        <v>1.1010669206122713E-2</v>
      </c>
      <c r="U114" s="64"/>
      <c r="V114" s="64"/>
    </row>
    <row r="115" spans="1:22" s="14" customFormat="1" x14ac:dyDescent="0.25">
      <c r="A115" s="8"/>
      <c r="B115" s="34"/>
      <c r="C115" s="35">
        <v>43493</v>
      </c>
      <c r="D115" s="35">
        <v>43511</v>
      </c>
      <c r="E115" s="34"/>
      <c r="F115" s="34">
        <v>1405</v>
      </c>
      <c r="G115" s="34"/>
      <c r="H115" s="36" t="s">
        <v>388</v>
      </c>
      <c r="I115" s="37">
        <v>41001147</v>
      </c>
      <c r="J115" s="34" t="s">
        <v>389</v>
      </c>
      <c r="K115" s="38">
        <v>721.77</v>
      </c>
      <c r="L115" s="47">
        <f t="shared" si="11"/>
        <v>18</v>
      </c>
      <c r="M115" s="27">
        <f t="shared" si="12"/>
        <v>5.9205132454910867E-2</v>
      </c>
      <c r="N115" s="29">
        <v>112</v>
      </c>
      <c r="O115" s="42"/>
      <c r="Q115" s="68">
        <f t="shared" si="10"/>
        <v>12991.86</v>
      </c>
      <c r="R115" s="69">
        <f t="shared" si="13"/>
        <v>5.9205132454910867E-2</v>
      </c>
      <c r="U115" s="64"/>
      <c r="V115" s="64"/>
    </row>
    <row r="116" spans="1:22" s="14" customFormat="1" x14ac:dyDescent="0.25">
      <c r="A116" s="8"/>
      <c r="B116" s="34"/>
      <c r="C116" s="35">
        <v>43507</v>
      </c>
      <c r="D116" s="35">
        <v>43525</v>
      </c>
      <c r="E116" s="34"/>
      <c r="F116" s="34">
        <v>2136</v>
      </c>
      <c r="G116" s="34"/>
      <c r="H116" s="36" t="s">
        <v>414</v>
      </c>
      <c r="I116" s="37">
        <v>41005615</v>
      </c>
      <c r="J116" s="34" t="s">
        <v>415</v>
      </c>
      <c r="K116" s="38">
        <v>256.77</v>
      </c>
      <c r="L116" s="47">
        <f t="shared" si="11"/>
        <v>18</v>
      </c>
      <c r="M116" s="27">
        <f t="shared" si="12"/>
        <v>2.1062252324767532E-2</v>
      </c>
      <c r="N116" s="29">
        <v>113</v>
      </c>
      <c r="O116" s="42"/>
      <c r="Q116" s="68">
        <f t="shared" si="10"/>
        <v>4621.8599999999997</v>
      </c>
      <c r="R116" s="69">
        <f t="shared" si="13"/>
        <v>2.1062252324767532E-2</v>
      </c>
      <c r="U116" s="64"/>
      <c r="V116" s="64"/>
    </row>
    <row r="117" spans="1:22" s="14" customFormat="1" x14ac:dyDescent="0.25">
      <c r="A117" s="8"/>
      <c r="B117" s="34"/>
      <c r="C117" s="35">
        <v>43504</v>
      </c>
      <c r="D117" s="35">
        <v>43525</v>
      </c>
      <c r="E117" s="34"/>
      <c r="F117" s="34">
        <v>2140</v>
      </c>
      <c r="G117" s="34"/>
      <c r="H117" s="36" t="s">
        <v>419</v>
      </c>
      <c r="I117" s="37">
        <v>40001070</v>
      </c>
      <c r="J117" s="34" t="s">
        <v>132</v>
      </c>
      <c r="K117" s="38">
        <v>308</v>
      </c>
      <c r="L117" s="47">
        <f t="shared" si="11"/>
        <v>21</v>
      </c>
      <c r="M117" s="27">
        <f t="shared" si="12"/>
        <v>2.9475286580856283E-2</v>
      </c>
      <c r="N117" s="29">
        <v>114</v>
      </c>
      <c r="O117" s="42"/>
      <c r="Q117" s="68">
        <f t="shared" si="10"/>
        <v>6468</v>
      </c>
      <c r="R117" s="69">
        <f t="shared" si="13"/>
        <v>2.9475286580856283E-2</v>
      </c>
      <c r="U117" s="64"/>
      <c r="V117" s="64"/>
    </row>
    <row r="118" spans="1:22" s="14" customFormat="1" x14ac:dyDescent="0.25">
      <c r="A118" s="8"/>
      <c r="B118" s="34"/>
      <c r="C118" s="35">
        <v>43518</v>
      </c>
      <c r="D118" s="35">
        <v>43542</v>
      </c>
      <c r="E118" s="34"/>
      <c r="F118" s="34">
        <v>2330</v>
      </c>
      <c r="G118" s="34"/>
      <c r="H118" s="36" t="s">
        <v>468</v>
      </c>
      <c r="I118" s="37">
        <v>41000115</v>
      </c>
      <c r="J118" s="34" t="s">
        <v>90</v>
      </c>
      <c r="K118" s="38">
        <v>159.5</v>
      </c>
      <c r="L118" s="47">
        <f t="shared" si="11"/>
        <v>24</v>
      </c>
      <c r="M118" s="27">
        <f t="shared" si="12"/>
        <v>1.7444557364180248E-2</v>
      </c>
      <c r="N118" s="29">
        <v>115</v>
      </c>
      <c r="O118" s="42"/>
      <c r="Q118" s="68">
        <f t="shared" si="10"/>
        <v>3828</v>
      </c>
      <c r="R118" s="69">
        <f t="shared" si="13"/>
        <v>1.7444557364180248E-2</v>
      </c>
      <c r="U118" s="64"/>
      <c r="V118" s="64"/>
    </row>
    <row r="119" spans="1:22" s="14" customFormat="1" x14ac:dyDescent="0.25">
      <c r="A119" s="8"/>
      <c r="B119" s="34"/>
      <c r="C119" s="35">
        <v>43455</v>
      </c>
      <c r="D119" s="35">
        <v>43480</v>
      </c>
      <c r="E119" s="34"/>
      <c r="F119" s="34">
        <v>314</v>
      </c>
      <c r="G119" s="34"/>
      <c r="H119" s="36" t="s">
        <v>262</v>
      </c>
      <c r="I119" s="37">
        <v>40002950</v>
      </c>
      <c r="J119" s="34" t="s">
        <v>20</v>
      </c>
      <c r="K119" s="38">
        <v>169.4</v>
      </c>
      <c r="L119" s="47">
        <f t="shared" si="11"/>
        <v>25</v>
      </c>
      <c r="M119" s="27">
        <f t="shared" si="12"/>
        <v>1.9299294785084471E-2</v>
      </c>
      <c r="N119" s="29">
        <v>116</v>
      </c>
      <c r="O119" s="42"/>
      <c r="Q119" s="68">
        <f t="shared" si="10"/>
        <v>4235</v>
      </c>
      <c r="R119" s="69">
        <f t="shared" si="13"/>
        <v>1.9299294785084471E-2</v>
      </c>
      <c r="U119" s="64"/>
      <c r="V119" s="64"/>
    </row>
    <row r="120" spans="1:22" x14ac:dyDescent="0.25">
      <c r="A120" s="8"/>
      <c r="B120" s="34"/>
      <c r="C120" s="35">
        <v>43455</v>
      </c>
      <c r="D120" s="35">
        <v>43480</v>
      </c>
      <c r="E120" s="34"/>
      <c r="F120" s="34">
        <v>337</v>
      </c>
      <c r="G120" s="34"/>
      <c r="H120" s="36" t="s">
        <v>295</v>
      </c>
      <c r="I120" s="37">
        <v>41005150</v>
      </c>
      <c r="J120" s="34" t="s">
        <v>28</v>
      </c>
      <c r="K120" s="38">
        <v>396.28</v>
      </c>
      <c r="L120" s="47">
        <f t="shared" si="11"/>
        <v>25</v>
      </c>
      <c r="M120" s="27">
        <f t="shared" si="12"/>
        <v>4.5147134223336917E-2</v>
      </c>
      <c r="N120" s="29">
        <v>117</v>
      </c>
      <c r="O120" s="42"/>
      <c r="P120" s="14"/>
      <c r="Q120" s="68">
        <f t="shared" si="10"/>
        <v>9907</v>
      </c>
      <c r="R120" s="69">
        <f t="shared" si="13"/>
        <v>4.5147134223336917E-2</v>
      </c>
      <c r="T120" s="14"/>
      <c r="U120" s="64"/>
      <c r="V120" s="64"/>
    </row>
    <row r="121" spans="1:22" x14ac:dyDescent="0.25">
      <c r="A121" s="8"/>
      <c r="B121" s="34"/>
      <c r="C121" s="35">
        <v>43486</v>
      </c>
      <c r="D121" s="35">
        <v>43511</v>
      </c>
      <c r="E121" s="34"/>
      <c r="F121" s="34">
        <v>1404</v>
      </c>
      <c r="G121" s="34"/>
      <c r="H121" s="36" t="s">
        <v>386</v>
      </c>
      <c r="I121" s="37">
        <v>41007650</v>
      </c>
      <c r="J121" s="34" t="s">
        <v>29</v>
      </c>
      <c r="K121" s="38">
        <v>601.37</v>
      </c>
      <c r="L121" s="47">
        <f t="shared" si="11"/>
        <v>25</v>
      </c>
      <c r="M121" s="27">
        <f t="shared" si="12"/>
        <v>6.8512496487049865E-2</v>
      </c>
      <c r="N121" s="29">
        <v>118</v>
      </c>
      <c r="O121" s="42"/>
      <c r="P121" s="14"/>
      <c r="Q121" s="68">
        <f t="shared" si="10"/>
        <v>15034.25</v>
      </c>
      <c r="R121" s="69">
        <f t="shared" si="13"/>
        <v>6.8512496487049865E-2</v>
      </c>
      <c r="S121" s="14"/>
      <c r="T121" s="14"/>
      <c r="U121" s="64"/>
      <c r="V121" s="64"/>
    </row>
    <row r="122" spans="1:22" x14ac:dyDescent="0.25">
      <c r="A122" s="8"/>
      <c r="B122" s="34"/>
      <c r="C122" s="35">
        <v>43517</v>
      </c>
      <c r="D122" s="35">
        <v>43542</v>
      </c>
      <c r="E122" s="34"/>
      <c r="F122" s="34">
        <v>2331</v>
      </c>
      <c r="G122" s="34"/>
      <c r="H122" s="36" t="s">
        <v>470</v>
      </c>
      <c r="I122" s="37">
        <v>40007508</v>
      </c>
      <c r="J122" s="34" t="s">
        <v>148</v>
      </c>
      <c r="K122" s="38">
        <v>620.07000000000005</v>
      </c>
      <c r="L122" s="47">
        <f t="shared" si="11"/>
        <v>25</v>
      </c>
      <c r="M122" s="27">
        <f t="shared" si="12"/>
        <v>7.0642938119169593E-2</v>
      </c>
      <c r="N122" s="29">
        <v>119</v>
      </c>
      <c r="O122" s="42"/>
      <c r="P122" s="14"/>
      <c r="Q122" s="68">
        <f t="shared" si="10"/>
        <v>15501.750000000002</v>
      </c>
      <c r="R122" s="69">
        <f t="shared" si="13"/>
        <v>7.0642938119169593E-2</v>
      </c>
      <c r="T122" s="14"/>
      <c r="U122" s="64"/>
      <c r="V122" s="64"/>
    </row>
    <row r="123" spans="1:22" x14ac:dyDescent="0.25">
      <c r="A123" s="8"/>
      <c r="B123" s="34"/>
      <c r="C123" s="35">
        <v>43454</v>
      </c>
      <c r="D123" s="35">
        <v>43480</v>
      </c>
      <c r="E123" s="34"/>
      <c r="F123" s="34">
        <v>318</v>
      </c>
      <c r="G123" s="34"/>
      <c r="H123" s="36" t="s">
        <v>267</v>
      </c>
      <c r="I123" s="37">
        <v>41002557</v>
      </c>
      <c r="J123" s="34" t="s">
        <v>32</v>
      </c>
      <c r="K123" s="38">
        <v>15.46</v>
      </c>
      <c r="L123" s="47">
        <f t="shared" si="11"/>
        <v>26</v>
      </c>
      <c r="M123" s="27">
        <f t="shared" si="12"/>
        <v>1.8317696651269314E-3</v>
      </c>
      <c r="N123" s="29">
        <v>120</v>
      </c>
      <c r="O123" s="42"/>
      <c r="P123" s="14"/>
      <c r="Q123" s="68">
        <f t="shared" si="10"/>
        <v>401.96000000000004</v>
      </c>
      <c r="R123" s="69">
        <f t="shared" si="13"/>
        <v>1.8317696651269314E-3</v>
      </c>
      <c r="T123" s="14"/>
      <c r="U123" s="64"/>
      <c r="V123" s="64"/>
    </row>
    <row r="124" spans="1:22" x14ac:dyDescent="0.25">
      <c r="A124" s="8"/>
      <c r="B124" s="34"/>
      <c r="C124" s="35">
        <v>43454</v>
      </c>
      <c r="D124" s="35">
        <v>43480</v>
      </c>
      <c r="E124" s="34"/>
      <c r="F124" s="34">
        <v>320</v>
      </c>
      <c r="G124" s="34"/>
      <c r="H124" s="36" t="s">
        <v>269</v>
      </c>
      <c r="I124" s="37">
        <v>41002511</v>
      </c>
      <c r="J124" s="34" t="s">
        <v>157</v>
      </c>
      <c r="K124" s="38">
        <v>36.74</v>
      </c>
      <c r="L124" s="47">
        <f t="shared" si="11"/>
        <v>26</v>
      </c>
      <c r="M124" s="27">
        <f t="shared" si="12"/>
        <v>4.3531188549006117E-3</v>
      </c>
      <c r="N124" s="29">
        <v>121</v>
      </c>
      <c r="O124" s="42"/>
      <c r="P124" s="14"/>
      <c r="Q124" s="68">
        <f t="shared" si="10"/>
        <v>955.24</v>
      </c>
      <c r="R124" s="69">
        <f t="shared" si="13"/>
        <v>4.3531188549006117E-3</v>
      </c>
      <c r="T124" s="14"/>
      <c r="U124" s="64"/>
      <c r="V124" s="64"/>
    </row>
    <row r="125" spans="1:22" x14ac:dyDescent="0.25">
      <c r="A125" s="8"/>
      <c r="B125" s="34"/>
      <c r="C125" s="35">
        <v>43454</v>
      </c>
      <c r="D125" s="35">
        <v>43480</v>
      </c>
      <c r="E125" s="34"/>
      <c r="F125" s="34">
        <v>323</v>
      </c>
      <c r="G125" s="34"/>
      <c r="H125" s="36" t="s">
        <v>274</v>
      </c>
      <c r="I125" s="37">
        <v>40001800</v>
      </c>
      <c r="J125" s="34" t="s">
        <v>86</v>
      </c>
      <c r="K125" s="38">
        <v>1395.37</v>
      </c>
      <c r="L125" s="47">
        <f t="shared" si="11"/>
        <v>26</v>
      </c>
      <c r="M125" s="27">
        <f t="shared" si="12"/>
        <v>0.16532965314541823</v>
      </c>
      <c r="N125" s="29">
        <v>122</v>
      </c>
      <c r="O125" s="42"/>
      <c r="P125" s="14"/>
      <c r="Q125" s="68">
        <f t="shared" si="10"/>
        <v>36279.619999999995</v>
      </c>
      <c r="R125" s="69">
        <f t="shared" si="13"/>
        <v>0.16532965314541823</v>
      </c>
      <c r="T125" s="14"/>
      <c r="U125" s="64"/>
      <c r="V125" s="64"/>
    </row>
    <row r="126" spans="1:22" x14ac:dyDescent="0.25">
      <c r="A126" s="8"/>
      <c r="B126" s="34"/>
      <c r="C126" s="35">
        <v>43454</v>
      </c>
      <c r="D126" s="35">
        <v>43480</v>
      </c>
      <c r="E126" s="34"/>
      <c r="F126" s="34">
        <v>325</v>
      </c>
      <c r="G126" s="34"/>
      <c r="H126" s="36" t="s">
        <v>277</v>
      </c>
      <c r="I126" s="37">
        <v>40000311</v>
      </c>
      <c r="J126" s="34" t="s">
        <v>278</v>
      </c>
      <c r="K126" s="38">
        <v>14483.7</v>
      </c>
      <c r="L126" s="47">
        <f t="shared" si="11"/>
        <v>26</v>
      </c>
      <c r="M126" s="27">
        <f t="shared" si="12"/>
        <v>1.716093292289711</v>
      </c>
      <c r="N126" s="29">
        <v>123</v>
      </c>
      <c r="O126" s="42"/>
      <c r="P126" s="14"/>
      <c r="Q126" s="68">
        <f t="shared" si="10"/>
        <v>376576.2</v>
      </c>
      <c r="R126" s="69">
        <f t="shared" si="13"/>
        <v>1.716093292289711</v>
      </c>
      <c r="T126" s="14"/>
      <c r="U126" s="64"/>
      <c r="V126" s="64"/>
    </row>
    <row r="127" spans="1:22" x14ac:dyDescent="0.25">
      <c r="A127" s="8"/>
      <c r="B127" s="34"/>
      <c r="C127" s="35">
        <v>43454</v>
      </c>
      <c r="D127" s="35">
        <v>43480</v>
      </c>
      <c r="E127" s="34"/>
      <c r="F127" s="34">
        <v>331</v>
      </c>
      <c r="G127" s="34"/>
      <c r="H127" s="36" t="s">
        <v>286</v>
      </c>
      <c r="I127" s="37">
        <v>40001800</v>
      </c>
      <c r="J127" s="34" t="s">
        <v>86</v>
      </c>
      <c r="K127" s="38">
        <v>2674.23</v>
      </c>
      <c r="L127" s="47">
        <f t="shared" si="11"/>
        <v>26</v>
      </c>
      <c r="M127" s="27">
        <f t="shared" si="12"/>
        <v>0.31685468250791676</v>
      </c>
      <c r="N127" s="29">
        <v>124</v>
      </c>
      <c r="O127" s="42"/>
      <c r="P127" s="14"/>
      <c r="Q127" s="68">
        <f t="shared" si="10"/>
        <v>69529.98</v>
      </c>
      <c r="R127" s="69">
        <f t="shared" si="13"/>
        <v>0.31685468250791676</v>
      </c>
      <c r="T127" s="14"/>
      <c r="U127" s="64"/>
      <c r="V127" s="64"/>
    </row>
    <row r="128" spans="1:22" x14ac:dyDescent="0.25">
      <c r="A128" s="8"/>
      <c r="B128" s="34"/>
      <c r="C128" s="35">
        <v>43485</v>
      </c>
      <c r="D128" s="35">
        <v>43511</v>
      </c>
      <c r="E128" s="34"/>
      <c r="F128" s="34">
        <v>1408</v>
      </c>
      <c r="G128" s="34"/>
      <c r="H128" s="36" t="s">
        <v>395</v>
      </c>
      <c r="I128" s="37">
        <v>40002945</v>
      </c>
      <c r="J128" s="34" t="s">
        <v>396</v>
      </c>
      <c r="K128" s="38">
        <v>126.81</v>
      </c>
      <c r="L128" s="47">
        <f t="shared" si="11"/>
        <v>26</v>
      </c>
      <c r="M128" s="27">
        <f t="shared" si="12"/>
        <v>1.5025013663308289E-2</v>
      </c>
      <c r="N128" s="29">
        <v>125</v>
      </c>
      <c r="O128" s="42"/>
      <c r="P128" s="14"/>
      <c r="Q128" s="68">
        <f t="shared" si="10"/>
        <v>3297.06</v>
      </c>
      <c r="R128" s="69">
        <f t="shared" si="13"/>
        <v>1.5025013663308289E-2</v>
      </c>
      <c r="T128" s="14"/>
      <c r="U128" s="64"/>
      <c r="V128" s="64"/>
    </row>
    <row r="129" spans="1:22" x14ac:dyDescent="0.25">
      <c r="A129" s="8"/>
      <c r="B129" s="34"/>
      <c r="C129" s="35">
        <v>43516</v>
      </c>
      <c r="D129" s="35">
        <v>43542</v>
      </c>
      <c r="E129" s="34"/>
      <c r="F129" s="34">
        <v>2323</v>
      </c>
      <c r="G129" s="34"/>
      <c r="H129" s="36" t="s">
        <v>461</v>
      </c>
      <c r="I129" s="37">
        <v>40001350</v>
      </c>
      <c r="J129" s="34" t="s">
        <v>42</v>
      </c>
      <c r="K129" s="38">
        <v>137.11000000000001</v>
      </c>
      <c r="L129" s="47">
        <f t="shared" si="11"/>
        <v>26</v>
      </c>
      <c r="M129" s="27">
        <f t="shared" si="12"/>
        <v>1.6245403543696867E-2</v>
      </c>
      <c r="N129" s="29">
        <v>126</v>
      </c>
      <c r="O129" s="42"/>
      <c r="P129" s="14"/>
      <c r="Q129" s="68">
        <f t="shared" si="10"/>
        <v>3564.8600000000006</v>
      </c>
      <c r="R129" s="69">
        <f t="shared" si="13"/>
        <v>1.6245403543696867E-2</v>
      </c>
      <c r="T129" s="14"/>
      <c r="U129" s="64"/>
      <c r="V129" s="64"/>
    </row>
    <row r="130" spans="1:22" s="8" customFormat="1" x14ac:dyDescent="0.25">
      <c r="B130" s="34"/>
      <c r="C130" s="35">
        <v>43452</v>
      </c>
      <c r="D130" s="35">
        <v>43480</v>
      </c>
      <c r="E130" s="34"/>
      <c r="F130" s="34">
        <v>322</v>
      </c>
      <c r="G130" s="34"/>
      <c r="H130" s="36" t="s">
        <v>273</v>
      </c>
      <c r="I130" s="37">
        <v>41001242</v>
      </c>
      <c r="J130" s="34" t="s">
        <v>180</v>
      </c>
      <c r="K130" s="38">
        <v>73.540000000000006</v>
      </c>
      <c r="L130" s="47">
        <f t="shared" si="11"/>
        <v>28</v>
      </c>
      <c r="M130" s="27">
        <f t="shared" si="12"/>
        <v>9.3836042214552867E-3</v>
      </c>
      <c r="N130" s="29">
        <v>127</v>
      </c>
      <c r="O130" s="42"/>
      <c r="P130" s="14"/>
      <c r="Q130" s="68">
        <f t="shared" si="10"/>
        <v>2059.1200000000003</v>
      </c>
      <c r="R130" s="69">
        <f t="shared" si="13"/>
        <v>9.3836042214552867E-3</v>
      </c>
      <c r="T130" s="14"/>
      <c r="U130" s="64"/>
      <c r="V130" s="64"/>
    </row>
    <row r="131" spans="1:22" x14ac:dyDescent="0.25">
      <c r="A131" s="8"/>
      <c r="B131" s="34"/>
      <c r="C131" s="35">
        <v>43452</v>
      </c>
      <c r="D131" s="35">
        <v>43480</v>
      </c>
      <c r="E131" s="34"/>
      <c r="F131" s="34">
        <v>327</v>
      </c>
      <c r="G131" s="34"/>
      <c r="H131" s="36" t="s">
        <v>282</v>
      </c>
      <c r="I131" s="37">
        <v>40003006</v>
      </c>
      <c r="J131" s="34" t="s">
        <v>143</v>
      </c>
      <c r="K131" s="38">
        <v>6054.84</v>
      </c>
      <c r="L131" s="47">
        <f t="shared" si="11"/>
        <v>28</v>
      </c>
      <c r="M131" s="27">
        <f t="shared" si="12"/>
        <v>0.77258936883650153</v>
      </c>
      <c r="N131" s="29">
        <v>128</v>
      </c>
      <c r="O131" s="42"/>
      <c r="P131" s="14"/>
      <c r="Q131" s="68">
        <f t="shared" si="10"/>
        <v>169535.52000000002</v>
      </c>
      <c r="R131" s="69">
        <f t="shared" si="13"/>
        <v>0.77258936883650153</v>
      </c>
      <c r="T131" s="14"/>
      <c r="U131" s="64"/>
      <c r="V131" s="64"/>
    </row>
    <row r="132" spans="1:22" x14ac:dyDescent="0.25">
      <c r="A132" s="8"/>
      <c r="B132" s="34"/>
      <c r="C132" s="35">
        <v>43452</v>
      </c>
      <c r="D132" s="35">
        <v>43480</v>
      </c>
      <c r="E132" s="34"/>
      <c r="F132" s="34">
        <v>328</v>
      </c>
      <c r="G132" s="34"/>
      <c r="H132" s="36" t="s">
        <v>283</v>
      </c>
      <c r="I132" s="37">
        <v>41007530</v>
      </c>
      <c r="J132" s="34" t="s">
        <v>46</v>
      </c>
      <c r="K132" s="38">
        <v>266.19</v>
      </c>
      <c r="L132" s="47">
        <f t="shared" ref="L132:L163" si="14">+D132-C132</f>
        <v>28</v>
      </c>
      <c r="M132" s="27">
        <f t="shared" ref="M132:M163" si="15">K132/$K$277*L132</f>
        <v>3.3965482835316599E-2</v>
      </c>
      <c r="N132" s="29">
        <v>129</v>
      </c>
      <c r="O132" s="42"/>
      <c r="P132" s="14"/>
      <c r="Q132" s="68">
        <f t="shared" si="10"/>
        <v>7453.32</v>
      </c>
      <c r="R132" s="69">
        <f t="shared" ref="R132:R163" si="16">K132/$K$277*L132</f>
        <v>3.3965482835316599E-2</v>
      </c>
      <c r="T132" s="14"/>
      <c r="U132" s="64"/>
      <c r="V132" s="64"/>
    </row>
    <row r="133" spans="1:22" x14ac:dyDescent="0.25">
      <c r="A133" s="8"/>
      <c r="B133" s="34"/>
      <c r="C133" s="35">
        <v>43483</v>
      </c>
      <c r="D133" s="35">
        <v>43511</v>
      </c>
      <c r="E133" s="34"/>
      <c r="F133" s="34">
        <v>1406</v>
      </c>
      <c r="G133" s="34"/>
      <c r="H133" s="36" t="s">
        <v>390</v>
      </c>
      <c r="I133" s="37">
        <v>40001400</v>
      </c>
      <c r="J133" s="34" t="s">
        <v>34</v>
      </c>
      <c r="K133" s="38">
        <v>329.79</v>
      </c>
      <c r="L133" s="47">
        <f t="shared" si="14"/>
        <v>28</v>
      </c>
      <c r="M133" s="27">
        <f t="shared" si="15"/>
        <v>4.2080756543292609E-2</v>
      </c>
      <c r="N133" s="29">
        <v>130</v>
      </c>
      <c r="O133" s="42"/>
      <c r="P133" s="14"/>
      <c r="Q133" s="68">
        <f t="shared" ref="Q133:Q196" si="17">+K133*L133</f>
        <v>9234.1200000000008</v>
      </c>
      <c r="R133" s="69">
        <f t="shared" si="16"/>
        <v>4.2080756543292609E-2</v>
      </c>
      <c r="T133" s="14"/>
      <c r="U133" s="64"/>
      <c r="V133" s="64"/>
    </row>
    <row r="134" spans="1:22" x14ac:dyDescent="0.25">
      <c r="A134" s="8"/>
      <c r="B134" s="34"/>
      <c r="C134" s="35">
        <v>43497</v>
      </c>
      <c r="D134" s="35">
        <v>43525</v>
      </c>
      <c r="E134" s="34"/>
      <c r="F134" s="34">
        <v>2133</v>
      </c>
      <c r="G134" s="34"/>
      <c r="H134" s="36" t="s">
        <v>410</v>
      </c>
      <c r="I134" s="37">
        <v>41002530</v>
      </c>
      <c r="J134" s="34" t="s">
        <v>107</v>
      </c>
      <c r="K134" s="38">
        <v>363</v>
      </c>
      <c r="L134" s="47">
        <f t="shared" si="14"/>
        <v>28</v>
      </c>
      <c r="M134" s="27">
        <f t="shared" si="15"/>
        <v>4.631830748420273E-2</v>
      </c>
      <c r="N134" s="29">
        <v>131</v>
      </c>
      <c r="O134" s="42"/>
      <c r="P134" s="14"/>
      <c r="Q134" s="68">
        <f t="shared" si="17"/>
        <v>10164</v>
      </c>
      <c r="R134" s="69">
        <f t="shared" si="16"/>
        <v>4.631830748420273E-2</v>
      </c>
      <c r="T134" s="14"/>
      <c r="U134" s="64"/>
      <c r="V134" s="64"/>
    </row>
    <row r="135" spans="1:22" x14ac:dyDescent="0.25">
      <c r="A135" s="8"/>
      <c r="B135" s="34"/>
      <c r="C135" s="35">
        <v>43514</v>
      </c>
      <c r="D135" s="35">
        <v>43542</v>
      </c>
      <c r="E135" s="34"/>
      <c r="F135" s="34">
        <v>2322</v>
      </c>
      <c r="G135" s="34"/>
      <c r="H135" s="36" t="s">
        <v>460</v>
      </c>
      <c r="I135" s="37">
        <v>41008103</v>
      </c>
      <c r="J135" s="34" t="s">
        <v>124</v>
      </c>
      <c r="K135" s="38">
        <v>139.38999999999999</v>
      </c>
      <c r="L135" s="47">
        <f t="shared" si="14"/>
        <v>28</v>
      </c>
      <c r="M135" s="27">
        <f t="shared" si="15"/>
        <v>1.7785974876647431E-2</v>
      </c>
      <c r="N135" s="29">
        <v>132</v>
      </c>
      <c r="O135" s="42"/>
      <c r="P135" s="14"/>
      <c r="Q135" s="68">
        <f t="shared" si="17"/>
        <v>3902.9199999999996</v>
      </c>
      <c r="R135" s="69">
        <f t="shared" si="16"/>
        <v>1.7785974876647431E-2</v>
      </c>
      <c r="T135" s="14"/>
      <c r="U135" s="64"/>
      <c r="V135" s="64"/>
    </row>
    <row r="136" spans="1:22" x14ac:dyDescent="0.25">
      <c r="A136" s="8"/>
      <c r="B136" s="34"/>
      <c r="C136" s="35">
        <v>43514</v>
      </c>
      <c r="D136" s="35">
        <v>43542</v>
      </c>
      <c r="E136" s="34"/>
      <c r="F136" s="34">
        <v>2333</v>
      </c>
      <c r="G136" s="34"/>
      <c r="H136" s="36" t="s">
        <v>472</v>
      </c>
      <c r="I136" s="37">
        <v>41007555</v>
      </c>
      <c r="J136" s="34" t="s">
        <v>93</v>
      </c>
      <c r="K136" s="38">
        <v>528.61</v>
      </c>
      <c r="L136" s="47">
        <f t="shared" si="14"/>
        <v>28</v>
      </c>
      <c r="M136" s="27">
        <f t="shared" si="15"/>
        <v>6.7449918785742163E-2</v>
      </c>
      <c r="N136" s="29">
        <v>133</v>
      </c>
      <c r="O136" s="42"/>
      <c r="P136" s="14"/>
      <c r="Q136" s="68">
        <f t="shared" si="17"/>
        <v>14801.08</v>
      </c>
      <c r="R136" s="69">
        <f t="shared" si="16"/>
        <v>6.7449918785742163E-2</v>
      </c>
      <c r="T136" s="14"/>
      <c r="U136" s="64"/>
      <c r="V136" s="64"/>
    </row>
    <row r="137" spans="1:22" x14ac:dyDescent="0.25">
      <c r="A137" s="8"/>
      <c r="B137" s="34"/>
      <c r="C137" s="35">
        <v>43451</v>
      </c>
      <c r="D137" s="35">
        <v>43480</v>
      </c>
      <c r="E137" s="34"/>
      <c r="F137" s="34">
        <v>317</v>
      </c>
      <c r="G137" s="34"/>
      <c r="H137" s="36" t="s">
        <v>266</v>
      </c>
      <c r="I137" s="37">
        <v>40007508</v>
      </c>
      <c r="J137" s="34" t="s">
        <v>148</v>
      </c>
      <c r="K137" s="38">
        <v>925.65</v>
      </c>
      <c r="L137" s="47">
        <f t="shared" si="14"/>
        <v>29</v>
      </c>
      <c r="M137" s="27">
        <f t="shared" si="15"/>
        <v>0.12232995851631399</v>
      </c>
      <c r="N137" s="29">
        <v>134</v>
      </c>
      <c r="O137" s="42"/>
      <c r="P137" s="14"/>
      <c r="Q137" s="68">
        <f t="shared" si="17"/>
        <v>26843.85</v>
      </c>
      <c r="R137" s="69">
        <f t="shared" si="16"/>
        <v>0.12232995851631399</v>
      </c>
      <c r="T137" s="14"/>
      <c r="U137" s="64"/>
      <c r="V137" s="64"/>
    </row>
    <row r="138" spans="1:22" x14ac:dyDescent="0.25">
      <c r="A138" s="8"/>
      <c r="B138" s="34"/>
      <c r="C138" s="35">
        <v>43451</v>
      </c>
      <c r="D138" s="35">
        <v>43480</v>
      </c>
      <c r="E138" s="34"/>
      <c r="F138" s="34">
        <v>329</v>
      </c>
      <c r="G138" s="34"/>
      <c r="H138" s="36" t="s">
        <v>284</v>
      </c>
      <c r="I138" s="37">
        <v>40007508</v>
      </c>
      <c r="J138" s="34" t="s">
        <v>148</v>
      </c>
      <c r="K138" s="38">
        <v>519.86</v>
      </c>
      <c r="L138" s="47">
        <f t="shared" si="14"/>
        <v>29</v>
      </c>
      <c r="M138" s="27">
        <f t="shared" si="15"/>
        <v>6.870248175259655E-2</v>
      </c>
      <c r="N138" s="29">
        <v>135</v>
      </c>
      <c r="O138" s="42"/>
      <c r="P138" s="14"/>
      <c r="Q138" s="68">
        <f t="shared" si="17"/>
        <v>15075.94</v>
      </c>
      <c r="R138" s="69">
        <f t="shared" si="16"/>
        <v>6.870248175259655E-2</v>
      </c>
      <c r="T138" s="14"/>
      <c r="U138" s="64"/>
      <c r="V138" s="64"/>
    </row>
    <row r="139" spans="1:22" x14ac:dyDescent="0.25">
      <c r="A139" s="8"/>
      <c r="B139" s="34"/>
      <c r="C139" s="35">
        <v>43451</v>
      </c>
      <c r="D139" s="35">
        <v>43480</v>
      </c>
      <c r="E139" s="34"/>
      <c r="F139" s="34">
        <v>333</v>
      </c>
      <c r="G139" s="34"/>
      <c r="H139" s="36" t="s">
        <v>288</v>
      </c>
      <c r="I139" s="37">
        <v>40001400</v>
      </c>
      <c r="J139" s="34" t="s">
        <v>34</v>
      </c>
      <c r="K139" s="38">
        <v>943.8</v>
      </c>
      <c r="L139" s="47">
        <f t="shared" si="14"/>
        <v>29</v>
      </c>
      <c r="M139" s="27">
        <f t="shared" si="15"/>
        <v>0.12472858515388878</v>
      </c>
      <c r="N139" s="29">
        <v>136</v>
      </c>
      <c r="O139" s="42"/>
      <c r="P139" s="14"/>
      <c r="Q139" s="68">
        <f t="shared" si="17"/>
        <v>27370.199999999997</v>
      </c>
      <c r="R139" s="69">
        <f t="shared" si="16"/>
        <v>0.12472858515388878</v>
      </c>
      <c r="T139" s="14"/>
      <c r="U139" s="64"/>
      <c r="V139" s="64"/>
    </row>
    <row r="140" spans="1:22" x14ac:dyDescent="0.25">
      <c r="A140" s="8"/>
      <c r="B140" s="34"/>
      <c r="C140" s="35">
        <v>43496</v>
      </c>
      <c r="D140" s="35">
        <v>43525</v>
      </c>
      <c r="E140" s="34"/>
      <c r="F140" s="34">
        <v>2130</v>
      </c>
      <c r="G140" s="34"/>
      <c r="H140" s="36" t="s">
        <v>407</v>
      </c>
      <c r="I140" s="37">
        <v>40000651</v>
      </c>
      <c r="J140" s="34" t="s">
        <v>122</v>
      </c>
      <c r="K140" s="38">
        <v>355.3</v>
      </c>
      <c r="L140" s="47">
        <f t="shared" si="14"/>
        <v>29</v>
      </c>
      <c r="M140" s="27">
        <f t="shared" si="15"/>
        <v>4.695493357191851E-2</v>
      </c>
      <c r="N140" s="29">
        <v>137</v>
      </c>
      <c r="O140" s="42"/>
      <c r="P140" s="14"/>
      <c r="Q140" s="68">
        <f t="shared" si="17"/>
        <v>10303.700000000001</v>
      </c>
      <c r="R140" s="69">
        <f t="shared" si="16"/>
        <v>4.695493357191851E-2</v>
      </c>
      <c r="T140" s="14"/>
      <c r="U140" s="64"/>
      <c r="V140" s="64"/>
    </row>
    <row r="141" spans="1:22" x14ac:dyDescent="0.25">
      <c r="A141" s="8"/>
      <c r="B141" s="34"/>
      <c r="C141" s="35">
        <v>43496</v>
      </c>
      <c r="D141" s="35">
        <v>43525</v>
      </c>
      <c r="E141" s="34"/>
      <c r="F141" s="34">
        <v>2131</v>
      </c>
      <c r="G141" s="34"/>
      <c r="H141" s="36" t="s">
        <v>408</v>
      </c>
      <c r="I141" s="37">
        <v>41001247</v>
      </c>
      <c r="J141" s="34" t="s">
        <v>16</v>
      </c>
      <c r="K141" s="38">
        <v>530</v>
      </c>
      <c r="L141" s="47">
        <f t="shared" si="14"/>
        <v>29</v>
      </c>
      <c r="M141" s="27">
        <f t="shared" si="15"/>
        <v>7.0042540931935848E-2</v>
      </c>
      <c r="N141" s="29">
        <v>138</v>
      </c>
      <c r="O141" s="42"/>
      <c r="P141" s="14"/>
      <c r="Q141" s="68">
        <f t="shared" si="17"/>
        <v>15370</v>
      </c>
      <c r="R141" s="69">
        <f t="shared" si="16"/>
        <v>7.0042540931935848E-2</v>
      </c>
      <c r="T141" s="14"/>
      <c r="U141" s="64"/>
      <c r="V141" s="64"/>
    </row>
    <row r="142" spans="1:22" x14ac:dyDescent="0.25">
      <c r="A142" s="8"/>
      <c r="B142" s="34"/>
      <c r="C142" s="35">
        <v>43496</v>
      </c>
      <c r="D142" s="35">
        <v>43525</v>
      </c>
      <c r="E142" s="34"/>
      <c r="F142" s="34">
        <v>2132</v>
      </c>
      <c r="G142" s="34"/>
      <c r="H142" s="36" t="s">
        <v>409</v>
      </c>
      <c r="I142" s="37">
        <v>40000200</v>
      </c>
      <c r="J142" s="34" t="s">
        <v>15</v>
      </c>
      <c r="K142" s="38">
        <v>71.34</v>
      </c>
      <c r="L142" s="47">
        <f t="shared" si="14"/>
        <v>29</v>
      </c>
      <c r="M142" s="27">
        <f t="shared" si="15"/>
        <v>9.4279903209137806E-3</v>
      </c>
      <c r="N142" s="29">
        <v>139</v>
      </c>
      <c r="O142" s="42"/>
      <c r="P142" s="14"/>
      <c r="Q142" s="68">
        <f t="shared" si="17"/>
        <v>2068.86</v>
      </c>
      <c r="R142" s="69">
        <f t="shared" si="16"/>
        <v>9.4279903209137806E-3</v>
      </c>
      <c r="T142" s="14"/>
      <c r="U142" s="64"/>
      <c r="V142" s="64"/>
    </row>
    <row r="143" spans="1:22" x14ac:dyDescent="0.25">
      <c r="A143" s="8"/>
      <c r="B143" s="34"/>
      <c r="C143" s="35">
        <v>43496</v>
      </c>
      <c r="D143" s="35">
        <v>43525</v>
      </c>
      <c r="E143" s="34"/>
      <c r="F143" s="34">
        <v>2134</v>
      </c>
      <c r="G143" s="34"/>
      <c r="H143" s="36" t="s">
        <v>411</v>
      </c>
      <c r="I143" s="37">
        <v>41005300</v>
      </c>
      <c r="J143" s="34" t="s">
        <v>22</v>
      </c>
      <c r="K143" s="38">
        <v>226.57</v>
      </c>
      <c r="L143" s="47">
        <f t="shared" si="14"/>
        <v>29</v>
      </c>
      <c r="M143" s="27">
        <f t="shared" si="15"/>
        <v>2.9942525469714536E-2</v>
      </c>
      <c r="N143" s="29">
        <v>140</v>
      </c>
      <c r="O143" s="42"/>
      <c r="P143" s="14"/>
      <c r="Q143" s="68">
        <f t="shared" si="17"/>
        <v>6570.53</v>
      </c>
      <c r="R143" s="69">
        <f t="shared" si="16"/>
        <v>2.9942525469714536E-2</v>
      </c>
      <c r="T143" s="14"/>
      <c r="U143" s="64"/>
      <c r="V143" s="64"/>
    </row>
    <row r="144" spans="1:22" x14ac:dyDescent="0.25">
      <c r="A144" s="8"/>
      <c r="B144" s="34"/>
      <c r="C144" s="35">
        <v>43496</v>
      </c>
      <c r="D144" s="35">
        <v>43525</v>
      </c>
      <c r="E144" s="34"/>
      <c r="F144" s="34">
        <v>2138</v>
      </c>
      <c r="G144" s="34"/>
      <c r="H144" s="36" t="s">
        <v>417</v>
      </c>
      <c r="I144" s="37">
        <v>41008440</v>
      </c>
      <c r="J144" s="34" t="s">
        <v>84</v>
      </c>
      <c r="K144" s="38">
        <v>409.92</v>
      </c>
      <c r="L144" s="47">
        <f t="shared" si="14"/>
        <v>29</v>
      </c>
      <c r="M144" s="27">
        <f t="shared" si="15"/>
        <v>5.4173279960036118E-2</v>
      </c>
      <c r="N144" s="29">
        <v>141</v>
      </c>
      <c r="O144" s="42"/>
      <c r="P144" s="14"/>
      <c r="Q144" s="68">
        <f t="shared" si="17"/>
        <v>11887.68</v>
      </c>
      <c r="R144" s="69">
        <f t="shared" si="16"/>
        <v>5.4173279960036118E-2</v>
      </c>
      <c r="T144" s="14"/>
      <c r="U144" s="64"/>
      <c r="V144" s="64"/>
    </row>
    <row r="145" spans="1:22" x14ac:dyDescent="0.25">
      <c r="A145" s="8"/>
      <c r="B145" s="34"/>
      <c r="C145" s="35">
        <v>43496</v>
      </c>
      <c r="D145" s="35">
        <v>43525</v>
      </c>
      <c r="E145" s="34"/>
      <c r="F145" s="34">
        <v>2139</v>
      </c>
      <c r="G145" s="34"/>
      <c r="H145" s="36" t="s">
        <v>418</v>
      </c>
      <c r="I145" s="37">
        <v>41002375</v>
      </c>
      <c r="J145" s="34" t="s">
        <v>30</v>
      </c>
      <c r="K145" s="38">
        <v>112.01</v>
      </c>
      <c r="L145" s="47">
        <f t="shared" si="14"/>
        <v>29</v>
      </c>
      <c r="M145" s="27">
        <f t="shared" si="15"/>
        <v>1.4802764169407802E-2</v>
      </c>
      <c r="N145" s="29">
        <v>142</v>
      </c>
      <c r="O145" s="42"/>
      <c r="P145" s="14"/>
      <c r="Q145" s="68">
        <f t="shared" si="17"/>
        <v>3248.29</v>
      </c>
      <c r="R145" s="69">
        <f t="shared" si="16"/>
        <v>1.4802764169407802E-2</v>
      </c>
      <c r="T145" s="14"/>
      <c r="U145" s="64"/>
      <c r="V145" s="64"/>
    </row>
    <row r="146" spans="1:22" x14ac:dyDescent="0.25">
      <c r="A146" s="8"/>
      <c r="B146" s="34"/>
      <c r="C146" s="35">
        <v>43496</v>
      </c>
      <c r="D146" s="35">
        <v>43525</v>
      </c>
      <c r="E146" s="34"/>
      <c r="F146" s="34">
        <v>2141</v>
      </c>
      <c r="G146" s="34"/>
      <c r="H146" s="36" t="s">
        <v>420</v>
      </c>
      <c r="I146" s="37">
        <v>41007250</v>
      </c>
      <c r="J146" s="34" t="s">
        <v>95</v>
      </c>
      <c r="K146" s="38">
        <v>283.08999999999997</v>
      </c>
      <c r="L146" s="47">
        <f t="shared" si="14"/>
        <v>29</v>
      </c>
      <c r="M146" s="27">
        <f t="shared" si="15"/>
        <v>3.7411967759286256E-2</v>
      </c>
      <c r="N146" s="29">
        <v>143</v>
      </c>
      <c r="O146" s="42"/>
      <c r="P146" s="14"/>
      <c r="Q146" s="68">
        <f t="shared" si="17"/>
        <v>8209.6099999999988</v>
      </c>
      <c r="R146" s="69">
        <f t="shared" si="16"/>
        <v>3.7411967759286256E-2</v>
      </c>
      <c r="T146" s="14"/>
      <c r="U146" s="64"/>
      <c r="V146" s="64"/>
    </row>
    <row r="147" spans="1:22" x14ac:dyDescent="0.25">
      <c r="A147" s="8"/>
      <c r="B147" s="34"/>
      <c r="C147" s="35">
        <v>43496</v>
      </c>
      <c r="D147" s="35">
        <v>43525</v>
      </c>
      <c r="E147" s="34"/>
      <c r="F147" s="34">
        <v>2144</v>
      </c>
      <c r="G147" s="34"/>
      <c r="H147" s="36" t="s">
        <v>422</v>
      </c>
      <c r="I147" s="37">
        <v>41008600</v>
      </c>
      <c r="J147" s="34" t="s">
        <v>27</v>
      </c>
      <c r="K147" s="38">
        <v>252.65</v>
      </c>
      <c r="L147" s="47">
        <f t="shared" si="14"/>
        <v>29</v>
      </c>
      <c r="M147" s="27">
        <f t="shared" si="15"/>
        <v>3.3389147106516213E-2</v>
      </c>
      <c r="N147" s="29">
        <v>144</v>
      </c>
      <c r="O147" s="42"/>
      <c r="P147" s="14"/>
      <c r="Q147" s="68">
        <f t="shared" si="17"/>
        <v>7326.85</v>
      </c>
      <c r="R147" s="69">
        <f t="shared" si="16"/>
        <v>3.3389147106516213E-2</v>
      </c>
      <c r="T147" s="14"/>
      <c r="U147" s="64"/>
      <c r="V147" s="64"/>
    </row>
    <row r="148" spans="1:22" x14ac:dyDescent="0.25">
      <c r="A148" s="8"/>
      <c r="B148" s="34"/>
      <c r="C148" s="35">
        <v>43496</v>
      </c>
      <c r="D148" s="35">
        <v>43525</v>
      </c>
      <c r="E148" s="34"/>
      <c r="F148" s="34">
        <v>2146</v>
      </c>
      <c r="G148" s="34"/>
      <c r="H148" s="36" t="s">
        <v>424</v>
      </c>
      <c r="I148" s="37">
        <v>41002557</v>
      </c>
      <c r="J148" s="34" t="s">
        <v>32</v>
      </c>
      <c r="K148" s="38">
        <v>53.16</v>
      </c>
      <c r="L148" s="47">
        <f t="shared" si="14"/>
        <v>29</v>
      </c>
      <c r="M148" s="27">
        <f t="shared" si="15"/>
        <v>7.0253990112107726E-3</v>
      </c>
      <c r="N148" s="29">
        <v>145</v>
      </c>
      <c r="O148" s="42"/>
      <c r="P148" s="14"/>
      <c r="Q148" s="68">
        <f t="shared" si="17"/>
        <v>1541.6399999999999</v>
      </c>
      <c r="R148" s="69">
        <f t="shared" si="16"/>
        <v>7.0253990112107726E-3</v>
      </c>
      <c r="T148" s="14"/>
      <c r="U148" s="64"/>
      <c r="V148" s="64"/>
    </row>
    <row r="149" spans="1:22" x14ac:dyDescent="0.25">
      <c r="A149" s="8"/>
      <c r="B149" s="34"/>
      <c r="C149" s="35">
        <v>43496</v>
      </c>
      <c r="D149" s="35">
        <v>43525</v>
      </c>
      <c r="E149" s="34"/>
      <c r="F149" s="34">
        <v>2149</v>
      </c>
      <c r="G149" s="34"/>
      <c r="H149" s="36" t="s">
        <v>429</v>
      </c>
      <c r="I149" s="37">
        <v>41008450</v>
      </c>
      <c r="J149" s="34" t="s">
        <v>26</v>
      </c>
      <c r="K149" s="38">
        <v>220</v>
      </c>
      <c r="L149" s="47">
        <f t="shared" si="14"/>
        <v>29</v>
      </c>
      <c r="M149" s="27">
        <f t="shared" si="15"/>
        <v>2.9074262273633751E-2</v>
      </c>
      <c r="N149" s="29">
        <v>146</v>
      </c>
      <c r="O149" s="42"/>
      <c r="P149" s="14"/>
      <c r="Q149" s="68">
        <f t="shared" si="17"/>
        <v>6380</v>
      </c>
      <c r="R149" s="69">
        <f t="shared" si="16"/>
        <v>2.9074262273633751E-2</v>
      </c>
      <c r="T149" s="14"/>
      <c r="U149" s="64"/>
      <c r="V149" s="64"/>
    </row>
    <row r="150" spans="1:22" x14ac:dyDescent="0.25">
      <c r="A150" s="8"/>
      <c r="B150" s="34"/>
      <c r="C150" s="35">
        <v>43496</v>
      </c>
      <c r="D150" s="35">
        <v>43525</v>
      </c>
      <c r="E150" s="34"/>
      <c r="F150" s="34">
        <v>2150</v>
      </c>
      <c r="G150" s="34"/>
      <c r="H150" s="36" t="s">
        <v>430</v>
      </c>
      <c r="I150" s="37">
        <v>41000460</v>
      </c>
      <c r="J150" s="34" t="s">
        <v>152</v>
      </c>
      <c r="K150" s="38">
        <v>130.68</v>
      </c>
      <c r="L150" s="47">
        <f t="shared" si="14"/>
        <v>29</v>
      </c>
      <c r="M150" s="27">
        <f t="shared" si="15"/>
        <v>1.7270111790538448E-2</v>
      </c>
      <c r="N150" s="29">
        <v>147</v>
      </c>
      <c r="O150" s="42"/>
      <c r="P150" s="14"/>
      <c r="Q150" s="68">
        <f t="shared" si="17"/>
        <v>3789.7200000000003</v>
      </c>
      <c r="R150" s="69">
        <f t="shared" si="16"/>
        <v>1.7270111790538448E-2</v>
      </c>
      <c r="T150" s="14"/>
      <c r="U150" s="64"/>
      <c r="V150" s="64"/>
    </row>
    <row r="151" spans="1:22" x14ac:dyDescent="0.25">
      <c r="A151" s="8"/>
      <c r="B151" s="34"/>
      <c r="C151" s="35">
        <v>43496</v>
      </c>
      <c r="D151" s="35">
        <v>43525</v>
      </c>
      <c r="E151" s="34"/>
      <c r="F151" s="34">
        <v>2152</v>
      </c>
      <c r="G151" s="34"/>
      <c r="H151" s="36" t="s">
        <v>432</v>
      </c>
      <c r="I151" s="37">
        <v>41002895</v>
      </c>
      <c r="J151" s="34" t="s">
        <v>163</v>
      </c>
      <c r="K151" s="38">
        <v>2219.87</v>
      </c>
      <c r="L151" s="47">
        <f t="shared" si="14"/>
        <v>29</v>
      </c>
      <c r="M151" s="27">
        <f t="shared" si="15"/>
        <v>0.29336855724259703</v>
      </c>
      <c r="N151" s="29">
        <v>148</v>
      </c>
      <c r="O151" s="42"/>
      <c r="P151" s="14"/>
      <c r="Q151" s="68">
        <f t="shared" si="17"/>
        <v>64376.229999999996</v>
      </c>
      <c r="R151" s="69">
        <f t="shared" si="16"/>
        <v>0.29336855724259703</v>
      </c>
      <c r="T151" s="14"/>
      <c r="U151" s="64"/>
      <c r="V151" s="64"/>
    </row>
    <row r="152" spans="1:22" x14ac:dyDescent="0.25">
      <c r="A152" s="8"/>
      <c r="B152" s="34"/>
      <c r="C152" s="35">
        <v>43496</v>
      </c>
      <c r="D152" s="35">
        <v>43525</v>
      </c>
      <c r="E152" s="34"/>
      <c r="F152" s="34">
        <v>2153</v>
      </c>
      <c r="G152" s="34"/>
      <c r="H152" s="36" t="s">
        <v>433</v>
      </c>
      <c r="I152" s="37">
        <v>40000650</v>
      </c>
      <c r="J152" s="34" t="s">
        <v>127</v>
      </c>
      <c r="K152" s="38">
        <v>136.86000000000001</v>
      </c>
      <c r="L152" s="47">
        <f t="shared" si="14"/>
        <v>29</v>
      </c>
      <c r="M152" s="27">
        <f t="shared" si="15"/>
        <v>1.8086834248952341E-2</v>
      </c>
      <c r="N152" s="29">
        <v>149</v>
      </c>
      <c r="O152" s="42"/>
      <c r="P152" s="14"/>
      <c r="Q152" s="68">
        <f t="shared" si="17"/>
        <v>3968.9400000000005</v>
      </c>
      <c r="R152" s="69">
        <f t="shared" si="16"/>
        <v>1.8086834248952341E-2</v>
      </c>
      <c r="T152" s="14"/>
      <c r="U152" s="64"/>
      <c r="V152" s="64"/>
    </row>
    <row r="153" spans="1:22" x14ac:dyDescent="0.25">
      <c r="A153" s="8"/>
      <c r="B153" s="34"/>
      <c r="C153" s="35">
        <v>43496</v>
      </c>
      <c r="D153" s="35">
        <v>43525</v>
      </c>
      <c r="E153" s="34"/>
      <c r="F153" s="34">
        <v>2154</v>
      </c>
      <c r="G153" s="34"/>
      <c r="H153" s="36" t="s">
        <v>434</v>
      </c>
      <c r="I153" s="37">
        <v>40001550</v>
      </c>
      <c r="J153" s="34" t="s">
        <v>19</v>
      </c>
      <c r="K153" s="38">
        <v>267.60000000000002</v>
      </c>
      <c r="L153" s="47">
        <f t="shared" si="14"/>
        <v>29</v>
      </c>
      <c r="M153" s="27">
        <f t="shared" si="15"/>
        <v>3.5364875383747232E-2</v>
      </c>
      <c r="N153" s="29">
        <v>150</v>
      </c>
      <c r="O153" s="42"/>
      <c r="P153" s="14"/>
      <c r="Q153" s="68">
        <f t="shared" si="17"/>
        <v>7760.4000000000005</v>
      </c>
      <c r="R153" s="69">
        <f t="shared" si="16"/>
        <v>3.5364875383747232E-2</v>
      </c>
      <c r="T153" s="14"/>
      <c r="U153" s="64"/>
      <c r="V153" s="64"/>
    </row>
    <row r="154" spans="1:22" x14ac:dyDescent="0.25">
      <c r="A154" s="8"/>
      <c r="B154" s="34"/>
      <c r="C154" s="35">
        <v>43496</v>
      </c>
      <c r="D154" s="35">
        <v>43525</v>
      </c>
      <c r="E154" s="34"/>
      <c r="F154" s="34">
        <v>2155</v>
      </c>
      <c r="G154" s="34"/>
      <c r="H154" s="36" t="s">
        <v>435</v>
      </c>
      <c r="I154" s="37">
        <v>40003005</v>
      </c>
      <c r="J154" s="34" t="s">
        <v>21</v>
      </c>
      <c r="K154" s="38">
        <v>115.03</v>
      </c>
      <c r="L154" s="47">
        <f t="shared" si="14"/>
        <v>29</v>
      </c>
      <c r="M154" s="27">
        <f t="shared" si="15"/>
        <v>1.5201874496982227E-2</v>
      </c>
      <c r="N154" s="29">
        <v>151</v>
      </c>
      <c r="O154" s="42"/>
      <c r="P154" s="14"/>
      <c r="Q154" s="68">
        <f t="shared" si="17"/>
        <v>3335.87</v>
      </c>
      <c r="R154" s="69">
        <f t="shared" si="16"/>
        <v>1.5201874496982227E-2</v>
      </c>
      <c r="T154" s="14"/>
      <c r="U154" s="64"/>
      <c r="V154" s="64"/>
    </row>
    <row r="155" spans="1:22" x14ac:dyDescent="0.25">
      <c r="A155" s="8"/>
      <c r="B155" s="34"/>
      <c r="C155" s="35">
        <v>43496</v>
      </c>
      <c r="D155" s="35">
        <v>43525</v>
      </c>
      <c r="E155" s="34"/>
      <c r="F155" s="34">
        <v>2161</v>
      </c>
      <c r="G155" s="34"/>
      <c r="H155" s="36" t="s">
        <v>441</v>
      </c>
      <c r="I155" s="37">
        <v>40000800</v>
      </c>
      <c r="J155" s="34" t="s">
        <v>176</v>
      </c>
      <c r="K155" s="38">
        <v>8120.2</v>
      </c>
      <c r="L155" s="47">
        <f t="shared" si="14"/>
        <v>29</v>
      </c>
      <c r="M155" s="27">
        <f t="shared" si="15"/>
        <v>1.0731310205198215</v>
      </c>
      <c r="N155" s="29">
        <v>152</v>
      </c>
      <c r="O155" s="42"/>
      <c r="P155" s="14"/>
      <c r="Q155" s="68">
        <f t="shared" si="17"/>
        <v>235485.8</v>
      </c>
      <c r="R155" s="69">
        <f t="shared" si="16"/>
        <v>1.0731310205198215</v>
      </c>
      <c r="T155" s="14"/>
      <c r="U155" s="64"/>
      <c r="V155" s="64"/>
    </row>
    <row r="156" spans="1:22" x14ac:dyDescent="0.25">
      <c r="A156" s="8"/>
      <c r="B156" s="34"/>
      <c r="C156" s="35">
        <v>43496</v>
      </c>
      <c r="D156" s="35">
        <v>43525</v>
      </c>
      <c r="E156" s="34"/>
      <c r="F156" s="34">
        <v>2163</v>
      </c>
      <c r="G156" s="34"/>
      <c r="H156" s="36" t="s">
        <v>443</v>
      </c>
      <c r="I156" s="37">
        <v>40003180</v>
      </c>
      <c r="J156" s="34" t="s">
        <v>145</v>
      </c>
      <c r="K156" s="38">
        <v>690.25</v>
      </c>
      <c r="L156" s="47">
        <f t="shared" si="14"/>
        <v>29</v>
      </c>
      <c r="M156" s="27">
        <f t="shared" si="15"/>
        <v>9.1220497883525889E-2</v>
      </c>
      <c r="N156" s="29">
        <v>153</v>
      </c>
      <c r="O156" s="42"/>
      <c r="P156" s="14"/>
      <c r="Q156" s="68">
        <f t="shared" si="17"/>
        <v>20017.25</v>
      </c>
      <c r="R156" s="69">
        <f t="shared" si="16"/>
        <v>9.1220497883525889E-2</v>
      </c>
      <c r="T156" s="14"/>
      <c r="U156" s="64"/>
      <c r="V156" s="64"/>
    </row>
    <row r="157" spans="1:22" x14ac:dyDescent="0.25">
      <c r="A157" s="8"/>
      <c r="B157" s="34"/>
      <c r="C157" s="35">
        <v>43496</v>
      </c>
      <c r="D157" s="35">
        <v>43525</v>
      </c>
      <c r="E157" s="34"/>
      <c r="F157" s="34">
        <v>2165</v>
      </c>
      <c r="G157" s="34"/>
      <c r="H157" s="36" t="s">
        <v>445</v>
      </c>
      <c r="I157" s="37">
        <v>40001050</v>
      </c>
      <c r="J157" s="34" t="s">
        <v>94</v>
      </c>
      <c r="K157" s="38">
        <v>104.98</v>
      </c>
      <c r="L157" s="47">
        <f t="shared" si="14"/>
        <v>29</v>
      </c>
      <c r="M157" s="27">
        <f t="shared" si="15"/>
        <v>1.3873709334027595E-2</v>
      </c>
      <c r="N157" s="29">
        <v>154</v>
      </c>
      <c r="O157" s="42"/>
      <c r="P157" s="14"/>
      <c r="Q157" s="68">
        <f t="shared" si="17"/>
        <v>3044.42</v>
      </c>
      <c r="R157" s="69">
        <f t="shared" si="16"/>
        <v>1.3873709334027595E-2</v>
      </c>
      <c r="T157" s="14"/>
      <c r="U157" s="64"/>
      <c r="V157" s="64"/>
    </row>
    <row r="158" spans="1:22" x14ac:dyDescent="0.25">
      <c r="A158" s="8"/>
      <c r="B158" s="34"/>
      <c r="C158" s="35">
        <v>43496</v>
      </c>
      <c r="D158" s="35">
        <v>43525</v>
      </c>
      <c r="E158" s="34"/>
      <c r="F158" s="34">
        <v>2166</v>
      </c>
      <c r="G158" s="34"/>
      <c r="H158" s="36" t="s">
        <v>446</v>
      </c>
      <c r="I158" s="37">
        <v>41002865</v>
      </c>
      <c r="J158" s="34" t="s">
        <v>161</v>
      </c>
      <c r="K158" s="38">
        <v>113.84</v>
      </c>
      <c r="L158" s="47">
        <f t="shared" si="14"/>
        <v>29</v>
      </c>
      <c r="M158" s="27">
        <f t="shared" si="15"/>
        <v>1.5044609169229391E-2</v>
      </c>
      <c r="N158" s="29">
        <v>155</v>
      </c>
      <c r="O158" s="42"/>
      <c r="P158" s="14"/>
      <c r="Q158" s="68">
        <f t="shared" si="17"/>
        <v>3301.36</v>
      </c>
      <c r="R158" s="69">
        <f t="shared" si="16"/>
        <v>1.5044609169229391E-2</v>
      </c>
      <c r="T158" s="14"/>
      <c r="U158" s="64"/>
      <c r="V158" s="64"/>
    </row>
    <row r="159" spans="1:22" s="8" customFormat="1" x14ac:dyDescent="0.25">
      <c r="B159" s="34"/>
      <c r="C159" s="35">
        <v>43496</v>
      </c>
      <c r="D159" s="35">
        <v>43525</v>
      </c>
      <c r="E159" s="34"/>
      <c r="F159" s="34">
        <v>2167</v>
      </c>
      <c r="G159" s="34"/>
      <c r="H159" s="36" t="s">
        <v>447</v>
      </c>
      <c r="I159" s="37">
        <v>40001300</v>
      </c>
      <c r="J159" s="34" t="s">
        <v>18</v>
      </c>
      <c r="K159" s="38">
        <v>719.99</v>
      </c>
      <c r="L159" s="47">
        <f t="shared" si="14"/>
        <v>29</v>
      </c>
      <c r="M159" s="27">
        <f t="shared" si="15"/>
        <v>9.5150809519970736E-2</v>
      </c>
      <c r="N159" s="29">
        <v>156</v>
      </c>
      <c r="O159" s="42"/>
      <c r="P159" s="14"/>
      <c r="Q159" s="68">
        <f t="shared" si="17"/>
        <v>20879.71</v>
      </c>
      <c r="R159" s="69">
        <f t="shared" si="16"/>
        <v>9.5150809519970736E-2</v>
      </c>
      <c r="T159" s="14"/>
      <c r="U159" s="64"/>
      <c r="V159" s="64"/>
    </row>
    <row r="160" spans="1:22" x14ac:dyDescent="0.25">
      <c r="A160" s="8"/>
      <c r="B160" s="34"/>
      <c r="C160" s="35">
        <v>43496</v>
      </c>
      <c r="D160" s="35">
        <v>43525</v>
      </c>
      <c r="E160" s="34"/>
      <c r="F160" s="34">
        <v>2168</v>
      </c>
      <c r="G160" s="34"/>
      <c r="H160" s="36" t="s">
        <v>448</v>
      </c>
      <c r="I160" s="37">
        <v>41002557</v>
      </c>
      <c r="J160" s="34" t="s">
        <v>32</v>
      </c>
      <c r="K160" s="38">
        <v>296.99</v>
      </c>
      <c r="L160" s="47">
        <f t="shared" si="14"/>
        <v>29</v>
      </c>
      <c r="M160" s="27">
        <f t="shared" si="15"/>
        <v>3.9248932512029489E-2</v>
      </c>
      <c r="N160" s="29">
        <v>157</v>
      </c>
      <c r="O160" s="42"/>
      <c r="P160" s="14"/>
      <c r="Q160" s="68">
        <f t="shared" si="17"/>
        <v>8612.7100000000009</v>
      </c>
      <c r="R160" s="69">
        <f t="shared" si="16"/>
        <v>3.9248932512029489E-2</v>
      </c>
      <c r="T160" s="14"/>
      <c r="U160" s="64"/>
      <c r="V160" s="64"/>
    </row>
    <row r="161" spans="1:22" x14ac:dyDescent="0.25">
      <c r="A161" s="8"/>
      <c r="B161" s="34"/>
      <c r="C161" s="35">
        <v>43496</v>
      </c>
      <c r="D161" s="35">
        <v>43525</v>
      </c>
      <c r="E161" s="34"/>
      <c r="F161" s="34">
        <v>2169</v>
      </c>
      <c r="G161" s="34"/>
      <c r="H161" s="36" t="s">
        <v>449</v>
      </c>
      <c r="I161" s="37">
        <v>40002919</v>
      </c>
      <c r="J161" s="34" t="s">
        <v>138</v>
      </c>
      <c r="K161" s="38">
        <v>977.26</v>
      </c>
      <c r="L161" s="47">
        <f t="shared" si="14"/>
        <v>29</v>
      </c>
      <c r="M161" s="27">
        <f t="shared" si="15"/>
        <v>0.12915051613423326</v>
      </c>
      <c r="N161" s="29">
        <v>158</v>
      </c>
      <c r="O161" s="42"/>
      <c r="P161" s="14"/>
      <c r="Q161" s="68">
        <f t="shared" si="17"/>
        <v>28340.54</v>
      </c>
      <c r="R161" s="69">
        <f t="shared" si="16"/>
        <v>0.12915051613423326</v>
      </c>
      <c r="T161" s="14"/>
      <c r="U161" s="64"/>
      <c r="V161" s="64"/>
    </row>
    <row r="162" spans="1:22" x14ac:dyDescent="0.25">
      <c r="A162" s="8"/>
      <c r="B162" s="34"/>
      <c r="C162" s="35">
        <v>43465</v>
      </c>
      <c r="D162" s="35">
        <v>43495</v>
      </c>
      <c r="E162" s="34"/>
      <c r="F162" s="34">
        <v>567</v>
      </c>
      <c r="G162" s="34"/>
      <c r="H162" s="36" t="s">
        <v>306</v>
      </c>
      <c r="I162" s="37">
        <v>40000200</v>
      </c>
      <c r="J162" s="34" t="s">
        <v>15</v>
      </c>
      <c r="K162" s="38">
        <v>474.95</v>
      </c>
      <c r="L162" s="47">
        <f t="shared" si="14"/>
        <v>30</v>
      </c>
      <c r="M162" s="27">
        <f t="shared" si="15"/>
        <v>6.4931759562048663E-2</v>
      </c>
      <c r="N162" s="29">
        <v>159</v>
      </c>
      <c r="O162" s="42"/>
      <c r="P162" s="14"/>
      <c r="Q162" s="68">
        <f t="shared" si="17"/>
        <v>14248.5</v>
      </c>
      <c r="R162" s="69">
        <f t="shared" si="16"/>
        <v>6.4931759562048663E-2</v>
      </c>
      <c r="T162" s="14"/>
      <c r="U162" s="64"/>
      <c r="V162" s="64"/>
    </row>
    <row r="163" spans="1:22" x14ac:dyDescent="0.25">
      <c r="A163" s="8"/>
      <c r="B163" s="34"/>
      <c r="C163" s="35">
        <v>43465</v>
      </c>
      <c r="D163" s="35">
        <v>43495</v>
      </c>
      <c r="E163" s="34"/>
      <c r="F163" s="34">
        <v>568</v>
      </c>
      <c r="G163" s="34"/>
      <c r="H163" s="36" t="s">
        <v>307</v>
      </c>
      <c r="I163" s="37">
        <v>41001545</v>
      </c>
      <c r="J163" s="34" t="s">
        <v>120</v>
      </c>
      <c r="K163" s="38">
        <v>123.65</v>
      </c>
      <c r="L163" s="47">
        <f t="shared" si="14"/>
        <v>30</v>
      </c>
      <c r="M163" s="27">
        <f t="shared" si="15"/>
        <v>1.6904541677749907E-2</v>
      </c>
      <c r="N163" s="29">
        <v>160</v>
      </c>
      <c r="O163" s="42"/>
      <c r="P163" s="14"/>
      <c r="Q163" s="68">
        <f t="shared" si="17"/>
        <v>3709.5</v>
      </c>
      <c r="R163" s="69">
        <f t="shared" si="16"/>
        <v>1.6904541677749907E-2</v>
      </c>
      <c r="T163" s="14"/>
      <c r="U163" s="64"/>
      <c r="V163" s="64"/>
    </row>
    <row r="164" spans="1:22" x14ac:dyDescent="0.25">
      <c r="A164" s="8"/>
      <c r="B164" s="34"/>
      <c r="C164" s="35">
        <v>43465</v>
      </c>
      <c r="D164" s="35">
        <v>43495</v>
      </c>
      <c r="E164" s="34"/>
      <c r="F164" s="34">
        <v>569</v>
      </c>
      <c r="G164" s="34"/>
      <c r="H164" s="36" t="s">
        <v>309</v>
      </c>
      <c r="I164" s="37">
        <v>41002591</v>
      </c>
      <c r="J164" s="34" t="s">
        <v>123</v>
      </c>
      <c r="K164" s="38">
        <v>108.9</v>
      </c>
      <c r="L164" s="47">
        <f t="shared" ref="L164:L196" si="18">+D164-C164</f>
        <v>30</v>
      </c>
      <c r="M164" s="27">
        <f t="shared" ref="M164:M195" si="19">K164/$K$277*L164</f>
        <v>1.4888027405636594E-2</v>
      </c>
      <c r="N164" s="29">
        <v>161</v>
      </c>
      <c r="O164" s="42"/>
      <c r="P164" s="14"/>
      <c r="Q164" s="68">
        <f t="shared" si="17"/>
        <v>3267</v>
      </c>
      <c r="R164" s="69">
        <f t="shared" ref="R164:R196" si="20">K164/$K$277*L164</f>
        <v>1.4888027405636594E-2</v>
      </c>
      <c r="T164" s="14"/>
      <c r="U164" s="64"/>
      <c r="V164" s="64"/>
    </row>
    <row r="165" spans="1:22" s="8" customFormat="1" x14ac:dyDescent="0.25">
      <c r="B165" s="34"/>
      <c r="C165" s="35">
        <v>43465</v>
      </c>
      <c r="D165" s="35">
        <v>43495</v>
      </c>
      <c r="E165" s="34"/>
      <c r="F165" s="34">
        <v>570</v>
      </c>
      <c r="G165" s="34"/>
      <c r="H165" s="36" t="s">
        <v>310</v>
      </c>
      <c r="I165" s="37">
        <v>41002591</v>
      </c>
      <c r="J165" s="34" t="s">
        <v>123</v>
      </c>
      <c r="K165" s="38">
        <v>121</v>
      </c>
      <c r="L165" s="47">
        <f t="shared" si="18"/>
        <v>30</v>
      </c>
      <c r="M165" s="27">
        <f t="shared" si="19"/>
        <v>1.6542252672929546E-2</v>
      </c>
      <c r="N165" s="29">
        <v>162</v>
      </c>
      <c r="O165" s="42"/>
      <c r="P165" s="14"/>
      <c r="Q165" s="68">
        <f t="shared" si="17"/>
        <v>3630</v>
      </c>
      <c r="R165" s="69">
        <f t="shared" si="20"/>
        <v>1.6542252672929546E-2</v>
      </c>
      <c r="T165" s="14"/>
      <c r="U165" s="64"/>
      <c r="V165" s="64"/>
    </row>
    <row r="166" spans="1:22" x14ac:dyDescent="0.25">
      <c r="A166" s="8"/>
      <c r="B166" s="34"/>
      <c r="C166" s="35">
        <v>43465</v>
      </c>
      <c r="D166" s="35">
        <v>43495</v>
      </c>
      <c r="E166" s="34"/>
      <c r="F166" s="34">
        <v>571</v>
      </c>
      <c r="G166" s="34"/>
      <c r="H166" s="36" t="s">
        <v>311</v>
      </c>
      <c r="I166" s="37">
        <v>41002591</v>
      </c>
      <c r="J166" s="34" t="s">
        <v>123</v>
      </c>
      <c r="K166" s="38">
        <v>60.5</v>
      </c>
      <c r="L166" s="47">
        <f t="shared" si="18"/>
        <v>30</v>
      </c>
      <c r="M166" s="27">
        <f t="shared" si="19"/>
        <v>8.2711263364647729E-3</v>
      </c>
      <c r="N166" s="29">
        <v>163</v>
      </c>
      <c r="O166" s="42"/>
      <c r="P166" s="14"/>
      <c r="Q166" s="68">
        <f t="shared" si="17"/>
        <v>1815</v>
      </c>
      <c r="R166" s="69">
        <f t="shared" si="20"/>
        <v>8.2711263364647729E-3</v>
      </c>
      <c r="T166" s="14"/>
      <c r="U166" s="64"/>
      <c r="V166" s="64"/>
    </row>
    <row r="167" spans="1:22" x14ac:dyDescent="0.25">
      <c r="A167" s="8"/>
      <c r="B167" s="34"/>
      <c r="C167" s="35">
        <v>43465</v>
      </c>
      <c r="D167" s="35">
        <v>43495</v>
      </c>
      <c r="E167" s="34"/>
      <c r="F167" s="34">
        <v>574</v>
      </c>
      <c r="G167" s="34"/>
      <c r="H167" s="36" t="s">
        <v>315</v>
      </c>
      <c r="I167" s="37">
        <v>41007450</v>
      </c>
      <c r="J167" s="34" t="s">
        <v>24</v>
      </c>
      <c r="K167" s="38">
        <v>159.44999999999999</v>
      </c>
      <c r="L167" s="47">
        <f t="shared" si="18"/>
        <v>30</v>
      </c>
      <c r="M167" s="27">
        <f t="shared" si="19"/>
        <v>2.1798861063624927E-2</v>
      </c>
      <c r="N167" s="29">
        <v>164</v>
      </c>
      <c r="O167" s="42"/>
      <c r="P167" s="14"/>
      <c r="Q167" s="68">
        <f t="shared" si="17"/>
        <v>4783.5</v>
      </c>
      <c r="R167" s="69">
        <f t="shared" si="20"/>
        <v>2.1798861063624927E-2</v>
      </c>
      <c r="T167" s="14"/>
      <c r="U167" s="64"/>
      <c r="V167" s="64"/>
    </row>
    <row r="168" spans="1:22" s="8" customFormat="1" x14ac:dyDescent="0.25">
      <c r="B168" s="34"/>
      <c r="C168" s="35">
        <v>43465</v>
      </c>
      <c r="D168" s="35">
        <v>43495</v>
      </c>
      <c r="E168" s="34"/>
      <c r="F168" s="34">
        <v>575</v>
      </c>
      <c r="G168" s="34"/>
      <c r="H168" s="36" t="s">
        <v>316</v>
      </c>
      <c r="I168" s="37">
        <v>41001048</v>
      </c>
      <c r="J168" s="34" t="s">
        <v>155</v>
      </c>
      <c r="K168" s="38">
        <v>514.25</v>
      </c>
      <c r="L168" s="47">
        <f t="shared" si="18"/>
        <v>30</v>
      </c>
      <c r="M168" s="27">
        <f t="shared" si="19"/>
        <v>7.0304573859950564E-2</v>
      </c>
      <c r="N168" s="29">
        <v>165</v>
      </c>
      <c r="O168" s="42"/>
      <c r="P168" s="14"/>
      <c r="Q168" s="68">
        <f t="shared" si="17"/>
        <v>15427.5</v>
      </c>
      <c r="R168" s="69">
        <f t="shared" si="20"/>
        <v>7.0304573859950564E-2</v>
      </c>
      <c r="T168" s="14"/>
      <c r="U168" s="64"/>
      <c r="V168" s="64"/>
    </row>
    <row r="169" spans="1:22" x14ac:dyDescent="0.25">
      <c r="A169" s="8"/>
      <c r="B169" s="34"/>
      <c r="C169" s="35">
        <v>43465</v>
      </c>
      <c r="D169" s="35">
        <v>43495</v>
      </c>
      <c r="E169" s="34"/>
      <c r="F169" s="34">
        <v>576</v>
      </c>
      <c r="G169" s="34"/>
      <c r="H169" s="36" t="s">
        <v>317</v>
      </c>
      <c r="I169" s="37">
        <v>41002375</v>
      </c>
      <c r="J169" s="34" t="s">
        <v>30</v>
      </c>
      <c r="K169" s="38">
        <v>123.26</v>
      </c>
      <c r="L169" s="47">
        <f t="shared" si="18"/>
        <v>30</v>
      </c>
      <c r="M169" s="27">
        <f t="shared" si="19"/>
        <v>1.6851223673266909E-2</v>
      </c>
      <c r="N169" s="29">
        <v>166</v>
      </c>
      <c r="O169" s="42"/>
      <c r="P169" s="14"/>
      <c r="Q169" s="68">
        <f t="shared" si="17"/>
        <v>3697.8</v>
      </c>
      <c r="R169" s="69">
        <f t="shared" si="20"/>
        <v>1.6851223673266909E-2</v>
      </c>
      <c r="T169" s="14"/>
      <c r="U169" s="64"/>
      <c r="V169" s="64"/>
    </row>
    <row r="170" spans="1:22" x14ac:dyDescent="0.25">
      <c r="A170" s="8"/>
      <c r="B170" s="34"/>
      <c r="C170" s="35">
        <v>43465</v>
      </c>
      <c r="D170" s="35">
        <v>43495</v>
      </c>
      <c r="E170" s="34"/>
      <c r="F170" s="34">
        <v>577</v>
      </c>
      <c r="G170" s="34"/>
      <c r="H170" s="36" t="s">
        <v>318</v>
      </c>
      <c r="I170" s="37">
        <v>41002557</v>
      </c>
      <c r="J170" s="34" t="s">
        <v>32</v>
      </c>
      <c r="K170" s="38">
        <v>279.69</v>
      </c>
      <c r="L170" s="47">
        <f t="shared" si="18"/>
        <v>30</v>
      </c>
      <c r="M170" s="27">
        <f t="shared" si="19"/>
        <v>3.8237211984228636E-2</v>
      </c>
      <c r="N170" s="29">
        <v>167</v>
      </c>
      <c r="O170" s="42"/>
      <c r="P170" s="14"/>
      <c r="Q170" s="68">
        <f t="shared" si="17"/>
        <v>8390.7000000000007</v>
      </c>
      <c r="R170" s="69">
        <f t="shared" si="20"/>
        <v>3.8237211984228636E-2</v>
      </c>
      <c r="T170" s="14"/>
      <c r="U170" s="64"/>
      <c r="V170" s="64"/>
    </row>
    <row r="171" spans="1:22" x14ac:dyDescent="0.25">
      <c r="A171" s="8"/>
      <c r="B171" s="34"/>
      <c r="C171" s="35">
        <v>43465</v>
      </c>
      <c r="D171" s="35">
        <v>43495</v>
      </c>
      <c r="E171" s="34"/>
      <c r="F171" s="34">
        <v>581</v>
      </c>
      <c r="G171" s="34"/>
      <c r="H171" s="36" t="s">
        <v>324</v>
      </c>
      <c r="I171" s="37">
        <v>41007555</v>
      </c>
      <c r="J171" s="34" t="s">
        <v>93</v>
      </c>
      <c r="K171" s="38">
        <v>540.6</v>
      </c>
      <c r="L171" s="47">
        <f t="shared" si="18"/>
        <v>30</v>
      </c>
      <c r="M171" s="27">
        <f t="shared" si="19"/>
        <v>7.3906956983352992E-2</v>
      </c>
      <c r="N171" s="29">
        <v>168</v>
      </c>
      <c r="O171" s="42"/>
      <c r="P171" s="14"/>
      <c r="Q171" s="68">
        <f t="shared" si="17"/>
        <v>16218</v>
      </c>
      <c r="R171" s="69">
        <f t="shared" si="20"/>
        <v>7.3906956983352992E-2</v>
      </c>
      <c r="T171" s="14"/>
      <c r="U171" s="64"/>
      <c r="V171" s="64"/>
    </row>
    <row r="172" spans="1:22" x14ac:dyDescent="0.25">
      <c r="A172" s="8"/>
      <c r="B172" s="34"/>
      <c r="C172" s="35">
        <v>43465</v>
      </c>
      <c r="D172" s="35">
        <v>43495</v>
      </c>
      <c r="E172" s="34"/>
      <c r="F172" s="34">
        <v>582</v>
      </c>
      <c r="G172" s="34"/>
      <c r="H172" s="36" t="s">
        <v>325</v>
      </c>
      <c r="I172" s="37">
        <v>41001247</v>
      </c>
      <c r="J172" s="34" t="s">
        <v>16</v>
      </c>
      <c r="K172" s="38">
        <v>530</v>
      </c>
      <c r="L172" s="47">
        <f t="shared" si="18"/>
        <v>30</v>
      </c>
      <c r="M172" s="27">
        <f t="shared" si="19"/>
        <v>7.2457800964071561E-2</v>
      </c>
      <c r="N172" s="29">
        <v>169</v>
      </c>
      <c r="O172" s="42"/>
      <c r="P172" s="14"/>
      <c r="Q172" s="68">
        <f t="shared" si="17"/>
        <v>15900</v>
      </c>
      <c r="R172" s="69">
        <f t="shared" si="20"/>
        <v>7.2457800964071561E-2</v>
      </c>
      <c r="T172" s="14"/>
      <c r="U172" s="64"/>
      <c r="V172" s="64"/>
    </row>
    <row r="173" spans="1:22" x14ac:dyDescent="0.25">
      <c r="A173" s="8"/>
      <c r="B173" s="34"/>
      <c r="C173" s="35">
        <v>43465</v>
      </c>
      <c r="D173" s="35">
        <v>43495</v>
      </c>
      <c r="E173" s="34"/>
      <c r="F173" s="34">
        <v>584</v>
      </c>
      <c r="G173" s="34"/>
      <c r="H173" s="36" t="s">
        <v>327</v>
      </c>
      <c r="I173" s="37">
        <v>41008450</v>
      </c>
      <c r="J173" s="34" t="s">
        <v>26</v>
      </c>
      <c r="K173" s="38">
        <v>176</v>
      </c>
      <c r="L173" s="47">
        <f t="shared" si="18"/>
        <v>30</v>
      </c>
      <c r="M173" s="27">
        <f t="shared" si="19"/>
        <v>2.4061458433352067E-2</v>
      </c>
      <c r="N173" s="29">
        <v>170</v>
      </c>
      <c r="O173" s="42"/>
      <c r="P173" s="14"/>
      <c r="Q173" s="68">
        <f t="shared" si="17"/>
        <v>5280</v>
      </c>
      <c r="R173" s="69">
        <f t="shared" si="20"/>
        <v>2.4061458433352067E-2</v>
      </c>
      <c r="T173" s="14"/>
      <c r="U173" s="64"/>
      <c r="V173" s="64"/>
    </row>
    <row r="174" spans="1:22" x14ac:dyDescent="0.25">
      <c r="A174" s="8"/>
      <c r="B174" s="34"/>
      <c r="C174" s="35">
        <v>43465</v>
      </c>
      <c r="D174" s="35">
        <v>43495</v>
      </c>
      <c r="E174" s="34"/>
      <c r="F174" s="34">
        <v>585</v>
      </c>
      <c r="G174" s="34"/>
      <c r="H174" s="36" t="s">
        <v>328</v>
      </c>
      <c r="I174" s="37">
        <v>41001612</v>
      </c>
      <c r="J174" s="34" t="s">
        <v>44</v>
      </c>
      <c r="K174" s="38">
        <v>40.83</v>
      </c>
      <c r="L174" s="47">
        <f t="shared" si="18"/>
        <v>30</v>
      </c>
      <c r="M174" s="27">
        <f t="shared" si="19"/>
        <v>5.5819849308736636E-3</v>
      </c>
      <c r="N174" s="29">
        <v>171</v>
      </c>
      <c r="O174" s="42"/>
      <c r="P174" s="14"/>
      <c r="Q174" s="68">
        <f t="shared" si="17"/>
        <v>1224.8999999999999</v>
      </c>
      <c r="R174" s="69">
        <f t="shared" si="20"/>
        <v>5.5819849308736636E-3</v>
      </c>
      <c r="T174" s="14"/>
      <c r="U174" s="64"/>
      <c r="V174" s="64"/>
    </row>
    <row r="175" spans="1:22" x14ac:dyDescent="0.25">
      <c r="A175" s="8"/>
      <c r="B175" s="34"/>
      <c r="C175" s="35">
        <v>43465</v>
      </c>
      <c r="D175" s="35">
        <v>43495</v>
      </c>
      <c r="E175" s="34"/>
      <c r="F175" s="34">
        <v>586</v>
      </c>
      <c r="G175" s="34"/>
      <c r="H175" s="36" t="s">
        <v>329</v>
      </c>
      <c r="I175" s="37">
        <v>41007250</v>
      </c>
      <c r="J175" s="34" t="s">
        <v>95</v>
      </c>
      <c r="K175" s="38">
        <v>138.93</v>
      </c>
      <c r="L175" s="47">
        <f t="shared" si="18"/>
        <v>30</v>
      </c>
      <c r="M175" s="27">
        <f t="shared" si="19"/>
        <v>1.8993513750827289E-2</v>
      </c>
      <c r="N175" s="29">
        <v>172</v>
      </c>
      <c r="O175" s="42"/>
      <c r="P175" s="14"/>
      <c r="Q175" s="68">
        <f t="shared" si="17"/>
        <v>4167.9000000000005</v>
      </c>
      <c r="R175" s="69">
        <f t="shared" si="20"/>
        <v>1.8993513750827289E-2</v>
      </c>
      <c r="T175" s="14"/>
      <c r="U175" s="64"/>
      <c r="V175" s="64"/>
    </row>
    <row r="176" spans="1:22" x14ac:dyDescent="0.25">
      <c r="A176" s="8"/>
      <c r="B176" s="34"/>
      <c r="C176" s="35">
        <v>43465</v>
      </c>
      <c r="D176" s="35">
        <v>43495</v>
      </c>
      <c r="E176" s="34"/>
      <c r="F176" s="34">
        <v>587</v>
      </c>
      <c r="G176" s="34"/>
      <c r="H176" s="36" t="s">
        <v>330</v>
      </c>
      <c r="I176" s="37">
        <v>40000651</v>
      </c>
      <c r="J176" s="34" t="s">
        <v>122</v>
      </c>
      <c r="K176" s="38">
        <v>474.23</v>
      </c>
      <c r="L176" s="47">
        <f t="shared" si="18"/>
        <v>30</v>
      </c>
      <c r="M176" s="27">
        <f t="shared" si="19"/>
        <v>6.4833326323003135E-2</v>
      </c>
      <c r="N176" s="29">
        <v>173</v>
      </c>
      <c r="O176" s="42"/>
      <c r="P176" s="14"/>
      <c r="Q176" s="68">
        <f t="shared" si="17"/>
        <v>14226.900000000001</v>
      </c>
      <c r="R176" s="69">
        <f t="shared" si="20"/>
        <v>6.4833326323003135E-2</v>
      </c>
      <c r="T176" s="14"/>
      <c r="U176" s="64"/>
      <c r="V176" s="64"/>
    </row>
    <row r="177" spans="1:22" x14ac:dyDescent="0.25">
      <c r="A177" s="8"/>
      <c r="B177" s="34"/>
      <c r="C177" s="35">
        <v>43465</v>
      </c>
      <c r="D177" s="35">
        <v>43495</v>
      </c>
      <c r="E177" s="34"/>
      <c r="F177" s="34">
        <v>588</v>
      </c>
      <c r="G177" s="34"/>
      <c r="H177" s="36" t="s">
        <v>331</v>
      </c>
      <c r="I177" s="37">
        <v>41001822</v>
      </c>
      <c r="J177" s="34" t="s">
        <v>41</v>
      </c>
      <c r="K177" s="38">
        <v>573.07000000000005</v>
      </c>
      <c r="L177" s="47">
        <f t="shared" si="18"/>
        <v>30</v>
      </c>
      <c r="M177" s="27">
        <f t="shared" si="19"/>
        <v>7.8346022638642446E-2</v>
      </c>
      <c r="N177" s="29">
        <v>174</v>
      </c>
      <c r="O177" s="42"/>
      <c r="P177" s="14"/>
      <c r="Q177" s="68">
        <f t="shared" si="17"/>
        <v>17192.100000000002</v>
      </c>
      <c r="R177" s="69">
        <f t="shared" si="20"/>
        <v>7.8346022638642446E-2</v>
      </c>
      <c r="T177" s="14"/>
      <c r="U177" s="64"/>
      <c r="V177" s="64"/>
    </row>
    <row r="178" spans="1:22" x14ac:dyDescent="0.25">
      <c r="A178" s="8"/>
      <c r="B178" s="34"/>
      <c r="C178" s="35">
        <v>43465</v>
      </c>
      <c r="D178" s="35">
        <v>43495</v>
      </c>
      <c r="E178" s="34"/>
      <c r="F178" s="34">
        <v>589</v>
      </c>
      <c r="G178" s="34"/>
      <c r="H178" s="36" t="s">
        <v>332</v>
      </c>
      <c r="I178" s="37">
        <v>41002525</v>
      </c>
      <c r="J178" s="34" t="s">
        <v>159</v>
      </c>
      <c r="K178" s="38">
        <v>82.66</v>
      </c>
      <c r="L178" s="47">
        <f t="shared" si="18"/>
        <v>30</v>
      </c>
      <c r="M178" s="27">
        <f t="shared" si="19"/>
        <v>1.1300682693755009E-2</v>
      </c>
      <c r="N178" s="29">
        <v>175</v>
      </c>
      <c r="O178" s="42"/>
      <c r="P178" s="14"/>
      <c r="Q178" s="68">
        <f t="shared" si="17"/>
        <v>2479.7999999999997</v>
      </c>
      <c r="R178" s="69">
        <f t="shared" si="20"/>
        <v>1.1300682693755009E-2</v>
      </c>
      <c r="T178" s="14"/>
      <c r="U178" s="64"/>
      <c r="V178" s="64"/>
    </row>
    <row r="179" spans="1:22" x14ac:dyDescent="0.25">
      <c r="A179" s="8"/>
      <c r="B179" s="34"/>
      <c r="C179" s="35">
        <v>43465</v>
      </c>
      <c r="D179" s="35">
        <v>43495</v>
      </c>
      <c r="E179" s="34"/>
      <c r="F179" s="34">
        <v>592</v>
      </c>
      <c r="G179" s="34"/>
      <c r="H179" s="36" t="s">
        <v>335</v>
      </c>
      <c r="I179" s="37">
        <v>41008440</v>
      </c>
      <c r="J179" s="34" t="s">
        <v>84</v>
      </c>
      <c r="K179" s="38">
        <v>405.6</v>
      </c>
      <c r="L179" s="47">
        <f t="shared" si="18"/>
        <v>30</v>
      </c>
      <c r="M179" s="27">
        <f t="shared" si="19"/>
        <v>5.5450724662315903E-2</v>
      </c>
      <c r="N179" s="29">
        <v>176</v>
      </c>
      <c r="O179" s="42"/>
      <c r="P179" s="14"/>
      <c r="Q179" s="68">
        <f t="shared" si="17"/>
        <v>12168</v>
      </c>
      <c r="R179" s="69">
        <f t="shared" si="20"/>
        <v>5.5450724662315903E-2</v>
      </c>
      <c r="T179" s="14"/>
      <c r="U179" s="64"/>
      <c r="V179" s="64"/>
    </row>
    <row r="180" spans="1:22" s="14" customFormat="1" x14ac:dyDescent="0.25">
      <c r="C180" s="35">
        <v>43465</v>
      </c>
      <c r="D180" s="35">
        <v>43495</v>
      </c>
      <c r="E180" s="34"/>
      <c r="F180" s="34">
        <v>594</v>
      </c>
      <c r="G180" s="34"/>
      <c r="H180" s="36" t="s">
        <v>337</v>
      </c>
      <c r="I180" s="37">
        <v>40000308</v>
      </c>
      <c r="J180" s="34" t="s">
        <v>83</v>
      </c>
      <c r="K180" s="38">
        <v>905.3</v>
      </c>
      <c r="L180" s="47">
        <f t="shared" si="18"/>
        <v>30</v>
      </c>
      <c r="M180" s="27">
        <f t="shared" si="19"/>
        <v>0.12376612681655469</v>
      </c>
      <c r="N180" s="29">
        <v>177</v>
      </c>
      <c r="O180" s="42"/>
      <c r="Q180" s="68">
        <f t="shared" si="17"/>
        <v>27159</v>
      </c>
      <c r="R180" s="69">
        <f t="shared" si="20"/>
        <v>0.12376612681655469</v>
      </c>
      <c r="U180" s="64"/>
      <c r="V180" s="64"/>
    </row>
    <row r="181" spans="1:22" x14ac:dyDescent="0.25">
      <c r="A181" s="8"/>
      <c r="B181" s="34"/>
      <c r="C181" s="35">
        <v>43465</v>
      </c>
      <c r="D181" s="35">
        <v>43495</v>
      </c>
      <c r="E181" s="34"/>
      <c r="F181" s="34">
        <v>596</v>
      </c>
      <c r="G181" s="34"/>
      <c r="H181" s="36" t="s">
        <v>339</v>
      </c>
      <c r="I181" s="37">
        <v>40001300</v>
      </c>
      <c r="J181" s="34" t="s">
        <v>18</v>
      </c>
      <c r="K181" s="38">
        <v>141.9</v>
      </c>
      <c r="L181" s="47">
        <f t="shared" si="18"/>
        <v>30</v>
      </c>
      <c r="M181" s="27">
        <f t="shared" si="19"/>
        <v>1.9399550861890102E-2</v>
      </c>
      <c r="N181" s="29">
        <v>178</v>
      </c>
      <c r="O181" s="42"/>
      <c r="P181" s="14"/>
      <c r="Q181" s="68">
        <f t="shared" si="17"/>
        <v>4257</v>
      </c>
      <c r="R181" s="69">
        <f t="shared" si="20"/>
        <v>1.9399550861890102E-2</v>
      </c>
      <c r="T181" s="14"/>
      <c r="U181" s="64"/>
      <c r="V181" s="64"/>
    </row>
    <row r="182" spans="1:22" x14ac:dyDescent="0.25">
      <c r="A182" s="8"/>
      <c r="B182" s="34"/>
      <c r="C182" s="35">
        <v>43465</v>
      </c>
      <c r="D182" s="35">
        <v>43495</v>
      </c>
      <c r="E182" s="34"/>
      <c r="F182" s="34">
        <v>598</v>
      </c>
      <c r="G182" s="34"/>
      <c r="H182" s="36" t="s">
        <v>341</v>
      </c>
      <c r="I182" s="37">
        <v>40007051</v>
      </c>
      <c r="J182" s="34" t="s">
        <v>45</v>
      </c>
      <c r="K182" s="38">
        <v>594.54999999999995</v>
      </c>
      <c r="L182" s="47">
        <f t="shared" si="18"/>
        <v>30</v>
      </c>
      <c r="M182" s="27">
        <f t="shared" si="19"/>
        <v>8.1282614270167447E-2</v>
      </c>
      <c r="N182" s="29">
        <v>179</v>
      </c>
      <c r="O182" s="42"/>
      <c r="P182" s="14"/>
      <c r="Q182" s="68">
        <f t="shared" si="17"/>
        <v>17836.5</v>
      </c>
      <c r="R182" s="69">
        <f t="shared" si="20"/>
        <v>8.1282614270167447E-2</v>
      </c>
      <c r="T182" s="14"/>
      <c r="U182" s="64"/>
      <c r="V182" s="64"/>
    </row>
    <row r="183" spans="1:22" s="8" customFormat="1" x14ac:dyDescent="0.25">
      <c r="B183" s="34"/>
      <c r="C183" s="35">
        <v>43465</v>
      </c>
      <c r="D183" s="35">
        <v>43495</v>
      </c>
      <c r="E183" s="34"/>
      <c r="F183" s="34">
        <v>600</v>
      </c>
      <c r="G183" s="34"/>
      <c r="H183" s="36" t="s">
        <v>344</v>
      </c>
      <c r="I183" s="37">
        <v>40002919</v>
      </c>
      <c r="J183" s="34" t="s">
        <v>138</v>
      </c>
      <c r="K183" s="38">
        <v>548.44000000000005</v>
      </c>
      <c r="L183" s="47">
        <f t="shared" si="18"/>
        <v>30</v>
      </c>
      <c r="M183" s="27">
        <f t="shared" si="19"/>
        <v>7.4978785586293228E-2</v>
      </c>
      <c r="N183" s="29">
        <v>180</v>
      </c>
      <c r="O183" s="42"/>
      <c r="P183" s="14"/>
      <c r="Q183" s="68">
        <f t="shared" si="17"/>
        <v>16453.2</v>
      </c>
      <c r="R183" s="69">
        <f t="shared" si="20"/>
        <v>7.4978785586293228E-2</v>
      </c>
      <c r="T183" s="14"/>
      <c r="U183" s="64"/>
      <c r="V183" s="64"/>
    </row>
    <row r="184" spans="1:22" x14ac:dyDescent="0.25">
      <c r="A184" s="8"/>
      <c r="B184" s="34"/>
      <c r="C184" s="35">
        <v>43465</v>
      </c>
      <c r="D184" s="35">
        <v>43495</v>
      </c>
      <c r="E184" s="34"/>
      <c r="F184" s="34">
        <v>601</v>
      </c>
      <c r="G184" s="34"/>
      <c r="H184" s="36" t="s">
        <v>345</v>
      </c>
      <c r="I184" s="37">
        <v>40001550</v>
      </c>
      <c r="J184" s="34" t="s">
        <v>19</v>
      </c>
      <c r="K184" s="38">
        <v>387.85</v>
      </c>
      <c r="L184" s="47">
        <f t="shared" si="18"/>
        <v>30</v>
      </c>
      <c r="M184" s="27">
        <f t="shared" si="19"/>
        <v>5.3024071894179549E-2</v>
      </c>
      <c r="N184" s="29">
        <v>181</v>
      </c>
      <c r="O184" s="42"/>
      <c r="P184" s="14"/>
      <c r="Q184" s="68">
        <f t="shared" si="17"/>
        <v>11635.5</v>
      </c>
      <c r="R184" s="69">
        <f t="shared" si="20"/>
        <v>5.3024071894179549E-2</v>
      </c>
      <c r="T184" s="14"/>
      <c r="U184" s="64"/>
      <c r="V184" s="64"/>
    </row>
    <row r="185" spans="1:22" x14ac:dyDescent="0.25">
      <c r="A185" s="8"/>
      <c r="B185" s="34"/>
      <c r="C185" s="35">
        <v>43465</v>
      </c>
      <c r="D185" s="35">
        <v>43495</v>
      </c>
      <c r="E185" s="34"/>
      <c r="F185" s="34">
        <v>603</v>
      </c>
      <c r="G185" s="34"/>
      <c r="H185" s="36" t="s">
        <v>348</v>
      </c>
      <c r="I185" s="37">
        <v>41000460</v>
      </c>
      <c r="J185" s="34" t="s">
        <v>152</v>
      </c>
      <c r="K185" s="38">
        <v>130.68</v>
      </c>
      <c r="L185" s="47">
        <f t="shared" si="18"/>
        <v>30</v>
      </c>
      <c r="M185" s="27">
        <f t="shared" si="19"/>
        <v>1.7865632886763912E-2</v>
      </c>
      <c r="N185" s="29">
        <v>182</v>
      </c>
      <c r="O185" s="42"/>
      <c r="P185" s="14"/>
      <c r="Q185" s="68">
        <f t="shared" si="17"/>
        <v>3920.4</v>
      </c>
      <c r="R185" s="69">
        <f t="shared" si="20"/>
        <v>1.7865632886763912E-2</v>
      </c>
      <c r="T185" s="14"/>
      <c r="U185" s="64"/>
      <c r="V185" s="64"/>
    </row>
    <row r="186" spans="1:22" x14ac:dyDescent="0.25">
      <c r="A186" s="8"/>
      <c r="B186" s="34"/>
      <c r="C186" s="35">
        <v>43465</v>
      </c>
      <c r="D186" s="35">
        <v>43495</v>
      </c>
      <c r="E186" s="34"/>
      <c r="F186" s="34">
        <v>605</v>
      </c>
      <c r="G186" s="34"/>
      <c r="H186" s="36" t="s">
        <v>350</v>
      </c>
      <c r="I186" s="37">
        <v>40000183</v>
      </c>
      <c r="J186" s="34" t="s">
        <v>121</v>
      </c>
      <c r="K186" s="38">
        <v>376.97</v>
      </c>
      <c r="L186" s="47">
        <f t="shared" si="18"/>
        <v>30</v>
      </c>
      <c r="M186" s="27">
        <f t="shared" si="19"/>
        <v>5.1536636281935964E-2</v>
      </c>
      <c r="N186" s="29">
        <v>183</v>
      </c>
      <c r="O186" s="42"/>
      <c r="P186" s="14"/>
      <c r="Q186" s="68">
        <f t="shared" si="17"/>
        <v>11309.1</v>
      </c>
      <c r="R186" s="69">
        <f t="shared" si="20"/>
        <v>5.1536636281935964E-2</v>
      </c>
      <c r="T186" s="14"/>
      <c r="U186" s="64"/>
      <c r="V186" s="64"/>
    </row>
    <row r="187" spans="1:22" x14ac:dyDescent="0.25">
      <c r="A187" s="8"/>
      <c r="B187" s="34"/>
      <c r="C187" s="35">
        <v>43481</v>
      </c>
      <c r="D187" s="35">
        <v>43511</v>
      </c>
      <c r="E187" s="34"/>
      <c r="F187" s="34">
        <v>1397</v>
      </c>
      <c r="G187" s="34"/>
      <c r="H187" s="36" t="s">
        <v>379</v>
      </c>
      <c r="I187" s="37">
        <v>40002926</v>
      </c>
      <c r="J187" s="34" t="s">
        <v>141</v>
      </c>
      <c r="K187" s="38">
        <v>3100.02</v>
      </c>
      <c r="L187" s="47">
        <f t="shared" si="18"/>
        <v>30</v>
      </c>
      <c r="M187" s="27">
        <f t="shared" si="19"/>
        <v>0.42381251348045501</v>
      </c>
      <c r="N187" s="29">
        <v>184</v>
      </c>
      <c r="O187" s="42"/>
      <c r="P187" s="14"/>
      <c r="Q187" s="68">
        <f t="shared" si="17"/>
        <v>93000.6</v>
      </c>
      <c r="R187" s="69">
        <f t="shared" si="20"/>
        <v>0.42381251348045501</v>
      </c>
      <c r="T187" s="14"/>
      <c r="U187" s="64"/>
      <c r="V187" s="64"/>
    </row>
    <row r="188" spans="1:22" x14ac:dyDescent="0.25">
      <c r="A188" s="8"/>
      <c r="B188" s="34"/>
      <c r="C188" s="35">
        <v>43481</v>
      </c>
      <c r="D188" s="35">
        <v>43511</v>
      </c>
      <c r="E188" s="34"/>
      <c r="F188" s="34">
        <v>1399</v>
      </c>
      <c r="G188" s="34"/>
      <c r="H188" s="36" t="s">
        <v>381</v>
      </c>
      <c r="I188" s="37">
        <v>41000846</v>
      </c>
      <c r="J188" s="34" t="s">
        <v>102</v>
      </c>
      <c r="K188" s="38">
        <v>1023.54</v>
      </c>
      <c r="L188" s="47">
        <f t="shared" si="18"/>
        <v>30</v>
      </c>
      <c r="M188" s="27">
        <f t="shared" si="19"/>
        <v>0.13993105207314305</v>
      </c>
      <c r="N188" s="29">
        <v>185</v>
      </c>
      <c r="O188" s="42"/>
      <c r="P188" s="14"/>
      <c r="Q188" s="68">
        <f t="shared" si="17"/>
        <v>30706.199999999997</v>
      </c>
      <c r="R188" s="69">
        <f t="shared" si="20"/>
        <v>0.13993105207314305</v>
      </c>
      <c r="T188" s="14"/>
      <c r="U188" s="64"/>
      <c r="V188" s="64"/>
    </row>
    <row r="189" spans="1:22" x14ac:dyDescent="0.25">
      <c r="A189" s="8"/>
      <c r="B189" s="34"/>
      <c r="C189" s="35">
        <v>43481</v>
      </c>
      <c r="D189" s="35">
        <v>43511</v>
      </c>
      <c r="E189" s="34"/>
      <c r="F189" s="34">
        <v>1409</v>
      </c>
      <c r="G189" s="34"/>
      <c r="H189" s="36" t="s">
        <v>397</v>
      </c>
      <c r="I189" s="37">
        <v>41000460</v>
      </c>
      <c r="J189" s="34" t="s">
        <v>152</v>
      </c>
      <c r="K189" s="38">
        <v>4840</v>
      </c>
      <c r="L189" s="47">
        <f t="shared" si="18"/>
        <v>30</v>
      </c>
      <c r="M189" s="27">
        <f t="shared" si="19"/>
        <v>0.66169010691718178</v>
      </c>
      <c r="N189" s="29">
        <v>186</v>
      </c>
      <c r="O189" s="42"/>
      <c r="P189" s="14"/>
      <c r="Q189" s="68">
        <f t="shared" si="17"/>
        <v>145200</v>
      </c>
      <c r="R189" s="69">
        <f t="shared" si="20"/>
        <v>0.66169010691718178</v>
      </c>
      <c r="T189" s="14"/>
      <c r="U189" s="64"/>
      <c r="V189" s="64"/>
    </row>
    <row r="190" spans="1:22" x14ac:dyDescent="0.25">
      <c r="A190" s="8"/>
      <c r="B190" s="34"/>
      <c r="C190" s="35">
        <v>43495</v>
      </c>
      <c r="D190" s="35">
        <v>43525</v>
      </c>
      <c r="E190" s="34"/>
      <c r="F190" s="34">
        <v>2128</v>
      </c>
      <c r="G190" s="34"/>
      <c r="H190" s="36" t="s">
        <v>405</v>
      </c>
      <c r="I190" s="37">
        <v>40005725</v>
      </c>
      <c r="J190" s="34" t="s">
        <v>377</v>
      </c>
      <c r="K190" s="38">
        <v>460.01</v>
      </c>
      <c r="L190" s="47">
        <f t="shared" si="18"/>
        <v>30</v>
      </c>
      <c r="M190" s="27">
        <f t="shared" si="19"/>
        <v>6.2889269851853891E-2</v>
      </c>
      <c r="N190" s="29">
        <v>187</v>
      </c>
      <c r="O190" s="42"/>
      <c r="P190" s="14"/>
      <c r="Q190" s="68">
        <f t="shared" si="17"/>
        <v>13800.3</v>
      </c>
      <c r="R190" s="69">
        <f t="shared" si="20"/>
        <v>6.2889269851853891E-2</v>
      </c>
      <c r="T190" s="14"/>
      <c r="U190" s="64"/>
      <c r="V190" s="64"/>
    </row>
    <row r="191" spans="1:22" x14ac:dyDescent="0.25">
      <c r="A191" s="8"/>
      <c r="B191" s="34"/>
      <c r="C191" s="35">
        <v>43495</v>
      </c>
      <c r="D191" s="35">
        <v>43525</v>
      </c>
      <c r="E191" s="34"/>
      <c r="F191" s="34">
        <v>2135</v>
      </c>
      <c r="G191" s="34"/>
      <c r="H191" s="36" t="s">
        <v>412</v>
      </c>
      <c r="I191" s="37">
        <v>41002908</v>
      </c>
      <c r="J191" s="34" t="s">
        <v>39</v>
      </c>
      <c r="K191" s="38">
        <v>907.5</v>
      </c>
      <c r="L191" s="47">
        <f t="shared" si="18"/>
        <v>30</v>
      </c>
      <c r="M191" s="27">
        <f t="shared" si="19"/>
        <v>0.12406689504697159</v>
      </c>
      <c r="N191" s="29">
        <v>188</v>
      </c>
      <c r="O191" s="42"/>
      <c r="P191" s="14"/>
      <c r="Q191" s="68">
        <f t="shared" si="17"/>
        <v>27225</v>
      </c>
      <c r="R191" s="69">
        <f t="shared" si="20"/>
        <v>0.12406689504697159</v>
      </c>
      <c r="T191" s="14"/>
      <c r="U191" s="64"/>
      <c r="V191" s="64"/>
    </row>
    <row r="192" spans="1:22" x14ac:dyDescent="0.25">
      <c r="A192" s="8"/>
      <c r="B192" s="34"/>
      <c r="C192" s="35">
        <v>43495</v>
      </c>
      <c r="D192" s="35">
        <v>43525</v>
      </c>
      <c r="E192" s="34"/>
      <c r="F192" s="34">
        <v>2143</v>
      </c>
      <c r="G192" s="34"/>
      <c r="H192" s="36" t="s">
        <v>421</v>
      </c>
      <c r="I192" s="37">
        <v>41007450</v>
      </c>
      <c r="J192" s="34" t="s">
        <v>24</v>
      </c>
      <c r="K192" s="38">
        <v>720.4</v>
      </c>
      <c r="L192" s="47">
        <f t="shared" si="18"/>
        <v>30</v>
      </c>
      <c r="M192" s="27">
        <f t="shared" si="19"/>
        <v>9.8487924178334255E-2</v>
      </c>
      <c r="N192" s="29">
        <v>189</v>
      </c>
      <c r="O192" s="42"/>
      <c r="P192" s="14"/>
      <c r="Q192" s="68">
        <f t="shared" si="17"/>
        <v>21612</v>
      </c>
      <c r="R192" s="69">
        <f t="shared" si="20"/>
        <v>9.8487924178334255E-2</v>
      </c>
      <c r="T192" s="14"/>
      <c r="U192" s="64"/>
      <c r="V192" s="64"/>
    </row>
    <row r="193" spans="1:23" x14ac:dyDescent="0.25">
      <c r="A193" s="8"/>
      <c r="B193" s="34"/>
      <c r="C193" s="35">
        <v>43495</v>
      </c>
      <c r="D193" s="35">
        <v>43525</v>
      </c>
      <c r="E193" s="34"/>
      <c r="F193" s="34">
        <v>2147</v>
      </c>
      <c r="G193" s="34"/>
      <c r="H193" s="36" t="s">
        <v>425</v>
      </c>
      <c r="I193" s="37">
        <v>41005450</v>
      </c>
      <c r="J193" s="34" t="s">
        <v>110</v>
      </c>
      <c r="K193" s="38">
        <v>84.56</v>
      </c>
      <c r="L193" s="47">
        <f t="shared" si="18"/>
        <v>30</v>
      </c>
      <c r="M193" s="27">
        <f t="shared" si="19"/>
        <v>1.1560437074569607E-2</v>
      </c>
      <c r="N193" s="29">
        <v>190</v>
      </c>
      <c r="O193" s="42"/>
      <c r="P193" s="14"/>
      <c r="Q193" s="68">
        <f t="shared" si="17"/>
        <v>2536.8000000000002</v>
      </c>
      <c r="R193" s="69">
        <f t="shared" si="20"/>
        <v>1.1560437074569607E-2</v>
      </c>
      <c r="T193" s="14"/>
      <c r="U193" s="64"/>
      <c r="V193" s="64"/>
    </row>
    <row r="194" spans="1:23" x14ac:dyDescent="0.25">
      <c r="A194" s="8"/>
      <c r="B194" s="34"/>
      <c r="C194" s="35">
        <v>43495</v>
      </c>
      <c r="D194" s="35">
        <v>43525</v>
      </c>
      <c r="E194" s="34"/>
      <c r="F194" s="34">
        <v>2151</v>
      </c>
      <c r="G194" s="34"/>
      <c r="H194" s="36" t="s">
        <v>431</v>
      </c>
      <c r="I194" s="37">
        <v>40002950</v>
      </c>
      <c r="J194" s="34" t="s">
        <v>20</v>
      </c>
      <c r="K194" s="38">
        <v>871.2</v>
      </c>
      <c r="L194" s="47">
        <f t="shared" si="18"/>
        <v>30</v>
      </c>
      <c r="M194" s="27">
        <f t="shared" si="19"/>
        <v>0.11910421924509275</v>
      </c>
      <c r="N194" s="29">
        <v>191</v>
      </c>
      <c r="O194" s="42"/>
      <c r="P194" s="14"/>
      <c r="Q194" s="68">
        <f t="shared" si="17"/>
        <v>26136</v>
      </c>
      <c r="R194" s="69">
        <f t="shared" si="20"/>
        <v>0.11910421924509275</v>
      </c>
      <c r="T194" s="14"/>
      <c r="U194" s="64"/>
      <c r="V194" s="64"/>
    </row>
    <row r="195" spans="1:23" x14ac:dyDescent="0.25">
      <c r="A195" s="8"/>
      <c r="B195" s="34"/>
      <c r="C195" s="35">
        <v>43495</v>
      </c>
      <c r="D195" s="35">
        <v>43525</v>
      </c>
      <c r="E195" s="34"/>
      <c r="F195" s="34">
        <v>2156</v>
      </c>
      <c r="G195" s="34"/>
      <c r="H195" s="36" t="s">
        <v>436</v>
      </c>
      <c r="I195" s="37">
        <v>40000100</v>
      </c>
      <c r="J195" s="34" t="s">
        <v>14</v>
      </c>
      <c r="K195" s="38">
        <v>335.32</v>
      </c>
      <c r="L195" s="47">
        <f t="shared" si="18"/>
        <v>30</v>
      </c>
      <c r="M195" s="27">
        <f t="shared" si="19"/>
        <v>4.5842546828815993E-2</v>
      </c>
      <c r="N195" s="29">
        <v>192</v>
      </c>
      <c r="O195" s="42"/>
      <c r="P195" s="14"/>
      <c r="Q195" s="68">
        <f t="shared" si="17"/>
        <v>10059.6</v>
      </c>
      <c r="R195" s="69">
        <f t="shared" si="20"/>
        <v>4.5842546828815993E-2</v>
      </c>
      <c r="T195" s="14"/>
      <c r="U195" s="64"/>
      <c r="V195" s="64"/>
    </row>
    <row r="196" spans="1:23" x14ac:dyDescent="0.25">
      <c r="A196" s="8"/>
      <c r="B196" s="34"/>
      <c r="C196" s="35">
        <v>43495</v>
      </c>
      <c r="D196" s="35">
        <v>43525</v>
      </c>
      <c r="E196" s="34"/>
      <c r="F196" s="34">
        <v>2159</v>
      </c>
      <c r="G196" s="34"/>
      <c r="H196" s="36" t="s">
        <v>439</v>
      </c>
      <c r="I196" s="37">
        <v>41001822</v>
      </c>
      <c r="J196" s="34" t="s">
        <v>41</v>
      </c>
      <c r="K196" s="38">
        <v>539.09</v>
      </c>
      <c r="L196" s="47">
        <f t="shared" si="18"/>
        <v>30</v>
      </c>
      <c r="M196" s="27">
        <f t="shared" ref="M196" si="21">K196/$K$277*L196</f>
        <v>7.3700520607021411E-2</v>
      </c>
      <c r="N196" s="29">
        <v>193</v>
      </c>
      <c r="O196" s="42"/>
      <c r="P196" s="14"/>
      <c r="Q196" s="68">
        <f t="shared" si="17"/>
        <v>16172.7</v>
      </c>
      <c r="R196" s="69">
        <f t="shared" si="20"/>
        <v>7.3700520607021411E-2</v>
      </c>
      <c r="T196" s="14"/>
      <c r="U196" s="64"/>
      <c r="V196" s="64"/>
    </row>
    <row r="197" spans="1:23" x14ac:dyDescent="0.25">
      <c r="A197" s="10"/>
      <c r="B197" s="10"/>
      <c r="C197" s="15"/>
      <c r="D197" s="15"/>
      <c r="E197" s="10"/>
      <c r="F197" s="10"/>
      <c r="G197" s="10"/>
      <c r="H197" s="16"/>
      <c r="I197" s="17"/>
      <c r="J197" s="10"/>
      <c r="K197" s="18"/>
      <c r="L197" s="26"/>
      <c r="M197" s="27"/>
      <c r="N197" s="14"/>
      <c r="Q197" s="68"/>
      <c r="R197" s="69"/>
    </row>
    <row r="198" spans="1:23" x14ac:dyDescent="0.25">
      <c r="A198" s="10"/>
      <c r="B198" s="10"/>
      <c r="C198" s="15"/>
      <c r="D198" s="15"/>
      <c r="E198" s="10"/>
      <c r="F198" s="10"/>
      <c r="G198" s="10"/>
      <c r="H198" s="16"/>
      <c r="I198" s="17"/>
      <c r="J198" s="10"/>
      <c r="K198" s="18"/>
      <c r="L198" s="26"/>
      <c r="M198" s="27"/>
      <c r="N198" s="14"/>
      <c r="Q198" s="68"/>
      <c r="R198" s="69"/>
    </row>
    <row r="199" spans="1:23" s="14" customFormat="1" x14ac:dyDescent="0.25">
      <c r="C199" s="39"/>
      <c r="D199" s="39"/>
      <c r="H199" s="40"/>
      <c r="I199" s="41"/>
      <c r="K199" s="42">
        <f>SUM(K4:K198)</f>
        <v>117617.41999999995</v>
      </c>
      <c r="L199" s="42"/>
      <c r="M199" s="42"/>
      <c r="Q199" s="68"/>
      <c r="R199" s="69"/>
      <c r="U199" s="64"/>
      <c r="V199" s="64"/>
      <c r="W199" s="14">
        <f>+V199/K199</f>
        <v>0</v>
      </c>
    </row>
    <row r="200" spans="1:23" s="14" customFormat="1" x14ac:dyDescent="0.25">
      <c r="C200" s="39"/>
      <c r="D200" s="39"/>
      <c r="H200" s="40"/>
      <c r="I200" s="41"/>
      <c r="K200" s="42"/>
      <c r="L200" s="19"/>
      <c r="M200" s="20"/>
      <c r="Q200" s="68"/>
      <c r="R200" s="69"/>
      <c r="U200" s="64"/>
      <c r="V200" s="64"/>
    </row>
    <row r="201" spans="1:23" s="14" customFormat="1" x14ac:dyDescent="0.25">
      <c r="C201" s="39"/>
      <c r="D201" s="39"/>
      <c r="H201" s="40"/>
      <c r="I201" s="41"/>
      <c r="K201" s="42"/>
      <c r="L201" s="19"/>
      <c r="M201" s="20"/>
      <c r="Q201" s="68"/>
      <c r="R201" s="69"/>
      <c r="U201" s="64"/>
      <c r="V201" s="64"/>
    </row>
    <row r="202" spans="1:23" x14ac:dyDescent="0.25">
      <c r="A202" s="8"/>
      <c r="B202" s="34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27"/>
      <c r="N202" s="29"/>
      <c r="Q202" s="68"/>
      <c r="R202" s="69"/>
      <c r="T202" s="14"/>
      <c r="U202" s="64"/>
      <c r="V202" s="64"/>
    </row>
    <row r="203" spans="1:23" x14ac:dyDescent="0.25">
      <c r="A203" s="8"/>
      <c r="B203" s="34"/>
      <c r="C203" s="35">
        <v>43449</v>
      </c>
      <c r="D203" s="35">
        <v>43480</v>
      </c>
      <c r="E203" s="34"/>
      <c r="F203" s="34">
        <v>311</v>
      </c>
      <c r="G203" s="34"/>
      <c r="H203" s="36" t="s">
        <v>259</v>
      </c>
      <c r="I203" s="37">
        <v>41007250</v>
      </c>
      <c r="J203" s="34" t="s">
        <v>95</v>
      </c>
      <c r="K203" s="38">
        <v>88.91</v>
      </c>
      <c r="L203" s="47">
        <f t="shared" ref="L203:L234" si="22">+D203-C203</f>
        <v>31</v>
      </c>
      <c r="M203" s="27">
        <f t="shared" ref="M203:M234" si="23">K203/$K$277*L203</f>
        <v>1.2560309156929791E-2</v>
      </c>
      <c r="N203" s="29">
        <v>1</v>
      </c>
      <c r="Q203" s="68">
        <f>+K203*L203</f>
        <v>2756.21</v>
      </c>
      <c r="R203" s="69">
        <f t="shared" ref="R203:R234" si="24">K203/$K$277*L203</f>
        <v>1.2560309156929791E-2</v>
      </c>
      <c r="T203" s="14"/>
      <c r="U203" s="64"/>
      <c r="V203" s="64"/>
    </row>
    <row r="204" spans="1:23" s="8" customFormat="1" x14ac:dyDescent="0.25">
      <c r="B204" s="34"/>
      <c r="C204" s="35">
        <v>43449</v>
      </c>
      <c r="D204" s="35">
        <v>43480</v>
      </c>
      <c r="E204" s="34"/>
      <c r="F204" s="34">
        <v>312</v>
      </c>
      <c r="G204" s="34"/>
      <c r="H204" s="36" t="s">
        <v>260</v>
      </c>
      <c r="I204" s="37">
        <v>41008099</v>
      </c>
      <c r="J204" s="34" t="s">
        <v>25</v>
      </c>
      <c r="K204" s="38">
        <v>508.12</v>
      </c>
      <c r="L204" s="47">
        <f t="shared" si="22"/>
        <v>31</v>
      </c>
      <c r="M204" s="27">
        <f t="shared" si="23"/>
        <v>7.1782075006401602E-2</v>
      </c>
      <c r="N204" s="29">
        <v>2</v>
      </c>
      <c r="Q204" s="68">
        <f t="shared" ref="Q204:Q265" si="25">+K204*L204</f>
        <v>15751.72</v>
      </c>
      <c r="R204" s="69">
        <f t="shared" si="24"/>
        <v>7.1782075006401602E-2</v>
      </c>
      <c r="T204" s="14"/>
      <c r="U204" s="64"/>
      <c r="V204" s="64"/>
    </row>
    <row r="205" spans="1:23" s="8" customFormat="1" x14ac:dyDescent="0.25">
      <c r="B205" s="34"/>
      <c r="C205" s="35">
        <v>43449</v>
      </c>
      <c r="D205" s="35">
        <v>43480</v>
      </c>
      <c r="E205" s="34"/>
      <c r="F205" s="34">
        <v>316</v>
      </c>
      <c r="G205" s="34"/>
      <c r="H205" s="36" t="s">
        <v>265</v>
      </c>
      <c r="I205" s="37">
        <v>40000800</v>
      </c>
      <c r="J205" s="34" t="s">
        <v>176</v>
      </c>
      <c r="K205" s="38">
        <v>7201.7</v>
      </c>
      <c r="L205" s="47">
        <f t="shared" si="22"/>
        <v>31</v>
      </c>
      <c r="M205" s="27">
        <f t="shared" si="23"/>
        <v>1.017383629012049</v>
      </c>
      <c r="N205" s="29">
        <v>3</v>
      </c>
      <c r="Q205" s="68">
        <f t="shared" si="25"/>
        <v>223252.69999999998</v>
      </c>
      <c r="R205" s="69">
        <f t="shared" si="24"/>
        <v>1.017383629012049</v>
      </c>
      <c r="T205" s="14"/>
      <c r="U205" s="64"/>
      <c r="V205" s="64"/>
    </row>
    <row r="206" spans="1:23" s="8" customFormat="1" x14ac:dyDescent="0.25">
      <c r="B206" s="34"/>
      <c r="C206" s="35">
        <v>43449</v>
      </c>
      <c r="D206" s="35">
        <v>43480</v>
      </c>
      <c r="E206" s="34"/>
      <c r="F206" s="34">
        <v>319</v>
      </c>
      <c r="G206" s="34"/>
      <c r="H206" s="36" t="s">
        <v>268</v>
      </c>
      <c r="I206" s="37">
        <v>41007450</v>
      </c>
      <c r="J206" s="34" t="s">
        <v>24</v>
      </c>
      <c r="K206" s="38">
        <v>45.45</v>
      </c>
      <c r="L206" s="47">
        <f t="shared" si="22"/>
        <v>31</v>
      </c>
      <c r="M206" s="27">
        <f t="shared" si="23"/>
        <v>6.4207181552407948E-3</v>
      </c>
      <c r="N206" s="29">
        <v>4</v>
      </c>
      <c r="Q206" s="68">
        <f t="shared" si="25"/>
        <v>1408.95</v>
      </c>
      <c r="R206" s="69">
        <f t="shared" si="24"/>
        <v>6.4207181552407948E-3</v>
      </c>
      <c r="T206" s="14"/>
      <c r="U206" s="64"/>
      <c r="V206" s="64"/>
    </row>
    <row r="207" spans="1:23" s="8" customFormat="1" x14ac:dyDescent="0.25">
      <c r="B207" s="34"/>
      <c r="C207" s="35">
        <v>43449</v>
      </c>
      <c r="D207" s="35">
        <v>43480</v>
      </c>
      <c r="E207" s="34"/>
      <c r="F207" s="34">
        <v>324</v>
      </c>
      <c r="G207" s="34"/>
      <c r="H207" s="36" t="s">
        <v>275</v>
      </c>
      <c r="I207" s="37">
        <v>40000650</v>
      </c>
      <c r="J207" s="34" t="s">
        <v>127</v>
      </c>
      <c r="K207" s="38">
        <v>245.8</v>
      </c>
      <c r="L207" s="47">
        <f t="shared" si="22"/>
        <v>31</v>
      </c>
      <c r="M207" s="27">
        <f t="shared" si="23"/>
        <v>3.4724147911071229E-2</v>
      </c>
      <c r="N207" s="29">
        <v>5</v>
      </c>
      <c r="Q207" s="68">
        <f t="shared" si="25"/>
        <v>7619.8</v>
      </c>
      <c r="R207" s="69">
        <f t="shared" si="24"/>
        <v>3.4724147911071229E-2</v>
      </c>
      <c r="T207" s="14"/>
      <c r="U207" s="64"/>
      <c r="V207" s="64"/>
    </row>
    <row r="208" spans="1:23" s="8" customFormat="1" x14ac:dyDescent="0.25">
      <c r="B208" s="34"/>
      <c r="C208" s="35">
        <v>43449</v>
      </c>
      <c r="D208" s="35">
        <v>43480</v>
      </c>
      <c r="E208" s="34"/>
      <c r="F208" s="34">
        <v>335</v>
      </c>
      <c r="G208" s="34"/>
      <c r="H208" s="36" t="s">
        <v>293</v>
      </c>
      <c r="I208" s="37">
        <v>40001505</v>
      </c>
      <c r="J208" s="34" t="s">
        <v>177</v>
      </c>
      <c r="K208" s="38">
        <v>109.38</v>
      </c>
      <c r="L208" s="47">
        <f t="shared" si="22"/>
        <v>31</v>
      </c>
      <c r="M208" s="27">
        <f t="shared" si="23"/>
        <v>1.5452104550500287E-2</v>
      </c>
      <c r="N208" s="29">
        <v>6</v>
      </c>
      <c r="Q208" s="68">
        <f t="shared" si="25"/>
        <v>3390.7799999999997</v>
      </c>
      <c r="R208" s="69">
        <f t="shared" si="24"/>
        <v>1.5452104550500287E-2</v>
      </c>
      <c r="T208" s="14"/>
      <c r="U208" s="64"/>
      <c r="V208" s="64"/>
    </row>
    <row r="209" spans="1:22" s="8" customFormat="1" x14ac:dyDescent="0.25">
      <c r="B209" s="34"/>
      <c r="C209" s="35">
        <v>43449</v>
      </c>
      <c r="D209" s="35">
        <v>43480</v>
      </c>
      <c r="E209" s="34"/>
      <c r="F209" s="34">
        <v>336</v>
      </c>
      <c r="G209" s="34"/>
      <c r="H209" s="36" t="s">
        <v>294</v>
      </c>
      <c r="I209" s="37">
        <v>40000950</v>
      </c>
      <c r="J209" s="34" t="s">
        <v>130</v>
      </c>
      <c r="K209" s="38">
        <v>52.03</v>
      </c>
      <c r="L209" s="47">
        <f t="shared" si="22"/>
        <v>31</v>
      </c>
      <c r="M209" s="27">
        <f t="shared" si="23"/>
        <v>7.3502742710050287E-3</v>
      </c>
      <c r="N209" s="29">
        <v>7</v>
      </c>
      <c r="Q209" s="68">
        <f t="shared" si="25"/>
        <v>1612.93</v>
      </c>
      <c r="R209" s="69">
        <f t="shared" si="24"/>
        <v>7.3502742710050287E-3</v>
      </c>
      <c r="T209" s="14"/>
      <c r="U209" s="64"/>
      <c r="V209" s="64"/>
    </row>
    <row r="210" spans="1:22" s="8" customFormat="1" x14ac:dyDescent="0.25">
      <c r="B210" s="34"/>
      <c r="C210" s="35">
        <v>43449</v>
      </c>
      <c r="D210" s="35">
        <v>43480</v>
      </c>
      <c r="E210" s="34"/>
      <c r="F210" s="34">
        <v>340</v>
      </c>
      <c r="G210" s="34"/>
      <c r="H210" s="36" t="s">
        <v>299</v>
      </c>
      <c r="I210" s="37">
        <v>40002250</v>
      </c>
      <c r="J210" s="34" t="s">
        <v>137</v>
      </c>
      <c r="K210" s="38">
        <v>588.33000000000004</v>
      </c>
      <c r="L210" s="47">
        <f t="shared" si="22"/>
        <v>31</v>
      </c>
      <c r="M210" s="27">
        <f t="shared" si="23"/>
        <v>8.3113335803582322E-2</v>
      </c>
      <c r="N210" s="29">
        <v>8</v>
      </c>
      <c r="Q210" s="68">
        <f t="shared" si="25"/>
        <v>18238.23</v>
      </c>
      <c r="R210" s="69">
        <f t="shared" si="24"/>
        <v>8.3113335803582322E-2</v>
      </c>
      <c r="T210" s="14"/>
      <c r="U210" s="64"/>
      <c r="V210" s="64"/>
    </row>
    <row r="211" spans="1:22" s="8" customFormat="1" x14ac:dyDescent="0.25">
      <c r="B211" s="34"/>
      <c r="C211" s="35">
        <v>43464</v>
      </c>
      <c r="D211" s="35">
        <v>43495</v>
      </c>
      <c r="E211" s="34"/>
      <c r="F211" s="34">
        <v>579</v>
      </c>
      <c r="G211" s="34"/>
      <c r="H211" s="36" t="s">
        <v>320</v>
      </c>
      <c r="I211" s="37">
        <v>40001505</v>
      </c>
      <c r="J211" s="34" t="s">
        <v>177</v>
      </c>
      <c r="K211" s="38">
        <v>116.55</v>
      </c>
      <c r="L211" s="47">
        <f t="shared" si="22"/>
        <v>31</v>
      </c>
      <c r="M211" s="27">
        <f t="shared" si="23"/>
        <v>1.6465009922845206E-2</v>
      </c>
      <c r="N211" s="29">
        <v>9</v>
      </c>
      <c r="Q211" s="68">
        <f t="shared" si="25"/>
        <v>3613.0499999999997</v>
      </c>
      <c r="R211" s="69">
        <f t="shared" si="24"/>
        <v>1.6465009922845206E-2</v>
      </c>
      <c r="T211" s="14"/>
      <c r="U211" s="64"/>
      <c r="V211" s="64"/>
    </row>
    <row r="212" spans="1:22" s="8" customFormat="1" x14ac:dyDescent="0.25">
      <c r="B212" s="34"/>
      <c r="C212" s="35">
        <v>43464</v>
      </c>
      <c r="D212" s="35">
        <v>43495</v>
      </c>
      <c r="E212" s="34"/>
      <c r="F212" s="34">
        <v>580</v>
      </c>
      <c r="G212" s="34"/>
      <c r="H212" s="36" t="s">
        <v>322</v>
      </c>
      <c r="I212" s="37">
        <v>41002153</v>
      </c>
      <c r="J212" s="34" t="s">
        <v>323</v>
      </c>
      <c r="K212" s="38">
        <v>6085.45</v>
      </c>
      <c r="L212" s="47">
        <f t="shared" si="22"/>
        <v>31</v>
      </c>
      <c r="M212" s="27">
        <f t="shared" si="23"/>
        <v>0.85969107365918795</v>
      </c>
      <c r="N212" s="29">
        <v>10</v>
      </c>
      <c r="Q212" s="68">
        <f t="shared" si="25"/>
        <v>188648.94999999998</v>
      </c>
      <c r="R212" s="69">
        <f t="shared" si="24"/>
        <v>0.85969107365918795</v>
      </c>
      <c r="T212" s="14"/>
      <c r="U212" s="64"/>
      <c r="V212" s="64"/>
    </row>
    <row r="213" spans="1:22" x14ac:dyDescent="0.25">
      <c r="A213" s="8"/>
      <c r="B213" s="34"/>
      <c r="C213" s="35">
        <v>43464</v>
      </c>
      <c r="D213" s="35">
        <v>43495</v>
      </c>
      <c r="E213" s="34"/>
      <c r="F213" s="34">
        <v>583</v>
      </c>
      <c r="G213" s="34"/>
      <c r="H213" s="36" t="s">
        <v>326</v>
      </c>
      <c r="I213" s="37">
        <v>41002908</v>
      </c>
      <c r="J213" s="34" t="s">
        <v>39</v>
      </c>
      <c r="K213" s="38">
        <v>907.5</v>
      </c>
      <c r="L213" s="47">
        <f t="shared" si="22"/>
        <v>31</v>
      </c>
      <c r="M213" s="27">
        <f t="shared" si="23"/>
        <v>0.12820245821520398</v>
      </c>
      <c r="N213" s="29">
        <v>11</v>
      </c>
      <c r="O213" s="8"/>
      <c r="Q213" s="68">
        <f t="shared" si="25"/>
        <v>28132.5</v>
      </c>
      <c r="R213" s="69">
        <f t="shared" si="24"/>
        <v>0.12820245821520398</v>
      </c>
      <c r="T213" s="14"/>
      <c r="U213" s="64"/>
      <c r="V213" s="64"/>
    </row>
    <row r="214" spans="1:22" x14ac:dyDescent="0.25">
      <c r="A214" s="8"/>
      <c r="B214" s="34"/>
      <c r="C214" s="35">
        <v>43464</v>
      </c>
      <c r="D214" s="35">
        <v>43495</v>
      </c>
      <c r="E214" s="34"/>
      <c r="F214" s="34">
        <v>591</v>
      </c>
      <c r="G214" s="34"/>
      <c r="H214" s="36" t="s">
        <v>334</v>
      </c>
      <c r="I214" s="37">
        <v>40000100</v>
      </c>
      <c r="J214" s="34" t="s">
        <v>14</v>
      </c>
      <c r="K214" s="38">
        <v>18.66</v>
      </c>
      <c r="L214" s="47">
        <f t="shared" si="22"/>
        <v>31</v>
      </c>
      <c r="M214" s="27">
        <f t="shared" si="23"/>
        <v>2.6360968267721283E-3</v>
      </c>
      <c r="N214" s="29">
        <v>12</v>
      </c>
      <c r="O214" s="8"/>
      <c r="Q214" s="68">
        <f t="shared" si="25"/>
        <v>578.46</v>
      </c>
      <c r="R214" s="69">
        <f t="shared" si="24"/>
        <v>2.6360968267721283E-3</v>
      </c>
      <c r="T214" s="14"/>
      <c r="U214" s="64"/>
      <c r="V214" s="64"/>
    </row>
    <row r="215" spans="1:22" x14ac:dyDescent="0.25">
      <c r="A215" s="8"/>
      <c r="B215" s="34"/>
      <c r="C215" s="35">
        <v>43464</v>
      </c>
      <c r="D215" s="35">
        <v>43495</v>
      </c>
      <c r="E215" s="34"/>
      <c r="F215" s="34">
        <v>597</v>
      </c>
      <c r="G215" s="34"/>
      <c r="H215" s="36" t="s">
        <v>340</v>
      </c>
      <c r="I215" s="37">
        <v>41001249</v>
      </c>
      <c r="J215" s="34" t="s">
        <v>17</v>
      </c>
      <c r="K215" s="38">
        <v>373.89</v>
      </c>
      <c r="L215" s="47">
        <f t="shared" si="22"/>
        <v>31</v>
      </c>
      <c r="M215" s="27">
        <f t="shared" si="23"/>
        <v>5.2819412784664038E-2</v>
      </c>
      <c r="N215" s="29">
        <v>13</v>
      </c>
      <c r="O215" s="8"/>
      <c r="Q215" s="68">
        <f t="shared" si="25"/>
        <v>11590.59</v>
      </c>
      <c r="R215" s="69">
        <f t="shared" si="24"/>
        <v>5.2819412784664038E-2</v>
      </c>
      <c r="T215" s="14"/>
      <c r="U215" s="64"/>
      <c r="V215" s="64"/>
    </row>
    <row r="216" spans="1:22" x14ac:dyDescent="0.25">
      <c r="A216" s="8"/>
      <c r="B216" s="34"/>
      <c r="C216" s="35">
        <v>43464</v>
      </c>
      <c r="D216" s="35">
        <v>43495</v>
      </c>
      <c r="E216" s="34"/>
      <c r="F216" s="34">
        <v>604</v>
      </c>
      <c r="G216" s="34"/>
      <c r="H216" s="36" t="s">
        <v>349</v>
      </c>
      <c r="I216" s="37">
        <v>41002153</v>
      </c>
      <c r="J216" s="34" t="s">
        <v>323</v>
      </c>
      <c r="K216" s="38">
        <v>8905.06</v>
      </c>
      <c r="L216" s="47">
        <f t="shared" si="22"/>
        <v>31</v>
      </c>
      <c r="M216" s="27">
        <f t="shared" si="23"/>
        <v>1.2580171708582748</v>
      </c>
      <c r="N216" s="29">
        <v>14</v>
      </c>
      <c r="O216" s="8"/>
      <c r="Q216" s="68">
        <f t="shared" si="25"/>
        <v>276056.86</v>
      </c>
      <c r="R216" s="69">
        <f t="shared" si="24"/>
        <v>1.2580171708582748</v>
      </c>
      <c r="T216" s="14"/>
      <c r="U216" s="64"/>
      <c r="V216" s="64"/>
    </row>
    <row r="217" spans="1:22" x14ac:dyDescent="0.25">
      <c r="A217" s="8"/>
      <c r="B217" s="34"/>
      <c r="C217" s="35">
        <v>43480</v>
      </c>
      <c r="D217" s="35">
        <v>43511</v>
      </c>
      <c r="E217" s="34"/>
      <c r="F217" s="34">
        <v>1398</v>
      </c>
      <c r="G217" s="34"/>
      <c r="H217" s="36" t="s">
        <v>380</v>
      </c>
      <c r="I217" s="37">
        <v>41007450</v>
      </c>
      <c r="J217" s="34" t="s">
        <v>24</v>
      </c>
      <c r="K217" s="38">
        <v>470.18</v>
      </c>
      <c r="L217" s="47">
        <f t="shared" si="22"/>
        <v>31</v>
      </c>
      <c r="M217" s="27">
        <f t="shared" si="23"/>
        <v>6.6422293998484414E-2</v>
      </c>
      <c r="N217" s="29">
        <v>15</v>
      </c>
      <c r="O217" s="8"/>
      <c r="Q217" s="68">
        <f t="shared" si="25"/>
        <v>14575.58</v>
      </c>
      <c r="R217" s="69">
        <f t="shared" si="24"/>
        <v>6.6422293998484414E-2</v>
      </c>
      <c r="T217" s="14"/>
      <c r="U217" s="64"/>
      <c r="V217" s="64"/>
    </row>
    <row r="218" spans="1:22" x14ac:dyDescent="0.25">
      <c r="A218" s="8"/>
      <c r="B218" s="34"/>
      <c r="C218" s="35">
        <v>43480</v>
      </c>
      <c r="D218" s="35">
        <v>43511</v>
      </c>
      <c r="E218" s="34"/>
      <c r="F218" s="34">
        <v>1400</v>
      </c>
      <c r="G218" s="34"/>
      <c r="H218" s="36" t="s">
        <v>382</v>
      </c>
      <c r="I218" s="37">
        <v>41000865</v>
      </c>
      <c r="J218" s="34" t="s">
        <v>118</v>
      </c>
      <c r="K218" s="38">
        <v>416.22</v>
      </c>
      <c r="L218" s="47">
        <f t="shared" si="22"/>
        <v>31</v>
      </c>
      <c r="M218" s="27">
        <f t="shared" si="23"/>
        <v>5.879936876951207E-2</v>
      </c>
      <c r="N218" s="29">
        <v>16</v>
      </c>
      <c r="O218" s="8"/>
      <c r="Q218" s="68">
        <f t="shared" si="25"/>
        <v>12902.820000000002</v>
      </c>
      <c r="R218" s="69">
        <f t="shared" si="24"/>
        <v>5.879936876951207E-2</v>
      </c>
      <c r="T218" s="14"/>
      <c r="U218" s="64"/>
      <c r="V218" s="64"/>
    </row>
    <row r="219" spans="1:22" x14ac:dyDescent="0.25">
      <c r="A219" s="8"/>
      <c r="B219" s="34"/>
      <c r="C219" s="35">
        <v>43480</v>
      </c>
      <c r="D219" s="35">
        <v>43511</v>
      </c>
      <c r="E219" s="34"/>
      <c r="F219" s="34">
        <v>1402</v>
      </c>
      <c r="G219" s="34"/>
      <c r="H219" s="36" t="s">
        <v>384</v>
      </c>
      <c r="I219" s="37">
        <v>40000651</v>
      </c>
      <c r="J219" s="34" t="s">
        <v>122</v>
      </c>
      <c r="K219" s="38">
        <v>275.26</v>
      </c>
      <c r="L219" s="47">
        <f t="shared" si="22"/>
        <v>31</v>
      </c>
      <c r="M219" s="27">
        <f t="shared" si="23"/>
        <v>3.8885959943049088E-2</v>
      </c>
      <c r="N219" s="29">
        <v>17</v>
      </c>
      <c r="O219" s="8"/>
      <c r="Q219" s="68">
        <f t="shared" si="25"/>
        <v>8533.06</v>
      </c>
      <c r="R219" s="69">
        <f t="shared" si="24"/>
        <v>3.8885959943049088E-2</v>
      </c>
      <c r="T219" s="14"/>
      <c r="U219" s="64"/>
      <c r="V219" s="64"/>
    </row>
    <row r="220" spans="1:22" x14ac:dyDescent="0.25">
      <c r="A220" s="8"/>
      <c r="B220" s="34"/>
      <c r="C220" s="35">
        <v>43480</v>
      </c>
      <c r="D220" s="35">
        <v>43511</v>
      </c>
      <c r="E220" s="34"/>
      <c r="F220" s="34">
        <v>1403</v>
      </c>
      <c r="G220" s="34"/>
      <c r="H220" s="36" t="s">
        <v>385</v>
      </c>
      <c r="I220" s="37">
        <v>41002915</v>
      </c>
      <c r="J220" s="34" t="s">
        <v>109</v>
      </c>
      <c r="K220" s="38">
        <v>197.47</v>
      </c>
      <c r="L220" s="47">
        <f t="shared" si="22"/>
        <v>31</v>
      </c>
      <c r="M220" s="27">
        <f t="shared" si="23"/>
        <v>2.7896572367775572E-2</v>
      </c>
      <c r="N220" s="29">
        <v>18</v>
      </c>
      <c r="O220" s="8"/>
      <c r="Q220" s="68">
        <f t="shared" si="25"/>
        <v>6121.57</v>
      </c>
      <c r="R220" s="69">
        <f t="shared" si="24"/>
        <v>2.7896572367775572E-2</v>
      </c>
      <c r="T220" s="14"/>
      <c r="U220" s="64"/>
      <c r="V220" s="64"/>
    </row>
    <row r="221" spans="1:22" x14ac:dyDescent="0.25">
      <c r="A221" s="8"/>
      <c r="B221" s="34"/>
      <c r="C221" s="35">
        <v>43480</v>
      </c>
      <c r="D221" s="35">
        <v>43511</v>
      </c>
      <c r="E221" s="34"/>
      <c r="F221" s="34">
        <v>1410</v>
      </c>
      <c r="G221" s="34"/>
      <c r="H221" s="36" t="s">
        <v>398</v>
      </c>
      <c r="I221" s="37">
        <v>40007051</v>
      </c>
      <c r="J221" s="34" t="s">
        <v>45</v>
      </c>
      <c r="K221" s="38">
        <v>223.85</v>
      </c>
      <c r="L221" s="47">
        <f t="shared" si="22"/>
        <v>31</v>
      </c>
      <c r="M221" s="27">
        <f t="shared" si="23"/>
        <v>3.162327302641698E-2</v>
      </c>
      <c r="N221" s="29">
        <v>19</v>
      </c>
      <c r="O221" s="8"/>
      <c r="Q221" s="68">
        <f t="shared" si="25"/>
        <v>6939.3499999999995</v>
      </c>
      <c r="R221" s="69">
        <f t="shared" si="24"/>
        <v>3.162327302641698E-2</v>
      </c>
      <c r="T221" s="14"/>
      <c r="U221" s="64"/>
      <c r="V221" s="64"/>
    </row>
    <row r="222" spans="1:22" x14ac:dyDescent="0.25">
      <c r="A222" s="8"/>
      <c r="B222" s="34"/>
      <c r="C222" s="35">
        <v>43511</v>
      </c>
      <c r="D222" s="35">
        <v>43542</v>
      </c>
      <c r="E222" s="34"/>
      <c r="F222" s="34">
        <v>2321</v>
      </c>
      <c r="G222" s="34"/>
      <c r="H222" s="36" t="s">
        <v>459</v>
      </c>
      <c r="I222" s="37">
        <v>40000100</v>
      </c>
      <c r="J222" s="34" t="s">
        <v>14</v>
      </c>
      <c r="K222" s="38">
        <v>183.71</v>
      </c>
      <c r="L222" s="47">
        <f t="shared" si="22"/>
        <v>31</v>
      </c>
      <c r="M222" s="27">
        <f t="shared" si="23"/>
        <v>2.5952698180402342E-2</v>
      </c>
      <c r="N222" s="29">
        <v>20</v>
      </c>
      <c r="O222" s="8"/>
      <c r="Q222" s="68">
        <f t="shared" si="25"/>
        <v>5695.01</v>
      </c>
      <c r="R222" s="69">
        <f t="shared" si="24"/>
        <v>2.5952698180402342E-2</v>
      </c>
      <c r="T222" s="14"/>
      <c r="U222" s="64"/>
      <c r="V222" s="64"/>
    </row>
    <row r="223" spans="1:22" x14ac:dyDescent="0.25">
      <c r="A223" s="8"/>
      <c r="B223" s="34"/>
      <c r="C223" s="35">
        <v>43511</v>
      </c>
      <c r="D223" s="35">
        <v>43542</v>
      </c>
      <c r="E223" s="34"/>
      <c r="F223" s="34">
        <v>2325</v>
      </c>
      <c r="G223" s="34"/>
      <c r="H223" s="36" t="s">
        <v>463</v>
      </c>
      <c r="I223" s="37">
        <v>41001612</v>
      </c>
      <c r="J223" s="34" t="s">
        <v>44</v>
      </c>
      <c r="K223" s="38">
        <v>41.37</v>
      </c>
      <c r="L223" s="47">
        <f t="shared" si="22"/>
        <v>31</v>
      </c>
      <c r="M223" s="27">
        <f t="shared" si="23"/>
        <v>5.8443368554964058E-3</v>
      </c>
      <c r="N223" s="29">
        <v>21</v>
      </c>
      <c r="O223" s="8"/>
      <c r="Q223" s="68">
        <f t="shared" si="25"/>
        <v>1282.47</v>
      </c>
      <c r="R223" s="69">
        <f t="shared" si="24"/>
        <v>5.8443368554964058E-3</v>
      </c>
      <c r="T223" s="14"/>
      <c r="U223" s="64"/>
      <c r="V223" s="64"/>
    </row>
    <row r="224" spans="1:22" x14ac:dyDescent="0.25">
      <c r="A224" s="8"/>
      <c r="B224" s="34"/>
      <c r="C224" s="35">
        <v>43511</v>
      </c>
      <c r="D224" s="35">
        <v>43542</v>
      </c>
      <c r="E224" s="34"/>
      <c r="F224" s="34">
        <v>2326</v>
      </c>
      <c r="G224" s="34"/>
      <c r="H224" s="36" t="s">
        <v>464</v>
      </c>
      <c r="I224" s="37">
        <v>40000651</v>
      </c>
      <c r="J224" s="34" t="s">
        <v>122</v>
      </c>
      <c r="K224" s="38">
        <v>70.31</v>
      </c>
      <c r="L224" s="47">
        <f t="shared" si="22"/>
        <v>31</v>
      </c>
      <c r="M224" s="27">
        <f t="shared" si="23"/>
        <v>9.9326885257421411E-3</v>
      </c>
      <c r="N224" s="29">
        <v>22</v>
      </c>
      <c r="O224" s="8"/>
      <c r="Q224" s="68">
        <f t="shared" si="25"/>
        <v>2179.61</v>
      </c>
      <c r="R224" s="69">
        <f t="shared" si="24"/>
        <v>9.9326885257421411E-3</v>
      </c>
      <c r="T224" s="14"/>
      <c r="U224" s="64"/>
      <c r="V224" s="64"/>
    </row>
    <row r="225" spans="2:22" s="8" customFormat="1" x14ac:dyDescent="0.25">
      <c r="B225" s="34"/>
      <c r="C225" s="35">
        <v>43511</v>
      </c>
      <c r="D225" s="35">
        <v>43542</v>
      </c>
      <c r="E225" s="34"/>
      <c r="F225" s="34">
        <v>2328</v>
      </c>
      <c r="G225" s="34"/>
      <c r="H225" s="36" t="s">
        <v>466</v>
      </c>
      <c r="I225" s="37">
        <v>41002865</v>
      </c>
      <c r="J225" s="34" t="s">
        <v>161</v>
      </c>
      <c r="K225" s="38">
        <v>75.78</v>
      </c>
      <c r="L225" s="47">
        <f t="shared" si="22"/>
        <v>31</v>
      </c>
      <c r="M225" s="27">
        <f t="shared" si="23"/>
        <v>1.0705435023193563E-2</v>
      </c>
      <c r="N225" s="29">
        <v>23</v>
      </c>
      <c r="Q225" s="68">
        <f t="shared" si="25"/>
        <v>2349.1799999999998</v>
      </c>
      <c r="R225" s="69">
        <f t="shared" si="24"/>
        <v>1.0705435023193563E-2</v>
      </c>
      <c r="T225" s="14"/>
      <c r="U225" s="64"/>
      <c r="V225" s="64"/>
    </row>
    <row r="226" spans="2:22" s="8" customFormat="1" x14ac:dyDescent="0.25">
      <c r="B226" s="34"/>
      <c r="C226" s="35">
        <v>43511</v>
      </c>
      <c r="D226" s="35">
        <v>43542</v>
      </c>
      <c r="E226" s="34"/>
      <c r="F226" s="34">
        <v>2329</v>
      </c>
      <c r="G226" s="34"/>
      <c r="H226" s="36" t="s">
        <v>467</v>
      </c>
      <c r="I226" s="37">
        <v>41007250</v>
      </c>
      <c r="J226" s="34" t="s">
        <v>95</v>
      </c>
      <c r="K226" s="38">
        <v>123.72</v>
      </c>
      <c r="L226" s="47">
        <f t="shared" si="22"/>
        <v>31</v>
      </c>
      <c r="M226" s="27">
        <f t="shared" si="23"/>
        <v>1.7477915295190122E-2</v>
      </c>
      <c r="N226" s="29">
        <v>24</v>
      </c>
      <c r="Q226" s="68">
        <f t="shared" si="25"/>
        <v>3835.32</v>
      </c>
      <c r="R226" s="69">
        <f t="shared" si="24"/>
        <v>1.7477915295190122E-2</v>
      </c>
      <c r="T226" s="14"/>
      <c r="U226" s="64"/>
      <c r="V226" s="64"/>
    </row>
    <row r="227" spans="2:22" s="8" customFormat="1" x14ac:dyDescent="0.25">
      <c r="B227" s="34"/>
      <c r="C227" s="35">
        <v>43434</v>
      </c>
      <c r="D227" s="35">
        <v>43466</v>
      </c>
      <c r="E227" s="34">
        <v>3979</v>
      </c>
      <c r="F227" s="34">
        <v>71</v>
      </c>
      <c r="G227" s="34" t="s">
        <v>50</v>
      </c>
      <c r="H227" s="36" t="s">
        <v>181</v>
      </c>
      <c r="I227" s="37">
        <v>41007660</v>
      </c>
      <c r="J227" s="34" t="s">
        <v>113</v>
      </c>
      <c r="K227" s="38">
        <v>55.44</v>
      </c>
      <c r="L227" s="47">
        <f t="shared" si="22"/>
        <v>32</v>
      </c>
      <c r="M227" s="27">
        <f t="shared" si="23"/>
        <v>8.0846500336062936E-3</v>
      </c>
      <c r="N227" s="29">
        <v>25</v>
      </c>
      <c r="Q227" s="68">
        <f t="shared" si="25"/>
        <v>1774.08</v>
      </c>
      <c r="R227" s="69">
        <f t="shared" si="24"/>
        <v>8.0846500336062936E-3</v>
      </c>
      <c r="T227" s="14"/>
      <c r="U227" s="64"/>
      <c r="V227" s="64"/>
    </row>
    <row r="228" spans="2:22" s="8" customFormat="1" x14ac:dyDescent="0.25">
      <c r="B228" s="34"/>
      <c r="C228" s="35">
        <v>43448</v>
      </c>
      <c r="D228" s="35">
        <v>43480</v>
      </c>
      <c r="E228" s="34"/>
      <c r="F228" s="34">
        <v>326</v>
      </c>
      <c r="G228" s="34"/>
      <c r="H228" s="36" t="s">
        <v>280</v>
      </c>
      <c r="I228" s="37">
        <v>40000550</v>
      </c>
      <c r="J228" s="34" t="s">
        <v>281</v>
      </c>
      <c r="K228" s="38">
        <v>1763.43</v>
      </c>
      <c r="L228" s="47">
        <f t="shared" si="22"/>
        <v>32</v>
      </c>
      <c r="M228" s="27">
        <f t="shared" si="23"/>
        <v>0.25715574330379415</v>
      </c>
      <c r="N228" s="29">
        <v>26</v>
      </c>
      <c r="Q228" s="68">
        <f t="shared" si="25"/>
        <v>56429.760000000002</v>
      </c>
      <c r="R228" s="69">
        <f t="shared" si="24"/>
        <v>0.25715574330379415</v>
      </c>
      <c r="T228" s="14"/>
      <c r="U228" s="64"/>
      <c r="V228" s="64"/>
    </row>
    <row r="229" spans="2:22" s="8" customFormat="1" x14ac:dyDescent="0.25">
      <c r="B229" s="34"/>
      <c r="C229" s="35">
        <v>43448</v>
      </c>
      <c r="D229" s="35">
        <v>43480</v>
      </c>
      <c r="E229" s="34"/>
      <c r="F229" s="34">
        <v>332</v>
      </c>
      <c r="G229" s="34"/>
      <c r="H229" s="36" t="s">
        <v>287</v>
      </c>
      <c r="I229" s="37">
        <v>40001800</v>
      </c>
      <c r="J229" s="34" t="s">
        <v>86</v>
      </c>
      <c r="K229" s="38">
        <v>5965.11</v>
      </c>
      <c r="L229" s="47">
        <f t="shared" si="22"/>
        <v>32</v>
      </c>
      <c r="M229" s="27">
        <f t="shared" si="23"/>
        <v>0.86987422009316817</v>
      </c>
      <c r="N229" s="29">
        <v>27</v>
      </c>
      <c r="Q229" s="68">
        <f t="shared" si="25"/>
        <v>190883.52</v>
      </c>
      <c r="R229" s="69">
        <f t="shared" si="24"/>
        <v>0.86987422009316817</v>
      </c>
      <c r="T229" s="14"/>
      <c r="U229" s="64"/>
      <c r="V229" s="64"/>
    </row>
    <row r="230" spans="2:22" s="8" customFormat="1" x14ac:dyDescent="0.25">
      <c r="B230" s="34"/>
      <c r="C230" s="35">
        <v>43479</v>
      </c>
      <c r="D230" s="35">
        <v>43511</v>
      </c>
      <c r="E230" s="34"/>
      <c r="F230" s="34">
        <v>1407</v>
      </c>
      <c r="G230" s="34"/>
      <c r="H230" s="36" t="s">
        <v>392</v>
      </c>
      <c r="I230" s="37">
        <v>41007532</v>
      </c>
      <c r="J230" s="34" t="s">
        <v>393</v>
      </c>
      <c r="K230" s="38">
        <v>5168.88</v>
      </c>
      <c r="L230" s="47">
        <f t="shared" si="22"/>
        <v>32</v>
      </c>
      <c r="M230" s="27">
        <f t="shared" si="23"/>
        <v>0.75376237131505963</v>
      </c>
      <c r="N230" s="29">
        <v>28</v>
      </c>
      <c r="Q230" s="68">
        <f t="shared" si="25"/>
        <v>165404.16</v>
      </c>
      <c r="R230" s="69">
        <f t="shared" si="24"/>
        <v>0.75376237131505963</v>
      </c>
      <c r="T230" s="14"/>
      <c r="U230" s="64"/>
      <c r="V230" s="64"/>
    </row>
    <row r="231" spans="2:22" s="8" customFormat="1" x14ac:dyDescent="0.25">
      <c r="B231" s="34"/>
      <c r="C231" s="35">
        <v>43493</v>
      </c>
      <c r="D231" s="35">
        <v>43525</v>
      </c>
      <c r="E231" s="34"/>
      <c r="F231" s="34">
        <v>2162</v>
      </c>
      <c r="G231" s="34"/>
      <c r="H231" s="36" t="s">
        <v>442</v>
      </c>
      <c r="I231" s="37">
        <v>41006850</v>
      </c>
      <c r="J231" s="34" t="s">
        <v>23</v>
      </c>
      <c r="K231" s="38">
        <v>632</v>
      </c>
      <c r="L231" s="47">
        <f t="shared" si="22"/>
        <v>32</v>
      </c>
      <c r="M231" s="27">
        <f t="shared" si="23"/>
        <v>9.2162677150778832E-2</v>
      </c>
      <c r="N231" s="29">
        <v>29</v>
      </c>
      <c r="Q231" s="68">
        <f t="shared" si="25"/>
        <v>20224</v>
      </c>
      <c r="R231" s="69">
        <f t="shared" si="24"/>
        <v>9.2162677150778832E-2</v>
      </c>
      <c r="T231" s="14"/>
      <c r="U231" s="64"/>
      <c r="V231" s="64"/>
    </row>
    <row r="232" spans="2:22" s="8" customFormat="1" x14ac:dyDescent="0.25">
      <c r="B232" s="34"/>
      <c r="C232" s="35">
        <v>43510</v>
      </c>
      <c r="D232" s="35">
        <v>43542</v>
      </c>
      <c r="E232" s="34"/>
      <c r="F232" s="34">
        <v>2327</v>
      </c>
      <c r="G232" s="34"/>
      <c r="H232" s="36" t="s">
        <v>465</v>
      </c>
      <c r="I232" s="37">
        <v>40002150</v>
      </c>
      <c r="J232" s="34" t="s">
        <v>81</v>
      </c>
      <c r="K232" s="38">
        <v>718.74</v>
      </c>
      <c r="L232" s="47">
        <f t="shared" si="22"/>
        <v>32</v>
      </c>
      <c r="M232" s="27">
        <f t="shared" si="23"/>
        <v>0.1048117129356816</v>
      </c>
      <c r="N232" s="29">
        <v>30</v>
      </c>
      <c r="Q232" s="68">
        <f t="shared" si="25"/>
        <v>22999.68</v>
      </c>
      <c r="R232" s="69">
        <f t="shared" si="24"/>
        <v>0.1048117129356816</v>
      </c>
      <c r="T232" s="14"/>
      <c r="U232" s="64"/>
      <c r="V232" s="64"/>
    </row>
    <row r="233" spans="2:22" s="8" customFormat="1" x14ac:dyDescent="0.25">
      <c r="B233" s="34"/>
      <c r="C233" s="35">
        <v>43510</v>
      </c>
      <c r="D233" s="35">
        <v>43542</v>
      </c>
      <c r="E233" s="34"/>
      <c r="F233" s="34">
        <v>2337</v>
      </c>
      <c r="G233" s="34"/>
      <c r="H233" s="36" t="s">
        <v>479</v>
      </c>
      <c r="I233" s="37">
        <v>40005725</v>
      </c>
      <c r="J233" s="34" t="s">
        <v>377</v>
      </c>
      <c r="K233" s="38">
        <v>262.33</v>
      </c>
      <c r="L233" s="47">
        <f t="shared" si="22"/>
        <v>32</v>
      </c>
      <c r="M233" s="27">
        <f t="shared" si="23"/>
        <v>3.8254802368613623E-2</v>
      </c>
      <c r="N233" s="29">
        <v>31</v>
      </c>
      <c r="Q233" s="68">
        <f t="shared" si="25"/>
        <v>8394.56</v>
      </c>
      <c r="R233" s="69">
        <f t="shared" si="24"/>
        <v>3.8254802368613623E-2</v>
      </c>
      <c r="T233" s="14"/>
      <c r="U233" s="64"/>
      <c r="V233" s="64"/>
    </row>
    <row r="234" spans="2:22" s="8" customFormat="1" x14ac:dyDescent="0.25">
      <c r="B234" s="34"/>
      <c r="C234" s="35">
        <v>43462</v>
      </c>
      <c r="D234" s="35">
        <v>43495</v>
      </c>
      <c r="E234" s="34"/>
      <c r="F234" s="34">
        <v>593</v>
      </c>
      <c r="G234" s="34"/>
      <c r="H234" s="36" t="s">
        <v>336</v>
      </c>
      <c r="I234" s="37">
        <v>40002800</v>
      </c>
      <c r="J234" s="34" t="s">
        <v>35</v>
      </c>
      <c r="K234" s="38">
        <v>1.39</v>
      </c>
      <c r="L234" s="47">
        <f t="shared" si="22"/>
        <v>33</v>
      </c>
      <c r="M234" s="27">
        <f t="shared" si="23"/>
        <v>2.0903392013974607E-4</v>
      </c>
      <c r="N234" s="29">
        <v>32</v>
      </c>
      <c r="Q234" s="68">
        <f t="shared" si="25"/>
        <v>45.87</v>
      </c>
      <c r="R234" s="69">
        <f t="shared" si="24"/>
        <v>2.0903392013974607E-4</v>
      </c>
      <c r="T234" s="14"/>
      <c r="U234" s="64"/>
      <c r="V234" s="64"/>
    </row>
    <row r="235" spans="2:22" s="8" customFormat="1" x14ac:dyDescent="0.25">
      <c r="B235" s="34"/>
      <c r="C235" s="35">
        <v>43461</v>
      </c>
      <c r="D235" s="35">
        <v>43495</v>
      </c>
      <c r="E235" s="34"/>
      <c r="F235" s="34">
        <v>599</v>
      </c>
      <c r="G235" s="34"/>
      <c r="H235" s="36" t="s">
        <v>342</v>
      </c>
      <c r="I235" s="37">
        <v>40001800</v>
      </c>
      <c r="J235" s="34" t="s">
        <v>86</v>
      </c>
      <c r="K235" s="38">
        <v>1703.05</v>
      </c>
      <c r="L235" s="47">
        <f t="shared" ref="L235:L265" si="26">+D235-C235</f>
        <v>34</v>
      </c>
      <c r="M235" s="27">
        <f t="shared" ref="M235:M265" si="27">K235/$K$277*L235</f>
        <v>0.26387262702410758</v>
      </c>
      <c r="N235" s="29">
        <v>33</v>
      </c>
      <c r="Q235" s="68">
        <f t="shared" si="25"/>
        <v>57903.7</v>
      </c>
      <c r="R235" s="69">
        <f t="shared" ref="R235:R265" si="28">K235/$K$277*L235</f>
        <v>0.26387262702410758</v>
      </c>
      <c r="T235" s="14"/>
      <c r="U235" s="64"/>
      <c r="V235" s="64"/>
    </row>
    <row r="236" spans="2:22" s="8" customFormat="1" x14ac:dyDescent="0.25">
      <c r="B236" s="34"/>
      <c r="C236" s="35">
        <v>43461</v>
      </c>
      <c r="D236" s="35">
        <v>43495</v>
      </c>
      <c r="E236" s="34"/>
      <c r="F236" s="34">
        <v>602</v>
      </c>
      <c r="G236" s="34"/>
      <c r="H236" s="36" t="s">
        <v>347</v>
      </c>
      <c r="I236" s="37">
        <v>41000315</v>
      </c>
      <c r="J236" s="34" t="s">
        <v>178</v>
      </c>
      <c r="K236" s="38">
        <v>1004.3</v>
      </c>
      <c r="L236" s="47">
        <f t="shared" si="26"/>
        <v>34</v>
      </c>
      <c r="M236" s="27">
        <f t="shared" si="27"/>
        <v>0.15560745681002391</v>
      </c>
      <c r="N236" s="29">
        <v>34</v>
      </c>
      <c r="Q236" s="68">
        <f t="shared" si="25"/>
        <v>34146.199999999997</v>
      </c>
      <c r="R236" s="69">
        <f t="shared" si="28"/>
        <v>0.15560745681002391</v>
      </c>
      <c r="T236" s="14"/>
      <c r="U236" s="64"/>
      <c r="V236" s="64"/>
    </row>
    <row r="237" spans="2:22" s="8" customFormat="1" x14ac:dyDescent="0.25">
      <c r="B237" s="34"/>
      <c r="C237" s="35">
        <v>43461</v>
      </c>
      <c r="D237" s="35">
        <v>43495</v>
      </c>
      <c r="E237" s="34"/>
      <c r="F237" s="34">
        <v>606</v>
      </c>
      <c r="G237" s="34"/>
      <c r="H237" s="36" t="s">
        <v>352</v>
      </c>
      <c r="I237" s="37">
        <v>41001146</v>
      </c>
      <c r="J237" s="34" t="s">
        <v>353</v>
      </c>
      <c r="K237" s="38">
        <v>5445</v>
      </c>
      <c r="L237" s="47">
        <f t="shared" si="26"/>
        <v>34</v>
      </c>
      <c r="M237" s="27">
        <f t="shared" si="27"/>
        <v>0.84365488631940688</v>
      </c>
      <c r="N237" s="29">
        <v>35</v>
      </c>
      <c r="Q237" s="68">
        <f t="shared" si="25"/>
        <v>185130</v>
      </c>
      <c r="R237" s="69">
        <f t="shared" si="28"/>
        <v>0.84365488631940688</v>
      </c>
      <c r="T237" s="14"/>
      <c r="U237" s="64"/>
      <c r="V237" s="64"/>
    </row>
    <row r="238" spans="2:22" s="8" customFormat="1" x14ac:dyDescent="0.25">
      <c r="B238" s="34"/>
      <c r="C238" s="35">
        <v>43508</v>
      </c>
      <c r="D238" s="35">
        <v>43542</v>
      </c>
      <c r="E238" s="34"/>
      <c r="F238" s="34">
        <v>2334</v>
      </c>
      <c r="G238" s="34"/>
      <c r="H238" s="36" t="s">
        <v>474</v>
      </c>
      <c r="I238" s="37">
        <v>41007265</v>
      </c>
      <c r="J238" s="34" t="s">
        <v>91</v>
      </c>
      <c r="K238" s="38">
        <v>1024.3900000000001</v>
      </c>
      <c r="L238" s="47">
        <f t="shared" si="26"/>
        <v>34</v>
      </c>
      <c r="M238" s="27">
        <f t="shared" si="27"/>
        <v>0.15872022571106284</v>
      </c>
      <c r="N238" s="29">
        <v>36</v>
      </c>
      <c r="Q238" s="68">
        <f t="shared" si="25"/>
        <v>34829.26</v>
      </c>
      <c r="R238" s="69">
        <f t="shared" si="28"/>
        <v>0.15872022571106284</v>
      </c>
      <c r="T238" s="14"/>
      <c r="U238" s="64"/>
      <c r="V238" s="64"/>
    </row>
    <row r="239" spans="2:22" s="8" customFormat="1" x14ac:dyDescent="0.25">
      <c r="B239" s="34"/>
      <c r="C239" s="35">
        <v>43445</v>
      </c>
      <c r="D239" s="35">
        <v>43480</v>
      </c>
      <c r="E239" s="34"/>
      <c r="F239" s="34">
        <v>330</v>
      </c>
      <c r="G239" s="34"/>
      <c r="H239" s="36" t="s">
        <v>285</v>
      </c>
      <c r="I239" s="37">
        <v>40007508</v>
      </c>
      <c r="J239" s="34" t="s">
        <v>148</v>
      </c>
      <c r="K239" s="38">
        <v>137.5</v>
      </c>
      <c r="L239" s="47">
        <f t="shared" si="26"/>
        <v>35</v>
      </c>
      <c r="M239" s="27">
        <f t="shared" si="27"/>
        <v>2.1931016801232352E-2</v>
      </c>
      <c r="N239" s="29">
        <v>37</v>
      </c>
      <c r="Q239" s="68">
        <f t="shared" si="25"/>
        <v>4812.5</v>
      </c>
      <c r="R239" s="69">
        <f t="shared" si="28"/>
        <v>2.1931016801232352E-2</v>
      </c>
      <c r="T239" s="14"/>
      <c r="U239" s="64"/>
      <c r="V239" s="64"/>
    </row>
    <row r="240" spans="2:22" s="8" customFormat="1" x14ac:dyDescent="0.25">
      <c r="B240" s="34"/>
      <c r="C240" s="35">
        <v>43490</v>
      </c>
      <c r="D240" s="35">
        <v>43525</v>
      </c>
      <c r="E240" s="34"/>
      <c r="F240" s="34">
        <v>2137</v>
      </c>
      <c r="G240" s="34"/>
      <c r="H240" s="36" t="s">
        <v>416</v>
      </c>
      <c r="I240" s="37">
        <v>41001242</v>
      </c>
      <c r="J240" s="34" t="s">
        <v>180</v>
      </c>
      <c r="K240" s="38">
        <v>1937.96</v>
      </c>
      <c r="L240" s="47">
        <f t="shared" si="26"/>
        <v>35</v>
      </c>
      <c r="M240" s="27">
        <f t="shared" si="27"/>
        <v>0.30910133323720912</v>
      </c>
      <c r="N240" s="29">
        <v>38</v>
      </c>
      <c r="Q240" s="68">
        <f t="shared" si="25"/>
        <v>67828.600000000006</v>
      </c>
      <c r="R240" s="69">
        <f t="shared" si="28"/>
        <v>0.30910133323720912</v>
      </c>
      <c r="T240" s="14"/>
      <c r="U240" s="64"/>
      <c r="V240" s="64"/>
    </row>
    <row r="241" spans="2:22" s="8" customFormat="1" x14ac:dyDescent="0.25">
      <c r="B241" s="34"/>
      <c r="C241" s="35">
        <v>43490</v>
      </c>
      <c r="D241" s="35">
        <v>43525</v>
      </c>
      <c r="E241" s="34"/>
      <c r="F241" s="34">
        <v>2145</v>
      </c>
      <c r="G241" s="34"/>
      <c r="H241" s="36" t="s">
        <v>423</v>
      </c>
      <c r="I241" s="37">
        <v>41001242</v>
      </c>
      <c r="J241" s="34" t="s">
        <v>180</v>
      </c>
      <c r="K241" s="38">
        <v>1841.73</v>
      </c>
      <c r="L241" s="47">
        <f t="shared" si="26"/>
        <v>35</v>
      </c>
      <c r="M241" s="27">
        <f t="shared" si="27"/>
        <v>0.2937528114424266</v>
      </c>
      <c r="N241" s="29">
        <v>39</v>
      </c>
      <c r="Q241" s="68">
        <f t="shared" si="25"/>
        <v>64460.55</v>
      </c>
      <c r="R241" s="69">
        <f t="shared" si="28"/>
        <v>0.2937528114424266</v>
      </c>
      <c r="T241" s="14"/>
      <c r="U241" s="64"/>
      <c r="V241" s="64"/>
    </row>
    <row r="242" spans="2:22" s="8" customFormat="1" x14ac:dyDescent="0.25">
      <c r="B242" s="34"/>
      <c r="C242" s="35">
        <v>43507</v>
      </c>
      <c r="D242" s="35">
        <v>43542</v>
      </c>
      <c r="E242" s="34"/>
      <c r="F242" s="34">
        <v>2332</v>
      </c>
      <c r="G242" s="34"/>
      <c r="H242" s="36" t="s">
        <v>471</v>
      </c>
      <c r="I242" s="37">
        <v>40007508</v>
      </c>
      <c r="J242" s="34" t="s">
        <v>148</v>
      </c>
      <c r="K242" s="38">
        <v>2086.6999999999998</v>
      </c>
      <c r="L242" s="47">
        <f t="shared" si="26"/>
        <v>35</v>
      </c>
      <c r="M242" s="27">
        <f t="shared" si="27"/>
        <v>0.33282511097550216</v>
      </c>
      <c r="N242" s="29">
        <v>40</v>
      </c>
      <c r="Q242" s="68">
        <f t="shared" si="25"/>
        <v>73034.5</v>
      </c>
      <c r="R242" s="69">
        <f t="shared" si="28"/>
        <v>0.33282511097550216</v>
      </c>
      <c r="T242" s="14"/>
      <c r="U242" s="64"/>
      <c r="V242" s="64"/>
    </row>
    <row r="243" spans="2:22" s="8" customFormat="1" x14ac:dyDescent="0.25">
      <c r="B243" s="34"/>
      <c r="C243" s="35">
        <v>43507</v>
      </c>
      <c r="D243" s="35">
        <v>43542</v>
      </c>
      <c r="E243" s="34"/>
      <c r="F243" s="34">
        <v>2335</v>
      </c>
      <c r="G243" s="34"/>
      <c r="H243" s="36" t="s">
        <v>475</v>
      </c>
      <c r="I243" s="37">
        <v>40002150</v>
      </c>
      <c r="J243" s="34" t="s">
        <v>81</v>
      </c>
      <c r="K243" s="38">
        <v>284.35000000000002</v>
      </c>
      <c r="L243" s="47">
        <f t="shared" si="26"/>
        <v>35</v>
      </c>
      <c r="M243" s="27">
        <f t="shared" si="27"/>
        <v>4.535334274494851E-2</v>
      </c>
      <c r="N243" s="29">
        <v>41</v>
      </c>
      <c r="Q243" s="68">
        <f t="shared" si="25"/>
        <v>9952.25</v>
      </c>
      <c r="R243" s="69">
        <f t="shared" si="28"/>
        <v>4.535334274494851E-2</v>
      </c>
      <c r="T243" s="14"/>
      <c r="U243" s="64"/>
      <c r="V243" s="64"/>
    </row>
    <row r="244" spans="2:22" s="8" customFormat="1" x14ac:dyDescent="0.25">
      <c r="B244" s="34"/>
      <c r="C244" s="35">
        <v>43444</v>
      </c>
      <c r="D244" s="35">
        <v>43480</v>
      </c>
      <c r="E244" s="34"/>
      <c r="F244" s="34">
        <v>321</v>
      </c>
      <c r="G244" s="34"/>
      <c r="H244" s="36" t="s">
        <v>271</v>
      </c>
      <c r="I244" s="37">
        <v>40001850</v>
      </c>
      <c r="J244" s="34" t="s">
        <v>135</v>
      </c>
      <c r="K244" s="38">
        <v>1542.87</v>
      </c>
      <c r="L244" s="47">
        <f t="shared" si="26"/>
        <v>36</v>
      </c>
      <c r="M244" s="27">
        <f t="shared" si="27"/>
        <v>0.25311615254363112</v>
      </c>
      <c r="N244" s="29">
        <v>42</v>
      </c>
      <c r="Q244" s="68">
        <f t="shared" si="25"/>
        <v>55543.319999999992</v>
      </c>
      <c r="R244" s="69">
        <f t="shared" si="28"/>
        <v>0.25311615254363112</v>
      </c>
      <c r="T244" s="14"/>
      <c r="U244" s="64"/>
      <c r="V244" s="64"/>
    </row>
    <row r="245" spans="2:22" s="8" customFormat="1" x14ac:dyDescent="0.25">
      <c r="B245" s="34"/>
      <c r="C245" s="35">
        <v>43444</v>
      </c>
      <c r="D245" s="35">
        <v>43480</v>
      </c>
      <c r="E245" s="34"/>
      <c r="F245" s="34">
        <v>338</v>
      </c>
      <c r="G245" s="34"/>
      <c r="H245" s="36" t="s">
        <v>297</v>
      </c>
      <c r="I245" s="37">
        <v>41001075</v>
      </c>
      <c r="J245" s="34" t="s">
        <v>179</v>
      </c>
      <c r="K245" s="38">
        <v>1203.42</v>
      </c>
      <c r="L245" s="47">
        <f t="shared" si="26"/>
        <v>36</v>
      </c>
      <c r="M245" s="27">
        <f t="shared" si="27"/>
        <v>0.19742754755362191</v>
      </c>
      <c r="N245" s="29">
        <v>43</v>
      </c>
      <c r="Q245" s="68">
        <f t="shared" si="25"/>
        <v>43323.12</v>
      </c>
      <c r="R245" s="69">
        <f t="shared" si="28"/>
        <v>0.19742754755362191</v>
      </c>
      <c r="T245" s="14"/>
      <c r="U245" s="64"/>
      <c r="V245" s="64"/>
    </row>
    <row r="246" spans="2:22" s="8" customFormat="1" x14ac:dyDescent="0.25">
      <c r="B246" s="34"/>
      <c r="C246" s="35">
        <v>43444</v>
      </c>
      <c r="D246" s="35">
        <v>43480</v>
      </c>
      <c r="E246" s="34"/>
      <c r="F246" s="34">
        <v>341</v>
      </c>
      <c r="G246" s="34"/>
      <c r="H246" s="36" t="s">
        <v>300</v>
      </c>
      <c r="I246" s="37">
        <v>40002150</v>
      </c>
      <c r="J246" s="34" t="s">
        <v>81</v>
      </c>
      <c r="K246" s="38">
        <v>210.54</v>
      </c>
      <c r="L246" s="47">
        <f t="shared" si="26"/>
        <v>36</v>
      </c>
      <c r="M246" s="27">
        <f t="shared" si="27"/>
        <v>3.454022358107689E-2</v>
      </c>
      <c r="N246" s="29">
        <v>44</v>
      </c>
      <c r="Q246" s="68">
        <f t="shared" si="25"/>
        <v>7579.44</v>
      </c>
      <c r="R246" s="69">
        <f t="shared" si="28"/>
        <v>3.454022358107689E-2</v>
      </c>
      <c r="T246" s="14"/>
      <c r="U246" s="64"/>
      <c r="V246" s="64"/>
    </row>
    <row r="247" spans="2:22" s="8" customFormat="1" x14ac:dyDescent="0.25">
      <c r="B247" s="34"/>
      <c r="C247" s="35">
        <v>43475</v>
      </c>
      <c r="D247" s="35">
        <v>43511</v>
      </c>
      <c r="E247" s="34"/>
      <c r="F247" s="34">
        <v>1401</v>
      </c>
      <c r="G247" s="34"/>
      <c r="H247" s="36" t="s">
        <v>383</v>
      </c>
      <c r="I247" s="37">
        <v>41002915</v>
      </c>
      <c r="J247" s="34" t="s">
        <v>109</v>
      </c>
      <c r="K247" s="38">
        <v>506.24</v>
      </c>
      <c r="L247" s="47">
        <f t="shared" si="26"/>
        <v>36</v>
      </c>
      <c r="M247" s="27">
        <f t="shared" si="27"/>
        <v>8.3051404890682842E-2</v>
      </c>
      <c r="N247" s="29">
        <v>45</v>
      </c>
      <c r="Q247" s="68">
        <f t="shared" si="25"/>
        <v>18224.64</v>
      </c>
      <c r="R247" s="69">
        <f t="shared" si="28"/>
        <v>8.3051404890682842E-2</v>
      </c>
      <c r="T247" s="14"/>
      <c r="U247" s="64"/>
      <c r="V247" s="64"/>
    </row>
    <row r="248" spans="2:22" s="8" customFormat="1" x14ac:dyDescent="0.25">
      <c r="B248" s="34"/>
      <c r="C248" s="35">
        <v>43458</v>
      </c>
      <c r="D248" s="35">
        <v>43495</v>
      </c>
      <c r="E248" s="34"/>
      <c r="F248" s="34">
        <v>573</v>
      </c>
      <c r="G248" s="34"/>
      <c r="H248" s="36" t="s">
        <v>314</v>
      </c>
      <c r="I248" s="37">
        <v>41002895</v>
      </c>
      <c r="J248" s="34" t="s">
        <v>163</v>
      </c>
      <c r="K248" s="38">
        <v>3033.95</v>
      </c>
      <c r="L248" s="47">
        <f t="shared" si="26"/>
        <v>37</v>
      </c>
      <c r="M248" s="27">
        <f t="shared" si="27"/>
        <v>0.51156187255930574</v>
      </c>
      <c r="N248" s="29">
        <v>46</v>
      </c>
      <c r="Q248" s="68">
        <f t="shared" si="25"/>
        <v>112256.15</v>
      </c>
      <c r="R248" s="69">
        <f t="shared" si="28"/>
        <v>0.51156187255930574</v>
      </c>
      <c r="T248" s="14"/>
      <c r="U248" s="64"/>
      <c r="V248" s="64"/>
    </row>
    <row r="249" spans="2:22" s="8" customFormat="1" x14ac:dyDescent="0.25">
      <c r="B249" s="34"/>
      <c r="C249" s="35">
        <v>43458</v>
      </c>
      <c r="D249" s="35">
        <v>43495</v>
      </c>
      <c r="E249" s="34"/>
      <c r="F249" s="34">
        <v>578</v>
      </c>
      <c r="G249" s="34"/>
      <c r="H249" s="36" t="s">
        <v>319</v>
      </c>
      <c r="I249" s="37">
        <v>41000115</v>
      </c>
      <c r="J249" s="34" t="s">
        <v>90</v>
      </c>
      <c r="K249" s="38">
        <v>159.5</v>
      </c>
      <c r="L249" s="47">
        <f t="shared" si="26"/>
        <v>37</v>
      </c>
      <c r="M249" s="27">
        <f t="shared" si="27"/>
        <v>2.6893692603111218E-2</v>
      </c>
      <c r="N249" s="29">
        <v>47</v>
      </c>
      <c r="Q249" s="68">
        <f t="shared" si="25"/>
        <v>5901.5</v>
      </c>
      <c r="R249" s="69">
        <f t="shared" si="28"/>
        <v>2.6893692603111218E-2</v>
      </c>
      <c r="T249" s="14"/>
      <c r="U249" s="64"/>
      <c r="V249" s="64"/>
    </row>
    <row r="250" spans="2:22" s="8" customFormat="1" x14ac:dyDescent="0.25">
      <c r="B250" s="34"/>
      <c r="C250" s="35">
        <v>43458</v>
      </c>
      <c r="D250" s="35">
        <v>43495</v>
      </c>
      <c r="E250" s="34"/>
      <c r="F250" s="34">
        <v>590</v>
      </c>
      <c r="G250" s="34"/>
      <c r="H250" s="36" t="s">
        <v>333</v>
      </c>
      <c r="I250" s="37">
        <v>41002895</v>
      </c>
      <c r="J250" s="34" t="s">
        <v>163</v>
      </c>
      <c r="K250" s="38">
        <v>5565.58</v>
      </c>
      <c r="L250" s="47">
        <f t="shared" si="26"/>
        <v>37</v>
      </c>
      <c r="M250" s="27">
        <f t="shared" si="27"/>
        <v>0.93842631773055629</v>
      </c>
      <c r="N250" s="29">
        <v>48</v>
      </c>
      <c r="Q250" s="68">
        <f t="shared" si="25"/>
        <v>205926.46</v>
      </c>
      <c r="R250" s="69">
        <f t="shared" si="28"/>
        <v>0.93842631773055629</v>
      </c>
      <c r="T250" s="14"/>
      <c r="U250" s="64"/>
      <c r="V250" s="64"/>
    </row>
    <row r="251" spans="2:22" s="8" customFormat="1" x14ac:dyDescent="0.25">
      <c r="B251" s="34"/>
      <c r="C251" s="35">
        <v>43505</v>
      </c>
      <c r="D251" s="35">
        <v>43542</v>
      </c>
      <c r="E251" s="34"/>
      <c r="F251" s="34">
        <v>2324</v>
      </c>
      <c r="G251" s="34"/>
      <c r="H251" s="36" t="s">
        <v>462</v>
      </c>
      <c r="I251" s="37">
        <v>40007508</v>
      </c>
      <c r="J251" s="34" t="s">
        <v>148</v>
      </c>
      <c r="K251" s="38">
        <v>2157.98</v>
      </c>
      <c r="L251" s="47">
        <f t="shared" si="26"/>
        <v>37</v>
      </c>
      <c r="M251" s="27">
        <f t="shared" si="27"/>
        <v>0.36386238723299025</v>
      </c>
      <c r="N251" s="29">
        <v>49</v>
      </c>
      <c r="Q251" s="68">
        <f t="shared" si="25"/>
        <v>79845.259999999995</v>
      </c>
      <c r="R251" s="69">
        <f t="shared" si="28"/>
        <v>0.36386238723299025</v>
      </c>
      <c r="T251" s="14"/>
      <c r="U251" s="64"/>
      <c r="V251" s="64"/>
    </row>
    <row r="252" spans="2:22" s="8" customFormat="1" x14ac:dyDescent="0.25">
      <c r="B252" s="34"/>
      <c r="C252" s="35">
        <v>43487</v>
      </c>
      <c r="D252" s="35">
        <v>43525</v>
      </c>
      <c r="E252" s="34"/>
      <c r="F252" s="34">
        <v>2148</v>
      </c>
      <c r="G252" s="34"/>
      <c r="H252" s="36" t="s">
        <v>427</v>
      </c>
      <c r="I252" s="37">
        <v>40001913</v>
      </c>
      <c r="J252" s="34" t="s">
        <v>428</v>
      </c>
      <c r="K252" s="38">
        <v>1452.48</v>
      </c>
      <c r="L252" s="47">
        <f t="shared" si="26"/>
        <v>38</v>
      </c>
      <c r="M252" s="27">
        <f t="shared" si="27"/>
        <v>0.25152536203038978</v>
      </c>
      <c r="N252" s="29">
        <v>50</v>
      </c>
      <c r="Q252" s="68">
        <f t="shared" si="25"/>
        <v>55194.239999999998</v>
      </c>
      <c r="R252" s="69">
        <f t="shared" si="28"/>
        <v>0.25152536203038978</v>
      </c>
      <c r="T252" s="14"/>
      <c r="U252" s="64"/>
      <c r="V252" s="64"/>
    </row>
    <row r="253" spans="2:22" s="8" customFormat="1" x14ac:dyDescent="0.25">
      <c r="B253" s="34"/>
      <c r="C253" s="35">
        <v>43487</v>
      </c>
      <c r="D253" s="35">
        <v>43525</v>
      </c>
      <c r="E253" s="34"/>
      <c r="F253" s="34">
        <v>2164</v>
      </c>
      <c r="G253" s="34"/>
      <c r="H253" s="36" t="s">
        <v>444</v>
      </c>
      <c r="I253" s="37">
        <v>40002390</v>
      </c>
      <c r="J253" s="34" t="s">
        <v>116</v>
      </c>
      <c r="K253" s="38">
        <v>1141.6500000000001</v>
      </c>
      <c r="L253" s="47">
        <f t="shared" si="26"/>
        <v>38</v>
      </c>
      <c r="M253" s="27">
        <f t="shared" si="27"/>
        <v>0.19769905923798917</v>
      </c>
      <c r="N253" s="29">
        <v>51</v>
      </c>
      <c r="Q253" s="68">
        <f t="shared" si="25"/>
        <v>43382.700000000004</v>
      </c>
      <c r="R253" s="69">
        <f t="shared" si="28"/>
        <v>0.19769905923798917</v>
      </c>
      <c r="T253" s="14"/>
      <c r="U253" s="64"/>
      <c r="V253" s="64"/>
    </row>
    <row r="254" spans="2:22" s="8" customFormat="1" x14ac:dyDescent="0.25">
      <c r="B254" s="34"/>
      <c r="C254" s="35">
        <v>43487</v>
      </c>
      <c r="D254" s="35">
        <v>43525</v>
      </c>
      <c r="E254" s="34"/>
      <c r="F254" s="34">
        <v>2170</v>
      </c>
      <c r="G254" s="34"/>
      <c r="H254" s="36" t="s">
        <v>450</v>
      </c>
      <c r="I254" s="37">
        <v>41002865</v>
      </c>
      <c r="J254" s="34" t="s">
        <v>161</v>
      </c>
      <c r="K254" s="38">
        <v>58.91</v>
      </c>
      <c r="L254" s="47">
        <f t="shared" si="26"/>
        <v>38</v>
      </c>
      <c r="M254" s="27">
        <f t="shared" si="27"/>
        <v>1.020142038252524E-2</v>
      </c>
      <c r="N254" s="29">
        <v>52</v>
      </c>
      <c r="Q254" s="68">
        <f t="shared" si="25"/>
        <v>2238.58</v>
      </c>
      <c r="R254" s="69">
        <f t="shared" si="28"/>
        <v>1.020142038252524E-2</v>
      </c>
      <c r="T254" s="14"/>
      <c r="U254" s="64"/>
      <c r="V254" s="64"/>
    </row>
    <row r="255" spans="2:22" s="8" customFormat="1" x14ac:dyDescent="0.25">
      <c r="B255" s="34"/>
      <c r="C255" s="35">
        <v>43504</v>
      </c>
      <c r="D255" s="35">
        <v>43542</v>
      </c>
      <c r="E255" s="34"/>
      <c r="F255" s="34">
        <v>2336</v>
      </c>
      <c r="G255" s="34"/>
      <c r="H255" s="36" t="s">
        <v>477</v>
      </c>
      <c r="I255" s="37">
        <v>41002969</v>
      </c>
      <c r="J255" s="34" t="s">
        <v>478</v>
      </c>
      <c r="K255" s="38">
        <v>4471.9799999999996</v>
      </c>
      <c r="L255" s="47">
        <f t="shared" si="26"/>
        <v>38</v>
      </c>
      <c r="M255" s="27">
        <f t="shared" si="27"/>
        <v>0.77441093061017174</v>
      </c>
      <c r="N255" s="29">
        <v>53</v>
      </c>
      <c r="Q255" s="68">
        <f t="shared" si="25"/>
        <v>169935.24</v>
      </c>
      <c r="R255" s="69">
        <f t="shared" si="28"/>
        <v>0.77441093061017174</v>
      </c>
      <c r="T255" s="14"/>
      <c r="U255" s="64"/>
      <c r="V255" s="64"/>
    </row>
    <row r="256" spans="2:22" s="8" customFormat="1" x14ac:dyDescent="0.25">
      <c r="B256" s="34"/>
      <c r="C256" s="35">
        <v>43472</v>
      </c>
      <c r="D256" s="35">
        <v>43511</v>
      </c>
      <c r="E256" s="34"/>
      <c r="F256" s="34">
        <v>1395</v>
      </c>
      <c r="G256" s="34"/>
      <c r="H256" s="36" t="s">
        <v>376</v>
      </c>
      <c r="I256" s="37">
        <v>40005725</v>
      </c>
      <c r="J256" s="34" t="s">
        <v>377</v>
      </c>
      <c r="K256" s="38">
        <v>2583.88</v>
      </c>
      <c r="L256" s="47">
        <f t="shared" si="26"/>
        <v>39</v>
      </c>
      <c r="M256" s="27">
        <f t="shared" si="27"/>
        <v>0.45922441807841285</v>
      </c>
      <c r="N256" s="29">
        <v>54</v>
      </c>
      <c r="Q256" s="68">
        <f t="shared" si="25"/>
        <v>100771.32</v>
      </c>
      <c r="R256" s="69">
        <f t="shared" si="28"/>
        <v>0.45922441807841285</v>
      </c>
      <c r="T256" s="14"/>
      <c r="U256" s="64"/>
      <c r="V256" s="64"/>
    </row>
    <row r="257" spans="2:22" s="8" customFormat="1" x14ac:dyDescent="0.25">
      <c r="B257" s="34"/>
      <c r="C257" s="35">
        <v>43438</v>
      </c>
      <c r="D257" s="35">
        <v>43480</v>
      </c>
      <c r="E257" s="34"/>
      <c r="F257" s="34">
        <v>339</v>
      </c>
      <c r="G257" s="34"/>
      <c r="H257" s="36" t="s">
        <v>298</v>
      </c>
      <c r="I257" s="37">
        <v>41008103</v>
      </c>
      <c r="J257" s="34" t="s">
        <v>124</v>
      </c>
      <c r="K257" s="38">
        <v>761.5</v>
      </c>
      <c r="L257" s="47">
        <f t="shared" si="26"/>
        <v>42</v>
      </c>
      <c r="M257" s="27">
        <f t="shared" si="27"/>
        <v>0.14574955020339</v>
      </c>
      <c r="N257" s="29">
        <v>55</v>
      </c>
      <c r="Q257" s="68">
        <f t="shared" si="25"/>
        <v>31983</v>
      </c>
      <c r="R257" s="69">
        <f t="shared" si="28"/>
        <v>0.14574955020339</v>
      </c>
      <c r="T257" s="14"/>
      <c r="U257" s="64"/>
      <c r="V257" s="64"/>
    </row>
    <row r="258" spans="2:22" s="8" customFormat="1" x14ac:dyDescent="0.25">
      <c r="B258" s="34"/>
      <c r="C258" s="35">
        <v>43453</v>
      </c>
      <c r="D258" s="35">
        <v>43495</v>
      </c>
      <c r="E258" s="34"/>
      <c r="F258" s="34">
        <v>595</v>
      </c>
      <c r="G258" s="34"/>
      <c r="H258" s="36" t="s">
        <v>338</v>
      </c>
      <c r="I258" s="37">
        <v>41007440</v>
      </c>
      <c r="J258" s="34" t="s">
        <v>38</v>
      </c>
      <c r="K258" s="38">
        <v>94.74</v>
      </c>
      <c r="L258" s="47">
        <f t="shared" si="26"/>
        <v>42</v>
      </c>
      <c r="M258" s="27">
        <f t="shared" si="27"/>
        <v>1.8133043186170934E-2</v>
      </c>
      <c r="N258" s="29">
        <v>56</v>
      </c>
      <c r="Q258" s="68">
        <f t="shared" si="25"/>
        <v>3979.08</v>
      </c>
      <c r="R258" s="69">
        <f t="shared" si="28"/>
        <v>1.8133043186170934E-2</v>
      </c>
      <c r="T258" s="14"/>
      <c r="U258" s="64"/>
      <c r="V258" s="64"/>
    </row>
    <row r="259" spans="2:22" s="8" customFormat="1" x14ac:dyDescent="0.25">
      <c r="B259" s="34"/>
      <c r="C259" s="35">
        <v>43469</v>
      </c>
      <c r="D259" s="35">
        <v>43511</v>
      </c>
      <c r="E259" s="34"/>
      <c r="F259" s="34">
        <v>1394</v>
      </c>
      <c r="G259" s="34"/>
      <c r="H259" s="36" t="s">
        <v>373</v>
      </c>
      <c r="I259" s="37">
        <v>41010002</v>
      </c>
      <c r="J259" s="34" t="s">
        <v>374</v>
      </c>
      <c r="K259" s="38">
        <v>42.83</v>
      </c>
      <c r="L259" s="47">
        <f t="shared" si="26"/>
        <v>42</v>
      </c>
      <c r="M259" s="27">
        <f t="shared" si="27"/>
        <v>8.1975748328446396E-3</v>
      </c>
      <c r="N259" s="29">
        <v>57</v>
      </c>
      <c r="Q259" s="68">
        <f t="shared" si="25"/>
        <v>1798.86</v>
      </c>
      <c r="R259" s="69">
        <f t="shared" si="28"/>
        <v>8.1975748328446396E-3</v>
      </c>
      <c r="T259" s="14"/>
      <c r="U259" s="64"/>
      <c r="V259" s="64"/>
    </row>
    <row r="260" spans="2:22" s="8" customFormat="1" x14ac:dyDescent="0.25">
      <c r="B260" s="34"/>
      <c r="C260" s="35">
        <v>43490</v>
      </c>
      <c r="D260" s="35">
        <v>43532</v>
      </c>
      <c r="E260" s="34"/>
      <c r="F260" s="34">
        <v>2240</v>
      </c>
      <c r="G260" s="34"/>
      <c r="H260" s="36"/>
      <c r="I260" s="37">
        <v>40003006</v>
      </c>
      <c r="J260" s="34" t="s">
        <v>143</v>
      </c>
      <c r="K260" s="38">
        <v>16988.400000000001</v>
      </c>
      <c r="L260" s="47">
        <f t="shared" si="26"/>
        <v>42</v>
      </c>
      <c r="M260" s="27">
        <f t="shared" si="27"/>
        <v>3.251545185391032</v>
      </c>
      <c r="N260" s="29">
        <v>58</v>
      </c>
      <c r="Q260" s="68">
        <f t="shared" si="25"/>
        <v>713512.8</v>
      </c>
      <c r="R260" s="69">
        <f t="shared" si="28"/>
        <v>3.251545185391032</v>
      </c>
      <c r="T260" s="14"/>
      <c r="U260" s="64"/>
      <c r="V260" s="64"/>
    </row>
    <row r="261" spans="2:22" s="8" customFormat="1" x14ac:dyDescent="0.25">
      <c r="B261" s="34"/>
      <c r="C261" s="35">
        <v>43434</v>
      </c>
      <c r="D261" s="35">
        <v>43480</v>
      </c>
      <c r="E261" s="34"/>
      <c r="F261" s="34">
        <v>313</v>
      </c>
      <c r="G261" s="34"/>
      <c r="H261" s="36" t="s">
        <v>261</v>
      </c>
      <c r="I261" s="37">
        <v>41007555</v>
      </c>
      <c r="J261" s="34" t="s">
        <v>93</v>
      </c>
      <c r="K261" s="38">
        <v>536.07000000000005</v>
      </c>
      <c r="L261" s="47">
        <f t="shared" si="26"/>
        <v>46</v>
      </c>
      <c r="M261" s="27">
        <f t="shared" si="27"/>
        <v>0.11237439337668259</v>
      </c>
      <c r="N261" s="29">
        <v>59</v>
      </c>
      <c r="Q261" s="68">
        <f t="shared" si="25"/>
        <v>24659.22</v>
      </c>
      <c r="R261" s="69">
        <f t="shared" si="28"/>
        <v>0.11237439337668259</v>
      </c>
      <c r="T261" s="14"/>
      <c r="U261" s="64"/>
      <c r="V261" s="64"/>
    </row>
    <row r="262" spans="2:22" s="8" customFormat="1" x14ac:dyDescent="0.25">
      <c r="B262" s="34"/>
      <c r="C262" s="35">
        <v>43479</v>
      </c>
      <c r="D262" s="35">
        <v>43525</v>
      </c>
      <c r="E262" s="34"/>
      <c r="F262" s="34">
        <v>2158</v>
      </c>
      <c r="G262" s="34"/>
      <c r="H262" s="36" t="s">
        <v>438</v>
      </c>
      <c r="I262" s="37">
        <v>41007440</v>
      </c>
      <c r="J262" s="34" t="s">
        <v>38</v>
      </c>
      <c r="K262" s="38">
        <v>152.71</v>
      </c>
      <c r="L262" s="47">
        <f t="shared" si="26"/>
        <v>46</v>
      </c>
      <c r="M262" s="27">
        <f t="shared" si="27"/>
        <v>3.2012038749702834E-2</v>
      </c>
      <c r="N262" s="29">
        <v>60</v>
      </c>
      <c r="Q262" s="68">
        <f t="shared" si="25"/>
        <v>7024.6600000000008</v>
      </c>
      <c r="R262" s="69">
        <f t="shared" si="28"/>
        <v>3.2012038749702834E-2</v>
      </c>
      <c r="T262" s="14"/>
      <c r="U262" s="64"/>
      <c r="V262" s="64"/>
    </row>
    <row r="263" spans="2:22" s="8" customFormat="1" x14ac:dyDescent="0.25">
      <c r="B263" s="34"/>
      <c r="C263" s="35">
        <v>43431</v>
      </c>
      <c r="D263" s="35">
        <v>43480</v>
      </c>
      <c r="E263" s="34"/>
      <c r="F263" s="34">
        <v>315</v>
      </c>
      <c r="G263" s="34"/>
      <c r="H263" s="36" t="s">
        <v>263</v>
      </c>
      <c r="I263" s="37">
        <v>40001400</v>
      </c>
      <c r="J263" s="34" t="s">
        <v>34</v>
      </c>
      <c r="K263" s="38">
        <v>1522.18</v>
      </c>
      <c r="L263" s="47">
        <f t="shared" si="26"/>
        <v>49</v>
      </c>
      <c r="M263" s="27">
        <f t="shared" si="27"/>
        <v>0.33989917975490774</v>
      </c>
      <c r="N263" s="29">
        <v>61</v>
      </c>
      <c r="Q263" s="68">
        <f t="shared" si="25"/>
        <v>74586.820000000007</v>
      </c>
      <c r="R263" s="69">
        <f t="shared" si="28"/>
        <v>0.33989917975490774</v>
      </c>
      <c r="T263" s="14"/>
      <c r="U263" s="64"/>
      <c r="V263" s="64"/>
    </row>
    <row r="264" spans="2:22" s="8" customFormat="1" x14ac:dyDescent="0.25">
      <c r="B264" s="34"/>
      <c r="C264" s="35">
        <v>43466</v>
      </c>
      <c r="D264" s="35">
        <v>43525</v>
      </c>
      <c r="E264" s="34"/>
      <c r="F264" s="34">
        <v>2129</v>
      </c>
      <c r="G264" s="34"/>
      <c r="H264" s="36" t="s">
        <v>406</v>
      </c>
      <c r="I264" s="37">
        <v>41001608</v>
      </c>
      <c r="J264" s="34" t="s">
        <v>77</v>
      </c>
      <c r="K264" s="38">
        <v>165.74</v>
      </c>
      <c r="L264" s="47">
        <f t="shared" si="26"/>
        <v>59</v>
      </c>
      <c r="M264" s="27">
        <f t="shared" si="27"/>
        <v>4.4562276728008055E-2</v>
      </c>
      <c r="N264" s="29">
        <v>62</v>
      </c>
      <c r="Q264" s="68">
        <f t="shared" si="25"/>
        <v>9778.66</v>
      </c>
      <c r="R264" s="69">
        <f t="shared" si="28"/>
        <v>4.4562276728008055E-2</v>
      </c>
      <c r="T264" s="14"/>
      <c r="U264" s="64"/>
      <c r="V264" s="64"/>
    </row>
    <row r="265" spans="2:22" s="8" customFormat="1" x14ac:dyDescent="0.25">
      <c r="B265" s="34"/>
      <c r="C265" s="35">
        <v>43435</v>
      </c>
      <c r="D265" s="35">
        <v>43495</v>
      </c>
      <c r="E265" s="34"/>
      <c r="F265" s="34">
        <v>572</v>
      </c>
      <c r="G265" s="34"/>
      <c r="H265" s="36" t="s">
        <v>312</v>
      </c>
      <c r="I265" s="37">
        <v>41002915</v>
      </c>
      <c r="J265" s="34" t="s">
        <v>109</v>
      </c>
      <c r="K265" s="38">
        <v>110.5</v>
      </c>
      <c r="L265" s="47">
        <f t="shared" si="26"/>
        <v>60</v>
      </c>
      <c r="M265" s="27">
        <f t="shared" si="27"/>
        <v>3.0213535873697763E-2</v>
      </c>
      <c r="N265" s="29">
        <v>63</v>
      </c>
      <c r="Q265" s="68">
        <f t="shared" si="25"/>
        <v>6630</v>
      </c>
      <c r="R265" s="69">
        <f t="shared" si="28"/>
        <v>3.0213535873697763E-2</v>
      </c>
      <c r="T265" s="14"/>
      <c r="U265" s="64"/>
      <c r="V265" s="64"/>
    </row>
    <row r="266" spans="2:22" s="8" customFormat="1" x14ac:dyDescent="0.25">
      <c r="B266" s="34"/>
      <c r="C266" s="35"/>
      <c r="D266" s="35"/>
      <c r="E266" s="34"/>
      <c r="F266" s="34"/>
      <c r="G266" s="34"/>
      <c r="H266" s="36"/>
      <c r="I266" s="37"/>
      <c r="J266" s="34"/>
      <c r="K266" s="38"/>
      <c r="L266" s="47"/>
      <c r="M266" s="27"/>
      <c r="N266" s="29"/>
      <c r="Q266" s="68"/>
      <c r="R266" s="69"/>
      <c r="T266" s="14"/>
      <c r="U266" s="64"/>
      <c r="V266" s="64"/>
    </row>
    <row r="267" spans="2:22" s="8" customFormat="1" x14ac:dyDescent="0.25">
      <c r="B267" s="34"/>
      <c r="C267" s="35"/>
      <c r="D267" s="35"/>
      <c r="E267" s="34"/>
      <c r="F267" s="34"/>
      <c r="G267" s="34"/>
      <c r="H267" s="36"/>
      <c r="I267" s="37"/>
      <c r="J267" s="34"/>
      <c r="K267" s="38"/>
      <c r="L267" s="47"/>
      <c r="M267" s="27"/>
      <c r="N267" s="29"/>
      <c r="Q267" s="68"/>
      <c r="R267" s="69"/>
      <c r="T267" s="14"/>
      <c r="U267" s="64"/>
      <c r="V267" s="64"/>
    </row>
    <row r="268" spans="2:22" s="8" customFormat="1" x14ac:dyDescent="0.25">
      <c r="B268" s="34"/>
      <c r="C268" s="35"/>
      <c r="D268" s="35"/>
      <c r="E268" s="34"/>
      <c r="F268" s="34"/>
      <c r="G268" s="34"/>
      <c r="H268" s="36"/>
      <c r="I268" s="37"/>
      <c r="J268" s="34"/>
      <c r="K268" s="38"/>
      <c r="L268" s="47"/>
      <c r="M268" s="27"/>
      <c r="N268" s="29"/>
      <c r="Q268" s="68"/>
      <c r="R268" s="69"/>
      <c r="T268" s="14"/>
      <c r="U268" s="64"/>
      <c r="V268" s="64"/>
    </row>
    <row r="269" spans="2:22" s="8" customFormat="1" x14ac:dyDescent="0.25">
      <c r="B269" s="34"/>
      <c r="C269" s="35"/>
      <c r="D269" s="35"/>
      <c r="E269" s="34"/>
      <c r="F269" s="34"/>
      <c r="G269" s="34"/>
      <c r="H269" s="36"/>
      <c r="I269" s="37"/>
      <c r="J269" s="34"/>
      <c r="K269" s="38"/>
      <c r="L269" s="47"/>
      <c r="M269" s="27"/>
      <c r="N269" s="29"/>
      <c r="Q269" s="68"/>
      <c r="R269" s="69"/>
      <c r="T269" s="14"/>
      <c r="U269" s="64"/>
      <c r="V269" s="64"/>
    </row>
    <row r="270" spans="2:22" s="8" customFormat="1" x14ac:dyDescent="0.25">
      <c r="B270" s="34"/>
      <c r="C270" s="35"/>
      <c r="D270" s="35"/>
      <c r="E270" s="34"/>
      <c r="F270" s="34"/>
      <c r="G270" s="34"/>
      <c r="H270" s="36"/>
      <c r="I270" s="37"/>
      <c r="J270" s="34"/>
      <c r="K270" s="38"/>
      <c r="L270" s="47"/>
      <c r="M270" s="27"/>
      <c r="N270" s="29"/>
      <c r="Q270" s="68"/>
      <c r="R270" s="69"/>
      <c r="T270" s="14"/>
      <c r="U270" s="64"/>
      <c r="V270" s="64"/>
    </row>
    <row r="271" spans="2:22" s="8" customFormat="1" x14ac:dyDescent="0.25">
      <c r="B271" s="34"/>
      <c r="C271" s="35"/>
      <c r="D271" s="35"/>
      <c r="E271" s="34"/>
      <c r="F271" s="34"/>
      <c r="G271" s="34"/>
      <c r="H271" s="36"/>
      <c r="I271" s="37"/>
      <c r="J271" s="34"/>
      <c r="K271" s="38"/>
      <c r="L271" s="47"/>
      <c r="M271" s="27"/>
      <c r="N271" s="29"/>
      <c r="Q271" s="68"/>
      <c r="R271" s="69"/>
      <c r="T271" s="14"/>
      <c r="U271" s="64"/>
      <c r="V271" s="64"/>
    </row>
    <row r="272" spans="2:22" s="8" customFormat="1" x14ac:dyDescent="0.25">
      <c r="B272" s="34"/>
      <c r="C272" s="35"/>
      <c r="D272" s="35"/>
      <c r="E272" s="34"/>
      <c r="F272" s="34"/>
      <c r="G272" s="34"/>
      <c r="H272" s="36"/>
      <c r="I272" s="37"/>
      <c r="J272" s="34"/>
      <c r="K272" s="38"/>
      <c r="L272" s="47"/>
      <c r="M272" s="27"/>
      <c r="N272" s="29"/>
      <c r="Q272" s="68"/>
      <c r="R272" s="69"/>
      <c r="T272" s="14"/>
      <c r="U272" s="64"/>
      <c r="V272" s="64"/>
    </row>
    <row r="273" spans="1:22" s="8" customFormat="1" x14ac:dyDescent="0.25">
      <c r="A273" s="14"/>
      <c r="B273" s="14"/>
      <c r="C273" s="14"/>
      <c r="D273" s="14"/>
      <c r="E273" s="14"/>
      <c r="F273" s="14"/>
      <c r="G273" s="14"/>
      <c r="H273" s="14"/>
      <c r="I273" s="14"/>
      <c r="J273" s="14"/>
      <c r="K273" s="14"/>
      <c r="L273" s="47"/>
      <c r="M273" s="12"/>
      <c r="N273" s="14"/>
      <c r="O273" s="14"/>
      <c r="P273" s="14"/>
      <c r="Q273" s="68"/>
      <c r="R273" s="67"/>
      <c r="S273" s="14"/>
      <c r="T273" s="14"/>
      <c r="U273" s="64"/>
      <c r="V273" s="64"/>
    </row>
    <row r="274" spans="1:22" s="8" customFormat="1" x14ac:dyDescent="0.25">
      <c r="A274" s="14"/>
      <c r="B274" s="14"/>
      <c r="C274" s="39"/>
      <c r="D274" s="39"/>
      <c r="E274" s="14"/>
      <c r="F274" s="14"/>
      <c r="G274" s="14"/>
      <c r="H274" s="40"/>
      <c r="I274" s="41"/>
      <c r="J274" s="14"/>
      <c r="K274" s="42"/>
      <c r="L274" s="19"/>
      <c r="M274" s="20"/>
      <c r="N274" s="14"/>
      <c r="O274" s="14"/>
      <c r="P274" s="14"/>
      <c r="Q274" s="68"/>
      <c r="R274" s="67"/>
      <c r="S274" s="14"/>
      <c r="T274" s="14"/>
      <c r="U274" s="64"/>
      <c r="V274" s="64"/>
    </row>
    <row r="275" spans="1:22" s="8" customFormat="1" x14ac:dyDescent="0.25">
      <c r="A275" s="10"/>
      <c r="B275" s="10"/>
      <c r="C275" s="15"/>
      <c r="D275" s="15"/>
      <c r="E275" s="10"/>
      <c r="F275" s="10"/>
      <c r="G275" s="10"/>
      <c r="H275" s="16"/>
      <c r="I275" s="17"/>
      <c r="J275" s="10"/>
      <c r="K275" s="18"/>
      <c r="L275" s="47"/>
      <c r="M275" s="20"/>
      <c r="N275" s="14"/>
      <c r="O275" s="14"/>
      <c r="P275" s="14"/>
      <c r="Q275" s="68"/>
      <c r="R275" s="67"/>
      <c r="S275" s="14"/>
      <c r="T275" s="14"/>
      <c r="U275" s="64"/>
      <c r="V275" s="64"/>
    </row>
    <row r="276" spans="1:22" s="8" customFormat="1" x14ac:dyDescent="0.25">
      <c r="K276" s="30">
        <f>SUM(K203:K272)</f>
        <v>101820.65</v>
      </c>
      <c r="L276" s="30"/>
      <c r="M276" s="30">
        <f>SUM(M4:M275)</f>
        <v>26.135372271547968</v>
      </c>
      <c r="N276"/>
      <c r="O276"/>
      <c r="Q276" s="68"/>
      <c r="R276" s="67"/>
      <c r="S276" s="14"/>
      <c r="T276" s="14"/>
      <c r="U276" s="64"/>
      <c r="V276" s="64"/>
    </row>
    <row r="277" spans="1:22" s="8" customFormat="1" x14ac:dyDescent="0.25">
      <c r="K277" s="60">
        <f>+K276+K199</f>
        <v>219438.06999999995</v>
      </c>
      <c r="M277"/>
      <c r="N277"/>
      <c r="O277"/>
      <c r="Q277" s="68">
        <f>SUM(Q4:Q276)</f>
        <v>5735095.6500000013</v>
      </c>
      <c r="R277" s="68">
        <f>SUM(R4:R276)</f>
        <v>26.135372271547968</v>
      </c>
      <c r="S277" s="14"/>
      <c r="T277" s="14"/>
      <c r="U277" s="64"/>
      <c r="V277" s="64"/>
    </row>
    <row r="278" spans="1:22" s="8" customFormat="1" ht="15.75" x14ac:dyDescent="0.25">
      <c r="M278"/>
      <c r="N278"/>
      <c r="O278"/>
      <c r="Q278" s="78">
        <f>+Q277/K277</f>
        <v>26.135372271547972</v>
      </c>
      <c r="R278" s="67"/>
      <c r="S278" s="53" t="s">
        <v>96</v>
      </c>
      <c r="T278" s="44"/>
      <c r="U278" s="64"/>
      <c r="V278" s="64"/>
    </row>
    <row r="279" spans="1:22" s="8" customFormat="1" x14ac:dyDescent="0.25">
      <c r="A279" s="10"/>
      <c r="B279" s="10"/>
      <c r="C279" s="196" t="s">
        <v>36</v>
      </c>
      <c r="D279" s="196"/>
      <c r="E279" s="196"/>
      <c r="F279" s="10"/>
      <c r="G279" s="10"/>
      <c r="H279" s="16"/>
      <c r="I279" s="17"/>
      <c r="J279" s="10"/>
      <c r="K279" s="18"/>
      <c r="L279" s="19"/>
      <c r="M279" s="20"/>
      <c r="N279"/>
      <c r="O279">
        <f>906.3*1.21</f>
        <v>1096.6229999999998</v>
      </c>
      <c r="Q279" s="68"/>
      <c r="R279" s="67"/>
      <c r="S279" s="14"/>
      <c r="T279" s="14"/>
      <c r="U279" s="64"/>
      <c r="V279" s="64"/>
    </row>
    <row r="280" spans="1:22" s="8" customFormat="1" x14ac:dyDescent="0.25">
      <c r="A280" s="14"/>
      <c r="B280" s="10"/>
      <c r="C280" s="15"/>
      <c r="D280" s="15"/>
      <c r="E280" s="10"/>
      <c r="F280" s="10"/>
      <c r="G280" s="10"/>
      <c r="H280" s="16"/>
      <c r="I280" s="17"/>
      <c r="J280" s="10"/>
      <c r="K280" s="18"/>
      <c r="L280" s="19"/>
      <c r="M280" s="20"/>
      <c r="Q280" s="68"/>
      <c r="R280" s="67"/>
      <c r="S280" s="77" t="e">
        <f>((M276*K277)+(APR.FPP!#REF!*APR.FPP!#REF!))/(K277+APR.FPP!#REF!)</f>
        <v>#REF!</v>
      </c>
      <c r="T280" s="53" t="s">
        <v>97</v>
      </c>
      <c r="U280" s="64"/>
      <c r="V280" s="64"/>
    </row>
    <row r="281" spans="1:22" s="8" customFormat="1" x14ac:dyDescent="0.25">
      <c r="A281" s="14"/>
      <c r="B281" s="10"/>
      <c r="C281" s="15"/>
      <c r="D281" s="15"/>
      <c r="E281" s="10"/>
      <c r="F281" s="10"/>
      <c r="G281" s="10"/>
      <c r="H281" s="16"/>
      <c r="I281" s="17"/>
      <c r="J281" s="10"/>
      <c r="K281" s="18"/>
      <c r="L281" s="19"/>
      <c r="M281" s="20"/>
      <c r="Q281" s="68"/>
      <c r="R281" s="67"/>
      <c r="S281" s="14"/>
      <c r="T281" s="14"/>
      <c r="U281" s="64"/>
      <c r="V281" s="64"/>
    </row>
    <row r="282" spans="1:22" s="8" customFormat="1" x14ac:dyDescent="0.25">
      <c r="B282" s="34"/>
      <c r="C282" s="56">
        <v>43481</v>
      </c>
      <c r="D282" s="76">
        <v>43511</v>
      </c>
      <c r="E282" s="55"/>
      <c r="F282" s="55">
        <v>1409</v>
      </c>
      <c r="G282" s="55"/>
      <c r="H282" s="57" t="s">
        <v>397</v>
      </c>
      <c r="I282" s="58">
        <v>41000460</v>
      </c>
      <c r="J282" s="55" t="s">
        <v>152</v>
      </c>
      <c r="K282" s="59">
        <v>4840</v>
      </c>
      <c r="L282" s="47">
        <f t="shared" ref="L282" si="29">+D282-C282</f>
        <v>30</v>
      </c>
      <c r="M282" s="12">
        <f>K282/$K$277*L282</f>
        <v>0.66169010691718178</v>
      </c>
      <c r="N282" s="29">
        <v>1</v>
      </c>
      <c r="Q282" s="68">
        <f t="shared" ref="Q282" si="30">+K282*L282</f>
        <v>145200</v>
      </c>
      <c r="R282" s="69">
        <f>K282/$K$277*L282</f>
        <v>0.66169010691718178</v>
      </c>
      <c r="S282" s="14"/>
      <c r="T282" s="14"/>
      <c r="U282" s="64"/>
      <c r="V282" s="64"/>
    </row>
    <row r="283" spans="1:22" s="8" customFormat="1" x14ac:dyDescent="0.25">
      <c r="B283" s="34"/>
      <c r="C283" s="56"/>
      <c r="D283" s="76"/>
      <c r="E283" s="55"/>
      <c r="F283" s="55"/>
      <c r="G283" s="55"/>
      <c r="H283" s="57"/>
      <c r="I283" s="58"/>
      <c r="J283" s="55"/>
      <c r="K283" s="59"/>
      <c r="L283" s="47">
        <f>+D283-C283</f>
        <v>0</v>
      </c>
      <c r="M283" s="12">
        <f t="shared" ref="M283:M284" si="31">K283/$K$295*L283</f>
        <v>0</v>
      </c>
      <c r="N283" s="29">
        <v>2</v>
      </c>
      <c r="Q283" s="68">
        <f t="shared" ref="Q283:Q284" si="32">+K283*L283</f>
        <v>0</v>
      </c>
      <c r="R283" s="69">
        <f t="shared" ref="R283:R284" si="33">K283/$K$295*L283</f>
        <v>0</v>
      </c>
      <c r="S283" s="14"/>
      <c r="T283" s="14"/>
      <c r="U283" s="64"/>
      <c r="V283" s="64"/>
    </row>
    <row r="284" spans="1:22" s="8" customFormat="1" x14ac:dyDescent="0.25">
      <c r="B284" s="34"/>
      <c r="C284" s="56"/>
      <c r="D284" s="76"/>
      <c r="E284" s="55"/>
      <c r="F284" s="55"/>
      <c r="G284" s="55"/>
      <c r="H284" s="57"/>
      <c r="I284" s="58"/>
      <c r="J284" s="55"/>
      <c r="K284" s="59"/>
      <c r="L284" s="47">
        <f>+D284-C284</f>
        <v>0</v>
      </c>
      <c r="M284" s="12">
        <f t="shared" si="31"/>
        <v>0</v>
      </c>
      <c r="N284" s="29">
        <v>3</v>
      </c>
      <c r="Q284" s="68">
        <f t="shared" si="32"/>
        <v>0</v>
      </c>
      <c r="R284" s="69">
        <f t="shared" si="33"/>
        <v>0</v>
      </c>
      <c r="S284" s="14"/>
      <c r="T284" s="14"/>
      <c r="U284" s="64"/>
      <c r="V284" s="64"/>
    </row>
    <row r="285" spans="1:22" s="8" customFormat="1" x14ac:dyDescent="0.25">
      <c r="A285" s="14"/>
      <c r="B285" s="55"/>
      <c r="C285" s="56"/>
      <c r="D285" s="56"/>
      <c r="E285" s="55"/>
      <c r="F285" s="55"/>
      <c r="G285" s="55"/>
      <c r="H285" s="57"/>
      <c r="I285" s="58"/>
      <c r="J285" s="55"/>
      <c r="K285" s="59"/>
      <c r="L285" s="47"/>
      <c r="M285" s="12"/>
      <c r="N285" s="29"/>
      <c r="Q285" s="68"/>
      <c r="R285" s="69">
        <f>K285/$K$286*L285</f>
        <v>0</v>
      </c>
      <c r="S285" s="14"/>
      <c r="T285" s="14"/>
      <c r="U285" s="64"/>
      <c r="V285" s="64"/>
    </row>
    <row r="286" spans="1:22" s="8" customFormat="1" x14ac:dyDescent="0.25">
      <c r="A286" s="10"/>
      <c r="B286" s="14"/>
      <c r="C286" s="39"/>
      <c r="D286" s="39"/>
      <c r="E286" s="14"/>
      <c r="F286" s="14"/>
      <c r="G286" s="14"/>
      <c r="H286" s="40"/>
      <c r="I286" s="41"/>
      <c r="J286" s="14"/>
      <c r="K286" s="30">
        <f>SUM(K282:K285)</f>
        <v>4840</v>
      </c>
      <c r="L286" s="19"/>
      <c r="M286" s="66">
        <f>SUM(M282:M285)</f>
        <v>0.66169010691718178</v>
      </c>
      <c r="N286" s="14"/>
      <c r="O286" s="14"/>
      <c r="P286" s="14"/>
      <c r="Q286" s="68">
        <f>SUM(Q282:Q285)</f>
        <v>145200</v>
      </c>
      <c r="R286" s="69">
        <f>SUM(R282:R285)</f>
        <v>0.66169010691718178</v>
      </c>
      <c r="S286" s="14"/>
      <c r="T286" s="14"/>
      <c r="U286" s="64"/>
      <c r="V286" s="64"/>
    </row>
    <row r="287" spans="1:22" s="8" customFormat="1" x14ac:dyDescent="0.25">
      <c r="A287" s="14"/>
      <c r="M287" s="46"/>
      <c r="Q287" s="71">
        <f>+Q286/K286</f>
        <v>30</v>
      </c>
      <c r="R287" s="67"/>
      <c r="S287" s="14"/>
      <c r="T287" s="14"/>
      <c r="U287" s="64"/>
      <c r="V287" s="64"/>
    </row>
    <row r="288" spans="1:22" s="8" customFormat="1" x14ac:dyDescent="0.25">
      <c r="A288" s="10"/>
      <c r="B288" s="10"/>
      <c r="C288" s="15"/>
      <c r="D288" s="15"/>
      <c r="E288" s="10"/>
      <c r="F288" s="10"/>
      <c r="G288" s="10"/>
      <c r="H288" s="16"/>
      <c r="I288" s="17"/>
      <c r="J288" s="10"/>
      <c r="K288" s="18"/>
      <c r="L288" s="19"/>
      <c r="M288" s="20"/>
      <c r="Q288" s="64"/>
      <c r="R288" s="14"/>
      <c r="S288" s="14"/>
      <c r="T288" s="44"/>
      <c r="U288" s="64"/>
      <c r="V288" s="64"/>
    </row>
    <row r="289" spans="1:22" s="8" customFormat="1" x14ac:dyDescent="0.25">
      <c r="A289" s="14"/>
      <c r="C289" s="196" t="s">
        <v>37</v>
      </c>
      <c r="D289" s="196"/>
      <c r="E289" s="196"/>
      <c r="F289" s="85"/>
      <c r="K289" s="14"/>
      <c r="L289" s="14"/>
      <c r="M289" s="45"/>
      <c r="Q289" s="64"/>
      <c r="R289" s="14"/>
      <c r="S289" s="14"/>
      <c r="T289" s="14"/>
      <c r="U289" s="64"/>
      <c r="V289" s="64"/>
    </row>
    <row r="290" spans="1:22" s="8" customFormat="1" x14ac:dyDescent="0.25">
      <c r="B290" s="34"/>
      <c r="C290" s="79"/>
      <c r="D290" s="80"/>
      <c r="E290" s="81"/>
      <c r="F290" s="81"/>
      <c r="G290" s="81"/>
      <c r="H290" s="82"/>
      <c r="I290" s="83"/>
      <c r="J290" s="81"/>
      <c r="K290" s="84"/>
      <c r="L290" s="47">
        <f>+D290-C290</f>
        <v>0</v>
      </c>
      <c r="M290" s="12">
        <f>K290/$K$295*L290</f>
        <v>0</v>
      </c>
      <c r="N290" s="29">
        <v>1</v>
      </c>
      <c r="Q290" s="68">
        <f>+K290*L290</f>
        <v>0</v>
      </c>
      <c r="R290" s="69">
        <f>K290/$K$295*L290</f>
        <v>0</v>
      </c>
      <c r="S290" s="14"/>
      <c r="T290" s="14"/>
      <c r="U290" s="64"/>
      <c r="V290" s="64"/>
    </row>
    <row r="291" spans="1:22" s="8" customFormat="1" x14ac:dyDescent="0.25">
      <c r="B291" s="34"/>
      <c r="C291" s="79"/>
      <c r="D291" s="80"/>
      <c r="E291" s="81"/>
      <c r="F291" s="81"/>
      <c r="G291" s="81"/>
      <c r="H291" s="82"/>
      <c r="I291" s="83"/>
      <c r="J291" s="79"/>
      <c r="K291" s="84"/>
      <c r="L291" s="47">
        <f>+D291-C291</f>
        <v>0</v>
      </c>
      <c r="M291" s="12">
        <f>K291/$K$295*L291</f>
        <v>0</v>
      </c>
      <c r="N291" s="29">
        <v>2</v>
      </c>
      <c r="Q291" s="68">
        <f>+K291*L291</f>
        <v>0</v>
      </c>
      <c r="R291" s="69">
        <f>K291/$K$295*L291</f>
        <v>0</v>
      </c>
      <c r="S291" s="14"/>
      <c r="T291" s="14"/>
      <c r="U291" s="64"/>
      <c r="V291" s="64"/>
    </row>
    <row r="292" spans="1:22" s="8" customFormat="1" x14ac:dyDescent="0.25">
      <c r="B292" s="34"/>
      <c r="C292" s="79"/>
      <c r="D292" s="79"/>
      <c r="E292" s="81"/>
      <c r="F292" s="81"/>
      <c r="G292" s="81"/>
      <c r="H292" s="82"/>
      <c r="I292" s="83"/>
      <c r="J292" s="81"/>
      <c r="K292" s="84"/>
      <c r="L292" s="47">
        <f>+D292-C292</f>
        <v>0</v>
      </c>
      <c r="M292" s="12">
        <f>K292/$K$295*L292</f>
        <v>0</v>
      </c>
      <c r="N292" s="29">
        <v>3</v>
      </c>
      <c r="Q292" s="68">
        <f>+K292*L292</f>
        <v>0</v>
      </c>
      <c r="R292" s="69">
        <f>K292/$K$295*L292</f>
        <v>0</v>
      </c>
      <c r="S292" s="14"/>
      <c r="T292" s="14"/>
      <c r="U292" s="64"/>
      <c r="V292" s="64"/>
    </row>
    <row r="293" spans="1:22" s="8" customFormat="1" x14ac:dyDescent="0.25">
      <c r="A293" s="14"/>
      <c r="B293" s="14"/>
      <c r="C293" s="79"/>
      <c r="D293" s="79"/>
      <c r="E293" s="81"/>
      <c r="F293" s="81"/>
      <c r="G293" s="81"/>
      <c r="H293" s="82"/>
      <c r="I293" s="83"/>
      <c r="J293" s="81"/>
      <c r="K293" s="84"/>
      <c r="L293" s="47">
        <f>+D293-C293</f>
        <v>0</v>
      </c>
      <c r="M293" s="12">
        <f>K293/$K$295*L293</f>
        <v>0</v>
      </c>
      <c r="N293" s="29">
        <v>4</v>
      </c>
      <c r="Q293" s="68">
        <f>+K293*L293</f>
        <v>0</v>
      </c>
      <c r="R293" s="69">
        <f>K293/$K$295*L293</f>
        <v>0</v>
      </c>
      <c r="S293" s="14"/>
      <c r="T293" s="14"/>
      <c r="U293" s="64"/>
      <c r="V293" s="64"/>
    </row>
    <row r="294" spans="1:22" s="8" customFormat="1" x14ac:dyDescent="0.25">
      <c r="A294" s="14"/>
      <c r="B294" s="14"/>
      <c r="C294" s="39"/>
      <c r="D294" s="39"/>
      <c r="E294" s="14"/>
      <c r="F294" s="14"/>
      <c r="G294" s="14"/>
      <c r="H294" s="40"/>
      <c r="I294" s="41"/>
      <c r="J294" s="14"/>
      <c r="K294" s="43">
        <f>SUM(K290:K293)</f>
        <v>0</v>
      </c>
      <c r="L294" s="47"/>
      <c r="M294" s="72">
        <f>SUM(M290:M293)</f>
        <v>0</v>
      </c>
      <c r="N294" s="14"/>
      <c r="O294" s="14"/>
      <c r="P294" s="14"/>
      <c r="Q294" s="64">
        <f>SUM(Q290:Q293)</f>
        <v>0</v>
      </c>
      <c r="R294" s="75">
        <f>SUM(R290:R293)</f>
        <v>0</v>
      </c>
      <c r="S294" s="14"/>
      <c r="T294" s="14"/>
      <c r="U294" s="64"/>
      <c r="V294" s="64"/>
    </row>
    <row r="295" spans="1:22" s="8" customFormat="1" x14ac:dyDescent="0.25">
      <c r="A295" s="14"/>
      <c r="B295" s="14"/>
      <c r="C295" s="39"/>
      <c r="D295" s="39"/>
      <c r="E295" s="14"/>
      <c r="F295" s="14"/>
      <c r="G295" s="14"/>
      <c r="H295" s="40"/>
      <c r="I295" s="41"/>
      <c r="J295" s="14"/>
      <c r="K295" s="42">
        <f>+K286+K294</f>
        <v>4840</v>
      </c>
      <c r="L295" s="47"/>
      <c r="M295" s="75">
        <f>+M286+M294</f>
        <v>0.66169010691718178</v>
      </c>
      <c r="N295" s="14"/>
      <c r="O295" s="14"/>
      <c r="P295" s="14"/>
      <c r="Q295" s="71">
        <f>(+Q294+Q286)/K295</f>
        <v>30</v>
      </c>
      <c r="R295" s="14"/>
      <c r="S295" s="14"/>
      <c r="T295" s="14"/>
      <c r="U295" s="64"/>
      <c r="V295" s="64"/>
    </row>
    <row r="296" spans="1:22" s="8" customFormat="1" x14ac:dyDescent="0.25">
      <c r="A296" s="14"/>
      <c r="B296" s="14"/>
      <c r="C296" s="39"/>
      <c r="D296" s="39"/>
      <c r="E296" s="14"/>
      <c r="F296" s="14"/>
      <c r="G296" s="14"/>
      <c r="H296" s="40"/>
      <c r="I296" s="41"/>
      <c r="J296" s="14"/>
      <c r="K296" s="42"/>
      <c r="L296" s="47"/>
      <c r="M296" s="14"/>
      <c r="N296" s="14"/>
      <c r="O296" s="14"/>
      <c r="P296" s="14"/>
      <c r="Q296" s="64"/>
      <c r="R296" s="14"/>
      <c r="S296" s="14"/>
      <c r="T296" s="14"/>
      <c r="U296" s="64"/>
      <c r="V296" s="64"/>
    </row>
    <row r="297" spans="1:22" s="8" customFormat="1" x14ac:dyDescent="0.25">
      <c r="K297" s="60">
        <f>+K277+K286+K294</f>
        <v>224278.06999999995</v>
      </c>
      <c r="Q297" s="64"/>
      <c r="R297" s="14"/>
      <c r="S297" s="14"/>
      <c r="T297" s="14"/>
      <c r="U297" s="64"/>
      <c r="V297" s="64"/>
    </row>
    <row r="298" spans="1:22" s="8" customFormat="1" x14ac:dyDescent="0.25">
      <c r="J298" s="73"/>
      <c r="K298" s="64" t="e">
        <f>+'PAGOS enero'!K103+#REF!+#REF!</f>
        <v>#REF!</v>
      </c>
      <c r="Q298" s="64"/>
      <c r="R298" s="14"/>
      <c r="S298" s="14"/>
      <c r="T298" s="14"/>
      <c r="U298" s="64"/>
      <c r="V298" s="64"/>
    </row>
    <row r="299" spans="1:22" s="8" customFormat="1" x14ac:dyDescent="0.25">
      <c r="I299" s="9" t="e">
        <f>+K286+K294+APR.FPP!#REF!</f>
        <v>#REF!</v>
      </c>
      <c r="J299" s="73"/>
      <c r="K299" s="74" t="e">
        <f>+K297-K298</f>
        <v>#REF!</v>
      </c>
      <c r="Q299" s="64"/>
      <c r="R299" s="14"/>
      <c r="S299" s="14"/>
      <c r="T299" s="14"/>
      <c r="U299" s="64"/>
      <c r="V299" s="64"/>
    </row>
    <row r="300" spans="1:22" s="8" customFormat="1" x14ac:dyDescent="0.25">
      <c r="K300" s="60"/>
      <c r="Q300" s="64"/>
      <c r="R300" s="14"/>
      <c r="U300" s="64"/>
      <c r="V300" s="64"/>
    </row>
    <row r="301" spans="1:22" s="8" customFormat="1" x14ac:dyDescent="0.25">
      <c r="A301"/>
      <c r="B301"/>
      <c r="K301" s="60">
        <f>+K277+K295</f>
        <v>224278.06999999995</v>
      </c>
      <c r="M301"/>
      <c r="N301" s="9"/>
      <c r="O301"/>
      <c r="Q301" s="64">
        <f>+Q294+Q277+Q286</f>
        <v>5880295.6500000013</v>
      </c>
      <c r="R301" s="14"/>
      <c r="T301"/>
      <c r="U301" s="64"/>
      <c r="V301" s="64"/>
    </row>
    <row r="302" spans="1:22" s="8" customFormat="1" x14ac:dyDescent="0.25">
      <c r="A302"/>
      <c r="B302"/>
      <c r="M302"/>
      <c r="N302"/>
      <c r="O302"/>
      <c r="Q302" s="71">
        <f>+Q301/K301</f>
        <v>26.218772303506992</v>
      </c>
      <c r="R302" s="14" t="s">
        <v>114</v>
      </c>
      <c r="T302"/>
      <c r="U302" s="64"/>
      <c r="V302" s="64"/>
    </row>
    <row r="303" spans="1:22" s="8" customFormat="1" x14ac:dyDescent="0.25">
      <c r="A303"/>
      <c r="B303"/>
      <c r="M303"/>
      <c r="N303" s="9"/>
      <c r="O303"/>
      <c r="Q303" s="64"/>
      <c r="R303" s="14"/>
      <c r="T303"/>
      <c r="U303" s="64"/>
      <c r="V303" s="64"/>
    </row>
    <row r="304" spans="1:22" s="8" customFormat="1" x14ac:dyDescent="0.25">
      <c r="B304" s="11"/>
      <c r="C304" s="15"/>
      <c r="D304" s="15"/>
      <c r="E304" s="10"/>
      <c r="F304" s="10"/>
      <c r="G304" s="10"/>
      <c r="H304" s="16"/>
      <c r="I304" s="17"/>
      <c r="J304" s="10"/>
      <c r="L304" s="32"/>
      <c r="M304" s="33"/>
      <c r="Q304" s="64"/>
      <c r="R304" s="14"/>
      <c r="U304" s="64"/>
      <c r="V304" s="64"/>
    </row>
    <row r="305" spans="1:22" s="8" customFormat="1" x14ac:dyDescent="0.25">
      <c r="A305" s="14"/>
      <c r="B305" s="10"/>
      <c r="C305" s="15"/>
      <c r="D305" s="15"/>
      <c r="E305" s="10"/>
      <c r="F305" s="10"/>
      <c r="G305" s="10"/>
      <c r="H305" s="16"/>
      <c r="I305" s="17"/>
      <c r="J305" s="10"/>
      <c r="K305" s="18"/>
      <c r="L305" s="19"/>
      <c r="M305" s="14"/>
      <c r="N305" s="14"/>
      <c r="O305" s="14"/>
      <c r="P305" s="14"/>
      <c r="Q305" s="64"/>
      <c r="R305" s="14"/>
      <c r="S305" s="14"/>
      <c r="T305" s="14"/>
      <c r="U305" s="64"/>
      <c r="V305" s="64"/>
    </row>
    <row r="306" spans="1:22" s="8" customFormat="1" x14ac:dyDescent="0.25">
      <c r="A306" s="14"/>
      <c r="B306" s="14"/>
      <c r="C306" s="14"/>
      <c r="D306" s="14"/>
      <c r="E306" s="14"/>
      <c r="F306" s="14"/>
      <c r="G306" s="14"/>
      <c r="H306" s="14"/>
      <c r="I306" s="14"/>
      <c r="J306" s="14"/>
      <c r="K306" s="14"/>
      <c r="L306" s="26"/>
      <c r="M306" s="20"/>
      <c r="N306" s="14"/>
      <c r="O306" s="14"/>
      <c r="P306" s="14"/>
      <c r="Q306" s="64"/>
      <c r="R306" s="14"/>
      <c r="S306" s="14"/>
      <c r="T306" s="14"/>
      <c r="U306" s="64"/>
      <c r="V306" s="64"/>
    </row>
    <row r="307" spans="1:22" s="8" customFormat="1" x14ac:dyDescent="0.25">
      <c r="A307"/>
      <c r="B307"/>
      <c r="L307" s="26"/>
      <c r="M307" s="20"/>
      <c r="N307" s="14"/>
      <c r="O307" s="14"/>
      <c r="P307" s="14"/>
      <c r="Q307" s="64"/>
      <c r="R307" s="14"/>
      <c r="S307" s="14"/>
      <c r="T307" s="28"/>
      <c r="U307" s="64"/>
      <c r="V307" s="64"/>
    </row>
    <row r="308" spans="1:22" s="8" customFormat="1" x14ac:dyDescent="0.25">
      <c r="A308" s="10"/>
      <c r="B308" s="10"/>
      <c r="C308" s="15"/>
      <c r="D308" s="15"/>
      <c r="E308" s="10"/>
      <c r="F308" s="10"/>
      <c r="G308" s="10"/>
      <c r="H308" s="16"/>
      <c r="I308" s="17"/>
      <c r="J308" s="10"/>
      <c r="K308" s="18"/>
      <c r="L308" s="47"/>
      <c r="M308" s="20"/>
      <c r="N308" s="14"/>
      <c r="O308" s="14"/>
      <c r="P308" s="14"/>
      <c r="Q308" s="64"/>
      <c r="R308" s="14"/>
      <c r="S308" s="14"/>
      <c r="T308" s="10"/>
      <c r="U308" s="64"/>
      <c r="V308" s="64"/>
    </row>
    <row r="309" spans="1:22" s="8" customFormat="1" x14ac:dyDescent="0.25">
      <c r="A309"/>
      <c r="B309"/>
      <c r="L309" s="26"/>
      <c r="M309" s="20"/>
      <c r="N309" s="14"/>
      <c r="O309" s="14"/>
      <c r="P309" s="14"/>
      <c r="Q309" s="64"/>
      <c r="R309" s="14"/>
      <c r="S309" s="14"/>
      <c r="T309" s="10"/>
      <c r="U309" s="64"/>
      <c r="V309" s="64"/>
    </row>
    <row r="310" spans="1:22" s="8" customFormat="1" x14ac:dyDescent="0.25">
      <c r="A310" s="10"/>
      <c r="B310" s="10"/>
      <c r="C310" s="15"/>
      <c r="D310" s="15"/>
      <c r="E310" s="10"/>
      <c r="F310" s="10"/>
      <c r="G310" s="10"/>
      <c r="H310" s="16"/>
      <c r="I310" s="17"/>
      <c r="J310" s="10"/>
      <c r="K310" s="18"/>
      <c r="L310" s="26"/>
      <c r="M310" s="45"/>
      <c r="N310" s="14"/>
      <c r="O310" s="14"/>
      <c r="P310" s="14"/>
      <c r="Q310" s="64"/>
      <c r="R310" s="14"/>
      <c r="S310" s="14"/>
      <c r="T310" s="10"/>
      <c r="U310" s="64"/>
      <c r="V310" s="64"/>
    </row>
    <row r="311" spans="1:22" s="8" customFormat="1" x14ac:dyDescent="0.25">
      <c r="A311"/>
      <c r="B311"/>
      <c r="L311" s="19"/>
      <c r="M311" s="45"/>
      <c r="N311" s="14"/>
      <c r="O311" s="14"/>
      <c r="P311" s="14"/>
      <c r="Q311" s="64"/>
      <c r="R311" s="14"/>
      <c r="S311" s="14"/>
      <c r="T311" s="10"/>
      <c r="U311" s="64"/>
      <c r="V311" s="64"/>
    </row>
    <row r="312" spans="1:22" s="8" customFormat="1" x14ac:dyDescent="0.25">
      <c r="A312"/>
      <c r="B312"/>
      <c r="L312" s="19"/>
      <c r="M312" s="45"/>
      <c r="N312" s="14"/>
      <c r="O312" s="14"/>
      <c r="P312" s="14"/>
      <c r="Q312" s="64"/>
      <c r="R312" s="14"/>
      <c r="S312" s="14"/>
      <c r="T312" s="10"/>
      <c r="U312" s="64"/>
      <c r="V312" s="64"/>
    </row>
    <row r="313" spans="1:22" s="8" customFormat="1" x14ac:dyDescent="0.25">
      <c r="A313"/>
      <c r="B313"/>
      <c r="L313" s="47"/>
      <c r="M313" s="20"/>
      <c r="N313" s="14"/>
      <c r="O313" s="14"/>
      <c r="P313" s="14"/>
      <c r="Q313" s="64"/>
      <c r="R313" s="14"/>
      <c r="S313" s="14"/>
      <c r="T313" s="10"/>
      <c r="U313" s="64"/>
      <c r="V313" s="64"/>
    </row>
    <row r="314" spans="1:22" s="8" customFormat="1" x14ac:dyDescent="0.25">
      <c r="A314"/>
      <c r="B314"/>
      <c r="L314" s="47"/>
      <c r="M314" s="20"/>
      <c r="N314" s="14"/>
      <c r="O314" s="14"/>
      <c r="P314" s="14"/>
      <c r="Q314" s="64"/>
      <c r="R314" s="14"/>
      <c r="S314" s="14"/>
      <c r="T314" s="10"/>
      <c r="U314" s="64"/>
      <c r="V314" s="64"/>
    </row>
    <row r="315" spans="1:22" s="8" customFormat="1" x14ac:dyDescent="0.25">
      <c r="A315"/>
      <c r="B315"/>
      <c r="L315" s="26"/>
      <c r="M315" s="20"/>
      <c r="N315" s="14"/>
      <c r="O315" s="14"/>
      <c r="P315" s="14"/>
      <c r="Q315" s="64"/>
      <c r="R315" s="14"/>
      <c r="S315" s="14"/>
      <c r="T315" s="10"/>
      <c r="U315" s="64"/>
      <c r="V315" s="64"/>
    </row>
    <row r="316" spans="1:22" s="8" customFormat="1" x14ac:dyDescent="0.25">
      <c r="A316" s="14"/>
      <c r="B316" s="10"/>
      <c r="C316" s="15"/>
      <c r="D316" s="15"/>
      <c r="E316" s="10"/>
      <c r="F316" s="10"/>
      <c r="G316" s="10"/>
      <c r="H316" s="16"/>
      <c r="I316" s="17"/>
      <c r="J316" s="10"/>
      <c r="K316" s="18"/>
      <c r="L316" s="19"/>
      <c r="M316" s="20"/>
      <c r="N316" s="10"/>
      <c r="O316" s="14"/>
      <c r="P316" s="14"/>
      <c r="Q316" s="64"/>
      <c r="R316" s="14"/>
      <c r="S316" s="14"/>
      <c r="T316" s="14"/>
      <c r="U316" s="64"/>
      <c r="V316" s="64"/>
    </row>
    <row r="317" spans="1:22" s="8" customFormat="1" x14ac:dyDescent="0.25">
      <c r="A317" s="10"/>
      <c r="B317" s="10"/>
      <c r="C317" s="15"/>
      <c r="D317" s="15"/>
      <c r="E317" s="10"/>
      <c r="F317" s="10"/>
      <c r="G317" s="10"/>
      <c r="H317" s="16"/>
      <c r="I317" s="17"/>
      <c r="J317" s="10"/>
      <c r="K317" s="18"/>
      <c r="L317" s="19"/>
      <c r="M317" s="20"/>
      <c r="N317" s="10"/>
      <c r="O317" s="14"/>
      <c r="P317" s="14"/>
      <c r="Q317" s="64"/>
      <c r="R317" s="14"/>
      <c r="S317" s="14"/>
      <c r="T317" s="10"/>
      <c r="U317" s="64"/>
      <c r="V317" s="64"/>
    </row>
    <row r="318" spans="1:22" s="8" customFormat="1" x14ac:dyDescent="0.25">
      <c r="A318" s="10"/>
      <c r="B318" s="10"/>
      <c r="C318" s="15"/>
      <c r="D318" s="15"/>
      <c r="E318" s="10"/>
      <c r="F318" s="10"/>
      <c r="G318" s="10"/>
      <c r="H318" s="16"/>
      <c r="I318" s="17"/>
      <c r="J318" s="10"/>
      <c r="K318" s="18"/>
      <c r="L318" s="19"/>
      <c r="M318" s="20"/>
      <c r="N318" s="10"/>
      <c r="O318" s="14"/>
      <c r="P318" s="14"/>
      <c r="Q318" s="64"/>
      <c r="R318" s="14"/>
      <c r="S318" s="14"/>
      <c r="T318" s="10"/>
      <c r="U318" s="64"/>
      <c r="V318" s="64"/>
    </row>
    <row r="319" spans="1:22" s="8" customFormat="1" x14ac:dyDescent="0.25">
      <c r="A319"/>
      <c r="B319"/>
      <c r="M319"/>
      <c r="N319" s="10"/>
      <c r="O319" s="14"/>
      <c r="P319" s="14"/>
      <c r="Q319" s="64"/>
      <c r="R319" s="14"/>
      <c r="S319" s="14"/>
      <c r="T319" s="10"/>
      <c r="U319" s="64"/>
      <c r="V319" s="64"/>
    </row>
    <row r="320" spans="1:22" s="8" customFormat="1" x14ac:dyDescent="0.25">
      <c r="A320"/>
      <c r="B320"/>
      <c r="M320"/>
      <c r="N320" s="10"/>
      <c r="O320" s="14"/>
      <c r="P320" s="14"/>
      <c r="Q320" s="64"/>
      <c r="R320" s="14"/>
      <c r="S320" s="14"/>
      <c r="T320" s="14"/>
      <c r="U320" s="64"/>
      <c r="V320" s="64"/>
    </row>
    <row r="321" spans="1:22" s="8" customFormat="1" x14ac:dyDescent="0.25">
      <c r="A321"/>
      <c r="B321"/>
      <c r="M321"/>
      <c r="N321" s="14"/>
      <c r="O321" s="14"/>
      <c r="P321" s="14"/>
      <c r="Q321" s="64"/>
      <c r="R321" s="14"/>
      <c r="S321" s="14"/>
      <c r="T321" s="10"/>
      <c r="U321" s="64"/>
      <c r="V321" s="64"/>
    </row>
    <row r="322" spans="1:22" s="8" customFormat="1" x14ac:dyDescent="0.25">
      <c r="A322"/>
      <c r="B322"/>
      <c r="M322"/>
      <c r="N322" s="10"/>
      <c r="O322" s="14"/>
      <c r="P322" s="14"/>
      <c r="Q322" s="64"/>
      <c r="R322" s="14"/>
      <c r="S322" s="14"/>
      <c r="T322" s="10"/>
      <c r="U322" s="64"/>
      <c r="V322" s="64"/>
    </row>
    <row r="323" spans="1:22" s="8" customFormat="1" x14ac:dyDescent="0.25">
      <c r="A323"/>
      <c r="B323"/>
      <c r="M323"/>
      <c r="N323" s="10"/>
      <c r="O323" s="14"/>
      <c r="P323" s="14"/>
      <c r="Q323" s="64"/>
      <c r="R323" s="14"/>
      <c r="S323" s="14"/>
      <c r="T323" s="10"/>
      <c r="U323" s="64"/>
      <c r="V323" s="64"/>
    </row>
    <row r="324" spans="1:22" s="8" customFormat="1" x14ac:dyDescent="0.25">
      <c r="A324"/>
      <c r="B324"/>
      <c r="M324"/>
      <c r="N324" s="10"/>
      <c r="O324" s="14"/>
      <c r="P324" s="14"/>
      <c r="Q324" s="64"/>
      <c r="R324" s="14"/>
      <c r="S324" s="14"/>
      <c r="T324" s="10"/>
      <c r="U324" s="64"/>
      <c r="V324" s="64"/>
    </row>
    <row r="325" spans="1:22" s="8" customFormat="1" x14ac:dyDescent="0.25">
      <c r="A325"/>
      <c r="B325"/>
      <c r="M325"/>
      <c r="N325" s="10"/>
      <c r="O325" s="14"/>
      <c r="P325" s="14"/>
      <c r="Q325" s="64"/>
      <c r="R325" s="14"/>
      <c r="S325" s="14"/>
      <c r="T325" s="10"/>
      <c r="U325" s="64"/>
      <c r="V325" s="64"/>
    </row>
    <row r="326" spans="1:22" s="8" customFormat="1" x14ac:dyDescent="0.25">
      <c r="A326"/>
      <c r="B326"/>
      <c r="M326"/>
      <c r="N326" s="10"/>
      <c r="O326" s="14"/>
      <c r="P326" s="14"/>
      <c r="Q326" s="64"/>
      <c r="R326" s="14"/>
      <c r="S326" s="14"/>
      <c r="T326" s="10"/>
      <c r="U326" s="64"/>
      <c r="V326" s="64"/>
    </row>
    <row r="327" spans="1:22" s="8" customFormat="1" x14ac:dyDescent="0.25">
      <c r="A327"/>
      <c r="B327"/>
      <c r="M327"/>
      <c r="N327" s="10"/>
      <c r="O327" s="14"/>
      <c r="P327" s="14"/>
      <c r="Q327" s="64"/>
      <c r="R327" s="14"/>
      <c r="S327" s="14"/>
      <c r="T327" s="10"/>
      <c r="U327" s="64"/>
      <c r="V327" s="64"/>
    </row>
    <row r="328" spans="1:22" s="8" customFormat="1" x14ac:dyDescent="0.25">
      <c r="A328" s="10"/>
      <c r="B328" s="10"/>
      <c r="C328" s="15"/>
      <c r="D328" s="15"/>
      <c r="E328" s="10"/>
      <c r="F328" s="10"/>
      <c r="G328" s="10"/>
      <c r="H328" s="16"/>
      <c r="I328" s="17"/>
      <c r="J328" s="10"/>
      <c r="K328" s="18"/>
      <c r="L328" s="19"/>
      <c r="M328" s="20"/>
      <c r="N328" s="10"/>
      <c r="O328" s="14"/>
      <c r="P328" s="14"/>
      <c r="Q328" s="64"/>
      <c r="R328" s="14"/>
      <c r="S328" s="14"/>
      <c r="T328" s="10"/>
      <c r="U328" s="64"/>
      <c r="V328" s="64"/>
    </row>
    <row r="329" spans="1:22" s="8" customFormat="1" x14ac:dyDescent="0.25">
      <c r="A329" s="10"/>
      <c r="B329" s="10"/>
      <c r="C329" s="15"/>
      <c r="D329" s="15"/>
      <c r="E329" s="10"/>
      <c r="F329" s="10"/>
      <c r="G329" s="10"/>
      <c r="H329" s="16"/>
      <c r="I329" s="17"/>
      <c r="J329" s="10"/>
      <c r="K329" s="18"/>
      <c r="L329" s="19"/>
      <c r="M329" s="20"/>
      <c r="N329" s="10"/>
      <c r="O329" s="14"/>
      <c r="P329" s="14"/>
      <c r="Q329" s="64"/>
      <c r="R329" s="14"/>
      <c r="S329" s="14"/>
      <c r="T329" s="10"/>
      <c r="U329" s="64"/>
      <c r="V329" s="64"/>
    </row>
    <row r="330" spans="1:22" s="8" customFormat="1" x14ac:dyDescent="0.25">
      <c r="A330" s="10"/>
      <c r="B330" s="10"/>
      <c r="C330" s="15"/>
      <c r="D330" s="15"/>
      <c r="E330" s="10"/>
      <c r="F330" s="10"/>
      <c r="G330" s="10"/>
      <c r="H330" s="16"/>
      <c r="I330" s="17"/>
      <c r="J330" s="10"/>
      <c r="K330" s="18"/>
      <c r="L330" s="19"/>
      <c r="M330" s="20"/>
      <c r="N330" s="10"/>
      <c r="O330" s="14"/>
      <c r="P330" s="14"/>
      <c r="Q330" s="64"/>
      <c r="R330" s="14"/>
      <c r="S330" s="14"/>
      <c r="T330" s="10"/>
      <c r="U330" s="64"/>
      <c r="V330" s="64"/>
    </row>
    <row r="331" spans="1:22" s="8" customFormat="1" x14ac:dyDescent="0.25">
      <c r="A331" s="14"/>
      <c r="B331" s="10"/>
      <c r="C331" s="15"/>
      <c r="D331" s="15"/>
      <c r="E331" s="10"/>
      <c r="F331" s="10"/>
      <c r="G331" s="10"/>
      <c r="H331" s="16"/>
      <c r="I331" s="17"/>
      <c r="J331" s="10"/>
      <c r="K331" s="18"/>
      <c r="L331" s="19"/>
      <c r="M331" s="20"/>
      <c r="N331" s="10"/>
      <c r="O331" s="14"/>
      <c r="P331" s="14"/>
      <c r="Q331" s="64"/>
      <c r="R331" s="14"/>
      <c r="S331" s="14"/>
      <c r="T331" s="14"/>
      <c r="U331" s="64"/>
      <c r="V331" s="64"/>
    </row>
    <row r="332" spans="1:22" s="8" customFormat="1" x14ac:dyDescent="0.25">
      <c r="A332" s="14"/>
      <c r="B332" s="10"/>
      <c r="C332" s="15"/>
      <c r="D332" s="15"/>
      <c r="E332" s="10"/>
      <c r="F332" s="10"/>
      <c r="G332" s="10"/>
      <c r="H332" s="16"/>
      <c r="I332" s="17"/>
      <c r="J332" s="10"/>
      <c r="K332" s="18"/>
      <c r="L332" s="19"/>
      <c r="M332" s="20"/>
      <c r="N332" s="10"/>
      <c r="O332" s="14"/>
      <c r="P332" s="14"/>
      <c r="Q332" s="64"/>
      <c r="R332" s="14"/>
      <c r="S332" s="14"/>
      <c r="T332" s="14"/>
      <c r="U332" s="64"/>
      <c r="V332" s="64"/>
    </row>
    <row r="333" spans="1:22" s="8" customFormat="1" x14ac:dyDescent="0.25">
      <c r="A333" s="14"/>
      <c r="B333" s="10"/>
      <c r="C333" s="15"/>
      <c r="D333" s="15"/>
      <c r="E333" s="10"/>
      <c r="F333" s="10"/>
      <c r="G333" s="10"/>
      <c r="H333" s="16"/>
      <c r="I333" s="17"/>
      <c r="J333" s="10"/>
      <c r="K333" s="18"/>
      <c r="L333" s="19"/>
      <c r="M333" s="20"/>
      <c r="N333" s="10"/>
      <c r="O333" s="14"/>
      <c r="P333" s="14"/>
      <c r="Q333" s="64"/>
      <c r="R333" s="14"/>
      <c r="S333" s="14"/>
      <c r="T333" s="14"/>
      <c r="U333" s="64"/>
      <c r="V333" s="64"/>
    </row>
    <row r="334" spans="1:22" s="14" customFormat="1" x14ac:dyDescent="0.25">
      <c r="B334" s="10"/>
      <c r="C334" s="15"/>
      <c r="D334" s="15"/>
      <c r="E334" s="10"/>
      <c r="F334" s="10"/>
      <c r="G334" s="10"/>
      <c r="H334" s="16"/>
      <c r="I334" s="17"/>
      <c r="J334" s="10"/>
      <c r="K334" s="18"/>
      <c r="L334" s="19"/>
      <c r="M334" s="20"/>
      <c r="N334" s="10"/>
      <c r="Q334" s="64"/>
      <c r="U334" s="64"/>
      <c r="V334" s="64"/>
    </row>
    <row r="335" spans="1:22" s="14" customFormat="1" x14ac:dyDescent="0.25">
      <c r="A335" s="10"/>
      <c r="B335" s="10"/>
      <c r="C335" s="15"/>
      <c r="D335" s="15"/>
      <c r="E335" s="10"/>
      <c r="F335" s="10"/>
      <c r="G335" s="10"/>
      <c r="H335" s="16"/>
      <c r="I335" s="17"/>
      <c r="J335" s="10"/>
      <c r="K335" s="18"/>
      <c r="L335" s="19"/>
      <c r="M335" s="20"/>
      <c r="N335" s="10"/>
      <c r="Q335" s="64"/>
      <c r="T335" s="10"/>
      <c r="U335" s="64"/>
      <c r="V335" s="64"/>
    </row>
    <row r="336" spans="1:22" s="14" customFormat="1" x14ac:dyDescent="0.25">
      <c r="A336" s="10"/>
      <c r="B336" s="10"/>
      <c r="C336" s="15"/>
      <c r="D336" s="15"/>
      <c r="E336" s="10"/>
      <c r="F336" s="10"/>
      <c r="G336" s="10"/>
      <c r="H336" s="16"/>
      <c r="I336" s="17"/>
      <c r="J336" s="10"/>
      <c r="K336" s="18"/>
      <c r="L336" s="19"/>
      <c r="M336" s="20"/>
      <c r="N336" s="10"/>
      <c r="Q336" s="64"/>
      <c r="T336" s="10"/>
      <c r="U336" s="64"/>
      <c r="V336" s="64"/>
    </row>
    <row r="337" spans="1:25" x14ac:dyDescent="0.25">
      <c r="A337" s="10"/>
      <c r="B337" s="10"/>
      <c r="C337" s="15"/>
      <c r="D337" s="15"/>
      <c r="E337" s="10"/>
      <c r="F337" s="10"/>
      <c r="G337" s="10"/>
      <c r="H337" s="16"/>
      <c r="I337" s="17"/>
      <c r="J337" s="10"/>
      <c r="K337" s="18"/>
      <c r="L337" s="19"/>
      <c r="M337" s="20"/>
      <c r="N337" s="10"/>
      <c r="O337" s="14"/>
      <c r="P337" s="14"/>
      <c r="S337" s="14"/>
      <c r="T337" s="10"/>
      <c r="U337" s="33"/>
      <c r="V337" s="64"/>
      <c r="W337" s="14"/>
    </row>
    <row r="338" spans="1:25" x14ac:dyDescent="0.25">
      <c r="A338" s="10"/>
      <c r="B338" s="10"/>
      <c r="C338" s="15"/>
      <c r="D338" s="15"/>
      <c r="E338" s="10"/>
      <c r="F338" s="10"/>
      <c r="G338" s="10"/>
      <c r="H338" s="16"/>
      <c r="I338" s="17"/>
      <c r="J338" s="10"/>
      <c r="K338" s="18"/>
      <c r="L338" s="19"/>
      <c r="M338" s="20"/>
      <c r="N338" s="10"/>
      <c r="O338" s="14"/>
      <c r="P338" s="14"/>
      <c r="S338" s="14"/>
      <c r="T338" s="10"/>
      <c r="U338" s="64"/>
      <c r="V338" s="64"/>
      <c r="W338" s="14"/>
    </row>
    <row r="339" spans="1:25" x14ac:dyDescent="0.25">
      <c r="A339" s="14"/>
      <c r="B339" s="10"/>
      <c r="C339" s="15"/>
      <c r="D339" s="15"/>
      <c r="E339" s="10"/>
      <c r="F339" s="10"/>
      <c r="G339" s="10"/>
      <c r="H339" s="16"/>
      <c r="I339" s="17"/>
      <c r="J339" s="10"/>
      <c r="K339" s="18"/>
      <c r="L339" s="19"/>
      <c r="M339" s="20"/>
      <c r="N339" s="10"/>
      <c r="O339" s="14"/>
      <c r="P339" s="14"/>
      <c r="S339" s="14"/>
      <c r="T339" s="14"/>
      <c r="U339" s="64"/>
      <c r="V339" s="64"/>
      <c r="W339" s="61"/>
    </row>
    <row r="340" spans="1:25" x14ac:dyDescent="0.25">
      <c r="A340" s="14"/>
      <c r="B340" s="10"/>
      <c r="C340" s="15"/>
      <c r="D340" s="15"/>
      <c r="E340" s="10"/>
      <c r="F340" s="10"/>
      <c r="G340" s="10"/>
      <c r="H340" s="16"/>
      <c r="I340" s="17"/>
      <c r="J340" s="10"/>
      <c r="K340" s="18"/>
      <c r="L340" s="19"/>
      <c r="M340" s="20"/>
      <c r="N340" s="10"/>
      <c r="O340" s="14"/>
      <c r="P340" s="14"/>
      <c r="S340" s="14"/>
      <c r="T340" s="14"/>
      <c r="U340" s="64"/>
      <c r="V340" s="64"/>
      <c r="W340" s="64"/>
    </row>
    <row r="341" spans="1:25" s="8" customFormat="1" x14ac:dyDescent="0.25">
      <c r="A341" s="14"/>
      <c r="B341" s="10"/>
      <c r="C341" s="15"/>
      <c r="D341" s="15"/>
      <c r="E341" s="10"/>
      <c r="F341" s="10"/>
      <c r="G341" s="10"/>
      <c r="H341" s="16"/>
      <c r="I341" s="17"/>
      <c r="J341" s="10"/>
      <c r="K341" s="18"/>
      <c r="L341" s="19"/>
      <c r="M341" s="20"/>
      <c r="N341" s="10"/>
      <c r="O341" s="14"/>
      <c r="P341" s="14"/>
      <c r="Q341" s="64"/>
      <c r="R341" s="14"/>
      <c r="S341" s="14"/>
      <c r="T341" s="14"/>
      <c r="U341" s="64"/>
      <c r="V341" s="64"/>
      <c r="W341" s="14"/>
      <c r="Y341" s="22"/>
    </row>
    <row r="342" spans="1:25" s="8" customFormat="1" x14ac:dyDescent="0.25">
      <c r="A342" s="10"/>
      <c r="B342" s="10"/>
      <c r="C342" s="15"/>
      <c r="D342" s="15"/>
      <c r="E342" s="10"/>
      <c r="F342" s="10"/>
      <c r="G342" s="10"/>
      <c r="H342" s="16"/>
      <c r="I342" s="17"/>
      <c r="J342" s="10"/>
      <c r="K342" s="18"/>
      <c r="L342" s="19"/>
      <c r="M342" s="20"/>
      <c r="N342" s="10"/>
      <c r="O342" s="14"/>
      <c r="P342" s="14"/>
      <c r="Q342" s="64"/>
      <c r="R342" s="14"/>
      <c r="S342" s="14"/>
      <c r="T342" s="10"/>
      <c r="U342" s="64"/>
      <c r="V342" s="64"/>
      <c r="W342" s="14"/>
    </row>
    <row r="343" spans="1:25" s="8" customFormat="1" x14ac:dyDescent="0.25">
      <c r="A343" s="10"/>
      <c r="B343" s="14"/>
      <c r="C343" s="14"/>
      <c r="D343" s="14"/>
      <c r="E343" s="14"/>
      <c r="F343" s="14"/>
      <c r="G343" s="14"/>
      <c r="H343" s="14"/>
      <c r="I343" s="14"/>
      <c r="J343" s="14"/>
      <c r="K343" s="43"/>
      <c r="L343" s="44"/>
      <c r="M343" s="43"/>
      <c r="N343" s="14"/>
      <c r="O343" s="14"/>
      <c r="P343" s="14"/>
      <c r="Q343" s="64"/>
      <c r="R343" s="14"/>
      <c r="S343" s="14"/>
      <c r="T343" s="14"/>
      <c r="U343" s="64"/>
      <c r="V343" s="64"/>
      <c r="W343" s="14"/>
    </row>
    <row r="344" spans="1:25" s="8" customFormat="1" x14ac:dyDescent="0.25">
      <c r="A344" s="10"/>
      <c r="B344" s="14"/>
      <c r="C344" s="14"/>
      <c r="D344" s="14"/>
      <c r="E344" s="14"/>
      <c r="F344" s="14"/>
      <c r="G344" s="14"/>
      <c r="H344" s="14"/>
      <c r="I344" s="14"/>
      <c r="J344" s="14"/>
      <c r="K344" s="43"/>
      <c r="L344" s="14"/>
      <c r="M344" s="42"/>
      <c r="N344" s="14"/>
      <c r="O344" s="14"/>
      <c r="P344" s="14"/>
      <c r="Q344" s="64"/>
      <c r="R344" s="14"/>
      <c r="S344" s="14"/>
      <c r="T344" s="14"/>
      <c r="U344" s="64"/>
      <c r="V344" s="64"/>
      <c r="W344" s="14"/>
    </row>
    <row r="345" spans="1:25" s="8" customFormat="1" x14ac:dyDescent="0.25">
      <c r="A345" s="10"/>
      <c r="B345" s="14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64"/>
      <c r="R345" s="14"/>
      <c r="S345" s="14"/>
      <c r="T345" s="14"/>
      <c r="U345" s="64"/>
      <c r="V345" s="64"/>
      <c r="W345" s="14"/>
    </row>
    <row r="346" spans="1:25" s="8" customFormat="1" x14ac:dyDescent="0.25">
      <c r="A346" s="14"/>
      <c r="B346" s="10"/>
      <c r="C346" s="10"/>
      <c r="D346" s="15"/>
      <c r="E346" s="10"/>
      <c r="F346" s="10"/>
      <c r="G346" s="10"/>
      <c r="H346" s="16"/>
      <c r="I346" s="17"/>
      <c r="J346" s="10"/>
      <c r="K346" s="18"/>
      <c r="L346" s="19"/>
      <c r="M346" s="14"/>
      <c r="N346" s="14"/>
      <c r="O346" s="14"/>
      <c r="P346" s="14"/>
      <c r="Q346" s="64"/>
      <c r="R346" s="14"/>
      <c r="S346" s="14"/>
      <c r="T346" s="14"/>
      <c r="U346" s="64"/>
      <c r="V346" s="64"/>
      <c r="W346" s="14"/>
    </row>
    <row r="347" spans="1:25" s="14" customFormat="1" x14ac:dyDescent="0.25">
      <c r="B347" s="10"/>
      <c r="C347" s="10"/>
      <c r="D347" s="15"/>
      <c r="E347" s="10"/>
      <c r="F347" s="10"/>
      <c r="G347" s="10"/>
      <c r="H347" s="16"/>
      <c r="I347" s="17"/>
      <c r="J347" s="10"/>
      <c r="K347" s="18"/>
      <c r="L347" s="19"/>
      <c r="Q347" s="64"/>
      <c r="U347" s="64"/>
      <c r="V347" s="64"/>
      <c r="W347" s="64"/>
    </row>
    <row r="348" spans="1:25" s="8" customFormat="1" x14ac:dyDescent="0.25">
      <c r="A348" s="14"/>
      <c r="B348" s="10"/>
      <c r="C348" s="10"/>
      <c r="D348" s="15"/>
      <c r="E348" s="10"/>
      <c r="F348" s="10"/>
      <c r="G348" s="10"/>
      <c r="H348" s="16"/>
      <c r="I348" s="17"/>
      <c r="J348" s="10"/>
      <c r="K348" s="18"/>
      <c r="L348" s="19"/>
      <c r="M348" s="14"/>
      <c r="N348" s="14"/>
      <c r="O348" s="14"/>
      <c r="P348" s="14"/>
      <c r="Q348" s="64"/>
      <c r="R348" s="14"/>
      <c r="S348" s="14"/>
      <c r="T348" s="14"/>
      <c r="U348" s="64"/>
      <c r="V348" s="64"/>
      <c r="W348" s="14"/>
    </row>
    <row r="349" spans="1:25" s="8" customFormat="1" x14ac:dyDescent="0.25">
      <c r="A349" s="14"/>
      <c r="B349" s="10"/>
      <c r="C349" s="10"/>
      <c r="D349" s="15"/>
      <c r="E349" s="10"/>
      <c r="F349" s="10"/>
      <c r="G349" s="10"/>
      <c r="H349" s="16"/>
      <c r="I349" s="17"/>
      <c r="J349" s="10"/>
      <c r="K349" s="18"/>
      <c r="L349" s="19"/>
      <c r="M349" s="14"/>
      <c r="N349" s="14"/>
      <c r="O349" s="14"/>
      <c r="P349" s="14"/>
      <c r="Q349" s="64"/>
      <c r="R349" s="14"/>
      <c r="S349" s="14"/>
      <c r="T349" s="14"/>
      <c r="U349" s="64"/>
      <c r="V349" s="64"/>
      <c r="W349" s="61"/>
    </row>
    <row r="350" spans="1:25" s="8" customFormat="1" x14ac:dyDescent="0.25">
      <c r="A350" s="14"/>
      <c r="B350" s="10"/>
      <c r="C350" s="10"/>
      <c r="D350" s="15"/>
      <c r="E350" s="10"/>
      <c r="F350" s="10"/>
      <c r="G350" s="10"/>
      <c r="H350" s="16"/>
      <c r="I350" s="17"/>
      <c r="J350" s="10"/>
      <c r="K350" s="18"/>
      <c r="L350" s="19"/>
      <c r="M350" s="14"/>
      <c r="N350" s="14"/>
      <c r="O350" s="14"/>
      <c r="P350" s="14"/>
      <c r="Q350" s="64"/>
      <c r="R350" s="14"/>
      <c r="S350" s="14"/>
      <c r="T350" s="14"/>
      <c r="U350" s="64"/>
      <c r="V350" s="64"/>
      <c r="W350" s="64"/>
    </row>
    <row r="351" spans="1:25" s="8" customFormat="1" x14ac:dyDescent="0.25">
      <c r="A351" s="14"/>
      <c r="B351" s="10"/>
      <c r="C351" s="10"/>
      <c r="D351" s="15"/>
      <c r="E351" s="10"/>
      <c r="F351" s="10"/>
      <c r="G351" s="10"/>
      <c r="H351" s="16"/>
      <c r="I351" s="17"/>
      <c r="J351" s="10"/>
      <c r="K351" s="18"/>
      <c r="L351" s="19"/>
      <c r="M351" s="14"/>
      <c r="N351" s="14"/>
      <c r="O351" s="14"/>
      <c r="P351" s="14"/>
      <c r="Q351" s="64"/>
      <c r="R351" s="14"/>
      <c r="S351" s="14"/>
      <c r="T351" s="14"/>
      <c r="U351" s="64"/>
      <c r="V351" s="64"/>
      <c r="W351" s="14"/>
    </row>
    <row r="352" spans="1:25" s="8" customFormat="1" x14ac:dyDescent="0.25">
      <c r="A352" s="14"/>
      <c r="B352" s="10"/>
      <c r="C352" s="10"/>
      <c r="D352" s="15"/>
      <c r="E352" s="10"/>
      <c r="F352" s="10"/>
      <c r="G352" s="10"/>
      <c r="H352" s="16"/>
      <c r="I352" s="17"/>
      <c r="J352" s="10"/>
      <c r="K352" s="18"/>
      <c r="L352" s="19"/>
      <c r="M352" s="14"/>
      <c r="N352" s="14"/>
      <c r="O352" s="14"/>
      <c r="P352" s="14"/>
      <c r="Q352" s="64"/>
      <c r="R352" s="14"/>
      <c r="S352" s="14"/>
      <c r="T352"/>
      <c r="U352" s="64"/>
      <c r="V352" s="64"/>
      <c r="W352" s="14"/>
    </row>
    <row r="353" spans="1:33" s="8" customFormat="1" x14ac:dyDescent="0.25">
      <c r="A353" s="14"/>
      <c r="B353" s="10"/>
      <c r="C353" s="10"/>
      <c r="D353" s="15"/>
      <c r="E353" s="10"/>
      <c r="F353" s="10"/>
      <c r="G353" s="10"/>
      <c r="H353" s="16"/>
      <c r="I353" s="17"/>
      <c r="J353" s="10"/>
      <c r="K353" s="18"/>
      <c r="L353" s="19"/>
      <c r="M353" s="14"/>
      <c r="N353" s="14"/>
      <c r="O353" s="14"/>
      <c r="P353" s="14"/>
      <c r="Q353" s="64"/>
      <c r="R353" s="14"/>
      <c r="S353" s="14"/>
      <c r="T353"/>
      <c r="U353" s="64"/>
      <c r="V353" s="64"/>
      <c r="W353" s="14"/>
    </row>
    <row r="354" spans="1:33" s="8" customFormat="1" x14ac:dyDescent="0.25">
      <c r="A354" s="14"/>
      <c r="B354" s="10"/>
      <c r="C354" s="15"/>
      <c r="D354" s="15"/>
      <c r="E354" s="10"/>
      <c r="F354" s="10"/>
      <c r="G354" s="10"/>
      <c r="H354" s="16"/>
      <c r="I354" s="17"/>
      <c r="J354" s="10"/>
      <c r="K354" s="18"/>
      <c r="L354" s="19"/>
      <c r="M354" s="14"/>
      <c r="N354" s="14"/>
      <c r="O354" s="14"/>
      <c r="P354" s="14"/>
      <c r="Q354" s="64"/>
      <c r="R354" s="14"/>
      <c r="S354" s="14"/>
      <c r="T354"/>
      <c r="U354" s="64"/>
      <c r="V354" s="64"/>
      <c r="W354" s="14"/>
    </row>
    <row r="355" spans="1:33" s="14" customFormat="1" x14ac:dyDescent="0.25">
      <c r="Q355" s="64"/>
      <c r="T355"/>
      <c r="U355" s="64"/>
      <c r="V355" s="64"/>
    </row>
    <row r="356" spans="1:33" s="14" customFormat="1" x14ac:dyDescent="0.25">
      <c r="Q356" s="64"/>
      <c r="T356"/>
      <c r="U356" s="64"/>
      <c r="V356" s="64"/>
    </row>
    <row r="357" spans="1:33" s="14" customFormat="1" x14ac:dyDescent="0.25">
      <c r="Q357" s="64"/>
      <c r="T357"/>
      <c r="U357" s="64"/>
      <c r="V357" s="64"/>
    </row>
    <row r="358" spans="1:33" s="8" customFormat="1" x14ac:dyDescent="0.25">
      <c r="A358" s="14"/>
      <c r="B358" s="14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64"/>
      <c r="R358" s="14"/>
      <c r="S358" s="14"/>
      <c r="T358"/>
      <c r="U358" s="64"/>
      <c r="V358" s="64"/>
      <c r="W358" s="14"/>
    </row>
    <row r="359" spans="1:33" s="8" customFormat="1" x14ac:dyDescent="0.25">
      <c r="A359" s="14"/>
      <c r="B359" s="14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64"/>
      <c r="R359" s="14"/>
      <c r="S359" s="14"/>
      <c r="T359"/>
      <c r="U359" s="64"/>
      <c r="V359" s="64"/>
      <c r="W359" s="14"/>
    </row>
    <row r="360" spans="1:33" s="8" customFormat="1" x14ac:dyDescent="0.25">
      <c r="A360" s="14"/>
      <c r="B360" s="14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64"/>
      <c r="R360" s="14"/>
      <c r="S360" s="14"/>
      <c r="T360"/>
      <c r="U360" s="64"/>
      <c r="V360" s="64"/>
      <c r="W360" s="14"/>
    </row>
    <row r="361" spans="1:33" s="8" customFormat="1" x14ac:dyDescent="0.25">
      <c r="A361" s="14"/>
      <c r="B361" s="14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64"/>
      <c r="R361" s="14"/>
      <c r="S361" s="14"/>
      <c r="T361"/>
      <c r="U361" s="63"/>
      <c r="V361" s="63"/>
    </row>
    <row r="362" spans="1:33" x14ac:dyDescent="0.25">
      <c r="A362" s="14"/>
      <c r="B362" s="14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S362" s="14"/>
    </row>
    <row r="363" spans="1:33" x14ac:dyDescent="0.25">
      <c r="A363" s="14"/>
      <c r="B363" s="14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S363" s="14"/>
    </row>
    <row r="364" spans="1:33" x14ac:dyDescent="0.25">
      <c r="A364" s="14"/>
      <c r="B364" s="14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S364" s="14"/>
    </row>
    <row r="365" spans="1:33" s="8" customFormat="1" x14ac:dyDescent="0.25">
      <c r="A365" s="14"/>
      <c r="B365" s="14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64"/>
      <c r="R365" s="14"/>
      <c r="S365" s="14"/>
      <c r="T365"/>
      <c r="U365" s="63"/>
      <c r="V365" s="63"/>
    </row>
    <row r="366" spans="1:33" s="14" customFormat="1" x14ac:dyDescent="0.25">
      <c r="Q366" s="64"/>
      <c r="T366"/>
      <c r="U366" s="64"/>
      <c r="V366" s="64"/>
    </row>
    <row r="367" spans="1:33" s="14" customFormat="1" x14ac:dyDescent="0.25">
      <c r="Q367" s="64"/>
      <c r="T367"/>
      <c r="U367" s="64"/>
      <c r="V367" s="64"/>
    </row>
    <row r="368" spans="1:33" x14ac:dyDescent="0.25">
      <c r="A368" s="14"/>
      <c r="B368" s="14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S368" s="14"/>
      <c r="V368" s="65"/>
      <c r="W368" s="15"/>
      <c r="X368" s="10"/>
      <c r="Y368" s="10"/>
      <c r="Z368" s="10"/>
      <c r="AA368" s="16"/>
      <c r="AB368" s="17"/>
      <c r="AC368" s="10"/>
      <c r="AD368" s="18"/>
      <c r="AE368" s="19"/>
      <c r="AF368" s="20"/>
      <c r="AG368" s="20"/>
    </row>
    <row r="369" spans="1:33" x14ac:dyDescent="0.25">
      <c r="A369" s="14"/>
      <c r="B369" s="14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S369" s="14"/>
      <c r="V369" s="65"/>
      <c r="W369" s="15"/>
      <c r="X369" s="10"/>
      <c r="Y369" s="10"/>
      <c r="Z369" s="10"/>
      <c r="AA369" s="16"/>
      <c r="AB369" s="17"/>
      <c r="AC369" s="10"/>
      <c r="AD369" s="18"/>
      <c r="AE369" s="19"/>
      <c r="AF369" s="20"/>
      <c r="AG369" s="20"/>
    </row>
    <row r="370" spans="1:33" x14ac:dyDescent="0.25">
      <c r="A370" s="14"/>
      <c r="B370" s="14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S370" s="14"/>
      <c r="V370" s="65"/>
      <c r="W370" s="15"/>
      <c r="X370" s="10"/>
      <c r="Y370" s="10"/>
      <c r="Z370" s="10"/>
      <c r="AA370" s="16"/>
      <c r="AB370" s="17"/>
      <c r="AC370" s="10"/>
      <c r="AD370" s="18"/>
      <c r="AE370" s="19"/>
      <c r="AF370" s="20"/>
      <c r="AG370" s="20"/>
    </row>
    <row r="371" spans="1:33" x14ac:dyDescent="0.25">
      <c r="A371" s="14"/>
      <c r="B371" s="14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S371" s="14"/>
      <c r="V371" s="65"/>
      <c r="W371" s="15"/>
      <c r="X371" s="10"/>
      <c r="Y371" s="10"/>
      <c r="Z371" s="10"/>
      <c r="AA371" s="16"/>
      <c r="AB371" s="17"/>
      <c r="AC371" s="10"/>
      <c r="AD371" s="18"/>
      <c r="AE371" s="19"/>
      <c r="AF371" s="20"/>
      <c r="AG371" s="20"/>
    </row>
    <row r="372" spans="1:33" x14ac:dyDescent="0.25">
      <c r="A372" s="14"/>
      <c r="B372" s="14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S372" s="14"/>
      <c r="U372" s="64"/>
      <c r="V372" s="65"/>
      <c r="W372" s="15"/>
      <c r="X372" s="10"/>
      <c r="Y372" s="10"/>
      <c r="Z372" s="10"/>
      <c r="AA372" s="16"/>
      <c r="AB372" s="17"/>
      <c r="AC372" s="10"/>
      <c r="AD372" s="18"/>
      <c r="AE372" s="19"/>
      <c r="AF372" s="20"/>
      <c r="AG372" s="20"/>
    </row>
    <row r="373" spans="1:33" x14ac:dyDescent="0.25">
      <c r="A373" s="14"/>
      <c r="B373" s="14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S373" s="14"/>
      <c r="U373" s="64"/>
      <c r="V373" s="65"/>
      <c r="W373" s="15"/>
      <c r="X373" s="10"/>
      <c r="Y373" s="10"/>
      <c r="Z373" s="10"/>
      <c r="AA373" s="16"/>
      <c r="AB373" s="17"/>
      <c r="AC373" s="10"/>
      <c r="AD373" s="18"/>
      <c r="AE373" s="19"/>
      <c r="AF373" s="20"/>
      <c r="AG373" s="20"/>
    </row>
    <row r="374" spans="1:33" x14ac:dyDescent="0.25">
      <c r="A374" s="14"/>
      <c r="B374" s="14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S374" s="14"/>
      <c r="U374" s="64"/>
      <c r="V374" s="65"/>
      <c r="W374" s="15"/>
      <c r="X374" s="10"/>
      <c r="Y374" s="10"/>
      <c r="Z374" s="10"/>
      <c r="AA374" s="16"/>
      <c r="AB374" s="17"/>
      <c r="AC374" s="10"/>
      <c r="AD374" s="18"/>
      <c r="AE374" s="19"/>
      <c r="AF374" s="20"/>
      <c r="AG374" s="20"/>
    </row>
    <row r="375" spans="1:33" x14ac:dyDescent="0.25">
      <c r="A375" s="14"/>
      <c r="B375" s="14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S375" s="14"/>
      <c r="U375" s="64"/>
      <c r="V375" s="65"/>
      <c r="W375" s="15"/>
      <c r="X375" s="10"/>
      <c r="Y375" s="10"/>
      <c r="Z375" s="10"/>
      <c r="AA375" s="16"/>
      <c r="AB375" s="17"/>
      <c r="AC375" s="10"/>
      <c r="AD375" s="18"/>
      <c r="AE375" s="19"/>
      <c r="AF375" s="20"/>
      <c r="AG375" s="20"/>
    </row>
    <row r="376" spans="1:33" x14ac:dyDescent="0.25">
      <c r="A376" s="14"/>
      <c r="B376" s="14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S376" s="14"/>
      <c r="V376" s="65"/>
      <c r="W376" s="15"/>
      <c r="X376" s="10"/>
      <c r="Y376" s="10"/>
      <c r="Z376" s="10"/>
      <c r="AA376" s="16"/>
      <c r="AB376" s="17"/>
      <c r="AC376" s="10"/>
      <c r="AD376" s="18"/>
      <c r="AE376" s="19"/>
      <c r="AF376" s="20"/>
      <c r="AG376" s="20"/>
    </row>
    <row r="377" spans="1:33" x14ac:dyDescent="0.25">
      <c r="A377" s="14"/>
      <c r="B377" s="14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S377" s="14"/>
      <c r="V377" s="65"/>
      <c r="W377" s="15"/>
      <c r="X377" s="10"/>
      <c r="Y377" s="10"/>
      <c r="Z377" s="10"/>
      <c r="AA377" s="16"/>
      <c r="AB377" s="17"/>
      <c r="AC377" s="10"/>
      <c r="AD377" s="18"/>
      <c r="AE377" s="19"/>
      <c r="AF377" s="20"/>
      <c r="AG377" s="20"/>
    </row>
    <row r="378" spans="1:33" x14ac:dyDescent="0.25">
      <c r="A378" s="14"/>
      <c r="B378" s="14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S378" s="14"/>
      <c r="V378" s="65"/>
      <c r="W378" s="15"/>
      <c r="X378" s="10"/>
      <c r="Y378" s="10"/>
      <c r="Z378" s="10"/>
      <c r="AA378" s="16"/>
      <c r="AB378" s="17"/>
      <c r="AC378" s="10"/>
      <c r="AD378" s="18"/>
      <c r="AE378" s="19"/>
      <c r="AF378" s="20"/>
      <c r="AG378" s="20"/>
    </row>
    <row r="379" spans="1:33" x14ac:dyDescent="0.25">
      <c r="A379" s="14"/>
      <c r="B379" s="14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S379" s="14"/>
      <c r="V379" s="65"/>
      <c r="W379" s="15"/>
      <c r="X379" s="10"/>
      <c r="Y379" s="10"/>
      <c r="Z379" s="10"/>
      <c r="AA379" s="16"/>
      <c r="AB379" s="17"/>
      <c r="AC379" s="10"/>
      <c r="AD379" s="18"/>
      <c r="AE379" s="19"/>
      <c r="AF379" s="20"/>
      <c r="AG379" s="20"/>
    </row>
    <row r="380" spans="1:33" x14ac:dyDescent="0.25">
      <c r="A380" s="14"/>
      <c r="B380" s="14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S380" s="14"/>
      <c r="V380" s="65"/>
      <c r="W380" s="15"/>
      <c r="X380" s="10"/>
      <c r="Y380" s="10"/>
      <c r="Z380" s="10"/>
      <c r="AA380" s="16"/>
      <c r="AB380" s="17"/>
      <c r="AC380" s="10"/>
      <c r="AD380" s="18"/>
      <c r="AE380" s="19"/>
      <c r="AF380" s="20"/>
      <c r="AG380" s="20"/>
    </row>
    <row r="381" spans="1:33" x14ac:dyDescent="0.25">
      <c r="A381" s="14"/>
      <c r="B381" s="14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S381" s="14"/>
      <c r="V381" s="65"/>
      <c r="W381" s="15"/>
      <c r="X381" s="10"/>
      <c r="Y381" s="10"/>
      <c r="Z381" s="10"/>
      <c r="AA381" s="16"/>
      <c r="AB381" s="17"/>
      <c r="AC381" s="10"/>
      <c r="AD381" s="18"/>
      <c r="AE381" s="19"/>
      <c r="AF381" s="20"/>
      <c r="AG381" s="20"/>
    </row>
    <row r="382" spans="1:33" x14ac:dyDescent="0.25">
      <c r="A382" s="14"/>
      <c r="B382" s="14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S382" s="14"/>
      <c r="V382" s="65"/>
      <c r="W382" s="15"/>
      <c r="X382" s="10"/>
      <c r="Y382" s="10"/>
      <c r="Z382" s="10"/>
      <c r="AA382" s="16"/>
      <c r="AB382" s="17"/>
      <c r="AC382" s="10"/>
      <c r="AD382" s="18"/>
      <c r="AE382" s="19"/>
      <c r="AF382" s="20"/>
      <c r="AG382" s="20"/>
    </row>
    <row r="383" spans="1:33" x14ac:dyDescent="0.25">
      <c r="A383" s="14"/>
      <c r="B383" s="14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S383" s="14"/>
      <c r="V383" s="65"/>
      <c r="W383" s="15"/>
      <c r="X383" s="10"/>
      <c r="Y383" s="10"/>
      <c r="Z383" s="10"/>
      <c r="AA383" s="16"/>
      <c r="AB383" s="17"/>
      <c r="AC383" s="10"/>
      <c r="AD383" s="18"/>
      <c r="AE383" s="19"/>
      <c r="AF383" s="20"/>
      <c r="AG383" s="20"/>
    </row>
    <row r="384" spans="1:33" x14ac:dyDescent="0.25">
      <c r="A384" s="14"/>
      <c r="B384" s="14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S384" s="14"/>
      <c r="V384" s="65"/>
      <c r="W384" s="15"/>
      <c r="X384" s="10"/>
      <c r="Y384" s="10"/>
      <c r="Z384" s="10"/>
      <c r="AA384" s="16"/>
      <c r="AB384" s="17"/>
      <c r="AC384" s="10"/>
      <c r="AD384" s="18"/>
      <c r="AE384" s="19"/>
      <c r="AF384" s="20"/>
      <c r="AG384" s="20"/>
    </row>
    <row r="385" spans="1:33" x14ac:dyDescent="0.25">
      <c r="A385" s="14"/>
      <c r="B385" s="14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S385" s="14"/>
      <c r="V385" s="65"/>
      <c r="W385" s="15"/>
      <c r="X385" s="10"/>
      <c r="Y385" s="10"/>
      <c r="Z385" s="10"/>
      <c r="AA385" s="16"/>
      <c r="AB385" s="17"/>
      <c r="AC385" s="10"/>
      <c r="AD385" s="18"/>
      <c r="AE385" s="19"/>
      <c r="AF385" s="20"/>
      <c r="AG385" s="20"/>
    </row>
    <row r="386" spans="1:33" x14ac:dyDescent="0.25">
      <c r="A386" s="14"/>
      <c r="B386" s="14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S386" s="14"/>
      <c r="V386" s="65"/>
      <c r="W386" s="15"/>
      <c r="X386" s="10"/>
      <c r="Y386" s="10"/>
      <c r="Z386" s="10"/>
      <c r="AA386" s="16"/>
      <c r="AB386" s="17"/>
      <c r="AC386" s="10"/>
      <c r="AD386" s="18"/>
      <c r="AE386" s="19"/>
      <c r="AF386" s="20"/>
      <c r="AG386" s="20"/>
    </row>
    <row r="387" spans="1:33" x14ac:dyDescent="0.25">
      <c r="A387" s="14"/>
      <c r="B387" s="14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S387" s="14"/>
      <c r="V387" s="65"/>
      <c r="W387" s="15"/>
      <c r="X387" s="10"/>
      <c r="Y387" s="10"/>
      <c r="Z387" s="10"/>
      <c r="AA387" s="16"/>
      <c r="AB387" s="17"/>
      <c r="AC387" s="10"/>
      <c r="AD387" s="18"/>
      <c r="AE387" s="19"/>
      <c r="AF387" s="20"/>
      <c r="AG387" s="20"/>
    </row>
    <row r="388" spans="1:33" x14ac:dyDescent="0.25">
      <c r="A388" s="14"/>
      <c r="B388" s="14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S388" s="14"/>
      <c r="V388" s="65"/>
      <c r="W388" s="15"/>
      <c r="X388" s="10"/>
      <c r="Y388" s="10"/>
      <c r="Z388" s="10"/>
      <c r="AA388" s="16"/>
      <c r="AB388" s="17"/>
      <c r="AC388" s="10"/>
      <c r="AD388" s="18"/>
      <c r="AE388" s="19"/>
      <c r="AF388" s="20"/>
      <c r="AG388" s="20"/>
    </row>
    <row r="389" spans="1:33" x14ac:dyDescent="0.25">
      <c r="A389" s="14"/>
      <c r="B389" s="14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S389" s="14"/>
      <c r="V389" s="65"/>
      <c r="W389" s="15"/>
      <c r="X389" s="10"/>
      <c r="Y389" s="10"/>
      <c r="Z389" s="10"/>
      <c r="AA389" s="16"/>
      <c r="AB389" s="17"/>
      <c r="AC389" s="10"/>
      <c r="AD389" s="18"/>
      <c r="AE389" s="19"/>
      <c r="AF389" s="20"/>
      <c r="AG389" s="20"/>
    </row>
    <row r="390" spans="1:33" x14ac:dyDescent="0.25">
      <c r="A390" s="14"/>
      <c r="B390" s="14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S390" s="14"/>
      <c r="V390" s="65"/>
      <c r="W390" s="15"/>
      <c r="X390" s="10"/>
      <c r="Y390" s="10"/>
      <c r="Z390" s="10"/>
      <c r="AA390" s="16"/>
      <c r="AB390" s="17"/>
      <c r="AC390" s="10"/>
      <c r="AD390" s="18"/>
      <c r="AE390" s="19"/>
      <c r="AF390" s="20"/>
      <c r="AG390" s="20"/>
    </row>
    <row r="391" spans="1:33" x14ac:dyDescent="0.25">
      <c r="A391" s="14"/>
      <c r="B391" s="14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S391" s="14"/>
      <c r="V391" s="65"/>
      <c r="W391" s="15"/>
      <c r="X391" s="10"/>
      <c r="Y391" s="10"/>
      <c r="Z391" s="10"/>
      <c r="AA391" s="16"/>
      <c r="AB391" s="17"/>
      <c r="AC391" s="10"/>
      <c r="AD391" s="18"/>
      <c r="AE391" s="19"/>
      <c r="AF391" s="20"/>
      <c r="AG391" s="20"/>
    </row>
    <row r="392" spans="1:33" x14ac:dyDescent="0.25">
      <c r="A392" s="14"/>
      <c r="B392" s="14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S392" s="14"/>
      <c r="V392" s="65"/>
      <c r="W392" s="15"/>
      <c r="X392" s="10"/>
      <c r="Y392" s="10"/>
      <c r="Z392" s="10"/>
      <c r="AA392" s="16"/>
      <c r="AB392" s="17"/>
      <c r="AC392" s="10"/>
      <c r="AD392" s="18"/>
      <c r="AE392" s="19"/>
      <c r="AF392" s="20"/>
      <c r="AG392" s="20"/>
    </row>
    <row r="393" spans="1:33" x14ac:dyDescent="0.25">
      <c r="A393" s="14"/>
      <c r="B393" s="14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S393" s="14"/>
      <c r="V393" s="65"/>
      <c r="W393" s="15"/>
      <c r="X393" s="10"/>
      <c r="Y393" s="10"/>
      <c r="Z393" s="10"/>
      <c r="AA393" s="16"/>
      <c r="AB393" s="17"/>
      <c r="AC393" s="10"/>
      <c r="AD393" s="18"/>
      <c r="AE393" s="19"/>
      <c r="AF393" s="20"/>
      <c r="AG393" s="20"/>
    </row>
    <row r="394" spans="1:33" x14ac:dyDescent="0.25">
      <c r="A394" s="14"/>
      <c r="B394" s="14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S394" s="14"/>
      <c r="V394" s="65"/>
      <c r="W394" s="15"/>
      <c r="X394" s="10"/>
      <c r="Y394" s="10"/>
      <c r="Z394" s="10"/>
      <c r="AA394" s="16"/>
      <c r="AB394" s="17"/>
      <c r="AC394" s="10"/>
      <c r="AD394" s="18"/>
      <c r="AE394" s="19"/>
      <c r="AF394" s="20"/>
      <c r="AG394" s="20"/>
    </row>
    <row r="395" spans="1:33" s="8" customFormat="1" x14ac:dyDescent="0.25">
      <c r="A395" s="14"/>
      <c r="B395" s="14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64"/>
      <c r="R395" s="14"/>
      <c r="S395" s="14"/>
      <c r="T395"/>
      <c r="U395" s="63"/>
      <c r="V395" s="65"/>
      <c r="W395" s="15"/>
      <c r="X395" s="10"/>
      <c r="Y395" s="10"/>
      <c r="Z395" s="10"/>
      <c r="AA395" s="16"/>
      <c r="AB395" s="17"/>
      <c r="AC395" s="10"/>
      <c r="AD395" s="18"/>
      <c r="AE395" s="19"/>
      <c r="AF395" s="20"/>
      <c r="AG395" s="20"/>
    </row>
    <row r="396" spans="1:33" x14ac:dyDescent="0.25">
      <c r="A396" s="14"/>
      <c r="B396" s="14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S396" s="14"/>
      <c r="V396" s="65"/>
      <c r="W396" s="15"/>
      <c r="X396" s="10"/>
      <c r="Y396" s="10"/>
      <c r="Z396" s="10"/>
      <c r="AA396" s="16"/>
      <c r="AB396" s="17"/>
      <c r="AC396" s="10"/>
      <c r="AD396" s="18"/>
      <c r="AE396" s="19"/>
      <c r="AF396" s="20"/>
      <c r="AG396" s="20"/>
    </row>
    <row r="397" spans="1:33" x14ac:dyDescent="0.25">
      <c r="A397" s="14"/>
      <c r="B397" s="14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S397" s="14"/>
      <c r="V397" s="65"/>
      <c r="W397" s="15"/>
      <c r="X397" s="10"/>
      <c r="Y397" s="10"/>
      <c r="Z397" s="10"/>
      <c r="AA397" s="16"/>
      <c r="AB397" s="17"/>
      <c r="AC397" s="10"/>
      <c r="AD397" s="18"/>
      <c r="AE397" s="19"/>
      <c r="AF397" s="20"/>
      <c r="AG397" s="20"/>
    </row>
    <row r="398" spans="1:33" x14ac:dyDescent="0.25">
      <c r="A398" s="14"/>
      <c r="B398" s="14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S398" s="14"/>
      <c r="V398" s="65"/>
      <c r="W398" s="15"/>
      <c r="X398" s="10"/>
      <c r="Y398" s="10"/>
      <c r="Z398" s="10"/>
      <c r="AA398" s="16"/>
      <c r="AB398" s="17"/>
      <c r="AC398" s="10"/>
      <c r="AD398" s="18"/>
      <c r="AE398" s="19"/>
      <c r="AF398" s="20"/>
      <c r="AG398" s="20"/>
    </row>
    <row r="399" spans="1:33" x14ac:dyDescent="0.25">
      <c r="A399" s="14"/>
      <c r="B399" s="14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S399" s="14"/>
      <c r="V399" s="65"/>
      <c r="W399" s="15"/>
      <c r="X399" s="10"/>
      <c r="Y399" s="10"/>
      <c r="Z399" s="10"/>
      <c r="AA399" s="16"/>
      <c r="AB399" s="17"/>
      <c r="AC399" s="10"/>
      <c r="AD399" s="18"/>
      <c r="AE399" s="19"/>
      <c r="AF399" s="20"/>
      <c r="AG399" s="20"/>
    </row>
    <row r="400" spans="1:33" x14ac:dyDescent="0.25">
      <c r="A400" s="14"/>
      <c r="B400" s="14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S400" s="14"/>
      <c r="V400" s="65"/>
      <c r="W400" s="15"/>
      <c r="X400" s="10"/>
      <c r="Y400" s="10"/>
      <c r="Z400" s="10"/>
      <c r="AA400" s="16"/>
      <c r="AB400" s="17"/>
      <c r="AC400" s="10"/>
      <c r="AD400" s="18"/>
      <c r="AE400" s="19"/>
      <c r="AF400" s="20"/>
      <c r="AG400" s="20"/>
    </row>
    <row r="401" spans="1:33" x14ac:dyDescent="0.25">
      <c r="A401" s="14"/>
      <c r="B401" s="14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S401" s="14"/>
      <c r="V401" s="65"/>
      <c r="W401" s="15"/>
      <c r="X401" s="10"/>
      <c r="Y401" s="10"/>
      <c r="Z401" s="10"/>
      <c r="AA401" s="16"/>
      <c r="AB401" s="17"/>
      <c r="AC401" s="10"/>
      <c r="AD401" s="18"/>
      <c r="AE401" s="19"/>
      <c r="AF401" s="20"/>
      <c r="AG401" s="20"/>
    </row>
    <row r="402" spans="1:33" x14ac:dyDescent="0.25">
      <c r="A402" s="14"/>
      <c r="B402" s="14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S402" s="14"/>
      <c r="V402" s="65"/>
      <c r="W402" s="15"/>
      <c r="X402" s="10"/>
      <c r="Y402" s="10"/>
      <c r="Z402" s="10"/>
      <c r="AA402" s="16"/>
      <c r="AB402" s="17"/>
      <c r="AC402" s="10"/>
      <c r="AD402" s="18"/>
      <c r="AE402" s="19"/>
      <c r="AF402" s="20"/>
      <c r="AG402" s="20"/>
    </row>
    <row r="403" spans="1:33" x14ac:dyDescent="0.25">
      <c r="A403" s="14"/>
      <c r="B403" s="14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S403" s="14"/>
      <c r="V403" s="65"/>
      <c r="W403" s="15"/>
      <c r="X403" s="10"/>
      <c r="Y403" s="10"/>
      <c r="Z403" s="10"/>
      <c r="AA403" s="16"/>
      <c r="AB403" s="17"/>
      <c r="AC403" s="10"/>
      <c r="AD403" s="18"/>
      <c r="AE403" s="19"/>
      <c r="AF403" s="20"/>
      <c r="AG403" s="20"/>
    </row>
    <row r="404" spans="1:33" x14ac:dyDescent="0.25">
      <c r="A404" s="14"/>
      <c r="B404" s="14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S404" s="14"/>
      <c r="V404" s="6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</row>
    <row r="405" spans="1:33" s="8" customFormat="1" x14ac:dyDescent="0.25">
      <c r="A405" s="14"/>
      <c r="B405" s="14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64"/>
      <c r="R405" s="14"/>
      <c r="S405" s="14"/>
      <c r="T405"/>
      <c r="U405" s="63"/>
      <c r="V405" s="6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</row>
    <row r="406" spans="1:33" x14ac:dyDescent="0.25">
      <c r="A406" s="14"/>
      <c r="B406" s="14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S406" s="14"/>
      <c r="V406" s="6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</row>
    <row r="407" spans="1:33" x14ac:dyDescent="0.25">
      <c r="A407" s="14"/>
      <c r="B407" s="14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S407" s="14"/>
      <c r="V407" s="6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</row>
    <row r="408" spans="1:33" x14ac:dyDescent="0.25">
      <c r="A408" s="14"/>
      <c r="B408" s="14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S408" s="14"/>
      <c r="V408" s="6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</row>
    <row r="409" spans="1:33" x14ac:dyDescent="0.25">
      <c r="A409" s="14"/>
      <c r="B409" s="14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S409" s="14"/>
      <c r="V409" s="6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</row>
    <row r="410" spans="1:33" x14ac:dyDescent="0.25">
      <c r="A410" s="14"/>
      <c r="B410" s="14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S410" s="14"/>
      <c r="V410" s="6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</row>
    <row r="411" spans="1:33" x14ac:dyDescent="0.25">
      <c r="A411" s="14"/>
      <c r="B411" s="14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S411" s="14"/>
      <c r="V411" s="6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</row>
    <row r="412" spans="1:33" x14ac:dyDescent="0.25">
      <c r="A412" s="14"/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S412" s="14"/>
      <c r="V412" s="6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</row>
    <row r="413" spans="1:33" x14ac:dyDescent="0.25">
      <c r="A413" s="14"/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S413" s="14"/>
    </row>
    <row r="414" spans="1:33" x14ac:dyDescent="0.25">
      <c r="A414" s="14"/>
      <c r="B414" s="14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S414" s="14"/>
    </row>
  </sheetData>
  <sortState xmlns:xlrd2="http://schemas.microsoft.com/office/spreadsheetml/2017/richdata2" ref="C4:M259">
    <sortCondition ref="L4:L259"/>
  </sortState>
  <mergeCells count="2">
    <mergeCell ref="C289:E289"/>
    <mergeCell ref="C279:E279"/>
  </mergeCells>
  <pageMargins left="0.70866141732283472" right="0.70866141732283472" top="0.74803149606299213" bottom="0.74803149606299213" header="0.31496062992125984" footer="0.31496062992125984"/>
  <pageSetup paperSize="9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BM59"/>
  <sheetViews>
    <sheetView showGridLines="0" tabSelected="1" zoomScale="70" zoomScaleNormal="70" workbookViewId="0">
      <selection activeCell="D10" sqref="D10"/>
    </sheetView>
  </sheetViews>
  <sheetFormatPr baseColWidth="10" defaultRowHeight="15" outlineLevelRow="1" outlineLevelCol="1" x14ac:dyDescent="0.25"/>
  <cols>
    <col min="1" max="1" width="5.7109375" style="112" customWidth="1"/>
    <col min="2" max="2" width="64.28515625" style="112" customWidth="1"/>
    <col min="3" max="3" width="16" style="112" bestFit="1" customWidth="1"/>
    <col min="4" max="4" width="16" style="112" hidden="1" customWidth="1" outlineLevel="1"/>
    <col min="5" max="6" width="14.28515625" style="112" hidden="1" customWidth="1" outlineLevel="1"/>
    <col min="7" max="7" width="15" style="112" hidden="1" customWidth="1" outlineLevel="1"/>
    <col min="8" max="8" width="2.7109375" style="112" customWidth="1" collapsed="1"/>
    <col min="9" max="9" width="15.7109375" style="112" customWidth="1"/>
    <col min="10" max="13" width="11.7109375" style="112" hidden="1" customWidth="1" outlineLevel="1"/>
    <col min="14" max="14" width="15.7109375" style="112" customWidth="1" collapsed="1"/>
    <col min="15" max="18" width="14.28515625" style="112" hidden="1" customWidth="1" outlineLevel="1"/>
    <col min="19" max="19" width="2.7109375" style="112" customWidth="1" collapsed="1"/>
    <col min="20" max="20" width="15.7109375" style="112" customWidth="1"/>
    <col min="21" max="24" width="15.28515625" style="112" hidden="1" customWidth="1" outlineLevel="1"/>
    <col min="25" max="25" width="15.7109375" style="112" customWidth="1" collapsed="1"/>
    <col min="26" max="27" width="14.28515625" style="112" hidden="1" customWidth="1" outlineLevel="1"/>
    <col min="28" max="28" width="14.85546875" style="112" hidden="1" customWidth="1" outlineLevel="1"/>
    <col min="29" max="29" width="14.28515625" style="112" hidden="1" customWidth="1" outlineLevel="1"/>
    <col min="30" max="30" width="13" style="112" bestFit="1" customWidth="1" collapsed="1"/>
    <col min="31" max="31" width="13" style="112" bestFit="1" customWidth="1"/>
    <col min="32" max="16384" width="11.42578125" style="112"/>
  </cols>
  <sheetData>
    <row r="1" spans="2:65" ht="55.5" customHeight="1" x14ac:dyDescent="0.25"/>
    <row r="2" spans="2:65" ht="36" x14ac:dyDescent="0.25">
      <c r="B2" s="172" t="s">
        <v>886</v>
      </c>
    </row>
    <row r="3" spans="2:65" ht="47.25" thickBot="1" x14ac:dyDescent="0.3">
      <c r="B3" s="171" t="s">
        <v>522</v>
      </c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4"/>
      <c r="W3" s="164"/>
      <c r="X3" s="164"/>
      <c r="Y3" s="165" t="s">
        <v>502</v>
      </c>
      <c r="AE3" s="170"/>
      <c r="AF3" s="175"/>
      <c r="AG3" s="170"/>
      <c r="AH3" s="170"/>
      <c r="AI3" s="170"/>
      <c r="AJ3" s="170"/>
      <c r="AK3" s="170"/>
      <c r="AL3" s="170"/>
      <c r="AM3" s="170"/>
      <c r="AN3" s="170"/>
      <c r="AO3" s="170"/>
      <c r="AP3" s="170"/>
    </row>
    <row r="4" spans="2:65" x14ac:dyDescent="0.25"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</row>
    <row r="5" spans="2:65" ht="34.5" thickBot="1" x14ac:dyDescent="0.3">
      <c r="B5" s="123" t="s">
        <v>535</v>
      </c>
      <c r="C5" s="124"/>
      <c r="D5" s="124"/>
      <c r="E5" s="124"/>
      <c r="F5" s="124"/>
      <c r="G5" s="124"/>
      <c r="H5" s="124"/>
      <c r="I5" s="124"/>
      <c r="J5" s="124"/>
      <c r="K5" s="124"/>
      <c r="L5" s="124"/>
      <c r="M5" s="124"/>
      <c r="N5" s="124"/>
      <c r="O5" s="124"/>
      <c r="P5" s="124"/>
      <c r="Q5" s="124"/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E5" s="170"/>
      <c r="AF5" s="197"/>
      <c r="AG5" s="197"/>
      <c r="AH5" s="197"/>
      <c r="AI5" s="197"/>
      <c r="AJ5" s="197"/>
      <c r="AK5" s="197"/>
      <c r="AL5" s="197"/>
      <c r="AM5" s="197"/>
      <c r="AN5" s="197"/>
      <c r="AO5" s="197"/>
      <c r="AP5" s="170"/>
    </row>
    <row r="6" spans="2:65" s="114" customFormat="1" ht="15.75" thickTop="1" x14ac:dyDescent="0.25"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BM6" s="112" t="s">
        <v>502</v>
      </c>
    </row>
    <row r="7" spans="2:65" s="114" customFormat="1" x14ac:dyDescent="0.25">
      <c r="C7" s="128" t="s">
        <v>527</v>
      </c>
      <c r="D7" s="126"/>
      <c r="E7" s="126"/>
      <c r="F7" s="126"/>
      <c r="G7" s="126"/>
      <c r="H7" s="126"/>
      <c r="I7" s="199" t="s">
        <v>524</v>
      </c>
      <c r="J7" s="199"/>
      <c r="K7" s="199"/>
      <c r="L7" s="199"/>
      <c r="M7" s="199"/>
      <c r="N7" s="199"/>
      <c r="O7" s="128"/>
      <c r="P7" s="128"/>
      <c r="Q7" s="128"/>
      <c r="R7" s="128"/>
      <c r="S7" s="129"/>
      <c r="T7" s="199" t="s">
        <v>523</v>
      </c>
      <c r="U7" s="199"/>
      <c r="V7" s="199"/>
      <c r="W7" s="199"/>
      <c r="X7" s="199"/>
      <c r="Y7" s="199"/>
      <c r="Z7" s="128"/>
      <c r="AA7" s="128"/>
      <c r="AB7" s="128"/>
      <c r="AC7" s="128"/>
      <c r="AE7" s="170"/>
      <c r="AF7" s="170"/>
      <c r="AG7" s="170"/>
      <c r="AH7" s="170"/>
      <c r="AI7" s="170"/>
      <c r="AJ7" s="168"/>
      <c r="AK7" s="170"/>
      <c r="AL7" s="170"/>
      <c r="AM7" s="170"/>
      <c r="AN7" s="170"/>
      <c r="AO7" s="170"/>
      <c r="AP7" s="170"/>
      <c r="BM7" s="112" t="s">
        <v>503</v>
      </c>
    </row>
    <row r="8" spans="2:65" s="114" customFormat="1" x14ac:dyDescent="0.25">
      <c r="C8" s="198" t="s">
        <v>82</v>
      </c>
      <c r="D8" s="200" t="s">
        <v>502</v>
      </c>
      <c r="E8" s="200" t="s">
        <v>503</v>
      </c>
      <c r="F8" s="200" t="s">
        <v>504</v>
      </c>
      <c r="G8" s="200" t="s">
        <v>505</v>
      </c>
      <c r="H8" s="115"/>
      <c r="I8" s="198" t="s">
        <v>510</v>
      </c>
      <c r="J8" s="200" t="s">
        <v>502</v>
      </c>
      <c r="K8" s="200" t="s">
        <v>503</v>
      </c>
      <c r="L8" s="200" t="s">
        <v>504</v>
      </c>
      <c r="M8" s="200" t="s">
        <v>505</v>
      </c>
      <c r="N8" s="198" t="s">
        <v>509</v>
      </c>
      <c r="O8" s="200" t="s">
        <v>502</v>
      </c>
      <c r="P8" s="200" t="s">
        <v>503</v>
      </c>
      <c r="Q8" s="200" t="s">
        <v>504</v>
      </c>
      <c r="R8" s="200" t="s">
        <v>505</v>
      </c>
      <c r="S8" s="115"/>
      <c r="T8" s="198" t="s">
        <v>510</v>
      </c>
      <c r="U8" s="200" t="s">
        <v>502</v>
      </c>
      <c r="V8" s="200" t="s">
        <v>503</v>
      </c>
      <c r="W8" s="200" t="s">
        <v>504</v>
      </c>
      <c r="X8" s="200" t="s">
        <v>505</v>
      </c>
      <c r="Y8" s="198" t="s">
        <v>509</v>
      </c>
      <c r="Z8" s="200" t="s">
        <v>502</v>
      </c>
      <c r="AA8" s="200" t="s">
        <v>503</v>
      </c>
      <c r="AB8" s="200" t="s">
        <v>504</v>
      </c>
      <c r="AC8" s="200" t="s">
        <v>505</v>
      </c>
      <c r="AE8" s="170"/>
      <c r="AF8" s="170"/>
      <c r="AG8" s="170"/>
      <c r="AH8" s="170"/>
      <c r="AI8" s="170"/>
      <c r="AJ8" s="168"/>
      <c r="AK8" s="170"/>
      <c r="AL8" s="170"/>
      <c r="AM8" s="170"/>
      <c r="AN8" s="170"/>
      <c r="AO8" s="170"/>
      <c r="AP8" s="170"/>
      <c r="BM8" s="112" t="s">
        <v>504</v>
      </c>
    </row>
    <row r="9" spans="2:65" s="114" customFormat="1" x14ac:dyDescent="0.25">
      <c r="B9" s="126"/>
      <c r="C9" s="199"/>
      <c r="D9" s="201"/>
      <c r="E9" s="201"/>
      <c r="F9" s="201"/>
      <c r="G9" s="201"/>
      <c r="H9" s="127"/>
      <c r="I9" s="199"/>
      <c r="J9" s="201"/>
      <c r="K9" s="201"/>
      <c r="L9" s="201"/>
      <c r="M9" s="201"/>
      <c r="N9" s="199"/>
      <c r="O9" s="201"/>
      <c r="P9" s="201"/>
      <c r="Q9" s="201"/>
      <c r="R9" s="201"/>
      <c r="S9" s="127"/>
      <c r="T9" s="199"/>
      <c r="U9" s="201"/>
      <c r="V9" s="201"/>
      <c r="W9" s="201"/>
      <c r="X9" s="201"/>
      <c r="Y9" s="199"/>
      <c r="Z9" s="201"/>
      <c r="AA9" s="201"/>
      <c r="AB9" s="201"/>
      <c r="AC9" s="201"/>
      <c r="AE9" s="170"/>
      <c r="AF9" s="170"/>
      <c r="AG9" s="170"/>
      <c r="AH9" s="170"/>
      <c r="AI9" s="170"/>
      <c r="AJ9" s="168"/>
      <c r="AK9" s="170"/>
      <c r="AL9" s="170"/>
      <c r="AM9" s="170"/>
      <c r="AN9" s="170"/>
      <c r="AO9" s="170"/>
      <c r="AP9" s="170"/>
      <c r="BM9" s="112" t="s">
        <v>505</v>
      </c>
    </row>
    <row r="10" spans="2:65" s="114" customFormat="1" x14ac:dyDescent="0.25">
      <c r="B10" s="114" t="s">
        <v>498</v>
      </c>
      <c r="C10" s="154">
        <f>IF($Y$3="T1",D10,IF($Y$3="T2",E10,IF($Y$3="T3",F10,IF($Y$3="T4",G10))))</f>
        <v>38.922140896642276</v>
      </c>
      <c r="D10" s="154">
        <f>APR.FP!$Z$9</f>
        <v>38.922140896642276</v>
      </c>
      <c r="E10" s="154">
        <f>APR.FP!$Z$14</f>
        <v>0</v>
      </c>
      <c r="F10" s="154">
        <f>APR.FP!$Z$19</f>
        <v>0</v>
      </c>
      <c r="G10" s="154">
        <f>APR.FP!$Z$24</f>
        <v>0</v>
      </c>
      <c r="H10" s="116"/>
      <c r="I10" s="156">
        <f>IF($Y$3="T1",J10,IF($Y$3="T2",K10,IF($Y$3="T3",L10,IF($Y$3="T4",M10))))</f>
        <v>39</v>
      </c>
      <c r="J10" s="156">
        <f>APR.FP!$AA$10</f>
        <v>39</v>
      </c>
      <c r="K10" s="156">
        <f>APR.FP!$AA$15</f>
        <v>0</v>
      </c>
      <c r="L10" s="156">
        <f>APR.FP!$AA$20</f>
        <v>0</v>
      </c>
      <c r="M10" s="156">
        <f>APR.FP!$AA$25</f>
        <v>0</v>
      </c>
      <c r="N10" s="154">
        <f>IF($Y$3="T1",O10,IF($Y$3="T2",P10,IF($Y$3="T3",Q10,IF($Y$3="T4",R10))))</f>
        <v>16195.610000000002</v>
      </c>
      <c r="O10" s="154">
        <f>APR.FP!$Y$10</f>
        <v>16195.610000000002</v>
      </c>
      <c r="P10" s="154">
        <f>APR.FP!$Y$15</f>
        <v>0</v>
      </c>
      <c r="Q10" s="154">
        <f>APR.FP!$Y$20</f>
        <v>0</v>
      </c>
      <c r="R10" s="154">
        <f>APR.FP!$Y$25</f>
        <v>0</v>
      </c>
      <c r="T10" s="156">
        <f>IF($Y$3="T1",U10,IF($Y$3="T2",V10,IF($Y$3="T3",W10,IF($Y$3="T4",X10))))</f>
        <v>98</v>
      </c>
      <c r="U10" s="156">
        <f>APR.FP!$AA$11</f>
        <v>98</v>
      </c>
      <c r="V10" s="156">
        <f>APR.FP!$AA$16</f>
        <v>0</v>
      </c>
      <c r="W10" s="156">
        <f>APR.FP!$AA$21</f>
        <v>0</v>
      </c>
      <c r="X10" s="156">
        <f>APR.FP!$AA$26</f>
        <v>0</v>
      </c>
      <c r="Y10" s="154">
        <f>IF($Y$3="T1",Z10,IF($Y$3="T2",AA10,IF($Y$3="T3",AB10,IF($Y$3="T4",AC10))))</f>
        <v>83826.219999999987</v>
      </c>
      <c r="Z10" s="154">
        <f>APR.FP!$Y$11</f>
        <v>83826.219999999987</v>
      </c>
      <c r="AA10" s="154">
        <f>APR.FP!$Y$16</f>
        <v>0</v>
      </c>
      <c r="AB10" s="154">
        <f>APR.FP!$Y$21</f>
        <v>0</v>
      </c>
      <c r="AC10" s="154">
        <f>APR.FP!$Y$26</f>
        <v>0</v>
      </c>
      <c r="AE10" s="176"/>
      <c r="AF10" s="170"/>
      <c r="AG10" s="170"/>
      <c r="AH10" s="170"/>
      <c r="AI10" s="170"/>
      <c r="AJ10" s="168"/>
      <c r="AK10" s="170"/>
      <c r="AL10" s="170"/>
      <c r="AM10" s="170"/>
      <c r="AN10" s="170"/>
      <c r="AO10" s="170"/>
      <c r="AP10" s="170"/>
    </row>
    <row r="11" spans="2:65" s="114" customFormat="1" x14ac:dyDescent="0.25">
      <c r="B11" s="114" t="s">
        <v>552</v>
      </c>
      <c r="C11" s="154">
        <f>IF($Y$3="T1",D11,IF($Y$3="T2",E11,IF($Y$3="T3",F11,IF($Y$3="T4",G11))))</f>
        <v>0</v>
      </c>
      <c r="D11" s="154">
        <f>IMM.FP!$Z$9</f>
        <v>0</v>
      </c>
      <c r="E11" s="154">
        <f>IMM.FP!$Z$14</f>
        <v>0</v>
      </c>
      <c r="F11" s="154">
        <f>IMM.FP!$Z$19</f>
        <v>0</v>
      </c>
      <c r="G11" s="154">
        <f>IMM.FP!$Z$24</f>
        <v>0</v>
      </c>
      <c r="H11" s="116"/>
      <c r="I11" s="156">
        <f>IF($Y$3="T1",J11,IF($Y$3="T2",K11,IF($Y$3="T3",L11,IF($Y$3="T4",M11))))</f>
        <v>0</v>
      </c>
      <c r="J11" s="156">
        <f>IMM.FP!$AA$10</f>
        <v>0</v>
      </c>
      <c r="K11" s="156">
        <f>IMM.FP!$AA$15</f>
        <v>0</v>
      </c>
      <c r="L11" s="156">
        <f>IMM.FP!$AA$20</f>
        <v>0</v>
      </c>
      <c r="M11" s="156">
        <f>IMM.FP!$AA$25</f>
        <v>0</v>
      </c>
      <c r="N11" s="154">
        <f>IF($Y$3="T1",O11,IF($Y$3="T2",P11,IF($Y$3="T3",Q11,IF($Y$3="T4",R11))))</f>
        <v>0</v>
      </c>
      <c r="O11" s="154">
        <f>IMM.FP!$Y$10</f>
        <v>0</v>
      </c>
      <c r="P11" s="154">
        <f>IMM.FP!$Y$15</f>
        <v>0</v>
      </c>
      <c r="Q11" s="154">
        <f>IMM.FP!$Y$20</f>
        <v>0</v>
      </c>
      <c r="R11" s="154">
        <f>IMM.FP!$Y$25</f>
        <v>0</v>
      </c>
      <c r="T11" s="156">
        <f>IF($Y$3="T1",U11,IF($Y$3="T2",V11,IF($Y$3="T3",W11,IF($Y$3="T4",X11))))</f>
        <v>0</v>
      </c>
      <c r="U11" s="156">
        <f>IMM.FP!$AA$11</f>
        <v>0</v>
      </c>
      <c r="V11" s="156">
        <f>IMM.FP!$AA$16</f>
        <v>0</v>
      </c>
      <c r="W11" s="156">
        <f>IMM.FP!$AA$21</f>
        <v>0</v>
      </c>
      <c r="X11" s="156">
        <f>IMM.FP!$AA$26</f>
        <v>0</v>
      </c>
      <c r="Y11" s="154">
        <f>IF($Y$3="T1",Z11,IF($Y$3="T2",AA11,IF($Y$3="T3",AB11,IF($Y$3="T4",AC11))))</f>
        <v>0</v>
      </c>
      <c r="Z11" s="154">
        <f>IMM.FP!$Y$11</f>
        <v>0</v>
      </c>
      <c r="AA11" s="154">
        <f>IMM.FP!$Y$16</f>
        <v>0</v>
      </c>
      <c r="AB11" s="154">
        <f>IMM.FP!$Y$21</f>
        <v>0</v>
      </c>
      <c r="AC11" s="154">
        <f>IMM.FP!$Y$26</f>
        <v>0</v>
      </c>
      <c r="AE11" s="170"/>
      <c r="AF11" s="170"/>
      <c r="AG11" s="170"/>
      <c r="AH11" s="170"/>
      <c r="AI11" s="170"/>
      <c r="AJ11" s="168"/>
      <c r="AK11" s="170"/>
      <c r="AL11" s="170"/>
      <c r="AM11" s="170"/>
      <c r="AN11" s="170"/>
      <c r="AO11" s="170"/>
      <c r="AP11" s="170"/>
    </row>
    <row r="12" spans="2:65" s="114" customFormat="1" x14ac:dyDescent="0.25">
      <c r="B12" s="126" t="s">
        <v>526</v>
      </c>
      <c r="C12" s="155"/>
      <c r="D12" s="155"/>
      <c r="E12" s="155"/>
      <c r="F12" s="155"/>
      <c r="G12" s="155"/>
      <c r="H12" s="126"/>
      <c r="I12" s="157"/>
      <c r="J12" s="157"/>
      <c r="K12" s="157"/>
      <c r="L12" s="157"/>
      <c r="M12" s="157"/>
      <c r="N12" s="155"/>
      <c r="O12" s="155"/>
      <c r="P12" s="155"/>
      <c r="Q12" s="155"/>
      <c r="R12" s="155"/>
      <c r="S12" s="126"/>
      <c r="T12" s="157"/>
      <c r="U12" s="157"/>
      <c r="V12" s="157"/>
      <c r="W12" s="157"/>
      <c r="X12" s="157"/>
      <c r="Y12" s="155"/>
      <c r="Z12" s="155"/>
      <c r="AA12" s="155"/>
      <c r="AB12" s="155"/>
      <c r="AC12" s="155"/>
      <c r="AE12" s="170"/>
      <c r="AF12" s="170"/>
      <c r="AG12" s="170"/>
      <c r="AH12" s="170"/>
      <c r="AI12" s="170"/>
      <c r="AJ12" s="168"/>
      <c r="AK12" s="170"/>
      <c r="AL12" s="170"/>
      <c r="AM12" s="170"/>
      <c r="AN12" s="170"/>
      <c r="AO12" s="170"/>
      <c r="AP12" s="170"/>
    </row>
    <row r="13" spans="2:65" s="114" customFormat="1" x14ac:dyDescent="0.25">
      <c r="B13" s="162" t="s">
        <v>527</v>
      </c>
      <c r="I13" s="158">
        <f>SUM(I10:I12)</f>
        <v>39</v>
      </c>
      <c r="J13" s="158"/>
      <c r="K13" s="158"/>
      <c r="L13" s="158"/>
      <c r="M13" s="158"/>
      <c r="N13" s="119">
        <f>SUM(N10:N12)</f>
        <v>16195.610000000002</v>
      </c>
      <c r="O13" s="119"/>
      <c r="P13" s="119"/>
      <c r="Q13" s="119"/>
      <c r="R13" s="119"/>
      <c r="T13" s="158">
        <f>SUM(T10:T12)</f>
        <v>98</v>
      </c>
      <c r="U13" s="158"/>
      <c r="V13" s="158"/>
      <c r="W13" s="158"/>
      <c r="X13" s="158"/>
      <c r="Y13" s="119">
        <f>SUM(Y10:Y12)</f>
        <v>83826.219999999987</v>
      </c>
      <c r="Z13" s="119"/>
      <c r="AA13" s="119"/>
      <c r="AB13" s="119"/>
      <c r="AC13" s="119"/>
      <c r="AD13" s="117"/>
      <c r="AE13" s="170"/>
      <c r="AF13" s="170"/>
      <c r="AG13" s="170"/>
      <c r="AH13" s="170"/>
      <c r="AI13" s="170"/>
      <c r="AJ13" s="168"/>
      <c r="AK13" s="170"/>
      <c r="AL13" s="170"/>
      <c r="AM13" s="170"/>
      <c r="AN13" s="170"/>
      <c r="AO13" s="170"/>
      <c r="AP13" s="170"/>
    </row>
    <row r="14" spans="2:65" s="114" customFormat="1" x14ac:dyDescent="0.25">
      <c r="AD14" s="116"/>
      <c r="AE14" s="170"/>
      <c r="AF14" s="170"/>
      <c r="AG14" s="170"/>
      <c r="AH14" s="170"/>
      <c r="AI14" s="170"/>
      <c r="AJ14" s="168"/>
      <c r="AK14" s="170"/>
      <c r="AL14" s="170"/>
      <c r="AM14" s="170"/>
      <c r="AN14" s="170"/>
      <c r="AO14" s="170"/>
      <c r="AP14" s="170"/>
    </row>
    <row r="15" spans="2:65" ht="34.5" thickBot="1" x14ac:dyDescent="0.3">
      <c r="B15" s="123" t="s">
        <v>536</v>
      </c>
      <c r="C15" s="125"/>
      <c r="D15" s="124"/>
      <c r="E15" s="124"/>
      <c r="F15" s="124"/>
      <c r="G15" s="124"/>
      <c r="H15" s="124"/>
      <c r="I15" s="124"/>
      <c r="J15" s="124"/>
      <c r="K15" s="124"/>
      <c r="L15" s="124"/>
      <c r="M15" s="124"/>
      <c r="N15" s="124"/>
      <c r="O15" s="124"/>
      <c r="P15" s="124"/>
      <c r="Q15" s="124"/>
      <c r="R15" s="124"/>
      <c r="AE15" s="170"/>
      <c r="AF15" s="170"/>
      <c r="AG15" s="170"/>
      <c r="AH15" s="170"/>
      <c r="AI15" s="170"/>
      <c r="AJ15" s="170"/>
      <c r="AK15" s="170"/>
      <c r="AL15" s="170"/>
      <c r="AM15" s="170"/>
      <c r="AN15" s="170"/>
      <c r="AO15" s="170"/>
      <c r="AP15" s="170"/>
    </row>
    <row r="16" spans="2:65" s="114" customFormat="1" ht="15.75" thickTop="1" x14ac:dyDescent="0.25">
      <c r="C16" s="118"/>
      <c r="I16" s="199"/>
      <c r="J16" s="199"/>
      <c r="K16" s="199"/>
      <c r="L16" s="199"/>
      <c r="M16" s="199"/>
      <c r="N16" s="199"/>
      <c r="O16" s="128"/>
      <c r="P16" s="128"/>
      <c r="Q16" s="128"/>
      <c r="R16" s="128"/>
      <c r="S16" s="111"/>
      <c r="T16" s="198"/>
      <c r="U16" s="198"/>
      <c r="V16" s="198"/>
      <c r="W16" s="198"/>
      <c r="X16" s="198"/>
      <c r="Y16" s="198"/>
      <c r="Z16" s="118"/>
      <c r="AA16" s="118"/>
      <c r="AB16" s="118"/>
      <c r="AC16" s="118"/>
      <c r="AE16" s="170"/>
      <c r="AF16" s="170"/>
      <c r="AG16" s="170"/>
      <c r="AH16" s="170"/>
      <c r="AI16" s="170"/>
      <c r="AJ16" s="170"/>
      <c r="AK16" s="170"/>
      <c r="AL16" s="170"/>
      <c r="AM16" s="170"/>
      <c r="AN16" s="170"/>
      <c r="AO16" s="170"/>
      <c r="AP16" s="170"/>
      <c r="BM16" s="112"/>
    </row>
    <row r="17" spans="2:65" s="114" customFormat="1" x14ac:dyDescent="0.25">
      <c r="C17" s="198"/>
      <c r="D17" s="200"/>
      <c r="E17" s="200"/>
      <c r="F17" s="200"/>
      <c r="G17" s="200"/>
      <c r="H17" s="115"/>
      <c r="I17" s="198" t="s">
        <v>510</v>
      </c>
      <c r="J17" s="200" t="s">
        <v>502</v>
      </c>
      <c r="K17" s="200" t="s">
        <v>503</v>
      </c>
      <c r="L17" s="200" t="s">
        <v>504</v>
      </c>
      <c r="M17" s="200" t="s">
        <v>505</v>
      </c>
      <c r="N17" s="198" t="s">
        <v>528</v>
      </c>
      <c r="O17" s="200" t="s">
        <v>502</v>
      </c>
      <c r="P17" s="200" t="s">
        <v>503</v>
      </c>
      <c r="Q17" s="200" t="s">
        <v>504</v>
      </c>
      <c r="R17" s="200" t="s">
        <v>505</v>
      </c>
      <c r="S17" s="115"/>
      <c r="T17" s="198"/>
      <c r="U17" s="200"/>
      <c r="V17" s="200"/>
      <c r="W17" s="200"/>
      <c r="X17" s="200"/>
      <c r="Y17" s="198"/>
      <c r="Z17" s="200"/>
      <c r="AA17" s="200"/>
      <c r="AB17" s="200"/>
      <c r="AC17" s="200"/>
      <c r="AE17" s="170"/>
      <c r="AF17" s="170"/>
      <c r="AG17" s="170"/>
      <c r="AH17" s="170"/>
      <c r="AI17" s="170"/>
      <c r="AJ17" s="170"/>
      <c r="AK17" s="170"/>
      <c r="AL17" s="170"/>
      <c r="AM17" s="170"/>
      <c r="AN17" s="170"/>
      <c r="AO17" s="170"/>
      <c r="AP17" s="170"/>
      <c r="BM17" s="112"/>
    </row>
    <row r="18" spans="2:65" s="114" customFormat="1" x14ac:dyDescent="0.25">
      <c r="B18" s="126"/>
      <c r="C18" s="199"/>
      <c r="D18" s="201"/>
      <c r="E18" s="201"/>
      <c r="F18" s="201"/>
      <c r="G18" s="201"/>
      <c r="H18" s="127"/>
      <c r="I18" s="199"/>
      <c r="J18" s="201"/>
      <c r="K18" s="201"/>
      <c r="L18" s="201"/>
      <c r="M18" s="201"/>
      <c r="N18" s="199"/>
      <c r="O18" s="201"/>
      <c r="P18" s="201"/>
      <c r="Q18" s="201"/>
      <c r="R18" s="201"/>
      <c r="S18" s="115"/>
      <c r="T18" s="198"/>
      <c r="U18" s="200"/>
      <c r="V18" s="200"/>
      <c r="W18" s="200"/>
      <c r="X18" s="200"/>
      <c r="Y18" s="198"/>
      <c r="Z18" s="200"/>
      <c r="AA18" s="200"/>
      <c r="AB18" s="200"/>
      <c r="AC18" s="200"/>
      <c r="AE18" s="170"/>
      <c r="AF18" s="170"/>
      <c r="AG18" s="170"/>
      <c r="AH18" s="170"/>
      <c r="AI18" s="170"/>
      <c r="AJ18" s="170"/>
      <c r="AK18" s="170"/>
      <c r="AL18" s="170"/>
      <c r="AM18" s="170"/>
      <c r="AN18" s="170"/>
      <c r="AO18" s="170"/>
      <c r="AP18" s="170"/>
    </row>
    <row r="19" spans="2:65" s="114" customFormat="1" x14ac:dyDescent="0.25">
      <c r="B19" s="114" t="s">
        <v>498</v>
      </c>
      <c r="C19" s="116"/>
      <c r="D19" s="116"/>
      <c r="E19" s="116"/>
      <c r="F19" s="116"/>
      <c r="G19" s="116"/>
      <c r="H19" s="116"/>
      <c r="I19" s="156">
        <f>IF($Y$3="T1",J19,IF($Y$3="T2",K19,IF($Y$3="T3",L19,IF($Y$3="T4",M19))))</f>
        <v>0</v>
      </c>
      <c r="J19" s="156">
        <v>0</v>
      </c>
      <c r="K19" s="156">
        <v>0</v>
      </c>
      <c r="L19" s="156">
        <v>0</v>
      </c>
      <c r="M19" s="156">
        <v>0</v>
      </c>
      <c r="N19" s="154">
        <f>IF($Y$3="T1",O19,IF($Y$3="T2",P19,IF($Y$3="T3",Q19,IF($Y$3="T4",R19))))</f>
        <v>0</v>
      </c>
      <c r="O19" s="154">
        <v>0</v>
      </c>
      <c r="P19" s="154">
        <v>0</v>
      </c>
      <c r="Q19" s="154">
        <v>0</v>
      </c>
      <c r="R19" s="154">
        <v>0</v>
      </c>
      <c r="T19" s="116"/>
      <c r="U19" s="116"/>
      <c r="V19" s="116"/>
      <c r="W19" s="116"/>
      <c r="X19" s="116"/>
      <c r="Y19" s="116"/>
      <c r="Z19" s="116"/>
      <c r="AA19" s="116"/>
      <c r="AB19" s="116"/>
      <c r="AC19" s="116"/>
      <c r="AE19" s="176"/>
      <c r="AF19" s="170"/>
      <c r="AG19" s="170"/>
      <c r="AH19" s="170"/>
      <c r="AI19" s="170"/>
      <c r="AJ19" s="170"/>
      <c r="AK19" s="170"/>
      <c r="AL19" s="170"/>
      <c r="AM19" s="170"/>
      <c r="AN19" s="170"/>
      <c r="AO19" s="170"/>
      <c r="AP19" s="170"/>
    </row>
    <row r="20" spans="2:65" s="114" customFormat="1" x14ac:dyDescent="0.25">
      <c r="B20" s="114" t="s">
        <v>552</v>
      </c>
      <c r="C20" s="116"/>
      <c r="D20" s="116"/>
      <c r="E20" s="116"/>
      <c r="F20" s="116"/>
      <c r="G20" s="116"/>
      <c r="H20" s="116"/>
      <c r="I20" s="156">
        <f>IF($Y$3="T1",J20,IF($Y$3="T2",K20,IF($Y$3="T3",L20,IF($Y$3="T4",M20))))</f>
        <v>0</v>
      </c>
      <c r="J20" s="156">
        <v>0</v>
      </c>
      <c r="K20" s="156">
        <v>0</v>
      </c>
      <c r="L20" s="156">
        <v>0</v>
      </c>
      <c r="M20" s="156">
        <v>0</v>
      </c>
      <c r="N20" s="154">
        <f>IF($Y$3="T1",O20,IF($Y$3="T2",P20,IF($Y$3="T3",Q20,IF($Y$3="T4",R20))))</f>
        <v>0</v>
      </c>
      <c r="O20" s="154">
        <v>0</v>
      </c>
      <c r="P20" s="154">
        <v>0</v>
      </c>
      <c r="Q20" s="154">
        <v>0</v>
      </c>
      <c r="R20" s="154">
        <v>0</v>
      </c>
      <c r="T20" s="116"/>
      <c r="U20" s="116"/>
      <c r="V20" s="116"/>
      <c r="W20" s="116"/>
      <c r="X20" s="116"/>
      <c r="Y20" s="116"/>
      <c r="Z20" s="116"/>
      <c r="AA20" s="116"/>
      <c r="AB20" s="116"/>
      <c r="AC20" s="116"/>
      <c r="AE20" s="170"/>
      <c r="AF20" s="170"/>
      <c r="AG20" s="170"/>
      <c r="AH20" s="170"/>
      <c r="AI20" s="170"/>
      <c r="AJ20" s="170"/>
      <c r="AK20" s="170"/>
      <c r="AL20" s="170"/>
      <c r="AM20" s="170"/>
      <c r="AN20" s="170"/>
      <c r="AO20" s="170"/>
      <c r="AP20" s="170"/>
    </row>
    <row r="21" spans="2:65" s="114" customFormat="1" x14ac:dyDescent="0.25">
      <c r="B21" s="126" t="s">
        <v>526</v>
      </c>
      <c r="C21" s="126"/>
      <c r="D21" s="126"/>
      <c r="E21" s="126"/>
      <c r="F21" s="126"/>
      <c r="G21" s="126"/>
      <c r="H21" s="126"/>
      <c r="I21" s="157"/>
      <c r="J21" s="157"/>
      <c r="K21" s="157"/>
      <c r="L21" s="157"/>
      <c r="M21" s="157"/>
      <c r="N21" s="155"/>
      <c r="O21" s="155"/>
      <c r="P21" s="155"/>
      <c r="Q21" s="155"/>
      <c r="R21" s="155"/>
      <c r="AE21" s="170"/>
      <c r="AF21" s="170"/>
      <c r="AG21" s="170"/>
      <c r="AH21" s="170"/>
      <c r="AI21" s="170"/>
      <c r="AJ21" s="170"/>
      <c r="AK21" s="170"/>
      <c r="AL21" s="170"/>
      <c r="AM21" s="170"/>
      <c r="AN21" s="170"/>
      <c r="AO21" s="170"/>
      <c r="AP21" s="170"/>
    </row>
    <row r="22" spans="2:65" s="114" customFormat="1" x14ac:dyDescent="0.25">
      <c r="B22" s="162" t="s">
        <v>527</v>
      </c>
      <c r="I22" s="158">
        <f>SUM(I19:I21)</f>
        <v>0</v>
      </c>
      <c r="J22" s="158"/>
      <c r="K22" s="158"/>
      <c r="L22" s="158"/>
      <c r="M22" s="158"/>
      <c r="N22" s="119">
        <f>SUM(N19:N21)</f>
        <v>0</v>
      </c>
      <c r="O22" s="119"/>
      <c r="P22" s="119"/>
      <c r="Q22" s="119"/>
      <c r="R22" s="119"/>
      <c r="T22" s="117"/>
      <c r="U22" s="117"/>
      <c r="V22" s="117"/>
      <c r="W22" s="117"/>
      <c r="X22" s="117"/>
      <c r="Y22" s="117"/>
      <c r="Z22" s="117"/>
      <c r="AA22" s="117"/>
      <c r="AB22" s="117"/>
      <c r="AC22" s="117"/>
      <c r="AD22" s="117"/>
    </row>
    <row r="23" spans="2:65" s="114" customFormat="1" x14ac:dyDescent="0.25"/>
    <row r="24" spans="2:65" ht="34.5" thickBot="1" x14ac:dyDescent="0.3">
      <c r="B24" s="123" t="s">
        <v>529</v>
      </c>
      <c r="C24" s="124"/>
      <c r="D24" s="124"/>
      <c r="E24" s="124"/>
      <c r="F24" s="124"/>
      <c r="G24" s="124"/>
      <c r="H24" s="124"/>
      <c r="I24" s="124"/>
      <c r="J24" s="124"/>
      <c r="K24" s="124"/>
      <c r="L24" s="124"/>
      <c r="M24" s="124"/>
      <c r="N24" s="124"/>
      <c r="O24" s="124"/>
      <c r="P24" s="124"/>
      <c r="Q24" s="124"/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</row>
    <row r="25" spans="2:65" s="114" customFormat="1" ht="15.75" thickTop="1" x14ac:dyDescent="0.25">
      <c r="C25" s="113"/>
      <c r="D25" s="113"/>
      <c r="E25" s="113"/>
      <c r="F25" s="113"/>
      <c r="G25" s="113"/>
      <c r="H25" s="113"/>
      <c r="I25" s="113"/>
      <c r="J25" s="113"/>
      <c r="K25" s="113"/>
      <c r="L25" s="113"/>
      <c r="M25" s="113"/>
      <c r="N25" s="113"/>
      <c r="O25" s="113"/>
      <c r="P25" s="113"/>
      <c r="Q25" s="113"/>
      <c r="R25" s="113"/>
      <c r="S25" s="113"/>
      <c r="T25" s="113"/>
      <c r="U25" s="113"/>
      <c r="V25" s="113"/>
      <c r="W25" s="113"/>
      <c r="X25" s="113"/>
      <c r="Y25" s="113"/>
      <c r="Z25" s="113"/>
      <c r="AA25" s="113"/>
      <c r="AB25" s="113"/>
      <c r="AC25" s="113"/>
      <c r="AD25" s="113"/>
      <c r="BM25" s="112"/>
    </row>
    <row r="26" spans="2:65" s="114" customFormat="1" x14ac:dyDescent="0.25">
      <c r="C26" s="128" t="s">
        <v>527</v>
      </c>
      <c r="D26" s="126"/>
      <c r="E26" s="126"/>
      <c r="F26" s="126"/>
      <c r="G26" s="126"/>
      <c r="H26" s="126"/>
      <c r="I26" s="199" t="s">
        <v>524</v>
      </c>
      <c r="J26" s="199"/>
      <c r="K26" s="199"/>
      <c r="L26" s="199"/>
      <c r="M26" s="199"/>
      <c r="N26" s="199"/>
      <c r="O26" s="128"/>
      <c r="P26" s="128"/>
      <c r="Q26" s="128"/>
      <c r="R26" s="128"/>
      <c r="S26" s="129"/>
      <c r="T26" s="199" t="s">
        <v>523</v>
      </c>
      <c r="U26" s="199"/>
      <c r="V26" s="199"/>
      <c r="W26" s="199"/>
      <c r="X26" s="199"/>
      <c r="Y26" s="199"/>
      <c r="Z26" s="128"/>
      <c r="AA26" s="128"/>
      <c r="AB26" s="128"/>
      <c r="AC26" s="128"/>
      <c r="BM26" s="112"/>
    </row>
    <row r="27" spans="2:65" s="114" customFormat="1" x14ac:dyDescent="0.25">
      <c r="C27" s="198" t="s">
        <v>82</v>
      </c>
      <c r="D27" s="200" t="s">
        <v>502</v>
      </c>
      <c r="E27" s="200" t="s">
        <v>503</v>
      </c>
      <c r="F27" s="200" t="s">
        <v>504</v>
      </c>
      <c r="G27" s="200" t="s">
        <v>505</v>
      </c>
      <c r="H27" s="115"/>
      <c r="I27" s="198" t="s">
        <v>510</v>
      </c>
      <c r="J27" s="200" t="s">
        <v>502</v>
      </c>
      <c r="K27" s="200" t="s">
        <v>503</v>
      </c>
      <c r="L27" s="200" t="s">
        <v>504</v>
      </c>
      <c r="M27" s="200" t="s">
        <v>505</v>
      </c>
      <c r="N27" s="198" t="s">
        <v>509</v>
      </c>
      <c r="O27" s="200" t="s">
        <v>502</v>
      </c>
      <c r="P27" s="200" t="s">
        <v>503</v>
      </c>
      <c r="Q27" s="200" t="s">
        <v>504</v>
      </c>
      <c r="R27" s="200" t="s">
        <v>505</v>
      </c>
      <c r="S27" s="115"/>
      <c r="T27" s="198" t="s">
        <v>510</v>
      </c>
      <c r="U27" s="200" t="s">
        <v>502</v>
      </c>
      <c r="V27" s="200" t="s">
        <v>503</v>
      </c>
      <c r="W27" s="200" t="s">
        <v>504</v>
      </c>
      <c r="X27" s="200" t="s">
        <v>505</v>
      </c>
      <c r="Y27" s="198" t="s">
        <v>509</v>
      </c>
      <c r="Z27" s="200" t="s">
        <v>502</v>
      </c>
      <c r="AA27" s="200" t="s">
        <v>503</v>
      </c>
      <c r="AB27" s="200" t="s">
        <v>504</v>
      </c>
      <c r="AC27" s="200" t="s">
        <v>505</v>
      </c>
      <c r="BM27" s="112"/>
    </row>
    <row r="28" spans="2:65" s="114" customFormat="1" x14ac:dyDescent="0.25">
      <c r="B28" s="126"/>
      <c r="C28" s="199"/>
      <c r="D28" s="201"/>
      <c r="E28" s="201"/>
      <c r="F28" s="201"/>
      <c r="G28" s="201"/>
      <c r="H28" s="127"/>
      <c r="I28" s="199"/>
      <c r="J28" s="201"/>
      <c r="K28" s="201"/>
      <c r="L28" s="201"/>
      <c r="M28" s="201"/>
      <c r="N28" s="199"/>
      <c r="O28" s="201"/>
      <c r="P28" s="201"/>
      <c r="Q28" s="201"/>
      <c r="R28" s="201"/>
      <c r="S28" s="127"/>
      <c r="T28" s="199"/>
      <c r="U28" s="201"/>
      <c r="V28" s="201"/>
      <c r="W28" s="201"/>
      <c r="X28" s="201"/>
      <c r="Y28" s="199"/>
      <c r="Z28" s="201"/>
      <c r="AA28" s="201"/>
      <c r="AB28" s="201"/>
      <c r="AC28" s="201"/>
    </row>
    <row r="29" spans="2:65" s="114" customFormat="1" x14ac:dyDescent="0.25">
      <c r="B29" s="114" t="s">
        <v>498</v>
      </c>
      <c r="C29" s="154">
        <f>IF($Y$3="T1",D29,IF($Y$3="T2",E29,IF($Y$3="T3",F29,IF($Y$3="T4",G29))))</f>
        <v>24.713154573598537</v>
      </c>
      <c r="D29" s="154">
        <f>APR.FPP!V10</f>
        <v>24.713154573598537</v>
      </c>
      <c r="E29" s="154">
        <f>+APR.FPP!V15</f>
        <v>0</v>
      </c>
      <c r="F29" s="154">
        <f>+APR.FPP!V20</f>
        <v>0</v>
      </c>
      <c r="G29" s="154">
        <f>+APR.FPP!V25</f>
        <v>0</v>
      </c>
      <c r="H29" s="116"/>
      <c r="I29" s="156">
        <f>IF($Y$3="T1",J29,IF($Y$3="T2",K29,IF($Y$3="T3",L29,IF($Y$3="T4",M29))))</f>
        <v>57</v>
      </c>
      <c r="J29" s="156">
        <f>+APR.FPP!W11</f>
        <v>57</v>
      </c>
      <c r="K29" s="156">
        <f>+APR.FPP!W16</f>
        <v>0</v>
      </c>
      <c r="L29" s="156">
        <f>+APR.FPP!W21</f>
        <v>0</v>
      </c>
      <c r="M29" s="156">
        <f>+APR.FPP!W26</f>
        <v>0</v>
      </c>
      <c r="N29" s="154">
        <f>IF($Y$3="T1",O29,IF($Y$3="T2",P29,IF($Y$3="T3",Q29,IF($Y$3="T4",R29))))</f>
        <v>40291.740000000005</v>
      </c>
      <c r="O29" s="154">
        <f>+APR.FPP!U11</f>
        <v>40291.740000000005</v>
      </c>
      <c r="P29" s="154">
        <f>+APR.FPP!U16</f>
        <v>0</v>
      </c>
      <c r="Q29" s="154">
        <f>+APR.FPP!U21</f>
        <v>0</v>
      </c>
      <c r="R29" s="154">
        <f>+APR.FPP!U26</f>
        <v>0</v>
      </c>
      <c r="T29" s="156">
        <f>IF($Y$3="T1",U29,IF($Y$3="T2",V29,IF($Y$3="T3",W29,IF($Y$3="T4",X29))))</f>
        <v>19</v>
      </c>
      <c r="U29" s="156">
        <f>+APR.FPP!W12</f>
        <v>19</v>
      </c>
      <c r="V29" s="156">
        <f>+APR.FPP!W17</f>
        <v>0</v>
      </c>
      <c r="W29" s="156">
        <f>+APR.FPP!W22</f>
        <v>0</v>
      </c>
      <c r="X29" s="156">
        <f>APR.FPP!W27</f>
        <v>0</v>
      </c>
      <c r="Y29" s="154">
        <f>IF($Y$3="T1",Z29,IF($Y$3="T2",AA29,IF($Y$3="T3",AB29,IF($Y$3="T4",AC29))))</f>
        <v>35332.300000000003</v>
      </c>
      <c r="Z29" s="154">
        <f>APR.FPP!U12</f>
        <v>35332.300000000003</v>
      </c>
      <c r="AA29" s="154">
        <f>+APR.FPP!U17</f>
        <v>0</v>
      </c>
      <c r="AB29" s="154">
        <f>+APR.FPP!U22</f>
        <v>0</v>
      </c>
      <c r="AC29" s="154">
        <f>+APR.FPP!U27</f>
        <v>0</v>
      </c>
      <c r="AE29" s="117"/>
    </row>
    <row r="30" spans="2:65" s="114" customFormat="1" x14ac:dyDescent="0.25">
      <c r="B30" s="114" t="s">
        <v>552</v>
      </c>
      <c r="C30" s="154">
        <f>IF($Y$3="T1",D30,IF($Y$3="T2",E30,IF($Y$3="T3",F30,IF($Y$3="T4",G30))))</f>
        <v>0</v>
      </c>
      <c r="D30" s="154">
        <f>+IMM.FPP!V11</f>
        <v>0</v>
      </c>
      <c r="E30" s="154">
        <f>+IMM.FPP!V16</f>
        <v>0</v>
      </c>
      <c r="F30" s="154">
        <f>+IMM.FPP!V21</f>
        <v>0</v>
      </c>
      <c r="G30" s="154">
        <f>+IMM.FPP!V26</f>
        <v>0</v>
      </c>
      <c r="H30" s="116"/>
      <c r="I30" s="156">
        <f>IF($Y$3="T1",J30,IF($Y$3="T2",K30,IF($Y$3="T3",L30,IF($Y$3="T4",M30))))</f>
        <v>0</v>
      </c>
      <c r="J30" s="156">
        <f>+IMM.FPP!W12</f>
        <v>0</v>
      </c>
      <c r="K30" s="156">
        <f>+IMM.FPP!W17</f>
        <v>0</v>
      </c>
      <c r="L30" s="156">
        <f>+IMM.FPP!W22</f>
        <v>0</v>
      </c>
      <c r="M30" s="156">
        <f>+IMM.FPP!W27</f>
        <v>0</v>
      </c>
      <c r="N30" s="154">
        <f>IF($Y$3="T1",O30,IF($Y$3="T2",P30,IF($Y$3="T3",Q30,IF($Y$3="T4",R30))))</f>
        <v>0</v>
      </c>
      <c r="O30" s="154">
        <f>+IMM.FPP!U12</f>
        <v>0</v>
      </c>
      <c r="P30" s="154">
        <f>+IMM.FPP!U17</f>
        <v>0</v>
      </c>
      <c r="Q30" s="154">
        <f>+IMM.FPP!U22</f>
        <v>0</v>
      </c>
      <c r="R30" s="154">
        <f>+IMM.FPP!U27</f>
        <v>0</v>
      </c>
      <c r="T30" s="156">
        <f>IF($Y$3="T1",U30,IF($Y$3="T2",V30,IF($Y$3="T3",W30,IF($Y$3="T4",X30))))</f>
        <v>0</v>
      </c>
      <c r="U30" s="156">
        <f>+IMM.FPP!W13</f>
        <v>0</v>
      </c>
      <c r="V30" s="156">
        <f>+IMM.FPP!W18</f>
        <v>0</v>
      </c>
      <c r="W30" s="156">
        <f>+IMM.FPP!W23</f>
        <v>0</v>
      </c>
      <c r="X30" s="156">
        <f>+IMM.FPP!W28</f>
        <v>0</v>
      </c>
      <c r="Y30" s="154">
        <f>IF($Y$3="T1",Z30,IF($Y$3="T2",AA30,IF($Y$3="T3",AB30,IF($Y$3="T4",AC30))))</f>
        <v>0</v>
      </c>
      <c r="Z30" s="154">
        <f>+IMM.FPP!U13</f>
        <v>0</v>
      </c>
      <c r="AA30" s="154">
        <f>+IMM.FPP!U18</f>
        <v>0</v>
      </c>
      <c r="AB30" s="154">
        <f>+IMM.FPP!U23</f>
        <v>0</v>
      </c>
      <c r="AC30" s="154">
        <f>+IMM.FPP!U28</f>
        <v>0</v>
      </c>
    </row>
    <row r="31" spans="2:65" s="114" customFormat="1" x14ac:dyDescent="0.25">
      <c r="B31" s="126" t="s">
        <v>526</v>
      </c>
      <c r="C31" s="155"/>
      <c r="D31" s="155"/>
      <c r="E31" s="155"/>
      <c r="F31" s="155"/>
      <c r="G31" s="155"/>
      <c r="H31" s="126"/>
      <c r="I31" s="157"/>
      <c r="J31" s="157"/>
      <c r="K31" s="157"/>
      <c r="L31" s="157"/>
      <c r="M31" s="157"/>
      <c r="N31" s="155"/>
      <c r="O31" s="155"/>
      <c r="P31" s="155"/>
      <c r="Q31" s="155"/>
      <c r="R31" s="155"/>
      <c r="S31" s="126"/>
      <c r="T31" s="157"/>
      <c r="U31" s="157"/>
      <c r="V31" s="157"/>
      <c r="W31" s="157"/>
      <c r="X31" s="157"/>
      <c r="Y31" s="155"/>
      <c r="Z31" s="155"/>
      <c r="AA31" s="155"/>
      <c r="AB31" s="155"/>
      <c r="AC31" s="155"/>
    </row>
    <row r="32" spans="2:65" s="114" customFormat="1" x14ac:dyDescent="0.25">
      <c r="B32" s="162" t="s">
        <v>527</v>
      </c>
      <c r="I32" s="158">
        <f>SUM(I29:I31)</f>
        <v>57</v>
      </c>
      <c r="J32" s="158"/>
      <c r="K32" s="158"/>
      <c r="L32" s="158"/>
      <c r="M32" s="158"/>
      <c r="N32" s="119">
        <f>SUM(N29:N31)</f>
        <v>40291.740000000005</v>
      </c>
      <c r="O32" s="119"/>
      <c r="P32" s="119"/>
      <c r="Q32" s="119"/>
      <c r="R32" s="119"/>
      <c r="T32" s="158">
        <f>SUM(T29:T31)</f>
        <v>19</v>
      </c>
      <c r="U32" s="158"/>
      <c r="V32" s="158"/>
      <c r="W32" s="158"/>
      <c r="X32" s="158"/>
      <c r="Y32" s="119">
        <f>SUM(Y29:Y31)</f>
        <v>35332.300000000003</v>
      </c>
      <c r="Z32" s="119"/>
      <c r="AA32" s="119"/>
      <c r="AB32" s="119"/>
      <c r="AC32" s="119"/>
      <c r="AD32" s="117"/>
    </row>
    <row r="33" spans="2:30" s="114" customFormat="1" x14ac:dyDescent="0.25"/>
    <row r="34" spans="2:30" s="114" customFormat="1" ht="34.5" thickBot="1" x14ac:dyDescent="0.3">
      <c r="B34" s="123" t="s">
        <v>537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4"/>
      <c r="Z34" s="124"/>
      <c r="AA34" s="124"/>
      <c r="AB34" s="124"/>
      <c r="AC34" s="124"/>
      <c r="AD34" s="117"/>
    </row>
    <row r="35" spans="2:30" s="114" customFormat="1" ht="15.75" thickTop="1" x14ac:dyDescent="0.25">
      <c r="Y35" s="117"/>
    </row>
    <row r="36" spans="2:30" s="114" customFormat="1" x14ac:dyDescent="0.25">
      <c r="B36" s="114" t="s">
        <v>551</v>
      </c>
      <c r="Y36" s="117"/>
    </row>
    <row r="37" spans="2:30" s="114" customFormat="1" x14ac:dyDescent="0.25">
      <c r="Y37" s="117"/>
    </row>
    <row r="38" spans="2:30" s="114" customFormat="1" x14ac:dyDescent="0.25">
      <c r="C38" s="174"/>
      <c r="D38" s="126"/>
      <c r="E38" s="126"/>
      <c r="F38" s="126"/>
      <c r="G38" s="126"/>
    </row>
    <row r="39" spans="2:30" s="114" customFormat="1" x14ac:dyDescent="0.25">
      <c r="C39" s="198" t="str">
        <f>CONCATENATE("PMP ",Y3)</f>
        <v>PMP T1</v>
      </c>
      <c r="D39" s="200" t="s">
        <v>502</v>
      </c>
      <c r="E39" s="200" t="s">
        <v>503</v>
      </c>
      <c r="F39" s="200" t="s">
        <v>504</v>
      </c>
      <c r="G39" s="200" t="s">
        <v>505</v>
      </c>
      <c r="I39" s="198" t="s">
        <v>553</v>
      </c>
    </row>
    <row r="40" spans="2:30" s="114" customFormat="1" x14ac:dyDescent="0.25">
      <c r="B40" s="126"/>
      <c r="C40" s="199"/>
      <c r="D40" s="201"/>
      <c r="E40" s="201"/>
      <c r="F40" s="201"/>
      <c r="G40" s="201"/>
      <c r="I40" s="199"/>
    </row>
    <row r="41" spans="2:30" s="114" customFormat="1" outlineLevel="1" x14ac:dyDescent="0.25">
      <c r="B41" s="114" t="s">
        <v>542</v>
      </c>
      <c r="C41" s="119">
        <f>IF($Y$3="T1",D41,IF($Y$3="T2",E41,IF($Y$3="T3",F41,IF($Y$3="T4",G41))))</f>
        <v>3893063.7600000016</v>
      </c>
      <c r="D41" s="119">
        <f>APR.FP!Y12+IMM.FP!Y12</f>
        <v>3893063.7600000016</v>
      </c>
      <c r="E41" s="119">
        <f>+APR.FP!Y17+IMM.FP!Y17</f>
        <v>0</v>
      </c>
      <c r="F41" s="119">
        <f>+APR.FP!Y22+IMM.FP!Y22</f>
        <v>0</v>
      </c>
      <c r="G41" s="119">
        <f>+APR.FP!Y27+IMM.FP!Y27</f>
        <v>0</v>
      </c>
      <c r="I41" s="168">
        <f>SUM(D41:H41)</f>
        <v>3893063.7600000016</v>
      </c>
    </row>
    <row r="42" spans="2:30" s="114" customFormat="1" outlineLevel="1" x14ac:dyDescent="0.25">
      <c r="B42" s="114" t="s">
        <v>543</v>
      </c>
      <c r="C42" s="119">
        <f>IF($Y$3="T1",D42,IF($Y$3="T2",E42,IF($Y$3="T3",F42,IF($Y$3="T4",G42))))</f>
        <v>100021.82999999999</v>
      </c>
      <c r="D42" s="119">
        <f>+O10+Z10+O11+Z11</f>
        <v>100021.82999999999</v>
      </c>
      <c r="E42" s="119">
        <f>+P10+AA10+P11+AA11</f>
        <v>0</v>
      </c>
      <c r="F42" s="119">
        <f>+Q10+AB10+Q11+AB11</f>
        <v>0</v>
      </c>
      <c r="G42" s="119">
        <f>+R10+AC10+R11+AC11</f>
        <v>0</v>
      </c>
      <c r="I42" s="168">
        <f>SUM(D42:H42)</f>
        <v>100021.82999999999</v>
      </c>
    </row>
    <row r="43" spans="2:30" s="114" customFormat="1" outlineLevel="1" x14ac:dyDescent="0.25">
      <c r="B43" s="114" t="s">
        <v>544</v>
      </c>
      <c r="C43" s="159">
        <f>IF($Y$3="T1",D43,IF($Y$3="T2",E43,IF($Y$3="T3",F43,IF($Y$3="T4",G43))))</f>
        <v>38.922140896642283</v>
      </c>
      <c r="D43" s="159">
        <f>IF(D42=0,0,D41/D42)</f>
        <v>38.922140896642283</v>
      </c>
      <c r="E43" s="159">
        <f t="shared" ref="E43:G43" si="0">IF(E42=0,0,E41/E42)</f>
        <v>0</v>
      </c>
      <c r="F43" s="159">
        <f t="shared" si="0"/>
        <v>0</v>
      </c>
      <c r="G43" s="159">
        <f t="shared" si="0"/>
        <v>0</v>
      </c>
      <c r="I43" s="169">
        <f t="shared" ref="I43" si="1">IF(I42=0,0,I41/I42)</f>
        <v>38.922140896642283</v>
      </c>
      <c r="N43" s="117"/>
      <c r="O43" s="117"/>
      <c r="P43" s="117"/>
      <c r="Q43" s="117"/>
      <c r="R43" s="117"/>
      <c r="Z43" s="117"/>
      <c r="AA43" s="117"/>
      <c r="AB43" s="117"/>
      <c r="AC43" s="117"/>
    </row>
    <row r="44" spans="2:30" s="114" customFormat="1" outlineLevel="1" x14ac:dyDescent="0.25">
      <c r="I44" s="170"/>
    </row>
    <row r="45" spans="2:30" s="114" customFormat="1" outlineLevel="1" x14ac:dyDescent="0.25">
      <c r="B45" s="114" t="s">
        <v>545</v>
      </c>
      <c r="C45" s="119">
        <f>IF($Y$3="T1",D45,IF($Y$3="T2",E45,IF($Y$3="T3",F45,IF($Y$3="T4",G45))))</f>
        <v>1868908.59</v>
      </c>
      <c r="D45" s="119">
        <f>APR.FPP!U13+IMM.FPP!U14</f>
        <v>1868908.59</v>
      </c>
      <c r="E45" s="119">
        <f>+APR.FPP!U18+IMM.FPP!U19</f>
        <v>0</v>
      </c>
      <c r="F45" s="119">
        <f>+APR.FPP!U23+IMM.FPP!U24</f>
        <v>0</v>
      </c>
      <c r="G45" s="119">
        <f>+APR.FPP!U28+IMM.FPP!U29</f>
        <v>0</v>
      </c>
      <c r="I45" s="168">
        <f>SUM(D45:H45)</f>
        <v>1868908.59</v>
      </c>
    </row>
    <row r="46" spans="2:30" s="114" customFormat="1" outlineLevel="1" x14ac:dyDescent="0.25">
      <c r="B46" s="114" t="s">
        <v>546</v>
      </c>
      <c r="C46" s="119">
        <f>IF($Y$3="T1",D46,IF($Y$3="T2",E46,IF($Y$3="T3",F46,IF($Y$3="T4",G46))))</f>
        <v>75624.040000000008</v>
      </c>
      <c r="D46" s="119">
        <f>+O29+Z29+O30+Z30</f>
        <v>75624.040000000008</v>
      </c>
      <c r="E46" s="119">
        <f>+P29+AA29+P30+AA30</f>
        <v>0</v>
      </c>
      <c r="F46" s="119">
        <f>+Q29+AB29+Q30+AB30</f>
        <v>0</v>
      </c>
      <c r="G46" s="119">
        <f>+R29+AC29+R30+AC30</f>
        <v>0</v>
      </c>
      <c r="H46" s="119"/>
      <c r="I46" s="168">
        <f>SUM(D46:H46)</f>
        <v>75624.040000000008</v>
      </c>
      <c r="J46" s="120"/>
      <c r="K46" s="120"/>
      <c r="L46" s="120"/>
      <c r="M46" s="120"/>
      <c r="T46" s="117"/>
      <c r="U46" s="117"/>
      <c r="V46" s="117"/>
      <c r="W46" s="117"/>
      <c r="X46" s="117"/>
    </row>
    <row r="47" spans="2:30" s="114" customFormat="1" outlineLevel="1" x14ac:dyDescent="0.25">
      <c r="B47" s="114" t="s">
        <v>547</v>
      </c>
      <c r="C47" s="159">
        <f>IF($Y$3="T1",D47,IF($Y$3="T2",E47,IF($Y$3="T3",F47,IF($Y$3="T4",G47))))</f>
        <v>24.713154573598551</v>
      </c>
      <c r="D47" s="159">
        <f>IF(D46=0,0,D45/D46)</f>
        <v>24.713154573598551</v>
      </c>
      <c r="E47" s="159">
        <f t="shared" ref="E47" si="2">IF(E46=0,0,E45/E46)</f>
        <v>0</v>
      </c>
      <c r="F47" s="159">
        <f t="shared" ref="F47" si="3">IF(F46=0,0,F45/F46)</f>
        <v>0</v>
      </c>
      <c r="G47" s="159">
        <f t="shared" ref="G47" si="4">IF(G46=0,0,G45/G46)</f>
        <v>0</v>
      </c>
      <c r="H47" s="119"/>
      <c r="I47" s="169">
        <f t="shared" ref="I47" si="5">IF(I46=0,0,I45/I46)</f>
        <v>24.713154573598551</v>
      </c>
      <c r="J47" s="121"/>
      <c r="K47" s="121"/>
      <c r="L47" s="121"/>
      <c r="M47" s="121"/>
    </row>
    <row r="48" spans="2:30" s="114" customFormat="1" outlineLevel="1" x14ac:dyDescent="0.25">
      <c r="C48" s="119"/>
      <c r="D48" s="119"/>
      <c r="E48" s="119"/>
      <c r="F48" s="119"/>
      <c r="G48" s="119"/>
      <c r="H48" s="119"/>
      <c r="I48" s="168"/>
    </row>
    <row r="49" spans="2:9" s="114" customFormat="1" outlineLevel="1" x14ac:dyDescent="0.25">
      <c r="B49" s="114" t="s">
        <v>548</v>
      </c>
      <c r="C49" s="119">
        <f>IF($Y$3="T1",D49,IF($Y$3="T2",E49,IF($Y$3="T3",F49,IF($Y$3="T4",G49))))</f>
        <v>5761972.3500000015</v>
      </c>
      <c r="D49" s="119">
        <f>+D41+D45</f>
        <v>5761972.3500000015</v>
      </c>
      <c r="E49" s="119">
        <f t="shared" ref="E49:G49" si="6">+E41+E45</f>
        <v>0</v>
      </c>
      <c r="F49" s="119">
        <f t="shared" si="6"/>
        <v>0</v>
      </c>
      <c r="G49" s="119">
        <f t="shared" si="6"/>
        <v>0</v>
      </c>
      <c r="H49" s="119"/>
      <c r="I49" s="168">
        <f t="shared" ref="I49" si="7">+I41+I45</f>
        <v>5761972.3500000015</v>
      </c>
    </row>
    <row r="50" spans="2:9" s="114" customFormat="1" outlineLevel="1" x14ac:dyDescent="0.25">
      <c r="B50" s="114" t="s">
        <v>549</v>
      </c>
      <c r="C50" s="119">
        <f>IF($Y$3="T1",D50,IF($Y$3="T2",E50,IF($Y$3="T3",F50,IF($Y$3="T4",G50))))</f>
        <v>175645.87</v>
      </c>
      <c r="D50" s="119">
        <f>+D42+D46</f>
        <v>175645.87</v>
      </c>
      <c r="E50" s="119">
        <f>+E42+E46</f>
        <v>0</v>
      </c>
      <c r="F50" s="119">
        <f>+F42+F46</f>
        <v>0</v>
      </c>
      <c r="G50" s="119">
        <f>+G42+G46</f>
        <v>0</v>
      </c>
      <c r="H50" s="119"/>
      <c r="I50" s="168">
        <f>+I42+I46</f>
        <v>175645.87</v>
      </c>
    </row>
    <row r="51" spans="2:9" s="111" customFormat="1" x14ac:dyDescent="0.25">
      <c r="B51" s="160" t="s">
        <v>550</v>
      </c>
      <c r="C51" s="163">
        <f>IF($Y$3="T1",D51,IF($Y$3="T2",E51,IF($Y$3="T3",F51,IF($Y$3="T4",G51))))</f>
        <v>32.804485240672051</v>
      </c>
      <c r="D51" s="161">
        <f>IF(D50=0,0,D49/D50)</f>
        <v>32.804485240672051</v>
      </c>
      <c r="E51" s="161">
        <f t="shared" ref="E51" si="8">IF(E50=0,0,E49/E50)</f>
        <v>0</v>
      </c>
      <c r="F51" s="161">
        <f t="shared" ref="F51" si="9">IF(F50=0,0,F49/F50)</f>
        <v>0</v>
      </c>
      <c r="G51" s="161">
        <f t="shared" ref="G51" si="10">IF(G50=0,0,G49/G50)</f>
        <v>0</v>
      </c>
      <c r="H51" s="122"/>
      <c r="I51" s="177">
        <f t="shared" ref="I51" si="11">IF(I50=0,0,I49/I50)</f>
        <v>32.804485240672051</v>
      </c>
    </row>
    <row r="52" spans="2:9" s="114" customFormat="1" x14ac:dyDescent="0.25">
      <c r="C52" s="119"/>
      <c r="D52" s="119"/>
      <c r="E52" s="119"/>
      <c r="F52" s="119"/>
      <c r="G52" s="119"/>
      <c r="H52" s="119"/>
    </row>
    <row r="53" spans="2:9" s="114" customFormat="1" x14ac:dyDescent="0.25">
      <c r="C53" s="119"/>
      <c r="D53" s="119"/>
      <c r="E53" s="119"/>
      <c r="F53" s="119"/>
      <c r="G53" s="119"/>
      <c r="H53" s="119"/>
    </row>
    <row r="54" spans="2:9" s="114" customFormat="1" x14ac:dyDescent="0.25">
      <c r="B54" s="111"/>
      <c r="C54" s="122"/>
      <c r="D54" s="122"/>
      <c r="E54" s="122"/>
      <c r="F54" s="122"/>
      <c r="G54" s="122"/>
      <c r="H54" s="122"/>
    </row>
    <row r="55" spans="2:9" s="114" customFormat="1" x14ac:dyDescent="0.25"/>
    <row r="56" spans="2:9" s="114" customFormat="1" x14ac:dyDescent="0.25">
      <c r="C56" s="116"/>
      <c r="D56" s="116"/>
      <c r="E56" s="116"/>
      <c r="F56" s="116"/>
      <c r="G56" s="116"/>
      <c r="H56" s="116"/>
    </row>
    <row r="57" spans="2:9" s="114" customFormat="1" x14ac:dyDescent="0.25">
      <c r="C57" s="116"/>
      <c r="D57" s="116"/>
      <c r="E57" s="116"/>
      <c r="F57" s="116"/>
      <c r="G57" s="116"/>
      <c r="H57" s="116"/>
    </row>
    <row r="58" spans="2:9" s="114" customFormat="1" x14ac:dyDescent="0.25">
      <c r="C58" s="116"/>
      <c r="D58" s="116"/>
      <c r="E58" s="116"/>
      <c r="F58" s="116"/>
      <c r="G58" s="116"/>
      <c r="H58" s="116"/>
    </row>
    <row r="59" spans="2:9" s="114" customFormat="1" x14ac:dyDescent="0.25"/>
  </sheetData>
  <mergeCells count="88">
    <mergeCell ref="G39:G40"/>
    <mergeCell ref="C39:C40"/>
    <mergeCell ref="D39:D40"/>
    <mergeCell ref="E39:E40"/>
    <mergeCell ref="F39:F40"/>
    <mergeCell ref="I16:N16"/>
    <mergeCell ref="T16:Y16"/>
    <mergeCell ref="Y17:Y18"/>
    <mergeCell ref="Z17:Z18"/>
    <mergeCell ref="AA17:AA18"/>
    <mergeCell ref="N17:N18"/>
    <mergeCell ref="O17:O18"/>
    <mergeCell ref="P17:P18"/>
    <mergeCell ref="Q17:Q18"/>
    <mergeCell ref="R17:R18"/>
    <mergeCell ref="I17:I18"/>
    <mergeCell ref="J17:J18"/>
    <mergeCell ref="K17:K18"/>
    <mergeCell ref="L17:L18"/>
    <mergeCell ref="M17:M18"/>
    <mergeCell ref="AB17:AB18"/>
    <mergeCell ref="AC17:AC18"/>
    <mergeCell ref="T17:T18"/>
    <mergeCell ref="U17:U18"/>
    <mergeCell ref="V17:V18"/>
    <mergeCell ref="W17:W18"/>
    <mergeCell ref="X17:X18"/>
    <mergeCell ref="C17:C18"/>
    <mergeCell ref="D17:D18"/>
    <mergeCell ref="E17:E18"/>
    <mergeCell ref="F17:F18"/>
    <mergeCell ref="G17:G18"/>
    <mergeCell ref="Z8:Z9"/>
    <mergeCell ref="AA8:AA9"/>
    <mergeCell ref="AB8:AB9"/>
    <mergeCell ref="AC8:AC9"/>
    <mergeCell ref="U8:U9"/>
    <mergeCell ref="V8:V9"/>
    <mergeCell ref="W8:W9"/>
    <mergeCell ref="X8:X9"/>
    <mergeCell ref="Y8:Y9"/>
    <mergeCell ref="P8:P9"/>
    <mergeCell ref="Q8:Q9"/>
    <mergeCell ref="R8:R9"/>
    <mergeCell ref="N8:N9"/>
    <mergeCell ref="T8:T9"/>
    <mergeCell ref="O27:O28"/>
    <mergeCell ref="P27:P28"/>
    <mergeCell ref="Q27:Q28"/>
    <mergeCell ref="T7:Y7"/>
    <mergeCell ref="C8:C9"/>
    <mergeCell ref="D8:D9"/>
    <mergeCell ref="E8:E9"/>
    <mergeCell ref="F8:F9"/>
    <mergeCell ref="G8:G9"/>
    <mergeCell ref="I7:N7"/>
    <mergeCell ref="I8:I9"/>
    <mergeCell ref="J8:J9"/>
    <mergeCell ref="K8:K9"/>
    <mergeCell ref="L8:L9"/>
    <mergeCell ref="M8:M9"/>
    <mergeCell ref="O8:O9"/>
    <mergeCell ref="J27:J28"/>
    <mergeCell ref="K27:K28"/>
    <mergeCell ref="L27:L28"/>
    <mergeCell ref="M27:M28"/>
    <mergeCell ref="N27:N28"/>
    <mergeCell ref="C27:C28"/>
    <mergeCell ref="D27:D28"/>
    <mergeCell ref="E27:E28"/>
    <mergeCell ref="F27:F28"/>
    <mergeCell ref="G27:G28"/>
    <mergeCell ref="AF5:AO5"/>
    <mergeCell ref="I39:I40"/>
    <mergeCell ref="AC27:AC28"/>
    <mergeCell ref="X27:X28"/>
    <mergeCell ref="Y27:Y28"/>
    <mergeCell ref="Z27:Z28"/>
    <mergeCell ref="AA27:AA28"/>
    <mergeCell ref="AB27:AB28"/>
    <mergeCell ref="R27:R28"/>
    <mergeCell ref="T27:T28"/>
    <mergeCell ref="U27:U28"/>
    <mergeCell ref="V27:V28"/>
    <mergeCell ref="W27:W28"/>
    <mergeCell ref="I26:N26"/>
    <mergeCell ref="T26:Y26"/>
    <mergeCell ref="I27:I28"/>
  </mergeCells>
  <phoneticPr fontId="18" type="noConversion"/>
  <dataValidations count="2">
    <dataValidation type="list" allowBlank="1" showInputMessage="1" showErrorMessage="1" sqref="Z15:AC15" xr:uid="{00000000-0002-0000-0300-000000000000}">
      <formula1>$BM$7:$BM$9</formula1>
    </dataValidation>
    <dataValidation type="list" allowBlank="1" showInputMessage="1" showErrorMessage="1" sqref="Y3" xr:uid="{00000000-0002-0000-0300-000001000000}">
      <formula1>$BM$6:$BM$9</formula1>
    </dataValidation>
  </dataValidations>
  <pageMargins left="0.31496062992125984" right="0.31496062992125984" top="0" bottom="0" header="0.31496062992125984" footer="0.31496062992125984"/>
  <pageSetup paperSize="9" scale="49" orientation="landscape" horizontalDpi="360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AL1048568"/>
  <sheetViews>
    <sheetView zoomScale="70" zoomScaleNormal="70" workbookViewId="0">
      <pane ySplit="6" topLeftCell="A7" activePane="bottomLeft" state="frozen"/>
      <selection activeCell="A7" sqref="A7"/>
      <selection pane="bottomLeft"/>
    </sheetView>
  </sheetViews>
  <sheetFormatPr baseColWidth="10" defaultRowHeight="15" x14ac:dyDescent="0.25"/>
  <cols>
    <col min="1" max="2" width="5.7109375" style="90" customWidth="1"/>
    <col min="3" max="4" width="15.7109375" style="90" customWidth="1"/>
    <col min="5" max="5" width="12.85546875" style="90" bestFit="1" customWidth="1"/>
    <col min="6" max="6" width="7.42578125" style="90" bestFit="1" customWidth="1"/>
    <col min="7" max="7" width="31" style="90" bestFit="1" customWidth="1"/>
    <col min="8" max="8" width="13.85546875" style="90" bestFit="1" customWidth="1"/>
    <col min="9" max="9" width="11.140625" style="90" bestFit="1" customWidth="1"/>
    <col min="10" max="10" width="37.28515625" style="90" bestFit="1" customWidth="1"/>
    <col min="11" max="11" width="14.42578125" style="90" bestFit="1" customWidth="1"/>
    <col min="12" max="12" width="10.7109375" style="91" bestFit="1" customWidth="1"/>
    <col min="13" max="13" width="9.5703125" style="91" bestFit="1" customWidth="1"/>
    <col min="14" max="14" width="9.7109375" style="90" bestFit="1" customWidth="1"/>
    <col min="15" max="15" width="15" style="90" bestFit="1" customWidth="1"/>
    <col min="16" max="16" width="20.85546875" style="90" customWidth="1"/>
    <col min="17" max="17" width="27.28515625" style="90" bestFit="1" customWidth="1"/>
    <col min="18" max="18" width="24.85546875" style="90" bestFit="1" customWidth="1"/>
    <col min="19" max="19" width="12.5703125" style="108" bestFit="1" customWidth="1"/>
    <col min="20" max="20" width="14.28515625" style="90" bestFit="1" customWidth="1"/>
    <col min="21" max="21" width="9.28515625" style="90" bestFit="1" customWidth="1"/>
    <col min="22" max="22" width="7.140625" style="90" bestFit="1" customWidth="1"/>
    <col min="23" max="23" width="7.140625" style="90" customWidth="1"/>
    <col min="24" max="24" width="23.5703125" style="90" bestFit="1" customWidth="1"/>
    <col min="25" max="27" width="14.85546875" style="90" customWidth="1"/>
    <col min="28" max="35" width="11.42578125" style="90"/>
    <col min="36" max="37" width="3.85546875" style="90" bestFit="1" customWidth="1"/>
    <col min="38" max="38" width="12" style="90" bestFit="1" customWidth="1"/>
    <col min="39" max="16384" width="11.42578125" style="90"/>
  </cols>
  <sheetData>
    <row r="2" spans="2:38" ht="26.25" x14ac:dyDescent="0.25">
      <c r="B2" s="92" t="s">
        <v>535</v>
      </c>
    </row>
    <row r="4" spans="2:38" ht="26.25" x14ac:dyDescent="0.25">
      <c r="C4" s="92" t="s">
        <v>511</v>
      </c>
    </row>
    <row r="6" spans="2:38" s="99" customFormat="1" x14ac:dyDescent="0.25">
      <c r="B6" s="100"/>
      <c r="C6" s="102" t="s">
        <v>488</v>
      </c>
      <c r="D6" s="102" t="s">
        <v>489</v>
      </c>
      <c r="E6" s="102" t="s">
        <v>490</v>
      </c>
      <c r="F6" s="102" t="s">
        <v>491</v>
      </c>
      <c r="G6" s="102" t="s">
        <v>492</v>
      </c>
      <c r="H6" s="102" t="s">
        <v>493</v>
      </c>
      <c r="I6" s="102" t="s">
        <v>494</v>
      </c>
      <c r="J6" s="102" t="s">
        <v>495</v>
      </c>
      <c r="K6" s="102" t="s">
        <v>496</v>
      </c>
      <c r="L6" s="103" t="s">
        <v>501</v>
      </c>
      <c r="M6" s="103" t="s">
        <v>500</v>
      </c>
      <c r="N6" s="103" t="s">
        <v>497</v>
      </c>
      <c r="O6" s="103" t="s">
        <v>512</v>
      </c>
      <c r="P6" s="103" t="s">
        <v>499</v>
      </c>
      <c r="Q6" s="103" t="s">
        <v>533</v>
      </c>
      <c r="R6" s="103" t="s">
        <v>534</v>
      </c>
      <c r="S6" s="109" t="s">
        <v>82</v>
      </c>
      <c r="T6" s="103" t="s">
        <v>510</v>
      </c>
    </row>
    <row r="7" spans="2:38" s="91" customFormat="1" x14ac:dyDescent="0.25">
      <c r="C7" s="95">
        <v>44564</v>
      </c>
      <c r="D7" s="184">
        <v>44564</v>
      </c>
      <c r="E7" s="179">
        <v>12</v>
      </c>
      <c r="F7" s="179">
        <v>104</v>
      </c>
      <c r="G7" s="179" t="s">
        <v>604</v>
      </c>
      <c r="H7" s="182" t="s">
        <v>605</v>
      </c>
      <c r="I7" s="183">
        <v>40005225</v>
      </c>
      <c r="J7" s="179" t="s">
        <v>560</v>
      </c>
      <c r="K7" s="180">
        <v>48.27</v>
      </c>
      <c r="L7" s="104">
        <f t="shared" ref="L7:L70" si="0">IF(D7="","",MONTH(D7))</f>
        <v>1</v>
      </c>
      <c r="M7" s="105" t="str">
        <f t="shared" ref="M7:M70" si="1">IF(L7="","",VLOOKUP(L7,$AJ$8:$AK$19,2,FALSE))</f>
        <v>T1</v>
      </c>
      <c r="N7" s="93">
        <f t="shared" ref="N7:N70" si="2">IF(D7="",0,D7-C7)</f>
        <v>0</v>
      </c>
      <c r="O7" s="106">
        <f t="shared" ref="O7:O70" si="3">K7*N7</f>
        <v>0</v>
      </c>
      <c r="P7" s="93" t="str">
        <f t="shared" ref="P7:P70" si="4">IF(N7&lt;=30,"Dins Periode Legal","Fora Periode Legal")</f>
        <v>Dins Periode Legal</v>
      </c>
      <c r="Q7" s="93" t="str">
        <f t="shared" ref="Q7:Q70" si="5">CONCATENATE($M7," - ",P7)</f>
        <v>T1 - Dins Periode Legal</v>
      </c>
      <c r="R7" s="93" t="str">
        <f t="shared" ref="R7:R70" si="6">CONCATENATE($M7," - Import Total")</f>
        <v>T1 - Import Total</v>
      </c>
      <c r="S7" s="110">
        <f t="shared" ref="S7:S70" si="7">IF(M7="",0,K7/(VLOOKUP(R7,$X$9:$Y$27,2,FALSE))*N7)</f>
        <v>0</v>
      </c>
      <c r="T7" s="107">
        <f t="shared" ref="T7:T70" si="8">IF(L7="",0,1)</f>
        <v>1</v>
      </c>
      <c r="V7" s="98"/>
      <c r="W7" s="98"/>
      <c r="X7" s="91" t="s">
        <v>500</v>
      </c>
      <c r="Y7" s="98" t="s">
        <v>509</v>
      </c>
      <c r="Z7" s="98" t="s">
        <v>82</v>
      </c>
      <c r="AA7" s="98" t="s">
        <v>510</v>
      </c>
    </row>
    <row r="8" spans="2:38" s="91" customFormat="1" x14ac:dyDescent="0.25">
      <c r="B8" s="90"/>
      <c r="C8" s="95">
        <v>44564</v>
      </c>
      <c r="D8" s="184">
        <v>44564</v>
      </c>
      <c r="E8" s="179">
        <v>13</v>
      </c>
      <c r="F8" s="179">
        <v>106</v>
      </c>
      <c r="G8" s="179" t="s">
        <v>606</v>
      </c>
      <c r="H8" s="182" t="s">
        <v>559</v>
      </c>
      <c r="I8" s="183">
        <v>41000012</v>
      </c>
      <c r="J8" s="179" t="s">
        <v>554</v>
      </c>
      <c r="K8" s="180">
        <v>53.24</v>
      </c>
      <c r="L8" s="104">
        <f t="shared" si="0"/>
        <v>1</v>
      </c>
      <c r="M8" s="105" t="str">
        <f t="shared" si="1"/>
        <v>T1</v>
      </c>
      <c r="N8" s="93">
        <f t="shared" si="2"/>
        <v>0</v>
      </c>
      <c r="O8" s="106">
        <f t="shared" si="3"/>
        <v>0</v>
      </c>
      <c r="P8" s="93" t="str">
        <f t="shared" si="4"/>
        <v>Dins Periode Legal</v>
      </c>
      <c r="Q8" s="93" t="str">
        <f t="shared" si="5"/>
        <v>T1 - Dins Periode Legal</v>
      </c>
      <c r="R8" s="93" t="str">
        <f t="shared" si="6"/>
        <v>T1 - Import Total</v>
      </c>
      <c r="S8" s="110">
        <f t="shared" si="7"/>
        <v>0</v>
      </c>
      <c r="T8" s="107">
        <f t="shared" si="8"/>
        <v>1</v>
      </c>
      <c r="AJ8" s="91">
        <v>1</v>
      </c>
      <c r="AK8" s="91" t="s">
        <v>502</v>
      </c>
      <c r="AL8" s="95">
        <v>44651</v>
      </c>
    </row>
    <row r="9" spans="2:38" s="91" customFormat="1" x14ac:dyDescent="0.25">
      <c r="B9" s="90"/>
      <c r="C9" s="95">
        <v>44566</v>
      </c>
      <c r="D9" s="184">
        <v>44566</v>
      </c>
      <c r="E9" s="179">
        <v>24</v>
      </c>
      <c r="F9" s="179">
        <v>133</v>
      </c>
      <c r="G9" s="179" t="s">
        <v>607</v>
      </c>
      <c r="H9" s="182" t="s">
        <v>605</v>
      </c>
      <c r="I9" s="183">
        <v>41002593</v>
      </c>
      <c r="J9" s="179" t="s">
        <v>555</v>
      </c>
      <c r="K9" s="180">
        <v>864.75</v>
      </c>
      <c r="L9" s="104">
        <f t="shared" si="0"/>
        <v>1</v>
      </c>
      <c r="M9" s="105" t="str">
        <f t="shared" si="1"/>
        <v>T1</v>
      </c>
      <c r="N9" s="93">
        <f t="shared" si="2"/>
        <v>0</v>
      </c>
      <c r="O9" s="106">
        <f t="shared" si="3"/>
        <v>0</v>
      </c>
      <c r="P9" s="93" t="str">
        <f t="shared" si="4"/>
        <v>Dins Periode Legal</v>
      </c>
      <c r="Q9" s="93" t="str">
        <f t="shared" si="5"/>
        <v>T1 - Dins Periode Legal</v>
      </c>
      <c r="R9" s="93" t="str">
        <f t="shared" si="6"/>
        <v>T1 - Import Total</v>
      </c>
      <c r="S9" s="110">
        <f t="shared" si="7"/>
        <v>0</v>
      </c>
      <c r="T9" s="107">
        <f t="shared" si="8"/>
        <v>1</v>
      </c>
      <c r="X9" s="101" t="s">
        <v>508</v>
      </c>
      <c r="Y9" s="106">
        <f>SUMIF($R:$R,$X9,$K:$K)</f>
        <v>100021.82999999999</v>
      </c>
      <c r="Z9" s="106">
        <f>SUMIF($R:$R,$X9,$S:$S)</f>
        <v>38.922140896642276</v>
      </c>
      <c r="AA9" s="106">
        <f>SUMIF($R:$R,$X9,$T:$T)</f>
        <v>137</v>
      </c>
      <c r="AJ9" s="91">
        <v>2</v>
      </c>
      <c r="AK9" s="91" t="s">
        <v>502</v>
      </c>
      <c r="AL9" s="95">
        <v>44651</v>
      </c>
    </row>
    <row r="10" spans="2:38" s="91" customFormat="1" x14ac:dyDescent="0.25">
      <c r="B10" s="90"/>
      <c r="C10" s="167">
        <v>44573</v>
      </c>
      <c r="D10" s="184">
        <v>44573</v>
      </c>
      <c r="E10" s="179">
        <v>28</v>
      </c>
      <c r="F10" s="179">
        <v>142</v>
      </c>
      <c r="G10" s="179" t="s">
        <v>608</v>
      </c>
      <c r="H10" s="182" t="s">
        <v>605</v>
      </c>
      <c r="I10" s="183">
        <v>41008640</v>
      </c>
      <c r="J10" s="179" t="s">
        <v>170</v>
      </c>
      <c r="K10" s="180">
        <v>129.43</v>
      </c>
      <c r="L10" s="104">
        <f t="shared" si="0"/>
        <v>1</v>
      </c>
      <c r="M10" s="105" t="str">
        <f t="shared" si="1"/>
        <v>T1</v>
      </c>
      <c r="N10" s="93">
        <f t="shared" si="2"/>
        <v>0</v>
      </c>
      <c r="O10" s="106">
        <f t="shared" si="3"/>
        <v>0</v>
      </c>
      <c r="P10" s="93" t="str">
        <f t="shared" si="4"/>
        <v>Dins Periode Legal</v>
      </c>
      <c r="Q10" s="93" t="str">
        <f t="shared" si="5"/>
        <v>T1 - Dins Periode Legal</v>
      </c>
      <c r="R10" s="93" t="str">
        <f t="shared" si="6"/>
        <v>T1 - Import Total</v>
      </c>
      <c r="S10" s="110">
        <f t="shared" si="7"/>
        <v>0</v>
      </c>
      <c r="T10" s="107">
        <f t="shared" si="8"/>
        <v>1</v>
      </c>
      <c r="X10" s="101" t="s">
        <v>506</v>
      </c>
      <c r="Y10" s="106">
        <f>SUMIF($Q:$Q,$X10,$K:$K)</f>
        <v>16195.610000000002</v>
      </c>
      <c r="Z10" s="106">
        <f>SUMIF($Q:$Q,$X10,$S:$S)</f>
        <v>1.6822675609914359</v>
      </c>
      <c r="AA10" s="106">
        <f>SUMIF($Q:$Q,$X10,$T:$T)</f>
        <v>39</v>
      </c>
      <c r="AJ10" s="91">
        <v>3</v>
      </c>
      <c r="AK10" s="91" t="s">
        <v>502</v>
      </c>
      <c r="AL10" s="95">
        <v>44651</v>
      </c>
    </row>
    <row r="11" spans="2:38" s="91" customFormat="1" x14ac:dyDescent="0.25">
      <c r="B11" s="90"/>
      <c r="C11" s="167">
        <v>44578</v>
      </c>
      <c r="D11" s="184">
        <v>44578</v>
      </c>
      <c r="E11" s="179">
        <v>33</v>
      </c>
      <c r="F11" s="179">
        <v>161</v>
      </c>
      <c r="G11" s="179" t="s">
        <v>609</v>
      </c>
      <c r="H11" s="182" t="s">
        <v>610</v>
      </c>
      <c r="I11" s="183">
        <v>41000001</v>
      </c>
      <c r="J11" s="179" t="s">
        <v>79</v>
      </c>
      <c r="K11" s="180">
        <v>16.940000000000001</v>
      </c>
      <c r="L11" s="104">
        <f t="shared" si="0"/>
        <v>1</v>
      </c>
      <c r="M11" s="105" t="str">
        <f t="shared" si="1"/>
        <v>T1</v>
      </c>
      <c r="N11" s="93">
        <f t="shared" si="2"/>
        <v>0</v>
      </c>
      <c r="O11" s="106">
        <f t="shared" si="3"/>
        <v>0</v>
      </c>
      <c r="P11" s="93" t="str">
        <f t="shared" si="4"/>
        <v>Dins Periode Legal</v>
      </c>
      <c r="Q11" s="93" t="str">
        <f t="shared" si="5"/>
        <v>T1 - Dins Periode Legal</v>
      </c>
      <c r="R11" s="93" t="str">
        <f t="shared" si="6"/>
        <v>T1 - Import Total</v>
      </c>
      <c r="S11" s="110">
        <f t="shared" si="7"/>
        <v>0</v>
      </c>
      <c r="T11" s="107">
        <f t="shared" si="8"/>
        <v>1</v>
      </c>
      <c r="X11" s="101" t="s">
        <v>507</v>
      </c>
      <c r="Y11" s="106">
        <f>SUMIF($Q:$Q,$X11,$K:$K)</f>
        <v>83826.219999999987</v>
      </c>
      <c r="Z11" s="106">
        <f>SUMIF($Q:$Q,$X11,$S:$S)</f>
        <v>37.239873335650827</v>
      </c>
      <c r="AA11" s="106">
        <f>SUMIF($Q:$Q,$X11,$T:$T)</f>
        <v>98</v>
      </c>
      <c r="AJ11" s="91">
        <v>4</v>
      </c>
      <c r="AK11" s="91" t="s">
        <v>503</v>
      </c>
      <c r="AL11" s="95">
        <v>44742</v>
      </c>
    </row>
    <row r="12" spans="2:38" s="91" customFormat="1" x14ac:dyDescent="0.25">
      <c r="B12" s="90"/>
      <c r="C12" s="95">
        <v>44579</v>
      </c>
      <c r="D12" s="184">
        <v>44579</v>
      </c>
      <c r="E12" s="179">
        <v>37</v>
      </c>
      <c r="F12" s="179">
        <v>170</v>
      </c>
      <c r="G12" s="179" t="s">
        <v>611</v>
      </c>
      <c r="H12" s="182" t="s">
        <v>605</v>
      </c>
      <c r="I12" s="183">
        <v>55500000</v>
      </c>
      <c r="J12" s="179" t="s">
        <v>175</v>
      </c>
      <c r="K12" s="180">
        <v>979.93</v>
      </c>
      <c r="L12" s="104">
        <f t="shared" si="0"/>
        <v>1</v>
      </c>
      <c r="M12" s="105" t="str">
        <f t="shared" si="1"/>
        <v>T1</v>
      </c>
      <c r="N12" s="93">
        <f t="shared" si="2"/>
        <v>0</v>
      </c>
      <c r="O12" s="106">
        <f t="shared" si="3"/>
        <v>0</v>
      </c>
      <c r="P12" s="93" t="str">
        <f t="shared" si="4"/>
        <v>Dins Periode Legal</v>
      </c>
      <c r="Q12" s="93" t="str">
        <f t="shared" si="5"/>
        <v>T1 - Dins Periode Legal</v>
      </c>
      <c r="R12" s="93" t="str">
        <f t="shared" si="6"/>
        <v>T1 - Import Total</v>
      </c>
      <c r="S12" s="110">
        <f t="shared" si="7"/>
        <v>0</v>
      </c>
      <c r="T12" s="107">
        <f t="shared" si="8"/>
        <v>1</v>
      </c>
      <c r="X12" s="101" t="s">
        <v>538</v>
      </c>
      <c r="Y12" s="106">
        <f>SUMIF($R:$R,X9,$O:$O)</f>
        <v>3893063.7600000016</v>
      </c>
      <c r="Z12" s="106"/>
      <c r="AA12" s="106"/>
      <c r="AJ12" s="91">
        <v>5</v>
      </c>
      <c r="AK12" s="91" t="s">
        <v>503</v>
      </c>
      <c r="AL12" s="95">
        <v>44742</v>
      </c>
    </row>
    <row r="13" spans="2:38" s="91" customFormat="1" x14ac:dyDescent="0.25">
      <c r="B13" s="90"/>
      <c r="C13" s="95">
        <v>44586</v>
      </c>
      <c r="D13" s="184">
        <v>44586</v>
      </c>
      <c r="E13" s="179">
        <v>55</v>
      </c>
      <c r="F13" s="179">
        <v>220</v>
      </c>
      <c r="G13" s="179" t="s">
        <v>612</v>
      </c>
      <c r="H13" s="182" t="s">
        <v>613</v>
      </c>
      <c r="I13" s="183">
        <v>41006450</v>
      </c>
      <c r="J13" s="179" t="s">
        <v>558</v>
      </c>
      <c r="K13" s="180">
        <v>67.599999999999994</v>
      </c>
      <c r="L13" s="104">
        <f t="shared" si="0"/>
        <v>1</v>
      </c>
      <c r="M13" s="105" t="str">
        <f t="shared" si="1"/>
        <v>T1</v>
      </c>
      <c r="N13" s="93">
        <f t="shared" si="2"/>
        <v>0</v>
      </c>
      <c r="O13" s="106">
        <f t="shared" si="3"/>
        <v>0</v>
      </c>
      <c r="P13" s="93" t="str">
        <f t="shared" si="4"/>
        <v>Dins Periode Legal</v>
      </c>
      <c r="Q13" s="93" t="str">
        <f t="shared" si="5"/>
        <v>T1 - Dins Periode Legal</v>
      </c>
      <c r="R13" s="93" t="str">
        <f t="shared" si="6"/>
        <v>T1 - Import Total</v>
      </c>
      <c r="S13" s="110">
        <f t="shared" si="7"/>
        <v>0</v>
      </c>
      <c r="T13" s="107">
        <f t="shared" si="8"/>
        <v>1</v>
      </c>
      <c r="AJ13" s="91">
        <v>6</v>
      </c>
      <c r="AK13" s="91" t="s">
        <v>503</v>
      </c>
      <c r="AL13" s="95">
        <v>44742</v>
      </c>
    </row>
    <row r="14" spans="2:38" s="91" customFormat="1" x14ac:dyDescent="0.25">
      <c r="B14" s="90"/>
      <c r="C14" s="95">
        <v>44587</v>
      </c>
      <c r="D14" s="184">
        <v>44587</v>
      </c>
      <c r="E14" s="179">
        <v>59</v>
      </c>
      <c r="F14" s="179">
        <v>252</v>
      </c>
      <c r="G14" s="179" t="s">
        <v>612</v>
      </c>
      <c r="H14" s="182" t="s">
        <v>614</v>
      </c>
      <c r="I14" s="183">
        <v>41006450</v>
      </c>
      <c r="J14" s="179" t="s">
        <v>558</v>
      </c>
      <c r="K14" s="180">
        <v>67.599999999999994</v>
      </c>
      <c r="L14" s="104">
        <f t="shared" si="0"/>
        <v>1</v>
      </c>
      <c r="M14" s="105" t="str">
        <f t="shared" si="1"/>
        <v>T1</v>
      </c>
      <c r="N14" s="93">
        <f t="shared" si="2"/>
        <v>0</v>
      </c>
      <c r="O14" s="106">
        <f t="shared" si="3"/>
        <v>0</v>
      </c>
      <c r="P14" s="93" t="str">
        <f t="shared" si="4"/>
        <v>Dins Periode Legal</v>
      </c>
      <c r="Q14" s="93" t="str">
        <f t="shared" si="5"/>
        <v>T1 - Dins Periode Legal</v>
      </c>
      <c r="R14" s="93" t="str">
        <f t="shared" si="6"/>
        <v>T1 - Import Total</v>
      </c>
      <c r="S14" s="110">
        <f t="shared" si="7"/>
        <v>0</v>
      </c>
      <c r="T14" s="107">
        <f t="shared" si="8"/>
        <v>1</v>
      </c>
      <c r="X14" s="101" t="s">
        <v>513</v>
      </c>
      <c r="Y14" s="106">
        <f>SUMIF($R:$R,$X14,$K:$K)</f>
        <v>0</v>
      </c>
      <c r="Z14" s="106">
        <f>SUMIF($R:$R,$X14,$S:$S)</f>
        <v>0</v>
      </c>
      <c r="AA14" s="106">
        <f>SUMIF($R:$R,$X14,$T:$T)</f>
        <v>0</v>
      </c>
      <c r="AJ14" s="91">
        <v>7</v>
      </c>
      <c r="AK14" s="91" t="s">
        <v>504</v>
      </c>
      <c r="AL14" s="95">
        <v>44834</v>
      </c>
    </row>
    <row r="15" spans="2:38" s="91" customFormat="1" x14ac:dyDescent="0.25">
      <c r="B15" s="90"/>
      <c r="C15" s="95">
        <v>44593</v>
      </c>
      <c r="D15" s="184">
        <v>44593</v>
      </c>
      <c r="E15" s="179">
        <v>251</v>
      </c>
      <c r="F15" s="179">
        <v>721</v>
      </c>
      <c r="G15" s="179" t="s">
        <v>604</v>
      </c>
      <c r="H15" s="182" t="s">
        <v>605</v>
      </c>
      <c r="I15" s="183">
        <v>40005225</v>
      </c>
      <c r="J15" s="179" t="s">
        <v>560</v>
      </c>
      <c r="K15" s="180">
        <v>48.27</v>
      </c>
      <c r="L15" s="104">
        <f t="shared" si="0"/>
        <v>2</v>
      </c>
      <c r="M15" s="105" t="str">
        <f t="shared" si="1"/>
        <v>T1</v>
      </c>
      <c r="N15" s="93">
        <f t="shared" si="2"/>
        <v>0</v>
      </c>
      <c r="O15" s="106">
        <f t="shared" si="3"/>
        <v>0</v>
      </c>
      <c r="P15" s="93" t="str">
        <f t="shared" si="4"/>
        <v>Dins Periode Legal</v>
      </c>
      <c r="Q15" s="93" t="str">
        <f t="shared" si="5"/>
        <v>T1 - Dins Periode Legal</v>
      </c>
      <c r="R15" s="93" t="str">
        <f t="shared" si="6"/>
        <v>T1 - Import Total</v>
      </c>
      <c r="S15" s="110">
        <f t="shared" si="7"/>
        <v>0</v>
      </c>
      <c r="T15" s="107">
        <f t="shared" si="8"/>
        <v>1</v>
      </c>
      <c r="X15" s="101" t="s">
        <v>514</v>
      </c>
      <c r="Y15" s="106">
        <f>SUMIF($Q:$Q,$X15,$K:$K)</f>
        <v>0</v>
      </c>
      <c r="Z15" s="106">
        <f>SUMIF($Q:$Q,$X15,$S:$S)</f>
        <v>0</v>
      </c>
      <c r="AA15" s="106">
        <f>SUMIF($Q:$Q,$X15,$T:$T)</f>
        <v>0</v>
      </c>
      <c r="AJ15" s="91">
        <v>8</v>
      </c>
      <c r="AK15" s="91" t="s">
        <v>504</v>
      </c>
      <c r="AL15" s="95">
        <v>44834</v>
      </c>
    </row>
    <row r="16" spans="2:38" s="91" customFormat="1" x14ac:dyDescent="0.25">
      <c r="B16" s="90"/>
      <c r="C16" s="95">
        <v>44593</v>
      </c>
      <c r="D16" s="184">
        <v>44593</v>
      </c>
      <c r="E16" s="179">
        <v>254</v>
      </c>
      <c r="F16" s="179">
        <v>729</v>
      </c>
      <c r="G16" s="179" t="s">
        <v>612</v>
      </c>
      <c r="H16" s="182" t="s">
        <v>615</v>
      </c>
      <c r="I16" s="183">
        <v>41006450</v>
      </c>
      <c r="J16" s="179" t="s">
        <v>558</v>
      </c>
      <c r="K16" s="180">
        <v>67.599999999999994</v>
      </c>
      <c r="L16" s="104">
        <f t="shared" si="0"/>
        <v>2</v>
      </c>
      <c r="M16" s="105" t="str">
        <f t="shared" si="1"/>
        <v>T1</v>
      </c>
      <c r="N16" s="93">
        <f t="shared" si="2"/>
        <v>0</v>
      </c>
      <c r="O16" s="106">
        <f t="shared" si="3"/>
        <v>0</v>
      </c>
      <c r="P16" s="93" t="str">
        <f t="shared" si="4"/>
        <v>Dins Periode Legal</v>
      </c>
      <c r="Q16" s="93" t="str">
        <f t="shared" si="5"/>
        <v>T1 - Dins Periode Legal</v>
      </c>
      <c r="R16" s="93" t="str">
        <f t="shared" si="6"/>
        <v>T1 - Import Total</v>
      </c>
      <c r="S16" s="110">
        <f t="shared" si="7"/>
        <v>0</v>
      </c>
      <c r="T16" s="107">
        <f t="shared" si="8"/>
        <v>1</v>
      </c>
      <c r="X16" s="101" t="s">
        <v>515</v>
      </c>
      <c r="Y16" s="106">
        <f>SUMIF($Q:$Q,$X16,$K:$K)</f>
        <v>0</v>
      </c>
      <c r="Z16" s="106">
        <f>SUMIF($Q:$Q,$X16,$S:$S)</f>
        <v>0</v>
      </c>
      <c r="AA16" s="106">
        <f>SUMIF($Q:$Q,$X16,$T:$T)</f>
        <v>0</v>
      </c>
      <c r="AJ16" s="91">
        <v>9</v>
      </c>
      <c r="AK16" s="91" t="s">
        <v>504</v>
      </c>
      <c r="AL16" s="95">
        <v>44834</v>
      </c>
    </row>
    <row r="17" spans="2:38" s="91" customFormat="1" x14ac:dyDescent="0.25">
      <c r="B17" s="90"/>
      <c r="C17" s="95">
        <v>44547</v>
      </c>
      <c r="D17" s="184">
        <v>44594</v>
      </c>
      <c r="E17" s="179">
        <v>270</v>
      </c>
      <c r="F17" s="179">
        <v>771</v>
      </c>
      <c r="G17" s="179" t="s">
        <v>616</v>
      </c>
      <c r="H17" s="182" t="s">
        <v>617</v>
      </c>
      <c r="I17" s="183">
        <v>41005511</v>
      </c>
      <c r="J17" s="179" t="s">
        <v>568</v>
      </c>
      <c r="K17" s="180">
        <v>40.51</v>
      </c>
      <c r="L17" s="104">
        <f t="shared" si="0"/>
        <v>2</v>
      </c>
      <c r="M17" s="105" t="str">
        <f t="shared" si="1"/>
        <v>T1</v>
      </c>
      <c r="N17" s="93">
        <f t="shared" si="2"/>
        <v>47</v>
      </c>
      <c r="O17" s="106">
        <f t="shared" si="3"/>
        <v>1903.9699999999998</v>
      </c>
      <c r="P17" s="93" t="str">
        <f t="shared" si="4"/>
        <v>Fora Periode Legal</v>
      </c>
      <c r="Q17" s="93" t="str">
        <f t="shared" si="5"/>
        <v>T1 - Fora Periode Legal</v>
      </c>
      <c r="R17" s="93" t="str">
        <f t="shared" si="6"/>
        <v>T1 - Import Total</v>
      </c>
      <c r="S17" s="110">
        <f t="shared" si="7"/>
        <v>1.9035544540626784E-2</v>
      </c>
      <c r="T17" s="107">
        <f t="shared" si="8"/>
        <v>1</v>
      </c>
      <c r="X17" s="101" t="s">
        <v>539</v>
      </c>
      <c r="Y17" s="106">
        <f>SUMIF($R:$R,X14,$O:$O)</f>
        <v>0</v>
      </c>
      <c r="AJ17" s="91">
        <v>10</v>
      </c>
      <c r="AK17" s="91" t="s">
        <v>505</v>
      </c>
      <c r="AL17" s="95">
        <v>44926</v>
      </c>
    </row>
    <row r="18" spans="2:38" s="91" customFormat="1" x14ac:dyDescent="0.25">
      <c r="B18" s="90"/>
      <c r="C18" s="95">
        <v>44540</v>
      </c>
      <c r="D18" s="184">
        <v>44594</v>
      </c>
      <c r="E18" s="179"/>
      <c r="F18" s="179">
        <v>772</v>
      </c>
      <c r="G18" s="179" t="s">
        <v>618</v>
      </c>
      <c r="H18" s="182" t="s">
        <v>619</v>
      </c>
      <c r="I18" s="183">
        <v>41007450</v>
      </c>
      <c r="J18" s="179" t="s">
        <v>24</v>
      </c>
      <c r="K18" s="180">
        <v>142.72999999999999</v>
      </c>
      <c r="L18" s="104">
        <f t="shared" si="0"/>
        <v>2</v>
      </c>
      <c r="M18" s="105" t="str">
        <f t="shared" si="1"/>
        <v>T1</v>
      </c>
      <c r="N18" s="93">
        <f t="shared" si="2"/>
        <v>54</v>
      </c>
      <c r="O18" s="106">
        <f t="shared" si="3"/>
        <v>7707.4199999999992</v>
      </c>
      <c r="P18" s="93" t="str">
        <f t="shared" si="4"/>
        <v>Fora Periode Legal</v>
      </c>
      <c r="Q18" s="93" t="str">
        <f t="shared" si="5"/>
        <v>T1 - Fora Periode Legal</v>
      </c>
      <c r="R18" s="93" t="str">
        <f t="shared" si="6"/>
        <v>T1 - Import Total</v>
      </c>
      <c r="S18" s="110">
        <f t="shared" si="7"/>
        <v>7.7057378374300892E-2</v>
      </c>
      <c r="T18" s="107">
        <f t="shared" si="8"/>
        <v>1</v>
      </c>
      <c r="AJ18" s="91">
        <v>11</v>
      </c>
      <c r="AK18" s="91" t="s">
        <v>505</v>
      </c>
      <c r="AL18" s="95">
        <v>44926</v>
      </c>
    </row>
    <row r="19" spans="2:38" s="91" customFormat="1" x14ac:dyDescent="0.25">
      <c r="B19" s="90"/>
      <c r="C19" s="95">
        <v>44543</v>
      </c>
      <c r="D19" s="184">
        <v>44594</v>
      </c>
      <c r="E19" s="179"/>
      <c r="F19" s="179">
        <v>773</v>
      </c>
      <c r="G19" s="179" t="s">
        <v>618</v>
      </c>
      <c r="H19" s="182" t="s">
        <v>620</v>
      </c>
      <c r="I19" s="183">
        <v>41007450</v>
      </c>
      <c r="J19" s="179" t="s">
        <v>24</v>
      </c>
      <c r="K19" s="180">
        <v>23.45</v>
      </c>
      <c r="L19" s="104">
        <f t="shared" si="0"/>
        <v>2</v>
      </c>
      <c r="M19" s="105" t="str">
        <f t="shared" si="1"/>
        <v>T1</v>
      </c>
      <c r="N19" s="93">
        <f t="shared" si="2"/>
        <v>51</v>
      </c>
      <c r="O19" s="106">
        <f t="shared" si="3"/>
        <v>1195.95</v>
      </c>
      <c r="P19" s="93" t="str">
        <f t="shared" si="4"/>
        <v>Fora Periode Legal</v>
      </c>
      <c r="Q19" s="93" t="str">
        <f t="shared" si="5"/>
        <v>T1 - Fora Periode Legal</v>
      </c>
      <c r="R19" s="93" t="str">
        <f t="shared" si="6"/>
        <v>T1 - Import Total</v>
      </c>
      <c r="S19" s="110">
        <f t="shared" si="7"/>
        <v>1.1956889810954269E-2</v>
      </c>
      <c r="T19" s="107">
        <f t="shared" si="8"/>
        <v>1</v>
      </c>
      <c r="X19" s="101" t="s">
        <v>516</v>
      </c>
      <c r="Y19" s="106">
        <f>SUMIF($R:$R,$X19,$K:$K)</f>
        <v>0</v>
      </c>
      <c r="Z19" s="106">
        <f>SUMIF($R:$R,$X19,$S:$S)</f>
        <v>0</v>
      </c>
      <c r="AA19" s="106">
        <f>SUMIF($R:$R,$X19,$T:$T)</f>
        <v>0</v>
      </c>
      <c r="AJ19" s="91">
        <v>12</v>
      </c>
      <c r="AK19" s="91" t="s">
        <v>505</v>
      </c>
      <c r="AL19" s="95">
        <v>44926</v>
      </c>
    </row>
    <row r="20" spans="2:38" s="91" customFormat="1" x14ac:dyDescent="0.25">
      <c r="B20" s="90"/>
      <c r="C20" s="95">
        <v>44546</v>
      </c>
      <c r="D20" s="184">
        <v>44594</v>
      </c>
      <c r="E20" s="179"/>
      <c r="F20" s="179">
        <v>774</v>
      </c>
      <c r="G20" s="179" t="s">
        <v>621</v>
      </c>
      <c r="H20" s="182" t="s">
        <v>622</v>
      </c>
      <c r="I20" s="183">
        <v>41008099</v>
      </c>
      <c r="J20" s="179" t="s">
        <v>25</v>
      </c>
      <c r="K20" s="180">
        <v>369.38</v>
      </c>
      <c r="L20" s="104">
        <f t="shared" si="0"/>
        <v>2</v>
      </c>
      <c r="M20" s="105" t="str">
        <f t="shared" si="1"/>
        <v>T1</v>
      </c>
      <c r="N20" s="93">
        <f t="shared" si="2"/>
        <v>48</v>
      </c>
      <c r="O20" s="106">
        <f t="shared" si="3"/>
        <v>17730.239999999998</v>
      </c>
      <c r="P20" s="93" t="str">
        <f t="shared" si="4"/>
        <v>Fora Periode Legal</v>
      </c>
      <c r="Q20" s="93" t="str">
        <f t="shared" si="5"/>
        <v>T1 - Fora Periode Legal</v>
      </c>
      <c r="R20" s="93" t="str">
        <f t="shared" si="6"/>
        <v>T1 - Import Total</v>
      </c>
      <c r="S20" s="110">
        <f t="shared" si="7"/>
        <v>0.17726370333356228</v>
      </c>
      <c r="T20" s="107">
        <f t="shared" si="8"/>
        <v>1</v>
      </c>
      <c r="X20" s="101" t="s">
        <v>517</v>
      </c>
      <c r="Y20" s="106">
        <f>SUMIF($Q:$Q,$X20,$K:$K)</f>
        <v>0</v>
      </c>
      <c r="Z20" s="106">
        <f>SUMIF($Q:$Q,$X20,$S:$S)</f>
        <v>0</v>
      </c>
      <c r="AA20" s="106">
        <f>SUMIF($Q:$Q,$X20,$T:$T)</f>
        <v>0</v>
      </c>
    </row>
    <row r="21" spans="2:38" s="91" customFormat="1" x14ac:dyDescent="0.25">
      <c r="B21" s="90"/>
      <c r="C21" s="95">
        <v>44546</v>
      </c>
      <c r="D21" s="184">
        <v>44594</v>
      </c>
      <c r="E21" s="179"/>
      <c r="F21" s="179">
        <v>775</v>
      </c>
      <c r="G21" s="179" t="s">
        <v>621</v>
      </c>
      <c r="H21" s="182" t="s">
        <v>623</v>
      </c>
      <c r="I21" s="183">
        <v>41008099</v>
      </c>
      <c r="J21" s="179" t="s">
        <v>25</v>
      </c>
      <c r="K21" s="180">
        <v>84.28</v>
      </c>
      <c r="L21" s="104">
        <f t="shared" si="0"/>
        <v>2</v>
      </c>
      <c r="M21" s="105" t="str">
        <f t="shared" si="1"/>
        <v>T1</v>
      </c>
      <c r="N21" s="93">
        <f t="shared" si="2"/>
        <v>48</v>
      </c>
      <c r="O21" s="106">
        <f t="shared" si="3"/>
        <v>4045.44</v>
      </c>
      <c r="P21" s="93" t="str">
        <f t="shared" si="4"/>
        <v>Fora Periode Legal</v>
      </c>
      <c r="Q21" s="93" t="str">
        <f t="shared" si="5"/>
        <v>T1 - Fora Periode Legal</v>
      </c>
      <c r="R21" s="93" t="str">
        <f t="shared" si="6"/>
        <v>T1 - Import Total</v>
      </c>
      <c r="S21" s="110">
        <f t="shared" si="7"/>
        <v>4.0445570731909228E-2</v>
      </c>
      <c r="T21" s="107">
        <f t="shared" si="8"/>
        <v>1</v>
      </c>
      <c r="X21" s="101" t="s">
        <v>518</v>
      </c>
      <c r="Y21" s="106">
        <f>SUMIF($Q:$Q,$X21,$K:$K)</f>
        <v>0</v>
      </c>
      <c r="Z21" s="106">
        <f>SUMIF($Q:$Q,$X21,$S:$S)</f>
        <v>0</v>
      </c>
      <c r="AA21" s="106">
        <f>SUMIF($Q:$Q,$X21,$T:$T)</f>
        <v>0</v>
      </c>
    </row>
    <row r="22" spans="2:38" s="91" customFormat="1" x14ac:dyDescent="0.25">
      <c r="B22" s="90"/>
      <c r="C22" s="95">
        <v>44546</v>
      </c>
      <c r="D22" s="184">
        <v>44594</v>
      </c>
      <c r="E22" s="179"/>
      <c r="F22" s="179">
        <v>776</v>
      </c>
      <c r="G22" s="179" t="s">
        <v>621</v>
      </c>
      <c r="H22" s="182" t="s">
        <v>624</v>
      </c>
      <c r="I22" s="183">
        <v>41008099</v>
      </c>
      <c r="J22" s="179" t="s">
        <v>25</v>
      </c>
      <c r="K22" s="180">
        <v>85.56</v>
      </c>
      <c r="L22" s="104">
        <f t="shared" si="0"/>
        <v>2</v>
      </c>
      <c r="M22" s="105" t="str">
        <f t="shared" si="1"/>
        <v>T1</v>
      </c>
      <c r="N22" s="93">
        <f t="shared" si="2"/>
        <v>48</v>
      </c>
      <c r="O22" s="106">
        <f t="shared" si="3"/>
        <v>4106.88</v>
      </c>
      <c r="P22" s="93" t="str">
        <f t="shared" si="4"/>
        <v>Fora Periode Legal</v>
      </c>
      <c r="Q22" s="93" t="str">
        <f t="shared" si="5"/>
        <v>T1 - Fora Periode Legal</v>
      </c>
      <c r="R22" s="93" t="str">
        <f t="shared" si="6"/>
        <v>T1 - Import Total</v>
      </c>
      <c r="S22" s="110">
        <f t="shared" si="7"/>
        <v>4.1059836637662002E-2</v>
      </c>
      <c r="T22" s="107">
        <f t="shared" si="8"/>
        <v>1</v>
      </c>
      <c r="X22" s="101" t="s">
        <v>540</v>
      </c>
      <c r="Y22" s="106">
        <f>SUMIF($R:$R,X19,$O:$O)</f>
        <v>0</v>
      </c>
    </row>
    <row r="23" spans="2:38" s="91" customFormat="1" x14ac:dyDescent="0.25">
      <c r="B23" s="90"/>
      <c r="C23" s="95">
        <v>44545</v>
      </c>
      <c r="D23" s="184">
        <v>44594</v>
      </c>
      <c r="E23" s="179"/>
      <c r="F23" s="179">
        <v>777</v>
      </c>
      <c r="G23" s="179" t="s">
        <v>625</v>
      </c>
      <c r="H23" s="182" t="s">
        <v>626</v>
      </c>
      <c r="I23" s="183">
        <v>41002865</v>
      </c>
      <c r="J23" s="179" t="s">
        <v>161</v>
      </c>
      <c r="K23" s="180">
        <v>255.02</v>
      </c>
      <c r="L23" s="104">
        <f t="shared" si="0"/>
        <v>2</v>
      </c>
      <c r="M23" s="105" t="str">
        <f t="shared" si="1"/>
        <v>T1</v>
      </c>
      <c r="N23" s="93">
        <f t="shared" si="2"/>
        <v>49</v>
      </c>
      <c r="O23" s="106">
        <f t="shared" si="3"/>
        <v>12495.980000000001</v>
      </c>
      <c r="P23" s="93" t="str">
        <f t="shared" si="4"/>
        <v>Fora Periode Legal</v>
      </c>
      <c r="Q23" s="93" t="str">
        <f t="shared" si="5"/>
        <v>T1 - Fora Periode Legal</v>
      </c>
      <c r="R23" s="93" t="str">
        <f t="shared" si="6"/>
        <v>T1 - Import Total</v>
      </c>
      <c r="S23" s="110">
        <f t="shared" si="7"/>
        <v>0.12493252722930585</v>
      </c>
      <c r="T23" s="107">
        <f t="shared" si="8"/>
        <v>1</v>
      </c>
    </row>
    <row r="24" spans="2:38" s="91" customFormat="1" x14ac:dyDescent="0.25">
      <c r="B24" s="90"/>
      <c r="C24" s="95">
        <v>44545</v>
      </c>
      <c r="D24" s="184">
        <v>44594</v>
      </c>
      <c r="E24" s="179"/>
      <c r="F24" s="179">
        <v>778</v>
      </c>
      <c r="G24" s="179" t="s">
        <v>625</v>
      </c>
      <c r="H24" s="182" t="s">
        <v>627</v>
      </c>
      <c r="I24" s="183">
        <v>41002865</v>
      </c>
      <c r="J24" s="179" t="s">
        <v>161</v>
      </c>
      <c r="K24" s="180">
        <v>97.66</v>
      </c>
      <c r="L24" s="104">
        <f t="shared" si="0"/>
        <v>2</v>
      </c>
      <c r="M24" s="105" t="str">
        <f t="shared" si="1"/>
        <v>T1</v>
      </c>
      <c r="N24" s="93">
        <f t="shared" si="2"/>
        <v>49</v>
      </c>
      <c r="O24" s="106">
        <f t="shared" si="3"/>
        <v>4785.34</v>
      </c>
      <c r="P24" s="93" t="str">
        <f t="shared" si="4"/>
        <v>Fora Periode Legal</v>
      </c>
      <c r="Q24" s="93" t="str">
        <f t="shared" si="5"/>
        <v>T1 - Fora Periode Legal</v>
      </c>
      <c r="R24" s="93" t="str">
        <f t="shared" si="6"/>
        <v>T1 - Import Total</v>
      </c>
      <c r="S24" s="110">
        <f t="shared" si="7"/>
        <v>4.7842955882730805E-2</v>
      </c>
      <c r="T24" s="107">
        <f t="shared" si="8"/>
        <v>1</v>
      </c>
      <c r="X24" s="101" t="s">
        <v>519</v>
      </c>
      <c r="Y24" s="106">
        <f>SUMIF($R:$R,$X24,$K:$K)</f>
        <v>0</v>
      </c>
      <c r="Z24" s="106">
        <f>SUMIF($R:$R,$X24,$S:$S)</f>
        <v>0</v>
      </c>
      <c r="AA24" s="106">
        <f>SUMIF($R:$R,$X24,$T:$T)</f>
        <v>0</v>
      </c>
    </row>
    <row r="25" spans="2:38" s="91" customFormat="1" x14ac:dyDescent="0.25">
      <c r="B25" s="90"/>
      <c r="C25" s="95">
        <v>44545</v>
      </c>
      <c r="D25" s="184">
        <v>44594</v>
      </c>
      <c r="E25" s="179"/>
      <c r="F25" s="179">
        <v>779</v>
      </c>
      <c r="G25" s="179" t="s">
        <v>628</v>
      </c>
      <c r="H25" s="182" t="s">
        <v>629</v>
      </c>
      <c r="I25" s="183">
        <v>40000160</v>
      </c>
      <c r="J25" s="179" t="s">
        <v>599</v>
      </c>
      <c r="K25" s="180">
        <v>397.1</v>
      </c>
      <c r="L25" s="104">
        <f t="shared" si="0"/>
        <v>2</v>
      </c>
      <c r="M25" s="105" t="str">
        <f t="shared" si="1"/>
        <v>T1</v>
      </c>
      <c r="N25" s="93">
        <f t="shared" si="2"/>
        <v>49</v>
      </c>
      <c r="O25" s="106">
        <f t="shared" si="3"/>
        <v>19457.900000000001</v>
      </c>
      <c r="P25" s="93" t="str">
        <f t="shared" si="4"/>
        <v>Fora Periode Legal</v>
      </c>
      <c r="Q25" s="93" t="str">
        <f t="shared" si="5"/>
        <v>T1 - Fora Periode Legal</v>
      </c>
      <c r="R25" s="93" t="str">
        <f t="shared" si="6"/>
        <v>T1 - Import Total</v>
      </c>
      <c r="S25" s="110">
        <f t="shared" si="7"/>
        <v>0.19453653267491711</v>
      </c>
      <c r="T25" s="107">
        <f t="shared" si="8"/>
        <v>1</v>
      </c>
      <c r="X25" s="101" t="s">
        <v>520</v>
      </c>
      <c r="Y25" s="106">
        <f>SUMIF($Q:$Q,$X25,$K:$K)</f>
        <v>0</v>
      </c>
      <c r="Z25" s="106">
        <f>SUMIF($Q:$Q,$X25,$S:$S)</f>
        <v>0</v>
      </c>
      <c r="AA25" s="106">
        <f>SUMIF($Q:$Q,$X25,$T:$T)</f>
        <v>0</v>
      </c>
    </row>
    <row r="26" spans="2:38" s="91" customFormat="1" x14ac:dyDescent="0.25">
      <c r="B26" s="90"/>
      <c r="C26" s="95">
        <v>44547</v>
      </c>
      <c r="D26" s="184">
        <v>44594</v>
      </c>
      <c r="E26" s="179"/>
      <c r="F26" s="179">
        <v>780</v>
      </c>
      <c r="G26" s="179" t="s">
        <v>630</v>
      </c>
      <c r="H26" s="182" t="s">
        <v>631</v>
      </c>
      <c r="I26" s="183">
        <v>41002511</v>
      </c>
      <c r="J26" s="179" t="s">
        <v>590</v>
      </c>
      <c r="K26" s="180">
        <v>226.79</v>
      </c>
      <c r="L26" s="104">
        <f t="shared" si="0"/>
        <v>2</v>
      </c>
      <c r="M26" s="105" t="str">
        <f t="shared" si="1"/>
        <v>T1</v>
      </c>
      <c r="N26" s="93">
        <f t="shared" si="2"/>
        <v>47</v>
      </c>
      <c r="O26" s="106">
        <f t="shared" si="3"/>
        <v>10659.13</v>
      </c>
      <c r="P26" s="93" t="str">
        <f t="shared" si="4"/>
        <v>Fora Periode Legal</v>
      </c>
      <c r="Q26" s="93" t="str">
        <f t="shared" si="5"/>
        <v>T1 - Fora Periode Legal</v>
      </c>
      <c r="R26" s="93" t="str">
        <f t="shared" si="6"/>
        <v>T1 - Import Total</v>
      </c>
      <c r="S26" s="110">
        <f t="shared" si="7"/>
        <v>0.10656803619769806</v>
      </c>
      <c r="T26" s="107">
        <f t="shared" si="8"/>
        <v>1</v>
      </c>
      <c r="X26" s="101" t="s">
        <v>521</v>
      </c>
      <c r="Y26" s="106">
        <f>SUMIF($Q:$Q,$X26,$K:$K)</f>
        <v>0</v>
      </c>
      <c r="Z26" s="106">
        <f>SUMIF($Q:$Q,$X26,$S:$S)</f>
        <v>0</v>
      </c>
      <c r="AA26" s="106">
        <f>SUMIF($Q:$Q,$X26,$T:$T)</f>
        <v>0</v>
      </c>
    </row>
    <row r="27" spans="2:38" s="91" customFormat="1" x14ac:dyDescent="0.25">
      <c r="B27" s="90"/>
      <c r="C27" s="95">
        <v>44545</v>
      </c>
      <c r="D27" s="184">
        <v>44594</v>
      </c>
      <c r="E27" s="179"/>
      <c r="F27" s="179">
        <v>781</v>
      </c>
      <c r="G27" s="179" t="s">
        <v>632</v>
      </c>
      <c r="H27" s="182" t="s">
        <v>633</v>
      </c>
      <c r="I27" s="183">
        <v>41007530</v>
      </c>
      <c r="J27" s="179" t="s">
        <v>46</v>
      </c>
      <c r="K27" s="180">
        <v>67.14</v>
      </c>
      <c r="L27" s="104">
        <f t="shared" si="0"/>
        <v>2</v>
      </c>
      <c r="M27" s="105" t="str">
        <f t="shared" si="1"/>
        <v>T1</v>
      </c>
      <c r="N27" s="93">
        <f t="shared" si="2"/>
        <v>49</v>
      </c>
      <c r="O27" s="106">
        <f t="shared" si="3"/>
        <v>3289.86</v>
      </c>
      <c r="P27" s="93" t="str">
        <f t="shared" si="4"/>
        <v>Fora Periode Legal</v>
      </c>
      <c r="Q27" s="93" t="str">
        <f t="shared" si="5"/>
        <v>T1 - Fora Periode Legal</v>
      </c>
      <c r="R27" s="93" t="str">
        <f t="shared" si="6"/>
        <v>T1 - Import Total</v>
      </c>
      <c r="S27" s="110">
        <f t="shared" si="7"/>
        <v>3.2891419803056994E-2</v>
      </c>
      <c r="T27" s="107">
        <f t="shared" si="8"/>
        <v>1</v>
      </c>
      <c r="X27" s="101" t="s">
        <v>541</v>
      </c>
      <c r="Y27" s="106">
        <f>SUMIF($R:$R,X24,$O:$O)</f>
        <v>0</v>
      </c>
    </row>
    <row r="28" spans="2:38" s="91" customFormat="1" x14ac:dyDescent="0.25">
      <c r="B28" s="90"/>
      <c r="C28" s="95">
        <v>44553</v>
      </c>
      <c r="D28" s="184">
        <v>44594</v>
      </c>
      <c r="E28" s="179"/>
      <c r="F28" s="179">
        <v>782</v>
      </c>
      <c r="G28" s="179" t="s">
        <v>634</v>
      </c>
      <c r="H28" s="182" t="s">
        <v>635</v>
      </c>
      <c r="I28" s="183">
        <v>40001900</v>
      </c>
      <c r="J28" s="179" t="s">
        <v>571</v>
      </c>
      <c r="K28" s="180">
        <v>529.9</v>
      </c>
      <c r="L28" s="104">
        <f t="shared" si="0"/>
        <v>2</v>
      </c>
      <c r="M28" s="105" t="str">
        <f t="shared" si="1"/>
        <v>T1</v>
      </c>
      <c r="N28" s="93">
        <f t="shared" si="2"/>
        <v>41</v>
      </c>
      <c r="O28" s="106">
        <f t="shared" si="3"/>
        <v>21725.899999999998</v>
      </c>
      <c r="P28" s="93" t="str">
        <f t="shared" si="4"/>
        <v>Fora Periode Legal</v>
      </c>
      <c r="Q28" s="93" t="str">
        <f t="shared" si="5"/>
        <v>T1 - Fora Periode Legal</v>
      </c>
      <c r="R28" s="93" t="str">
        <f t="shared" si="6"/>
        <v>T1 - Import Total</v>
      </c>
      <c r="S28" s="110">
        <f t="shared" si="7"/>
        <v>0.21721158271149407</v>
      </c>
      <c r="T28" s="107">
        <f t="shared" si="8"/>
        <v>1</v>
      </c>
    </row>
    <row r="29" spans="2:38" s="91" customFormat="1" x14ac:dyDescent="0.25">
      <c r="B29" s="90"/>
      <c r="C29" s="95">
        <v>44542</v>
      </c>
      <c r="D29" s="184">
        <v>44594</v>
      </c>
      <c r="E29" s="179"/>
      <c r="F29" s="179">
        <v>783</v>
      </c>
      <c r="G29" s="179" t="s">
        <v>636</v>
      </c>
      <c r="H29" s="182" t="s">
        <v>637</v>
      </c>
      <c r="I29" s="183">
        <v>40001050</v>
      </c>
      <c r="J29" s="179" t="s">
        <v>94</v>
      </c>
      <c r="K29" s="180">
        <v>213.93</v>
      </c>
      <c r="L29" s="104">
        <f t="shared" si="0"/>
        <v>2</v>
      </c>
      <c r="M29" s="105" t="str">
        <f t="shared" si="1"/>
        <v>T1</v>
      </c>
      <c r="N29" s="93">
        <f t="shared" si="2"/>
        <v>52</v>
      </c>
      <c r="O29" s="106">
        <f t="shared" si="3"/>
        <v>11124.36</v>
      </c>
      <c r="P29" s="93" t="str">
        <f t="shared" si="4"/>
        <v>Fora Periode Legal</v>
      </c>
      <c r="Q29" s="93" t="str">
        <f t="shared" si="5"/>
        <v>T1 - Fora Periode Legal</v>
      </c>
      <c r="R29" s="93" t="str">
        <f t="shared" si="6"/>
        <v>T1 - Import Total</v>
      </c>
      <c r="S29" s="110">
        <f t="shared" si="7"/>
        <v>0.11121932082226452</v>
      </c>
      <c r="T29" s="107">
        <f t="shared" si="8"/>
        <v>1</v>
      </c>
    </row>
    <row r="30" spans="2:38" s="91" customFormat="1" x14ac:dyDescent="0.25">
      <c r="B30" s="90"/>
      <c r="C30" s="95">
        <v>44550</v>
      </c>
      <c r="D30" s="184">
        <v>44594</v>
      </c>
      <c r="E30" s="179"/>
      <c r="F30" s="179">
        <v>784</v>
      </c>
      <c r="G30" s="179" t="s">
        <v>638</v>
      </c>
      <c r="H30" s="182" t="s">
        <v>639</v>
      </c>
      <c r="I30" s="183">
        <v>41002557</v>
      </c>
      <c r="J30" s="179" t="s">
        <v>32</v>
      </c>
      <c r="K30" s="180">
        <v>51.3</v>
      </c>
      <c r="L30" s="104">
        <f t="shared" si="0"/>
        <v>2</v>
      </c>
      <c r="M30" s="105" t="str">
        <f t="shared" si="1"/>
        <v>T1</v>
      </c>
      <c r="N30" s="93">
        <f t="shared" si="2"/>
        <v>44</v>
      </c>
      <c r="O30" s="106">
        <f t="shared" si="3"/>
        <v>2257.1999999999998</v>
      </c>
      <c r="P30" s="93" t="str">
        <f t="shared" si="4"/>
        <v>Fora Periode Legal</v>
      </c>
      <c r="Q30" s="93" t="str">
        <f t="shared" si="5"/>
        <v>T1 - Fora Periode Legal</v>
      </c>
      <c r="R30" s="93" t="str">
        <f t="shared" si="6"/>
        <v>T1 - Import Total</v>
      </c>
      <c r="S30" s="110">
        <f t="shared" si="7"/>
        <v>2.256707360783141E-2</v>
      </c>
      <c r="T30" s="107">
        <f t="shared" si="8"/>
        <v>1</v>
      </c>
    </row>
    <row r="31" spans="2:38" s="91" customFormat="1" x14ac:dyDescent="0.25">
      <c r="B31" s="90"/>
      <c r="C31" s="188">
        <v>44531</v>
      </c>
      <c r="D31" s="184">
        <v>44594</v>
      </c>
      <c r="E31" s="179"/>
      <c r="F31" s="179">
        <v>785</v>
      </c>
      <c r="G31" s="179" t="s">
        <v>640</v>
      </c>
      <c r="H31" s="182" t="s">
        <v>641</v>
      </c>
      <c r="I31" s="183">
        <v>40037336</v>
      </c>
      <c r="J31" s="179" t="s">
        <v>593</v>
      </c>
      <c r="K31" s="180">
        <v>198.55</v>
      </c>
      <c r="L31" s="104">
        <f t="shared" si="0"/>
        <v>2</v>
      </c>
      <c r="M31" s="105" t="str">
        <f t="shared" si="1"/>
        <v>T1</v>
      </c>
      <c r="N31" s="93">
        <f t="shared" si="2"/>
        <v>63</v>
      </c>
      <c r="O31" s="106">
        <f t="shared" si="3"/>
        <v>12508.650000000001</v>
      </c>
      <c r="P31" s="93" t="str">
        <f t="shared" si="4"/>
        <v>Fora Periode Legal</v>
      </c>
      <c r="Q31" s="93" t="str">
        <f t="shared" si="5"/>
        <v>T1 - Fora Periode Legal</v>
      </c>
      <c r="R31" s="93" t="str">
        <f t="shared" si="6"/>
        <v>T1 - Import Total</v>
      </c>
      <c r="S31" s="110">
        <f t="shared" si="7"/>
        <v>0.12505919957673242</v>
      </c>
      <c r="T31" s="107">
        <f t="shared" si="8"/>
        <v>1</v>
      </c>
    </row>
    <row r="32" spans="2:38" s="91" customFormat="1" x14ac:dyDescent="0.25">
      <c r="B32" s="90"/>
      <c r="C32" s="184">
        <v>44560</v>
      </c>
      <c r="D32" s="184">
        <v>44594</v>
      </c>
      <c r="E32" s="179"/>
      <c r="F32" s="179">
        <v>786</v>
      </c>
      <c r="G32" s="179" t="s">
        <v>642</v>
      </c>
      <c r="H32" s="182" t="s">
        <v>643</v>
      </c>
      <c r="I32" s="183">
        <v>41001249</v>
      </c>
      <c r="J32" s="179" t="s">
        <v>17</v>
      </c>
      <c r="K32" s="180">
        <v>384.04</v>
      </c>
      <c r="L32" s="104">
        <f t="shared" si="0"/>
        <v>2</v>
      </c>
      <c r="M32" s="105" t="str">
        <f t="shared" si="1"/>
        <v>T1</v>
      </c>
      <c r="N32" s="93">
        <f t="shared" si="2"/>
        <v>34</v>
      </c>
      <c r="O32" s="106">
        <f t="shared" si="3"/>
        <v>13057.36</v>
      </c>
      <c r="P32" s="93" t="str">
        <f t="shared" si="4"/>
        <v>Fora Periode Legal</v>
      </c>
      <c r="Q32" s="93" t="str">
        <f t="shared" si="5"/>
        <v>T1 - Fora Periode Legal</v>
      </c>
      <c r="R32" s="93" t="str">
        <f t="shared" si="6"/>
        <v>T1 - Import Total</v>
      </c>
      <c r="S32" s="110">
        <f t="shared" si="7"/>
        <v>0.1305451020042325</v>
      </c>
      <c r="T32" s="107">
        <f t="shared" si="8"/>
        <v>1</v>
      </c>
    </row>
    <row r="33" spans="2:20" s="91" customFormat="1" x14ac:dyDescent="0.25">
      <c r="B33" s="90"/>
      <c r="C33" s="184">
        <v>44561</v>
      </c>
      <c r="D33" s="184">
        <v>44594</v>
      </c>
      <c r="E33" s="179"/>
      <c r="F33" s="179">
        <v>787</v>
      </c>
      <c r="G33" s="179" t="s">
        <v>638</v>
      </c>
      <c r="H33" s="182" t="s">
        <v>644</v>
      </c>
      <c r="I33" s="183">
        <v>41002557</v>
      </c>
      <c r="J33" s="179" t="s">
        <v>32</v>
      </c>
      <c r="K33" s="180">
        <v>41.84</v>
      </c>
      <c r="L33" s="104">
        <f t="shared" si="0"/>
        <v>2</v>
      </c>
      <c r="M33" s="105" t="str">
        <f t="shared" si="1"/>
        <v>T1</v>
      </c>
      <c r="N33" s="93">
        <f t="shared" si="2"/>
        <v>33</v>
      </c>
      <c r="O33" s="106">
        <f t="shared" si="3"/>
        <v>1380.72</v>
      </c>
      <c r="P33" s="93" t="str">
        <f t="shared" si="4"/>
        <v>Fora Periode Legal</v>
      </c>
      <c r="Q33" s="93" t="str">
        <f t="shared" si="5"/>
        <v>T1 - Fora Periode Legal</v>
      </c>
      <c r="R33" s="93" t="str">
        <f t="shared" si="6"/>
        <v>T1 - Import Total</v>
      </c>
      <c r="S33" s="110">
        <f t="shared" si="7"/>
        <v>1.3804186546076994E-2</v>
      </c>
      <c r="T33" s="107">
        <f t="shared" si="8"/>
        <v>1</v>
      </c>
    </row>
    <row r="34" spans="2:20" s="91" customFormat="1" x14ac:dyDescent="0.25">
      <c r="B34" s="90"/>
      <c r="C34" s="95">
        <v>44561</v>
      </c>
      <c r="D34" s="184">
        <v>44594</v>
      </c>
      <c r="E34" s="179"/>
      <c r="F34" s="179">
        <v>788</v>
      </c>
      <c r="G34" s="179" t="s">
        <v>638</v>
      </c>
      <c r="H34" s="182" t="s">
        <v>645</v>
      </c>
      <c r="I34" s="183">
        <v>41002557</v>
      </c>
      <c r="J34" s="179" t="s">
        <v>32</v>
      </c>
      <c r="K34" s="180">
        <v>10.26</v>
      </c>
      <c r="L34" s="104">
        <f t="shared" si="0"/>
        <v>2</v>
      </c>
      <c r="M34" s="105" t="str">
        <f t="shared" si="1"/>
        <v>T1</v>
      </c>
      <c r="N34" s="93">
        <f t="shared" si="2"/>
        <v>33</v>
      </c>
      <c r="O34" s="106">
        <f t="shared" si="3"/>
        <v>338.58</v>
      </c>
      <c r="P34" s="93" t="str">
        <f t="shared" si="4"/>
        <v>Fora Periode Legal</v>
      </c>
      <c r="Q34" s="93" t="str">
        <f t="shared" si="5"/>
        <v>T1 - Fora Periode Legal</v>
      </c>
      <c r="R34" s="93" t="str">
        <f t="shared" si="6"/>
        <v>T1 - Import Total</v>
      </c>
      <c r="S34" s="110">
        <f t="shared" si="7"/>
        <v>3.3850610411747121E-3</v>
      </c>
      <c r="T34" s="107">
        <f t="shared" si="8"/>
        <v>1</v>
      </c>
    </row>
    <row r="35" spans="2:20" s="91" customFormat="1" x14ac:dyDescent="0.25">
      <c r="B35" s="90"/>
      <c r="C35" s="95">
        <v>44560</v>
      </c>
      <c r="D35" s="184">
        <v>44594</v>
      </c>
      <c r="E35" s="179"/>
      <c r="F35" s="179">
        <v>789</v>
      </c>
      <c r="G35" s="179" t="s">
        <v>646</v>
      </c>
      <c r="H35" s="182" t="s">
        <v>647</v>
      </c>
      <c r="I35" s="183">
        <v>40000100</v>
      </c>
      <c r="J35" s="179" t="s">
        <v>14</v>
      </c>
      <c r="K35" s="180">
        <v>31.76</v>
      </c>
      <c r="L35" s="104">
        <f t="shared" si="0"/>
        <v>2</v>
      </c>
      <c r="M35" s="105" t="str">
        <f t="shared" si="1"/>
        <v>T1</v>
      </c>
      <c r="N35" s="93">
        <f t="shared" si="2"/>
        <v>34</v>
      </c>
      <c r="O35" s="106">
        <f t="shared" si="3"/>
        <v>1079.8400000000001</v>
      </c>
      <c r="P35" s="93" t="str">
        <f t="shared" si="4"/>
        <v>Fora Periode Legal</v>
      </c>
      <c r="Q35" s="93" t="str">
        <f t="shared" si="5"/>
        <v>T1 - Fora Periode Legal</v>
      </c>
      <c r="R35" s="93" t="str">
        <f t="shared" si="6"/>
        <v>T1 - Import Total</v>
      </c>
      <c r="S35" s="110">
        <f t="shared" si="7"/>
        <v>1.0796043223764255E-2</v>
      </c>
      <c r="T35" s="107">
        <f t="shared" si="8"/>
        <v>1</v>
      </c>
    </row>
    <row r="36" spans="2:20" s="91" customFormat="1" x14ac:dyDescent="0.25">
      <c r="B36" s="90"/>
      <c r="C36" s="188">
        <v>44561</v>
      </c>
      <c r="D36" s="184">
        <v>44594</v>
      </c>
      <c r="E36" s="179"/>
      <c r="F36" s="179">
        <v>790</v>
      </c>
      <c r="G36" s="179" t="s">
        <v>648</v>
      </c>
      <c r="H36" s="182" t="s">
        <v>649</v>
      </c>
      <c r="I36" s="183">
        <v>40001066</v>
      </c>
      <c r="J36" s="179" t="s">
        <v>650</v>
      </c>
      <c r="K36" s="180">
        <v>16390.13</v>
      </c>
      <c r="L36" s="104">
        <f t="shared" si="0"/>
        <v>2</v>
      </c>
      <c r="M36" s="105" t="str">
        <f t="shared" si="1"/>
        <v>T1</v>
      </c>
      <c r="N36" s="93">
        <f t="shared" si="2"/>
        <v>33</v>
      </c>
      <c r="O36" s="106">
        <f t="shared" si="3"/>
        <v>540874.29</v>
      </c>
      <c r="P36" s="93" t="str">
        <f t="shared" si="4"/>
        <v>Fora Periode Legal</v>
      </c>
      <c r="Q36" s="93" t="str">
        <f t="shared" si="5"/>
        <v>T1 - Fora Periode Legal</v>
      </c>
      <c r="R36" s="93" t="str">
        <f t="shared" si="6"/>
        <v>T1 - Import Total</v>
      </c>
      <c r="S36" s="110">
        <f t="shared" si="7"/>
        <v>5.4075624291217235</v>
      </c>
      <c r="T36" s="107">
        <f t="shared" si="8"/>
        <v>1</v>
      </c>
    </row>
    <row r="37" spans="2:20" s="91" customFormat="1" x14ac:dyDescent="0.25">
      <c r="B37" s="90"/>
      <c r="C37" s="188">
        <v>44561</v>
      </c>
      <c r="D37" s="184">
        <v>44594</v>
      </c>
      <c r="E37" s="179"/>
      <c r="F37" s="179">
        <v>791</v>
      </c>
      <c r="G37" s="179" t="s">
        <v>651</v>
      </c>
      <c r="H37" s="182" t="s">
        <v>652</v>
      </c>
      <c r="I37" s="183">
        <v>41003309</v>
      </c>
      <c r="J37" s="179" t="s">
        <v>557</v>
      </c>
      <c r="K37" s="180">
        <v>29.61</v>
      </c>
      <c r="L37" s="104">
        <f t="shared" si="0"/>
        <v>2</v>
      </c>
      <c r="M37" s="105" t="str">
        <f t="shared" si="1"/>
        <v>T1</v>
      </c>
      <c r="N37" s="93">
        <f t="shared" si="2"/>
        <v>33</v>
      </c>
      <c r="O37" s="106">
        <f t="shared" si="3"/>
        <v>977.13</v>
      </c>
      <c r="P37" s="93" t="str">
        <f t="shared" si="4"/>
        <v>Fora Periode Legal</v>
      </c>
      <c r="Q37" s="93" t="str">
        <f t="shared" si="5"/>
        <v>T1 - Fora Periode Legal</v>
      </c>
      <c r="R37" s="93" t="str">
        <f t="shared" si="6"/>
        <v>T1 - Import Total</v>
      </c>
      <c r="S37" s="110">
        <f t="shared" si="7"/>
        <v>9.7691673907585978E-3</v>
      </c>
      <c r="T37" s="107">
        <f t="shared" si="8"/>
        <v>1</v>
      </c>
    </row>
    <row r="38" spans="2:20" s="91" customFormat="1" x14ac:dyDescent="0.25">
      <c r="B38" s="90"/>
      <c r="C38" s="188">
        <v>44553</v>
      </c>
      <c r="D38" s="184">
        <v>44594</v>
      </c>
      <c r="E38" s="179"/>
      <c r="F38" s="179">
        <v>792</v>
      </c>
      <c r="G38" s="179" t="s">
        <v>653</v>
      </c>
      <c r="H38" s="182" t="s">
        <v>654</v>
      </c>
      <c r="I38" s="183">
        <v>40010011</v>
      </c>
      <c r="J38" s="179" t="s">
        <v>564</v>
      </c>
      <c r="K38" s="180">
        <v>63.62</v>
      </c>
      <c r="L38" s="104">
        <f t="shared" si="0"/>
        <v>2</v>
      </c>
      <c r="M38" s="105" t="str">
        <f t="shared" si="1"/>
        <v>T1</v>
      </c>
      <c r="N38" s="93">
        <f t="shared" si="2"/>
        <v>41</v>
      </c>
      <c r="O38" s="106">
        <f t="shared" si="3"/>
        <v>2608.42</v>
      </c>
      <c r="P38" s="93" t="str">
        <f t="shared" si="4"/>
        <v>Fora Periode Legal</v>
      </c>
      <c r="Q38" s="93" t="str">
        <f t="shared" si="5"/>
        <v>T1 - Fora Periode Legal</v>
      </c>
      <c r="R38" s="93" t="str">
        <f t="shared" si="6"/>
        <v>T1 - Import Total</v>
      </c>
      <c r="S38" s="110">
        <f t="shared" si="7"/>
        <v>2.6078507061908389E-2</v>
      </c>
      <c r="T38" s="107">
        <f t="shared" si="8"/>
        <v>1</v>
      </c>
    </row>
    <row r="39" spans="2:20" s="91" customFormat="1" x14ac:dyDescent="0.25">
      <c r="B39" s="90"/>
      <c r="C39" s="188">
        <v>44561</v>
      </c>
      <c r="D39" s="184">
        <v>44594</v>
      </c>
      <c r="E39" s="179"/>
      <c r="F39" s="179">
        <v>793</v>
      </c>
      <c r="G39" s="179" t="s">
        <v>655</v>
      </c>
      <c r="H39" s="182" t="s">
        <v>656</v>
      </c>
      <c r="I39" s="183">
        <v>40001400</v>
      </c>
      <c r="J39" s="179" t="s">
        <v>34</v>
      </c>
      <c r="K39" s="180">
        <v>685.85</v>
      </c>
      <c r="L39" s="104">
        <f t="shared" si="0"/>
        <v>2</v>
      </c>
      <c r="M39" s="105" t="str">
        <f t="shared" si="1"/>
        <v>T1</v>
      </c>
      <c r="N39" s="93">
        <f t="shared" si="2"/>
        <v>33</v>
      </c>
      <c r="O39" s="106">
        <f t="shared" si="3"/>
        <v>22633.05</v>
      </c>
      <c r="P39" s="93" t="str">
        <f t="shared" si="4"/>
        <v>Fora Periode Legal</v>
      </c>
      <c r="Q39" s="93" t="str">
        <f t="shared" si="5"/>
        <v>T1 - Fora Periode Legal</v>
      </c>
      <c r="R39" s="93" t="str">
        <f t="shared" si="6"/>
        <v>T1 - Import Total</v>
      </c>
      <c r="S39" s="110">
        <f t="shared" si="7"/>
        <v>0.2262811028352511</v>
      </c>
      <c r="T39" s="107">
        <f t="shared" si="8"/>
        <v>1</v>
      </c>
    </row>
    <row r="40" spans="2:20" s="91" customFormat="1" x14ac:dyDescent="0.25">
      <c r="B40" s="90"/>
      <c r="C40" s="95">
        <v>44561</v>
      </c>
      <c r="D40" s="184">
        <v>44594</v>
      </c>
      <c r="E40" s="179"/>
      <c r="F40" s="179">
        <v>794</v>
      </c>
      <c r="G40" s="179" t="s">
        <v>657</v>
      </c>
      <c r="H40" s="182" t="s">
        <v>658</v>
      </c>
      <c r="I40" s="183">
        <v>40002919</v>
      </c>
      <c r="J40" s="179" t="s">
        <v>138</v>
      </c>
      <c r="K40" s="180">
        <v>314.14</v>
      </c>
      <c r="L40" s="104">
        <f t="shared" si="0"/>
        <v>2</v>
      </c>
      <c r="M40" s="105" t="str">
        <f t="shared" si="1"/>
        <v>T1</v>
      </c>
      <c r="N40" s="93">
        <f t="shared" si="2"/>
        <v>33</v>
      </c>
      <c r="O40" s="106">
        <f t="shared" si="3"/>
        <v>10366.619999999999</v>
      </c>
      <c r="P40" s="93" t="str">
        <f t="shared" si="4"/>
        <v>Fora Periode Legal</v>
      </c>
      <c r="Q40" s="93" t="str">
        <f t="shared" si="5"/>
        <v>T1 - Fora Periode Legal</v>
      </c>
      <c r="R40" s="93" t="str">
        <f t="shared" si="6"/>
        <v>T1 - Import Total</v>
      </c>
      <c r="S40" s="110">
        <f t="shared" si="7"/>
        <v>0.10364357460766316</v>
      </c>
      <c r="T40" s="107">
        <f t="shared" si="8"/>
        <v>1</v>
      </c>
    </row>
    <row r="41" spans="2:20" s="91" customFormat="1" x14ac:dyDescent="0.25">
      <c r="B41" s="90"/>
      <c r="C41" s="95">
        <v>44525</v>
      </c>
      <c r="D41" s="184">
        <v>44594</v>
      </c>
      <c r="E41" s="179"/>
      <c r="F41" s="179">
        <v>795</v>
      </c>
      <c r="G41" s="179" t="s">
        <v>659</v>
      </c>
      <c r="H41" s="182" t="s">
        <v>660</v>
      </c>
      <c r="I41" s="183">
        <v>40000200</v>
      </c>
      <c r="J41" s="179" t="s">
        <v>15</v>
      </c>
      <c r="K41" s="180">
        <v>1157.49</v>
      </c>
      <c r="L41" s="104">
        <f t="shared" si="0"/>
        <v>2</v>
      </c>
      <c r="M41" s="105" t="str">
        <f t="shared" si="1"/>
        <v>T1</v>
      </c>
      <c r="N41" s="93">
        <f t="shared" si="2"/>
        <v>69</v>
      </c>
      <c r="O41" s="106">
        <f t="shared" si="3"/>
        <v>79866.81</v>
      </c>
      <c r="P41" s="93" t="str">
        <f t="shared" si="4"/>
        <v>Fora Periode Legal</v>
      </c>
      <c r="Q41" s="93" t="str">
        <f t="shared" si="5"/>
        <v>T1 - Fora Periode Legal</v>
      </c>
      <c r="R41" s="93" t="str">
        <f t="shared" si="6"/>
        <v>T1 - Import Total</v>
      </c>
      <c r="S41" s="110">
        <f t="shared" si="7"/>
        <v>0.79849378880590371</v>
      </c>
      <c r="T41" s="107">
        <f t="shared" si="8"/>
        <v>1</v>
      </c>
    </row>
    <row r="42" spans="2:20" s="91" customFormat="1" x14ac:dyDescent="0.25">
      <c r="B42" s="90"/>
      <c r="C42" s="95">
        <v>44553</v>
      </c>
      <c r="D42" s="184">
        <v>44594</v>
      </c>
      <c r="E42" s="179"/>
      <c r="F42" s="179">
        <v>796</v>
      </c>
      <c r="G42" s="179" t="s">
        <v>661</v>
      </c>
      <c r="H42" s="182" t="s">
        <v>381</v>
      </c>
      <c r="I42" s="183">
        <v>40007508</v>
      </c>
      <c r="J42" s="179" t="s">
        <v>148</v>
      </c>
      <c r="K42" s="180">
        <v>1957.56</v>
      </c>
      <c r="L42" s="104">
        <f t="shared" si="0"/>
        <v>2</v>
      </c>
      <c r="M42" s="105" t="str">
        <f t="shared" si="1"/>
        <v>T1</v>
      </c>
      <c r="N42" s="93">
        <f t="shared" si="2"/>
        <v>41</v>
      </c>
      <c r="O42" s="106">
        <f t="shared" si="3"/>
        <v>80259.959999999992</v>
      </c>
      <c r="P42" s="93" t="str">
        <f t="shared" si="4"/>
        <v>Fora Periode Legal</v>
      </c>
      <c r="Q42" s="93" t="str">
        <f t="shared" si="5"/>
        <v>T1 - Fora Periode Legal</v>
      </c>
      <c r="R42" s="93" t="str">
        <f t="shared" si="6"/>
        <v>T1 - Import Total</v>
      </c>
      <c r="S42" s="110">
        <f t="shared" si="7"/>
        <v>0.80242443074676795</v>
      </c>
      <c r="T42" s="107">
        <f t="shared" si="8"/>
        <v>1</v>
      </c>
    </row>
    <row r="43" spans="2:20" s="91" customFormat="1" x14ac:dyDescent="0.25">
      <c r="B43" s="90"/>
      <c r="C43" s="95">
        <v>44561</v>
      </c>
      <c r="D43" s="184">
        <v>44594</v>
      </c>
      <c r="E43" s="179"/>
      <c r="F43" s="179">
        <v>797</v>
      </c>
      <c r="G43" s="179" t="s">
        <v>662</v>
      </c>
      <c r="H43" s="182" t="s">
        <v>663</v>
      </c>
      <c r="I43" s="183">
        <v>40000308</v>
      </c>
      <c r="J43" s="179" t="s">
        <v>83</v>
      </c>
      <c r="K43" s="180">
        <v>1072.5</v>
      </c>
      <c r="L43" s="104">
        <f t="shared" si="0"/>
        <v>2</v>
      </c>
      <c r="M43" s="105" t="str">
        <f t="shared" si="1"/>
        <v>T1</v>
      </c>
      <c r="N43" s="93">
        <f t="shared" si="2"/>
        <v>33</v>
      </c>
      <c r="O43" s="106">
        <f t="shared" si="3"/>
        <v>35392.5</v>
      </c>
      <c r="P43" s="93" t="str">
        <f t="shared" si="4"/>
        <v>Fora Periode Legal</v>
      </c>
      <c r="Q43" s="93" t="str">
        <f t="shared" si="5"/>
        <v>T1 - Fora Periode Legal</v>
      </c>
      <c r="R43" s="93" t="str">
        <f t="shared" si="6"/>
        <v>T1 - Import Total</v>
      </c>
      <c r="S43" s="110">
        <f t="shared" si="7"/>
        <v>0.35384775503507587</v>
      </c>
      <c r="T43" s="107">
        <f t="shared" si="8"/>
        <v>1</v>
      </c>
    </row>
    <row r="44" spans="2:20" s="91" customFormat="1" x14ac:dyDescent="0.25">
      <c r="B44" s="90"/>
      <c r="C44" s="95">
        <v>44561</v>
      </c>
      <c r="D44" s="184">
        <v>44594</v>
      </c>
      <c r="E44" s="179"/>
      <c r="F44" s="179">
        <v>798</v>
      </c>
      <c r="G44" s="179" t="s">
        <v>664</v>
      </c>
      <c r="H44" s="182" t="s">
        <v>665</v>
      </c>
      <c r="I44" s="183">
        <v>40001550</v>
      </c>
      <c r="J44" s="179" t="s">
        <v>19</v>
      </c>
      <c r="K44" s="180">
        <v>159.80000000000001</v>
      </c>
      <c r="L44" s="104">
        <f t="shared" si="0"/>
        <v>2</v>
      </c>
      <c r="M44" s="105" t="str">
        <f t="shared" si="1"/>
        <v>T1</v>
      </c>
      <c r="N44" s="93">
        <f t="shared" si="2"/>
        <v>33</v>
      </c>
      <c r="O44" s="106">
        <f t="shared" si="3"/>
        <v>5273.4000000000005</v>
      </c>
      <c r="P44" s="93" t="str">
        <f t="shared" si="4"/>
        <v>Fora Periode Legal</v>
      </c>
      <c r="Q44" s="93" t="str">
        <f t="shared" si="5"/>
        <v>T1 - Fora Periode Legal</v>
      </c>
      <c r="R44" s="93" t="str">
        <f t="shared" si="6"/>
        <v>T1 - Import Total</v>
      </c>
      <c r="S44" s="110">
        <f t="shared" si="7"/>
        <v>5.2722490680284499E-2</v>
      </c>
      <c r="T44" s="107">
        <f t="shared" si="8"/>
        <v>1</v>
      </c>
    </row>
    <row r="45" spans="2:20" s="91" customFormat="1" x14ac:dyDescent="0.25">
      <c r="B45" s="90"/>
      <c r="C45" s="95">
        <v>44560</v>
      </c>
      <c r="D45" s="184">
        <v>44594</v>
      </c>
      <c r="E45" s="179"/>
      <c r="F45" s="179">
        <v>799</v>
      </c>
      <c r="G45" s="179" t="s">
        <v>666</v>
      </c>
      <c r="H45" s="182" t="s">
        <v>667</v>
      </c>
      <c r="I45" s="183">
        <v>41007555</v>
      </c>
      <c r="J45" s="179" t="s">
        <v>93</v>
      </c>
      <c r="K45" s="180">
        <v>998.25</v>
      </c>
      <c r="L45" s="104">
        <f t="shared" si="0"/>
        <v>2</v>
      </c>
      <c r="M45" s="105" t="str">
        <f t="shared" si="1"/>
        <v>T1</v>
      </c>
      <c r="N45" s="93">
        <f t="shared" si="2"/>
        <v>34</v>
      </c>
      <c r="O45" s="106">
        <f t="shared" si="3"/>
        <v>33940.5</v>
      </c>
      <c r="P45" s="93" t="str">
        <f t="shared" si="4"/>
        <v>Fora Periode Legal</v>
      </c>
      <c r="Q45" s="93" t="str">
        <f t="shared" si="5"/>
        <v>T1 - Fora Periode Legal</v>
      </c>
      <c r="R45" s="93" t="str">
        <f t="shared" si="6"/>
        <v>T1 - Import Total</v>
      </c>
      <c r="S45" s="110">
        <f t="shared" si="7"/>
        <v>0.33933092405927795</v>
      </c>
      <c r="T45" s="107">
        <f t="shared" si="8"/>
        <v>1</v>
      </c>
    </row>
    <row r="46" spans="2:20" s="91" customFormat="1" x14ac:dyDescent="0.25">
      <c r="B46" s="90"/>
      <c r="C46" s="95">
        <v>44560</v>
      </c>
      <c r="D46" s="184">
        <v>44594</v>
      </c>
      <c r="E46" s="179"/>
      <c r="F46" s="179">
        <v>800</v>
      </c>
      <c r="G46" s="179" t="s">
        <v>666</v>
      </c>
      <c r="H46" s="182" t="s">
        <v>668</v>
      </c>
      <c r="I46" s="183">
        <v>41007555</v>
      </c>
      <c r="J46" s="179" t="s">
        <v>93</v>
      </c>
      <c r="K46" s="180">
        <v>1899.52</v>
      </c>
      <c r="L46" s="104">
        <f t="shared" si="0"/>
        <v>2</v>
      </c>
      <c r="M46" s="105" t="str">
        <f t="shared" si="1"/>
        <v>T1</v>
      </c>
      <c r="N46" s="93">
        <f t="shared" si="2"/>
        <v>34</v>
      </c>
      <c r="O46" s="106">
        <f t="shared" si="3"/>
        <v>64583.68</v>
      </c>
      <c r="P46" s="93" t="str">
        <f t="shared" si="4"/>
        <v>Fora Periode Legal</v>
      </c>
      <c r="Q46" s="93" t="str">
        <f t="shared" si="5"/>
        <v>T1 - Fora Periode Legal</v>
      </c>
      <c r="R46" s="93" t="str">
        <f t="shared" si="6"/>
        <v>T1 - Import Total</v>
      </c>
      <c r="S46" s="110">
        <f t="shared" si="7"/>
        <v>0.64569584459712459</v>
      </c>
      <c r="T46" s="107">
        <f t="shared" si="8"/>
        <v>1</v>
      </c>
    </row>
    <row r="47" spans="2:20" s="91" customFormat="1" x14ac:dyDescent="0.25">
      <c r="B47" s="90"/>
      <c r="C47" s="95">
        <v>44560</v>
      </c>
      <c r="D47" s="184">
        <v>44594</v>
      </c>
      <c r="E47" s="179"/>
      <c r="F47" s="179">
        <v>801</v>
      </c>
      <c r="G47" s="179" t="s">
        <v>669</v>
      </c>
      <c r="H47" s="182" t="s">
        <v>670</v>
      </c>
      <c r="I47" s="183">
        <v>41005150</v>
      </c>
      <c r="J47" s="179" t="s">
        <v>28</v>
      </c>
      <c r="K47" s="180">
        <v>963.01</v>
      </c>
      <c r="L47" s="104">
        <f t="shared" si="0"/>
        <v>2</v>
      </c>
      <c r="M47" s="105" t="str">
        <f t="shared" si="1"/>
        <v>T1</v>
      </c>
      <c r="N47" s="93">
        <f t="shared" si="2"/>
        <v>34</v>
      </c>
      <c r="O47" s="106">
        <f t="shared" si="3"/>
        <v>32742.34</v>
      </c>
      <c r="P47" s="93" t="str">
        <f t="shared" si="4"/>
        <v>Fora Periode Legal</v>
      </c>
      <c r="Q47" s="93" t="str">
        <f t="shared" si="5"/>
        <v>T1 - Fora Periode Legal</v>
      </c>
      <c r="R47" s="93" t="str">
        <f t="shared" si="6"/>
        <v>T1 - Import Total</v>
      </c>
      <c r="S47" s="110">
        <f t="shared" si="7"/>
        <v>0.32735193907170068</v>
      </c>
      <c r="T47" s="107">
        <f t="shared" si="8"/>
        <v>1</v>
      </c>
    </row>
    <row r="48" spans="2:20" s="91" customFormat="1" x14ac:dyDescent="0.25">
      <c r="B48" s="90"/>
      <c r="C48" s="188">
        <v>44558</v>
      </c>
      <c r="D48" s="184">
        <v>44594</v>
      </c>
      <c r="E48" s="179"/>
      <c r="F48" s="179">
        <v>802</v>
      </c>
      <c r="G48" s="179" t="s">
        <v>671</v>
      </c>
      <c r="H48" s="182" t="s">
        <v>672</v>
      </c>
      <c r="I48" s="183">
        <v>40037097</v>
      </c>
      <c r="J48" s="179" t="s">
        <v>603</v>
      </c>
      <c r="K48" s="180">
        <v>147.16</v>
      </c>
      <c r="L48" s="104">
        <f t="shared" si="0"/>
        <v>2</v>
      </c>
      <c r="M48" s="105" t="str">
        <f t="shared" si="1"/>
        <v>T1</v>
      </c>
      <c r="N48" s="93">
        <f t="shared" si="2"/>
        <v>36</v>
      </c>
      <c r="O48" s="106">
        <f t="shared" si="3"/>
        <v>5297.76</v>
      </c>
      <c r="P48" s="93" t="str">
        <f t="shared" si="4"/>
        <v>Fora Periode Legal</v>
      </c>
      <c r="Q48" s="93" t="str">
        <f t="shared" si="5"/>
        <v>T1 - Fora Periode Legal</v>
      </c>
      <c r="R48" s="93" t="str">
        <f t="shared" si="6"/>
        <v>T1 - Import Total</v>
      </c>
      <c r="S48" s="110">
        <f t="shared" si="7"/>
        <v>5.2966037514010703E-2</v>
      </c>
      <c r="T48" s="107">
        <f t="shared" si="8"/>
        <v>1</v>
      </c>
    </row>
    <row r="49" spans="2:20" s="91" customFormat="1" x14ac:dyDescent="0.25">
      <c r="B49" s="90"/>
      <c r="C49" s="95">
        <v>44560</v>
      </c>
      <c r="D49" s="184">
        <v>44594</v>
      </c>
      <c r="E49" s="179"/>
      <c r="F49" s="179">
        <v>803</v>
      </c>
      <c r="G49" s="179" t="s">
        <v>673</v>
      </c>
      <c r="H49" s="182" t="s">
        <v>674</v>
      </c>
      <c r="I49" s="183">
        <v>41001048</v>
      </c>
      <c r="J49" s="179" t="s">
        <v>155</v>
      </c>
      <c r="K49" s="180">
        <v>698.17</v>
      </c>
      <c r="L49" s="104">
        <f t="shared" si="0"/>
        <v>2</v>
      </c>
      <c r="M49" s="105" t="str">
        <f t="shared" si="1"/>
        <v>T1</v>
      </c>
      <c r="N49" s="93">
        <f t="shared" si="2"/>
        <v>34</v>
      </c>
      <c r="O49" s="106">
        <f t="shared" si="3"/>
        <v>23737.78</v>
      </c>
      <c r="P49" s="93" t="str">
        <f t="shared" si="4"/>
        <v>Fora Periode Legal</v>
      </c>
      <c r="Q49" s="93" t="str">
        <f t="shared" si="5"/>
        <v>T1 - Fora Periode Legal</v>
      </c>
      <c r="R49" s="93" t="str">
        <f t="shared" si="6"/>
        <v>T1 - Import Total</v>
      </c>
      <c r="S49" s="110">
        <f t="shared" si="7"/>
        <v>0.23732599173600405</v>
      </c>
      <c r="T49" s="107">
        <f t="shared" si="8"/>
        <v>1</v>
      </c>
    </row>
    <row r="50" spans="2:20" s="91" customFormat="1" x14ac:dyDescent="0.25">
      <c r="B50" s="90"/>
      <c r="C50" s="95">
        <v>44561</v>
      </c>
      <c r="D50" s="184">
        <v>44594</v>
      </c>
      <c r="E50" s="179"/>
      <c r="F50" s="179">
        <v>804</v>
      </c>
      <c r="G50" s="179" t="s">
        <v>675</v>
      </c>
      <c r="H50" s="182" t="s">
        <v>676</v>
      </c>
      <c r="I50" s="183">
        <v>41006072</v>
      </c>
      <c r="J50" s="179" t="s">
        <v>561</v>
      </c>
      <c r="K50" s="180">
        <v>314.60000000000002</v>
      </c>
      <c r="L50" s="104">
        <f t="shared" si="0"/>
        <v>2</v>
      </c>
      <c r="M50" s="105" t="str">
        <f t="shared" si="1"/>
        <v>T1</v>
      </c>
      <c r="N50" s="93">
        <f t="shared" si="2"/>
        <v>33</v>
      </c>
      <c r="O50" s="106">
        <f t="shared" si="3"/>
        <v>10381.800000000001</v>
      </c>
      <c r="P50" s="93" t="str">
        <f t="shared" si="4"/>
        <v>Fora Periode Legal</v>
      </c>
      <c r="Q50" s="93" t="str">
        <f t="shared" si="5"/>
        <v>T1 - Fora Periode Legal</v>
      </c>
      <c r="R50" s="93" t="str">
        <f t="shared" si="6"/>
        <v>T1 - Import Total</v>
      </c>
      <c r="S50" s="110">
        <f t="shared" si="7"/>
        <v>0.10379534147695561</v>
      </c>
      <c r="T50" s="107">
        <f t="shared" si="8"/>
        <v>1</v>
      </c>
    </row>
    <row r="51" spans="2:20" s="91" customFormat="1" x14ac:dyDescent="0.25">
      <c r="B51" s="90"/>
      <c r="C51" s="95">
        <v>44531</v>
      </c>
      <c r="D51" s="184">
        <v>44594</v>
      </c>
      <c r="E51" s="179"/>
      <c r="F51" s="179">
        <v>805</v>
      </c>
      <c r="G51" s="179" t="s">
        <v>677</v>
      </c>
      <c r="H51" s="182" t="s">
        <v>678</v>
      </c>
      <c r="I51" s="183">
        <v>41000865</v>
      </c>
      <c r="J51" s="179" t="s">
        <v>118</v>
      </c>
      <c r="K51" s="180">
        <v>68.569999999999993</v>
      </c>
      <c r="L51" s="104">
        <f t="shared" si="0"/>
        <v>2</v>
      </c>
      <c r="M51" s="105" t="str">
        <f t="shared" si="1"/>
        <v>T1</v>
      </c>
      <c r="N51" s="93">
        <f t="shared" si="2"/>
        <v>63</v>
      </c>
      <c r="O51" s="106">
        <f t="shared" si="3"/>
        <v>4319.91</v>
      </c>
      <c r="P51" s="93" t="str">
        <f t="shared" si="4"/>
        <v>Fora Periode Legal</v>
      </c>
      <c r="Q51" s="93" t="str">
        <f t="shared" si="5"/>
        <v>T1 - Fora Periode Legal</v>
      </c>
      <c r="R51" s="93" t="str">
        <f t="shared" si="6"/>
        <v>T1 - Import Total</v>
      </c>
      <c r="S51" s="110">
        <f t="shared" si="7"/>
        <v>4.3189671694669057E-2</v>
      </c>
      <c r="T51" s="107">
        <f t="shared" si="8"/>
        <v>1</v>
      </c>
    </row>
    <row r="52" spans="2:20" s="91" customFormat="1" x14ac:dyDescent="0.25">
      <c r="B52" s="90"/>
      <c r="C52" s="95">
        <v>44553</v>
      </c>
      <c r="D52" s="184">
        <v>44594</v>
      </c>
      <c r="E52" s="179"/>
      <c r="F52" s="179">
        <v>806</v>
      </c>
      <c r="G52" s="179" t="s">
        <v>618</v>
      </c>
      <c r="H52" s="182" t="s">
        <v>679</v>
      </c>
      <c r="I52" s="183">
        <v>41007450</v>
      </c>
      <c r="J52" s="179" t="s">
        <v>24</v>
      </c>
      <c r="K52" s="180">
        <v>352.7</v>
      </c>
      <c r="L52" s="104">
        <f t="shared" si="0"/>
        <v>2</v>
      </c>
      <c r="M52" s="105" t="str">
        <f t="shared" si="1"/>
        <v>T1</v>
      </c>
      <c r="N52" s="93">
        <f t="shared" si="2"/>
        <v>41</v>
      </c>
      <c r="O52" s="106">
        <f t="shared" si="3"/>
        <v>14460.699999999999</v>
      </c>
      <c r="P52" s="93" t="str">
        <f t="shared" si="4"/>
        <v>Fora Periode Legal</v>
      </c>
      <c r="Q52" s="93" t="str">
        <f t="shared" si="5"/>
        <v>T1 - Fora Periode Legal</v>
      </c>
      <c r="R52" s="93" t="str">
        <f t="shared" si="6"/>
        <v>T1 - Import Total</v>
      </c>
      <c r="S52" s="110">
        <f t="shared" si="7"/>
        <v>0.14457543918162669</v>
      </c>
      <c r="T52" s="107">
        <f t="shared" si="8"/>
        <v>1</v>
      </c>
    </row>
    <row r="53" spans="2:20" s="91" customFormat="1" x14ac:dyDescent="0.25">
      <c r="B53" s="90"/>
      <c r="C53" s="95">
        <v>44560</v>
      </c>
      <c r="D53" s="184">
        <v>44594</v>
      </c>
      <c r="E53" s="179"/>
      <c r="F53" s="179">
        <v>807</v>
      </c>
      <c r="G53" s="179" t="s">
        <v>646</v>
      </c>
      <c r="H53" s="182" t="s">
        <v>680</v>
      </c>
      <c r="I53" s="183">
        <v>40000100</v>
      </c>
      <c r="J53" s="179" t="s">
        <v>14</v>
      </c>
      <c r="K53" s="180">
        <v>53.86</v>
      </c>
      <c r="L53" s="104">
        <f t="shared" si="0"/>
        <v>2</v>
      </c>
      <c r="M53" s="105" t="str">
        <f t="shared" si="1"/>
        <v>T1</v>
      </c>
      <c r="N53" s="93">
        <f t="shared" si="2"/>
        <v>34</v>
      </c>
      <c r="O53" s="106">
        <f t="shared" si="3"/>
        <v>1831.24</v>
      </c>
      <c r="P53" s="93" t="str">
        <f t="shared" si="4"/>
        <v>Fora Periode Legal</v>
      </c>
      <c r="Q53" s="93" t="str">
        <f t="shared" si="5"/>
        <v>T1 - Fora Periode Legal</v>
      </c>
      <c r="R53" s="93" t="str">
        <f t="shared" si="6"/>
        <v>T1 - Import Total</v>
      </c>
      <c r="S53" s="110">
        <f t="shared" si="7"/>
        <v>1.8308403275564947E-2</v>
      </c>
      <c r="T53" s="107">
        <f t="shared" si="8"/>
        <v>1</v>
      </c>
    </row>
    <row r="54" spans="2:20" s="91" customFormat="1" x14ac:dyDescent="0.25">
      <c r="B54" s="90"/>
      <c r="C54" s="95">
        <v>44560</v>
      </c>
      <c r="D54" s="184">
        <v>44594</v>
      </c>
      <c r="E54" s="179"/>
      <c r="F54" s="179">
        <v>808</v>
      </c>
      <c r="G54" s="179" t="s">
        <v>618</v>
      </c>
      <c r="H54" s="182" t="s">
        <v>681</v>
      </c>
      <c r="I54" s="183">
        <v>41007450</v>
      </c>
      <c r="J54" s="179" t="s">
        <v>24</v>
      </c>
      <c r="K54" s="180">
        <v>298.37</v>
      </c>
      <c r="L54" s="104">
        <f t="shared" si="0"/>
        <v>2</v>
      </c>
      <c r="M54" s="105" t="str">
        <f t="shared" si="1"/>
        <v>T1</v>
      </c>
      <c r="N54" s="93">
        <f t="shared" si="2"/>
        <v>34</v>
      </c>
      <c r="O54" s="106">
        <f t="shared" si="3"/>
        <v>10144.58</v>
      </c>
      <c r="P54" s="93" t="str">
        <f t="shared" si="4"/>
        <v>Fora Periode Legal</v>
      </c>
      <c r="Q54" s="93" t="str">
        <f t="shared" si="5"/>
        <v>T1 - Fora Periode Legal</v>
      </c>
      <c r="R54" s="93" t="str">
        <f t="shared" si="6"/>
        <v>T1 - Import Total</v>
      </c>
      <c r="S54" s="110">
        <f t="shared" si="7"/>
        <v>0.10142365921519333</v>
      </c>
      <c r="T54" s="107">
        <f t="shared" si="8"/>
        <v>1</v>
      </c>
    </row>
    <row r="55" spans="2:20" s="91" customFormat="1" x14ac:dyDescent="0.25">
      <c r="B55" s="90"/>
      <c r="C55" s="95">
        <v>44561</v>
      </c>
      <c r="D55" s="184">
        <v>44594</v>
      </c>
      <c r="E55" s="179"/>
      <c r="F55" s="179">
        <v>809</v>
      </c>
      <c r="G55" s="179" t="s">
        <v>682</v>
      </c>
      <c r="H55" s="182" t="s">
        <v>683</v>
      </c>
      <c r="I55" s="183">
        <v>41037324</v>
      </c>
      <c r="J55" s="179" t="s">
        <v>584</v>
      </c>
      <c r="K55" s="180">
        <v>95.67</v>
      </c>
      <c r="L55" s="104">
        <f t="shared" si="0"/>
        <v>2</v>
      </c>
      <c r="M55" s="105" t="str">
        <f t="shared" si="1"/>
        <v>T1</v>
      </c>
      <c r="N55" s="93">
        <f t="shared" si="2"/>
        <v>33</v>
      </c>
      <c r="O55" s="106">
        <f t="shared" si="3"/>
        <v>3157.11</v>
      </c>
      <c r="P55" s="93" t="str">
        <f t="shared" si="4"/>
        <v>Fora Periode Legal</v>
      </c>
      <c r="Q55" s="93" t="str">
        <f t="shared" si="5"/>
        <v>T1 - Fora Periode Legal</v>
      </c>
      <c r="R55" s="93" t="str">
        <f t="shared" si="6"/>
        <v>T1 - Import Total</v>
      </c>
      <c r="S55" s="110">
        <f t="shared" si="7"/>
        <v>3.1564209533058933E-2</v>
      </c>
      <c r="T55" s="107">
        <f t="shared" si="8"/>
        <v>1</v>
      </c>
    </row>
    <row r="56" spans="2:20" s="91" customFormat="1" x14ac:dyDescent="0.25">
      <c r="B56" s="90"/>
      <c r="C56" s="95">
        <v>44561</v>
      </c>
      <c r="D56" s="184">
        <v>44594</v>
      </c>
      <c r="E56" s="179"/>
      <c r="F56" s="179">
        <v>810</v>
      </c>
      <c r="G56" s="179" t="s">
        <v>684</v>
      </c>
      <c r="H56" s="182" t="s">
        <v>685</v>
      </c>
      <c r="I56" s="183">
        <v>40002950</v>
      </c>
      <c r="J56" s="179" t="s">
        <v>20</v>
      </c>
      <c r="K56" s="180">
        <v>364.21</v>
      </c>
      <c r="L56" s="104">
        <f t="shared" si="0"/>
        <v>2</v>
      </c>
      <c r="M56" s="105" t="str">
        <f t="shared" si="1"/>
        <v>T1</v>
      </c>
      <c r="N56" s="93">
        <f t="shared" si="2"/>
        <v>33</v>
      </c>
      <c r="O56" s="106">
        <f t="shared" si="3"/>
        <v>12018.929999999998</v>
      </c>
      <c r="P56" s="93" t="str">
        <f t="shared" si="4"/>
        <v>Fora Periode Legal</v>
      </c>
      <c r="Q56" s="93" t="str">
        <f t="shared" si="5"/>
        <v>T1 - Fora Periode Legal</v>
      </c>
      <c r="R56" s="93" t="str">
        <f t="shared" si="6"/>
        <v>T1 - Import Total</v>
      </c>
      <c r="S56" s="110">
        <f t="shared" si="7"/>
        <v>0.12016306840216781</v>
      </c>
      <c r="T56" s="107">
        <f t="shared" si="8"/>
        <v>1</v>
      </c>
    </row>
    <row r="57" spans="2:20" s="91" customFormat="1" x14ac:dyDescent="0.25">
      <c r="B57" s="90"/>
      <c r="C57" s="95">
        <v>44545</v>
      </c>
      <c r="D57" s="184">
        <v>44594</v>
      </c>
      <c r="E57" s="179"/>
      <c r="F57" s="179">
        <v>811</v>
      </c>
      <c r="G57" s="179" t="s">
        <v>686</v>
      </c>
      <c r="H57" s="182" t="s">
        <v>687</v>
      </c>
      <c r="I57" s="183">
        <v>41001242</v>
      </c>
      <c r="J57" s="179" t="s">
        <v>180</v>
      </c>
      <c r="K57" s="180">
        <v>618.01</v>
      </c>
      <c r="L57" s="104">
        <f t="shared" si="0"/>
        <v>2</v>
      </c>
      <c r="M57" s="105" t="str">
        <f t="shared" si="1"/>
        <v>T1</v>
      </c>
      <c r="N57" s="93">
        <f t="shared" si="2"/>
        <v>49</v>
      </c>
      <c r="O57" s="106">
        <f t="shared" si="3"/>
        <v>30282.489999999998</v>
      </c>
      <c r="P57" s="93" t="str">
        <f t="shared" si="4"/>
        <v>Fora Periode Legal</v>
      </c>
      <c r="Q57" s="93" t="str">
        <f t="shared" si="5"/>
        <v>T1 - Fora Periode Legal</v>
      </c>
      <c r="R57" s="93" t="str">
        <f t="shared" si="6"/>
        <v>T1 - Import Total</v>
      </c>
      <c r="S57" s="110">
        <f t="shared" si="7"/>
        <v>0.30275880775226771</v>
      </c>
      <c r="T57" s="107">
        <f t="shared" si="8"/>
        <v>1</v>
      </c>
    </row>
    <row r="58" spans="2:20" s="91" customFormat="1" x14ac:dyDescent="0.25">
      <c r="B58" s="90"/>
      <c r="C58" s="95">
        <v>44545</v>
      </c>
      <c r="D58" s="184">
        <v>44594</v>
      </c>
      <c r="E58" s="179"/>
      <c r="F58" s="179">
        <v>812</v>
      </c>
      <c r="G58" s="179" t="s">
        <v>686</v>
      </c>
      <c r="H58" s="182" t="s">
        <v>688</v>
      </c>
      <c r="I58" s="183">
        <v>41001242</v>
      </c>
      <c r="J58" s="179" t="s">
        <v>180</v>
      </c>
      <c r="K58" s="180">
        <v>3302.43</v>
      </c>
      <c r="L58" s="104">
        <f t="shared" si="0"/>
        <v>2</v>
      </c>
      <c r="M58" s="105" t="str">
        <f t="shared" si="1"/>
        <v>T1</v>
      </c>
      <c r="N58" s="93">
        <f t="shared" si="2"/>
        <v>49</v>
      </c>
      <c r="O58" s="106">
        <f t="shared" si="3"/>
        <v>161819.06999999998</v>
      </c>
      <c r="P58" s="93" t="str">
        <f t="shared" si="4"/>
        <v>Fora Periode Legal</v>
      </c>
      <c r="Q58" s="93" t="str">
        <f t="shared" si="5"/>
        <v>T1 - Fora Periode Legal</v>
      </c>
      <c r="R58" s="93" t="str">
        <f t="shared" si="6"/>
        <v>T1 - Import Total</v>
      </c>
      <c r="S58" s="110">
        <f t="shared" si="7"/>
        <v>1.6178375260680595</v>
      </c>
      <c r="T58" s="107">
        <f t="shared" si="8"/>
        <v>1</v>
      </c>
    </row>
    <row r="59" spans="2:20" s="91" customFormat="1" x14ac:dyDescent="0.25">
      <c r="B59" s="90"/>
      <c r="C59" s="95">
        <v>44545</v>
      </c>
      <c r="D59" s="184">
        <v>44594</v>
      </c>
      <c r="E59" s="179"/>
      <c r="F59" s="179">
        <v>813</v>
      </c>
      <c r="G59" s="179" t="s">
        <v>686</v>
      </c>
      <c r="H59" s="182" t="s">
        <v>689</v>
      </c>
      <c r="I59" s="183">
        <v>41001242</v>
      </c>
      <c r="J59" s="179" t="s">
        <v>180</v>
      </c>
      <c r="K59" s="180">
        <v>266.2</v>
      </c>
      <c r="L59" s="104">
        <f t="shared" si="0"/>
        <v>2</v>
      </c>
      <c r="M59" s="105" t="str">
        <f t="shared" si="1"/>
        <v>T1</v>
      </c>
      <c r="N59" s="93">
        <f t="shared" si="2"/>
        <v>49</v>
      </c>
      <c r="O59" s="106">
        <f t="shared" si="3"/>
        <v>13043.8</v>
      </c>
      <c r="P59" s="93" t="str">
        <f t="shared" si="4"/>
        <v>Fora Periode Legal</v>
      </c>
      <c r="Q59" s="93" t="str">
        <f t="shared" si="5"/>
        <v>T1 - Fora Periode Legal</v>
      </c>
      <c r="R59" s="93" t="str">
        <f t="shared" si="6"/>
        <v>T1 - Import Total</v>
      </c>
      <c r="S59" s="110">
        <f t="shared" si="7"/>
        <v>0.13040953159925189</v>
      </c>
      <c r="T59" s="107">
        <f t="shared" si="8"/>
        <v>1</v>
      </c>
    </row>
    <row r="60" spans="2:20" s="91" customFormat="1" x14ac:dyDescent="0.25">
      <c r="B60" s="90"/>
      <c r="C60" s="95">
        <v>44561</v>
      </c>
      <c r="D60" s="184">
        <v>44594</v>
      </c>
      <c r="E60" s="179"/>
      <c r="F60" s="179">
        <v>814</v>
      </c>
      <c r="G60" s="179" t="s">
        <v>690</v>
      </c>
      <c r="H60" s="182" t="s">
        <v>691</v>
      </c>
      <c r="I60" s="183">
        <v>40001750</v>
      </c>
      <c r="J60" s="179" t="s">
        <v>563</v>
      </c>
      <c r="K60" s="180">
        <v>69.89</v>
      </c>
      <c r="L60" s="104">
        <f t="shared" si="0"/>
        <v>2</v>
      </c>
      <c r="M60" s="105" t="str">
        <f t="shared" si="1"/>
        <v>T1</v>
      </c>
      <c r="N60" s="93">
        <f t="shared" si="2"/>
        <v>33</v>
      </c>
      <c r="O60" s="106">
        <f t="shared" si="3"/>
        <v>2306.37</v>
      </c>
      <c r="P60" s="93" t="str">
        <f t="shared" si="4"/>
        <v>Fora Periode Legal</v>
      </c>
      <c r="Q60" s="93" t="str">
        <f t="shared" si="5"/>
        <v>T1 - Fora Periode Legal</v>
      </c>
      <c r="R60" s="93" t="str">
        <f t="shared" si="6"/>
        <v>T1 - Import Total</v>
      </c>
      <c r="S60" s="110">
        <f t="shared" si="7"/>
        <v>2.3058666293148209E-2</v>
      </c>
      <c r="T60" s="107">
        <f t="shared" si="8"/>
        <v>1</v>
      </c>
    </row>
    <row r="61" spans="2:20" s="91" customFormat="1" x14ac:dyDescent="0.25">
      <c r="B61" s="90"/>
      <c r="C61" s="95">
        <v>44593</v>
      </c>
      <c r="D61" s="184">
        <v>44594</v>
      </c>
      <c r="E61" s="179"/>
      <c r="F61" s="179">
        <v>815</v>
      </c>
      <c r="G61" s="179" t="s">
        <v>692</v>
      </c>
      <c r="H61" s="182" t="s">
        <v>693</v>
      </c>
      <c r="I61" s="183">
        <v>41037347</v>
      </c>
      <c r="J61" s="179" t="s">
        <v>597</v>
      </c>
      <c r="K61" s="180">
        <v>180.09</v>
      </c>
      <c r="L61" s="104">
        <f t="shared" si="0"/>
        <v>2</v>
      </c>
      <c r="M61" s="105" t="str">
        <f t="shared" si="1"/>
        <v>T1</v>
      </c>
      <c r="N61" s="93">
        <f t="shared" si="2"/>
        <v>1</v>
      </c>
      <c r="O61" s="106">
        <f t="shared" si="3"/>
        <v>180.09</v>
      </c>
      <c r="P61" s="93" t="str">
        <f t="shared" si="4"/>
        <v>Dins Periode Legal</v>
      </c>
      <c r="Q61" s="93" t="str">
        <f t="shared" si="5"/>
        <v>T1 - Dins Periode Legal</v>
      </c>
      <c r="R61" s="93" t="str">
        <f t="shared" si="6"/>
        <v>T1 - Import Total</v>
      </c>
      <c r="S61" s="110">
        <f t="shared" si="7"/>
        <v>1.8005069493329609E-3</v>
      </c>
      <c r="T61" s="107">
        <f t="shared" si="8"/>
        <v>1</v>
      </c>
    </row>
    <row r="62" spans="2:20" s="91" customFormat="1" x14ac:dyDescent="0.25">
      <c r="B62" s="90"/>
      <c r="C62" s="188">
        <v>44594</v>
      </c>
      <c r="D62" s="184">
        <v>44594</v>
      </c>
      <c r="E62" s="179">
        <v>274</v>
      </c>
      <c r="F62" s="179">
        <v>826</v>
      </c>
      <c r="G62" s="179" t="s">
        <v>612</v>
      </c>
      <c r="H62" s="182" t="s">
        <v>694</v>
      </c>
      <c r="I62" s="183">
        <v>41006450</v>
      </c>
      <c r="J62" s="179" t="s">
        <v>558</v>
      </c>
      <c r="K62" s="180">
        <v>67.599999999999994</v>
      </c>
      <c r="L62" s="104">
        <f t="shared" si="0"/>
        <v>2</v>
      </c>
      <c r="M62" s="105" t="str">
        <f t="shared" si="1"/>
        <v>T1</v>
      </c>
      <c r="N62" s="93">
        <f t="shared" si="2"/>
        <v>0</v>
      </c>
      <c r="O62" s="106">
        <f t="shared" si="3"/>
        <v>0</v>
      </c>
      <c r="P62" s="93" t="str">
        <f t="shared" si="4"/>
        <v>Dins Periode Legal</v>
      </c>
      <c r="Q62" s="93" t="str">
        <f t="shared" si="5"/>
        <v>T1 - Dins Periode Legal</v>
      </c>
      <c r="R62" s="93" t="str">
        <f t="shared" si="6"/>
        <v>T1 - Import Total</v>
      </c>
      <c r="S62" s="110">
        <f t="shared" si="7"/>
        <v>0</v>
      </c>
      <c r="T62" s="107">
        <f t="shared" si="8"/>
        <v>1</v>
      </c>
    </row>
    <row r="63" spans="2:20" s="91" customFormat="1" x14ac:dyDescent="0.25">
      <c r="B63" s="90"/>
      <c r="C63" s="95">
        <v>44595</v>
      </c>
      <c r="D63" s="184">
        <v>44595</v>
      </c>
      <c r="E63" s="179">
        <v>278</v>
      </c>
      <c r="F63" s="179">
        <v>837</v>
      </c>
      <c r="G63" s="179" t="s">
        <v>612</v>
      </c>
      <c r="H63" s="182" t="s">
        <v>695</v>
      </c>
      <c r="I63" s="183">
        <v>41006450</v>
      </c>
      <c r="J63" s="179" t="s">
        <v>558</v>
      </c>
      <c r="K63" s="180">
        <v>67.599999999999994</v>
      </c>
      <c r="L63" s="104">
        <f t="shared" si="0"/>
        <v>2</v>
      </c>
      <c r="M63" s="105" t="str">
        <f t="shared" si="1"/>
        <v>T1</v>
      </c>
      <c r="N63" s="93">
        <f t="shared" si="2"/>
        <v>0</v>
      </c>
      <c r="O63" s="106">
        <f t="shared" si="3"/>
        <v>0</v>
      </c>
      <c r="P63" s="93" t="str">
        <f t="shared" si="4"/>
        <v>Dins Periode Legal</v>
      </c>
      <c r="Q63" s="93" t="str">
        <f t="shared" si="5"/>
        <v>T1 - Dins Periode Legal</v>
      </c>
      <c r="R63" s="93" t="str">
        <f t="shared" si="6"/>
        <v>T1 - Import Total</v>
      </c>
      <c r="S63" s="110">
        <f t="shared" si="7"/>
        <v>0</v>
      </c>
      <c r="T63" s="107">
        <f t="shared" si="8"/>
        <v>1</v>
      </c>
    </row>
    <row r="64" spans="2:20" s="91" customFormat="1" x14ac:dyDescent="0.25">
      <c r="B64" s="90"/>
      <c r="C64" s="95">
        <v>44596</v>
      </c>
      <c r="D64" s="184">
        <v>44596</v>
      </c>
      <c r="E64" s="179">
        <v>285</v>
      </c>
      <c r="F64" s="179">
        <v>856</v>
      </c>
      <c r="G64" s="179" t="s">
        <v>612</v>
      </c>
      <c r="H64" s="182" t="s">
        <v>696</v>
      </c>
      <c r="I64" s="183">
        <v>41006450</v>
      </c>
      <c r="J64" s="179" t="s">
        <v>558</v>
      </c>
      <c r="K64" s="180">
        <v>67.599999999999994</v>
      </c>
      <c r="L64" s="104">
        <f t="shared" si="0"/>
        <v>2</v>
      </c>
      <c r="M64" s="105" t="str">
        <f t="shared" si="1"/>
        <v>T1</v>
      </c>
      <c r="N64" s="93">
        <f t="shared" si="2"/>
        <v>0</v>
      </c>
      <c r="O64" s="106">
        <f t="shared" si="3"/>
        <v>0</v>
      </c>
      <c r="P64" s="93" t="str">
        <f t="shared" si="4"/>
        <v>Dins Periode Legal</v>
      </c>
      <c r="Q64" s="93" t="str">
        <f t="shared" si="5"/>
        <v>T1 - Dins Periode Legal</v>
      </c>
      <c r="R64" s="93" t="str">
        <f t="shared" si="6"/>
        <v>T1 - Import Total</v>
      </c>
      <c r="S64" s="110">
        <f t="shared" si="7"/>
        <v>0</v>
      </c>
      <c r="T64" s="107">
        <f t="shared" si="8"/>
        <v>1</v>
      </c>
    </row>
    <row r="65" spans="2:20" s="91" customFormat="1" x14ac:dyDescent="0.25">
      <c r="B65" s="90"/>
      <c r="C65" s="95">
        <v>44561</v>
      </c>
      <c r="D65" s="184">
        <v>44599</v>
      </c>
      <c r="E65" s="179">
        <v>286</v>
      </c>
      <c r="F65" s="179">
        <v>858</v>
      </c>
      <c r="G65" s="179" t="s">
        <v>607</v>
      </c>
      <c r="H65" s="182" t="s">
        <v>697</v>
      </c>
      <c r="I65" s="183">
        <v>41002593</v>
      </c>
      <c r="J65" s="179" t="s">
        <v>555</v>
      </c>
      <c r="K65" s="180">
        <v>1010.21</v>
      </c>
      <c r="L65" s="104">
        <f t="shared" si="0"/>
        <v>2</v>
      </c>
      <c r="M65" s="105" t="str">
        <f t="shared" si="1"/>
        <v>T1</v>
      </c>
      <c r="N65" s="93">
        <f t="shared" si="2"/>
        <v>38</v>
      </c>
      <c r="O65" s="106">
        <f t="shared" si="3"/>
        <v>38387.980000000003</v>
      </c>
      <c r="P65" s="93" t="str">
        <f t="shared" si="4"/>
        <v>Fora Periode Legal</v>
      </c>
      <c r="Q65" s="93" t="str">
        <f t="shared" si="5"/>
        <v>T1 - Fora Periode Legal</v>
      </c>
      <c r="R65" s="93" t="str">
        <f t="shared" si="6"/>
        <v>T1 - Import Total</v>
      </c>
      <c r="S65" s="110">
        <f t="shared" si="7"/>
        <v>0.38379601732941704</v>
      </c>
      <c r="T65" s="107">
        <f t="shared" si="8"/>
        <v>1</v>
      </c>
    </row>
    <row r="66" spans="2:20" s="91" customFormat="1" x14ac:dyDescent="0.25">
      <c r="B66" s="90"/>
      <c r="C66" s="95">
        <v>44601</v>
      </c>
      <c r="D66" s="184">
        <v>44601</v>
      </c>
      <c r="E66" s="179">
        <v>290</v>
      </c>
      <c r="F66" s="179">
        <v>867</v>
      </c>
      <c r="G66" s="179" t="s">
        <v>698</v>
      </c>
      <c r="H66" s="182" t="s">
        <v>699</v>
      </c>
      <c r="I66" s="183">
        <v>41005253</v>
      </c>
      <c r="J66" s="179" t="s">
        <v>556</v>
      </c>
      <c r="K66" s="180">
        <v>42.35</v>
      </c>
      <c r="L66" s="104">
        <f t="shared" si="0"/>
        <v>2</v>
      </c>
      <c r="M66" s="105" t="str">
        <f t="shared" si="1"/>
        <v>T1</v>
      </c>
      <c r="N66" s="93">
        <f t="shared" si="2"/>
        <v>0</v>
      </c>
      <c r="O66" s="106">
        <f t="shared" si="3"/>
        <v>0</v>
      </c>
      <c r="P66" s="93" t="str">
        <f t="shared" si="4"/>
        <v>Dins Periode Legal</v>
      </c>
      <c r="Q66" s="93" t="str">
        <f t="shared" si="5"/>
        <v>T1 - Dins Periode Legal</v>
      </c>
      <c r="R66" s="93" t="str">
        <f t="shared" si="6"/>
        <v>T1 - Import Total</v>
      </c>
      <c r="S66" s="110">
        <f t="shared" si="7"/>
        <v>0</v>
      </c>
      <c r="T66" s="107">
        <f t="shared" si="8"/>
        <v>1</v>
      </c>
    </row>
    <row r="67" spans="2:20" s="91" customFormat="1" x14ac:dyDescent="0.25">
      <c r="B67" s="90"/>
      <c r="C67" s="188">
        <v>44608</v>
      </c>
      <c r="D67" s="184">
        <v>44608</v>
      </c>
      <c r="E67" s="179">
        <v>308</v>
      </c>
      <c r="F67" s="179">
        <v>915</v>
      </c>
      <c r="G67" s="179" t="s">
        <v>609</v>
      </c>
      <c r="H67" s="182" t="s">
        <v>567</v>
      </c>
      <c r="I67" s="183">
        <v>41000001</v>
      </c>
      <c r="J67" s="179" t="s">
        <v>79</v>
      </c>
      <c r="K67" s="180">
        <v>16.940000000000001</v>
      </c>
      <c r="L67" s="104">
        <f t="shared" si="0"/>
        <v>2</v>
      </c>
      <c r="M67" s="105" t="str">
        <f t="shared" si="1"/>
        <v>T1</v>
      </c>
      <c r="N67" s="93">
        <f t="shared" si="2"/>
        <v>0</v>
      </c>
      <c r="O67" s="106">
        <f t="shared" si="3"/>
        <v>0</v>
      </c>
      <c r="P67" s="93" t="str">
        <f t="shared" si="4"/>
        <v>Dins Periode Legal</v>
      </c>
      <c r="Q67" s="93" t="str">
        <f t="shared" si="5"/>
        <v>T1 - Dins Periode Legal</v>
      </c>
      <c r="R67" s="93" t="str">
        <f t="shared" si="6"/>
        <v>T1 - Import Total</v>
      </c>
      <c r="S67" s="110">
        <f t="shared" si="7"/>
        <v>0</v>
      </c>
      <c r="T67" s="107">
        <f t="shared" si="8"/>
        <v>1</v>
      </c>
    </row>
    <row r="68" spans="2:20" s="91" customFormat="1" x14ac:dyDescent="0.25">
      <c r="B68" s="90"/>
      <c r="C68" s="95">
        <v>44609</v>
      </c>
      <c r="D68" s="184">
        <v>44609</v>
      </c>
      <c r="E68" s="179">
        <v>322</v>
      </c>
      <c r="F68" s="179">
        <v>956</v>
      </c>
      <c r="G68" s="179" t="s">
        <v>700</v>
      </c>
      <c r="H68" s="182" t="s">
        <v>701</v>
      </c>
      <c r="I68" s="183">
        <v>41037104</v>
      </c>
      <c r="J68" s="179" t="s">
        <v>702</v>
      </c>
      <c r="K68" s="180">
        <v>193.6</v>
      </c>
      <c r="L68" s="104">
        <f t="shared" si="0"/>
        <v>2</v>
      </c>
      <c r="M68" s="105" t="str">
        <f t="shared" si="1"/>
        <v>T1</v>
      </c>
      <c r="N68" s="93">
        <f t="shared" si="2"/>
        <v>0</v>
      </c>
      <c r="O68" s="106">
        <f t="shared" si="3"/>
        <v>0</v>
      </c>
      <c r="P68" s="93" t="str">
        <f t="shared" si="4"/>
        <v>Dins Periode Legal</v>
      </c>
      <c r="Q68" s="93" t="str">
        <f t="shared" si="5"/>
        <v>T1 - Dins Periode Legal</v>
      </c>
      <c r="R68" s="93" t="str">
        <f t="shared" si="6"/>
        <v>T1 - Import Total</v>
      </c>
      <c r="S68" s="110">
        <f t="shared" si="7"/>
        <v>0</v>
      </c>
      <c r="T68" s="107">
        <f t="shared" si="8"/>
        <v>1</v>
      </c>
    </row>
    <row r="69" spans="2:20" s="91" customFormat="1" x14ac:dyDescent="0.25">
      <c r="B69" s="90"/>
      <c r="C69" s="95">
        <v>44609</v>
      </c>
      <c r="D69" s="184">
        <v>44609</v>
      </c>
      <c r="E69" s="179">
        <v>324</v>
      </c>
      <c r="F69" s="179">
        <v>961</v>
      </c>
      <c r="G69" s="179" t="s">
        <v>703</v>
      </c>
      <c r="H69" s="182" t="s">
        <v>704</v>
      </c>
      <c r="I69" s="183">
        <v>41037367</v>
      </c>
      <c r="J69" s="179" t="s">
        <v>705</v>
      </c>
      <c r="K69" s="180">
        <v>378.33</v>
      </c>
      <c r="L69" s="104">
        <f t="shared" si="0"/>
        <v>2</v>
      </c>
      <c r="M69" s="105" t="str">
        <f t="shared" si="1"/>
        <v>T1</v>
      </c>
      <c r="N69" s="93">
        <f t="shared" si="2"/>
        <v>0</v>
      </c>
      <c r="O69" s="106">
        <f t="shared" si="3"/>
        <v>0</v>
      </c>
      <c r="P69" s="93" t="str">
        <f t="shared" si="4"/>
        <v>Dins Periode Legal</v>
      </c>
      <c r="Q69" s="93" t="str">
        <f t="shared" si="5"/>
        <v>T1 - Dins Periode Legal</v>
      </c>
      <c r="R69" s="93" t="str">
        <f t="shared" si="6"/>
        <v>T1 - Import Total</v>
      </c>
      <c r="S69" s="110">
        <f t="shared" si="7"/>
        <v>0</v>
      </c>
      <c r="T69" s="107">
        <f t="shared" si="8"/>
        <v>1</v>
      </c>
    </row>
    <row r="70" spans="2:20" s="91" customFormat="1" x14ac:dyDescent="0.25">
      <c r="B70" s="90"/>
      <c r="C70" s="95">
        <v>44610</v>
      </c>
      <c r="D70" s="184">
        <v>44610</v>
      </c>
      <c r="E70" s="179">
        <v>326</v>
      </c>
      <c r="F70" s="179">
        <v>966</v>
      </c>
      <c r="G70" s="179" t="s">
        <v>706</v>
      </c>
      <c r="H70" s="182" t="s">
        <v>707</v>
      </c>
      <c r="I70" s="183">
        <v>41037323</v>
      </c>
      <c r="J70" s="179" t="s">
        <v>582</v>
      </c>
      <c r="K70" s="180">
        <v>263.64</v>
      </c>
      <c r="L70" s="104">
        <f t="shared" si="0"/>
        <v>2</v>
      </c>
      <c r="M70" s="105" t="str">
        <f t="shared" si="1"/>
        <v>T1</v>
      </c>
      <c r="N70" s="93">
        <f t="shared" si="2"/>
        <v>0</v>
      </c>
      <c r="O70" s="106">
        <f t="shared" si="3"/>
        <v>0</v>
      </c>
      <c r="P70" s="93" t="str">
        <f t="shared" si="4"/>
        <v>Dins Periode Legal</v>
      </c>
      <c r="Q70" s="93" t="str">
        <f t="shared" si="5"/>
        <v>T1 - Dins Periode Legal</v>
      </c>
      <c r="R70" s="93" t="str">
        <f t="shared" si="6"/>
        <v>T1 - Import Total</v>
      </c>
      <c r="S70" s="110">
        <f t="shared" si="7"/>
        <v>0</v>
      </c>
      <c r="T70" s="107">
        <f t="shared" si="8"/>
        <v>1</v>
      </c>
    </row>
    <row r="71" spans="2:20" s="91" customFormat="1" x14ac:dyDescent="0.25">
      <c r="B71" s="90"/>
      <c r="C71" s="95">
        <v>44615</v>
      </c>
      <c r="D71" s="184">
        <v>44615</v>
      </c>
      <c r="E71" s="179">
        <v>339</v>
      </c>
      <c r="F71" s="179">
        <v>1002</v>
      </c>
      <c r="G71" s="179" t="s">
        <v>698</v>
      </c>
      <c r="H71" s="182" t="s">
        <v>708</v>
      </c>
      <c r="I71" s="183">
        <v>41005253</v>
      </c>
      <c r="J71" s="179" t="s">
        <v>556</v>
      </c>
      <c r="K71" s="180">
        <v>3.48</v>
      </c>
      <c r="L71" s="104">
        <f t="shared" ref="L71:L133" si="9">IF(D71="","",MONTH(D71))</f>
        <v>2</v>
      </c>
      <c r="M71" s="105" t="str">
        <f t="shared" ref="M71:M133" si="10">IF(L71="","",VLOOKUP(L71,$AJ$8:$AK$19,2,FALSE))</f>
        <v>T1</v>
      </c>
      <c r="N71" s="93">
        <f t="shared" ref="N71:N133" si="11">IF(D71="",0,D71-C71)</f>
        <v>0</v>
      </c>
      <c r="O71" s="106">
        <f t="shared" ref="O71:O133" si="12">K71*N71</f>
        <v>0</v>
      </c>
      <c r="P71" s="93" t="str">
        <f t="shared" ref="P71:P133" si="13">IF(N71&lt;=30,"Dins Periode Legal","Fora Periode Legal")</f>
        <v>Dins Periode Legal</v>
      </c>
      <c r="Q71" s="93" t="str">
        <f t="shared" ref="Q71:Q133" si="14">CONCATENATE($M71," - ",P71)</f>
        <v>T1 - Dins Periode Legal</v>
      </c>
      <c r="R71" s="93" t="str">
        <f t="shared" ref="R71:R133" si="15">CONCATENATE($M71," - Import Total")</f>
        <v>T1 - Import Total</v>
      </c>
      <c r="S71" s="110">
        <f t="shared" ref="S71:S133" si="16">IF(M71="",0,K71/(VLOOKUP(R71,$X$9:$Y$27,2,FALSE))*N71)</f>
        <v>0</v>
      </c>
      <c r="T71" s="107">
        <f t="shared" ref="T71:T133" si="17">IF(L71="",0,1)</f>
        <v>1</v>
      </c>
    </row>
    <row r="72" spans="2:20" s="91" customFormat="1" x14ac:dyDescent="0.25">
      <c r="B72" s="90"/>
      <c r="C72" s="95">
        <v>44615</v>
      </c>
      <c r="D72" s="184">
        <v>44615</v>
      </c>
      <c r="E72" s="179">
        <v>341</v>
      </c>
      <c r="F72" s="179">
        <v>1006</v>
      </c>
      <c r="G72" s="179" t="s">
        <v>709</v>
      </c>
      <c r="H72" s="182" t="s">
        <v>710</v>
      </c>
      <c r="I72" s="183">
        <v>41000166</v>
      </c>
      <c r="J72" s="179" t="s">
        <v>31</v>
      </c>
      <c r="K72" s="180">
        <v>211.16</v>
      </c>
      <c r="L72" s="104">
        <f t="shared" si="9"/>
        <v>2</v>
      </c>
      <c r="M72" s="105" t="str">
        <f t="shared" si="10"/>
        <v>T1</v>
      </c>
      <c r="N72" s="93">
        <f t="shared" si="11"/>
        <v>0</v>
      </c>
      <c r="O72" s="106">
        <f t="shared" si="12"/>
        <v>0</v>
      </c>
      <c r="P72" s="93" t="str">
        <f t="shared" si="13"/>
        <v>Dins Periode Legal</v>
      </c>
      <c r="Q72" s="93" t="str">
        <f t="shared" si="14"/>
        <v>T1 - Dins Periode Legal</v>
      </c>
      <c r="R72" s="93" t="str">
        <f t="shared" si="15"/>
        <v>T1 - Import Total</v>
      </c>
      <c r="S72" s="110">
        <f t="shared" si="16"/>
        <v>0</v>
      </c>
      <c r="T72" s="107">
        <f t="shared" si="17"/>
        <v>1</v>
      </c>
    </row>
    <row r="73" spans="2:20" s="91" customFormat="1" x14ac:dyDescent="0.25">
      <c r="B73" s="90"/>
      <c r="C73" s="95">
        <v>44621</v>
      </c>
      <c r="D73" s="184">
        <v>44621</v>
      </c>
      <c r="E73" s="179">
        <v>524</v>
      </c>
      <c r="F73" s="179">
        <v>1466</v>
      </c>
      <c r="G73" s="179" t="s">
        <v>604</v>
      </c>
      <c r="H73" s="182" t="s">
        <v>711</v>
      </c>
      <c r="I73" s="183">
        <v>40005225</v>
      </c>
      <c r="J73" s="179" t="s">
        <v>560</v>
      </c>
      <c r="K73" s="180">
        <v>48.27</v>
      </c>
      <c r="L73" s="104">
        <f t="shared" si="9"/>
        <v>3</v>
      </c>
      <c r="M73" s="105" t="str">
        <f t="shared" si="10"/>
        <v>T1</v>
      </c>
      <c r="N73" s="93">
        <f t="shared" si="11"/>
        <v>0</v>
      </c>
      <c r="O73" s="106">
        <f t="shared" si="12"/>
        <v>0</v>
      </c>
      <c r="P73" s="93" t="str">
        <f t="shared" si="13"/>
        <v>Dins Periode Legal</v>
      </c>
      <c r="Q73" s="93" t="str">
        <f t="shared" si="14"/>
        <v>T1 - Dins Periode Legal</v>
      </c>
      <c r="R73" s="93" t="str">
        <f t="shared" si="15"/>
        <v>T1 - Import Total</v>
      </c>
      <c r="S73" s="110">
        <f t="shared" si="16"/>
        <v>0</v>
      </c>
      <c r="T73" s="107">
        <f t="shared" si="17"/>
        <v>1</v>
      </c>
    </row>
    <row r="74" spans="2:20" s="91" customFormat="1" x14ac:dyDescent="0.25">
      <c r="B74" s="90"/>
      <c r="C74" s="95">
        <v>44621</v>
      </c>
      <c r="D74" s="184">
        <v>44621</v>
      </c>
      <c r="E74" s="179">
        <v>532</v>
      </c>
      <c r="F74" s="179">
        <v>1488</v>
      </c>
      <c r="G74" s="179" t="s">
        <v>712</v>
      </c>
      <c r="H74" s="182" t="s">
        <v>713</v>
      </c>
      <c r="I74" s="183">
        <v>41005250</v>
      </c>
      <c r="J74" s="179" t="s">
        <v>583</v>
      </c>
      <c r="K74" s="180">
        <v>60.5</v>
      </c>
      <c r="L74" s="104">
        <f t="shared" si="9"/>
        <v>3</v>
      </c>
      <c r="M74" s="105" t="str">
        <f t="shared" si="10"/>
        <v>T1</v>
      </c>
      <c r="N74" s="93">
        <f t="shared" si="11"/>
        <v>0</v>
      </c>
      <c r="O74" s="106">
        <f t="shared" si="12"/>
        <v>0</v>
      </c>
      <c r="P74" s="93" t="str">
        <f t="shared" si="13"/>
        <v>Dins Periode Legal</v>
      </c>
      <c r="Q74" s="93" t="str">
        <f t="shared" si="14"/>
        <v>T1 - Dins Periode Legal</v>
      </c>
      <c r="R74" s="93" t="str">
        <f t="shared" si="15"/>
        <v>T1 - Import Total</v>
      </c>
      <c r="S74" s="110">
        <f t="shared" si="16"/>
        <v>0</v>
      </c>
      <c r="T74" s="107">
        <f t="shared" si="17"/>
        <v>1</v>
      </c>
    </row>
    <row r="75" spans="2:20" s="91" customFormat="1" x14ac:dyDescent="0.25">
      <c r="B75" s="90"/>
      <c r="C75" s="188">
        <v>44439</v>
      </c>
      <c r="D75" s="184">
        <v>44624</v>
      </c>
      <c r="E75" s="179">
        <v>552</v>
      </c>
      <c r="F75" s="179">
        <v>1534</v>
      </c>
      <c r="G75" s="179" t="s">
        <v>714</v>
      </c>
      <c r="H75" s="182" t="s">
        <v>715</v>
      </c>
      <c r="I75" s="183">
        <v>41008600</v>
      </c>
      <c r="J75" s="179" t="s">
        <v>27</v>
      </c>
      <c r="K75" s="180">
        <v>259.01</v>
      </c>
      <c r="L75" s="104">
        <f t="shared" si="9"/>
        <v>3</v>
      </c>
      <c r="M75" s="105" t="str">
        <f t="shared" si="10"/>
        <v>T1</v>
      </c>
      <c r="N75" s="93">
        <f t="shared" si="11"/>
        <v>185</v>
      </c>
      <c r="O75" s="106">
        <f t="shared" si="12"/>
        <v>47916.85</v>
      </c>
      <c r="P75" s="93" t="str">
        <f t="shared" si="13"/>
        <v>Fora Periode Legal</v>
      </c>
      <c r="Q75" s="93" t="str">
        <f t="shared" si="14"/>
        <v>T1 - Fora Periode Legal</v>
      </c>
      <c r="R75" s="93" t="str">
        <f t="shared" si="15"/>
        <v>T1 - Import Total</v>
      </c>
      <c r="S75" s="110">
        <f t="shared" si="16"/>
        <v>0.47906392034618844</v>
      </c>
      <c r="T75" s="107">
        <f t="shared" si="17"/>
        <v>1</v>
      </c>
    </row>
    <row r="76" spans="2:20" s="91" customFormat="1" x14ac:dyDescent="0.25">
      <c r="B76" s="90"/>
      <c r="C76" s="188">
        <v>44469</v>
      </c>
      <c r="D76" s="184">
        <v>44624</v>
      </c>
      <c r="E76" s="179"/>
      <c r="F76" s="179">
        <v>1535</v>
      </c>
      <c r="G76" s="179" t="s">
        <v>714</v>
      </c>
      <c r="H76" s="182" t="s">
        <v>716</v>
      </c>
      <c r="I76" s="183">
        <v>41008600</v>
      </c>
      <c r="J76" s="179" t="s">
        <v>27</v>
      </c>
      <c r="K76" s="180">
        <v>236.37</v>
      </c>
      <c r="L76" s="104">
        <f t="shared" si="9"/>
        <v>3</v>
      </c>
      <c r="M76" s="105" t="str">
        <f t="shared" si="10"/>
        <v>T1</v>
      </c>
      <c r="N76" s="93">
        <f t="shared" si="11"/>
        <v>155</v>
      </c>
      <c r="O76" s="106">
        <f t="shared" si="12"/>
        <v>36637.35</v>
      </c>
      <c r="P76" s="93" t="str">
        <f t="shared" si="13"/>
        <v>Fora Periode Legal</v>
      </c>
      <c r="Q76" s="93" t="str">
        <f t="shared" si="14"/>
        <v>T1 - Fora Periode Legal</v>
      </c>
      <c r="R76" s="93" t="str">
        <f t="shared" si="15"/>
        <v>T1 - Import Total</v>
      </c>
      <c r="S76" s="110">
        <f t="shared" si="16"/>
        <v>0.36629353812062831</v>
      </c>
      <c r="T76" s="107">
        <f t="shared" si="17"/>
        <v>1</v>
      </c>
    </row>
    <row r="77" spans="2:20" s="91" customFormat="1" x14ac:dyDescent="0.25">
      <c r="B77" s="90"/>
      <c r="C77" s="95">
        <v>44561</v>
      </c>
      <c r="D77" s="184">
        <v>44624</v>
      </c>
      <c r="E77" s="179"/>
      <c r="F77" s="179">
        <v>1536</v>
      </c>
      <c r="G77" s="179" t="s">
        <v>666</v>
      </c>
      <c r="H77" s="182" t="s">
        <v>717</v>
      </c>
      <c r="I77" s="183">
        <v>41007555</v>
      </c>
      <c r="J77" s="179" t="s">
        <v>93</v>
      </c>
      <c r="K77" s="180">
        <v>5635.77</v>
      </c>
      <c r="L77" s="104">
        <f t="shared" si="9"/>
        <v>3</v>
      </c>
      <c r="M77" s="105" t="str">
        <f t="shared" si="10"/>
        <v>T1</v>
      </c>
      <c r="N77" s="93">
        <f t="shared" si="11"/>
        <v>63</v>
      </c>
      <c r="O77" s="106">
        <f t="shared" si="12"/>
        <v>355053.51</v>
      </c>
      <c r="P77" s="93" t="str">
        <f t="shared" si="13"/>
        <v>Fora Periode Legal</v>
      </c>
      <c r="Q77" s="93" t="str">
        <f t="shared" si="14"/>
        <v>T1 - Fora Periode Legal</v>
      </c>
      <c r="R77" s="93" t="str">
        <f t="shared" si="15"/>
        <v>T1 - Import Total</v>
      </c>
      <c r="S77" s="110">
        <f t="shared" si="16"/>
        <v>3.5497601873511022</v>
      </c>
      <c r="T77" s="107">
        <f t="shared" si="17"/>
        <v>1</v>
      </c>
    </row>
    <row r="78" spans="2:20" s="91" customFormat="1" x14ac:dyDescent="0.25">
      <c r="B78" s="90"/>
      <c r="C78" s="188">
        <v>44561</v>
      </c>
      <c r="D78" s="184">
        <v>44624</v>
      </c>
      <c r="E78" s="179"/>
      <c r="F78" s="179">
        <v>1537</v>
      </c>
      <c r="G78" s="179" t="s">
        <v>666</v>
      </c>
      <c r="H78" s="182" t="s">
        <v>718</v>
      </c>
      <c r="I78" s="183">
        <v>41007555</v>
      </c>
      <c r="J78" s="179" t="s">
        <v>93</v>
      </c>
      <c r="K78" s="180">
        <v>4104.04</v>
      </c>
      <c r="L78" s="104">
        <f t="shared" si="9"/>
        <v>3</v>
      </c>
      <c r="M78" s="105" t="str">
        <f t="shared" si="10"/>
        <v>T1</v>
      </c>
      <c r="N78" s="93">
        <f t="shared" si="11"/>
        <v>63</v>
      </c>
      <c r="O78" s="106">
        <f t="shared" si="12"/>
        <v>258554.52</v>
      </c>
      <c r="P78" s="93" t="str">
        <f t="shared" si="13"/>
        <v>Fora Periode Legal</v>
      </c>
      <c r="Q78" s="93" t="str">
        <f t="shared" si="14"/>
        <v>T1 - Fora Periode Legal</v>
      </c>
      <c r="R78" s="93" t="str">
        <f t="shared" si="15"/>
        <v>T1 - Import Total</v>
      </c>
      <c r="S78" s="110">
        <f t="shared" si="16"/>
        <v>2.5849808986698206</v>
      </c>
      <c r="T78" s="107">
        <f t="shared" si="17"/>
        <v>1</v>
      </c>
    </row>
    <row r="79" spans="2:20" s="91" customFormat="1" x14ac:dyDescent="0.25">
      <c r="B79" s="90"/>
      <c r="C79" s="188">
        <v>44561</v>
      </c>
      <c r="D79" s="184">
        <v>44624</v>
      </c>
      <c r="E79" s="179"/>
      <c r="F79" s="179">
        <v>1538</v>
      </c>
      <c r="G79" s="179" t="s">
        <v>666</v>
      </c>
      <c r="H79" s="182" t="s">
        <v>719</v>
      </c>
      <c r="I79" s="183">
        <v>41007555</v>
      </c>
      <c r="J79" s="179" t="s">
        <v>93</v>
      </c>
      <c r="K79" s="180">
        <v>5538.88</v>
      </c>
      <c r="L79" s="104">
        <f t="shared" si="9"/>
        <v>3</v>
      </c>
      <c r="M79" s="105" t="str">
        <f t="shared" si="10"/>
        <v>T1</v>
      </c>
      <c r="N79" s="93">
        <f t="shared" si="11"/>
        <v>63</v>
      </c>
      <c r="O79" s="106">
        <f t="shared" si="12"/>
        <v>348949.44</v>
      </c>
      <c r="P79" s="93" t="str">
        <f t="shared" si="13"/>
        <v>Fora Periode Legal</v>
      </c>
      <c r="Q79" s="93" t="str">
        <f t="shared" si="14"/>
        <v>T1 - Fora Periode Legal</v>
      </c>
      <c r="R79" s="93" t="str">
        <f t="shared" si="15"/>
        <v>T1 - Import Total</v>
      </c>
      <c r="S79" s="110">
        <f t="shared" si="16"/>
        <v>3.4887328096276589</v>
      </c>
      <c r="T79" s="107">
        <f t="shared" si="17"/>
        <v>1</v>
      </c>
    </row>
    <row r="80" spans="2:20" s="91" customFormat="1" x14ac:dyDescent="0.25">
      <c r="B80" s="90"/>
      <c r="C80" s="188">
        <v>44561</v>
      </c>
      <c r="D80" s="184">
        <v>44624</v>
      </c>
      <c r="E80" s="179"/>
      <c r="F80" s="179">
        <v>1539</v>
      </c>
      <c r="G80" s="179" t="s">
        <v>666</v>
      </c>
      <c r="H80" s="182" t="s">
        <v>720</v>
      </c>
      <c r="I80" s="183">
        <v>41007555</v>
      </c>
      <c r="J80" s="179" t="s">
        <v>93</v>
      </c>
      <c r="K80" s="180">
        <v>2547.64</v>
      </c>
      <c r="L80" s="104">
        <f t="shared" si="9"/>
        <v>3</v>
      </c>
      <c r="M80" s="105" t="str">
        <f t="shared" si="10"/>
        <v>T1</v>
      </c>
      <c r="N80" s="93">
        <f t="shared" si="11"/>
        <v>63</v>
      </c>
      <c r="O80" s="106">
        <f t="shared" si="12"/>
        <v>160501.31999999998</v>
      </c>
      <c r="P80" s="93" t="str">
        <f t="shared" si="13"/>
        <v>Fora Periode Legal</v>
      </c>
      <c r="Q80" s="93" t="str">
        <f t="shared" si="14"/>
        <v>T1 - Fora Periode Legal</v>
      </c>
      <c r="R80" s="93" t="str">
        <f t="shared" si="15"/>
        <v>T1 - Import Total</v>
      </c>
      <c r="S80" s="110">
        <f t="shared" si="16"/>
        <v>1.6046629020884744</v>
      </c>
      <c r="T80" s="107">
        <f t="shared" si="17"/>
        <v>1</v>
      </c>
    </row>
    <row r="81" spans="2:20" s="91" customFormat="1" x14ac:dyDescent="0.25">
      <c r="B81" s="90"/>
      <c r="C81" s="95">
        <v>44582</v>
      </c>
      <c r="D81" s="184">
        <v>44624</v>
      </c>
      <c r="E81" s="179"/>
      <c r="F81" s="179">
        <v>1540</v>
      </c>
      <c r="G81" s="179" t="s">
        <v>721</v>
      </c>
      <c r="H81" s="182" t="s">
        <v>722</v>
      </c>
      <c r="I81" s="183">
        <v>40000950</v>
      </c>
      <c r="J81" s="179" t="s">
        <v>130</v>
      </c>
      <c r="K81" s="180">
        <v>155.16999999999999</v>
      </c>
      <c r="L81" s="104">
        <f t="shared" si="9"/>
        <v>3</v>
      </c>
      <c r="M81" s="105" t="str">
        <f t="shared" si="10"/>
        <v>T1</v>
      </c>
      <c r="N81" s="93">
        <f t="shared" si="11"/>
        <v>42</v>
      </c>
      <c r="O81" s="106">
        <f t="shared" si="12"/>
        <v>6517.1399999999994</v>
      </c>
      <c r="P81" s="93" t="str">
        <f t="shared" si="13"/>
        <v>Fora Periode Legal</v>
      </c>
      <c r="Q81" s="93" t="str">
        <f t="shared" si="14"/>
        <v>T1 - Fora Periode Legal</v>
      </c>
      <c r="R81" s="93" t="str">
        <f t="shared" si="15"/>
        <v>T1 - Import Total</v>
      </c>
      <c r="S81" s="110">
        <f t="shared" si="16"/>
        <v>6.5157176188438068E-2</v>
      </c>
      <c r="T81" s="107">
        <f t="shared" si="17"/>
        <v>1</v>
      </c>
    </row>
    <row r="82" spans="2:20" s="91" customFormat="1" x14ac:dyDescent="0.25">
      <c r="B82" s="90"/>
      <c r="C82" s="95">
        <v>44565</v>
      </c>
      <c r="D82" s="184">
        <v>44624</v>
      </c>
      <c r="E82" s="179"/>
      <c r="F82" s="179">
        <v>1541</v>
      </c>
      <c r="G82" s="179" t="s">
        <v>723</v>
      </c>
      <c r="H82" s="182" t="s">
        <v>724</v>
      </c>
      <c r="I82" s="183">
        <v>40001070</v>
      </c>
      <c r="J82" s="179" t="s">
        <v>132</v>
      </c>
      <c r="K82" s="180">
        <v>460.65</v>
      </c>
      <c r="L82" s="104">
        <f t="shared" si="9"/>
        <v>3</v>
      </c>
      <c r="M82" s="105" t="str">
        <f t="shared" si="10"/>
        <v>T1</v>
      </c>
      <c r="N82" s="93">
        <f t="shared" si="11"/>
        <v>59</v>
      </c>
      <c r="O82" s="106">
        <f t="shared" si="12"/>
        <v>27178.35</v>
      </c>
      <c r="P82" s="93" t="str">
        <f t="shared" si="13"/>
        <v>Fora Periode Legal</v>
      </c>
      <c r="Q82" s="93" t="str">
        <f t="shared" si="14"/>
        <v>T1 - Fora Periode Legal</v>
      </c>
      <c r="R82" s="93" t="str">
        <f t="shared" si="15"/>
        <v>T1 - Import Total</v>
      </c>
      <c r="S82" s="110">
        <f t="shared" si="16"/>
        <v>0.27172418261093606</v>
      </c>
      <c r="T82" s="107">
        <f t="shared" si="17"/>
        <v>1</v>
      </c>
    </row>
    <row r="83" spans="2:20" s="91" customFormat="1" x14ac:dyDescent="0.25">
      <c r="B83" s="90"/>
      <c r="C83" s="95">
        <v>44585</v>
      </c>
      <c r="D83" s="184">
        <v>44624</v>
      </c>
      <c r="E83" s="179"/>
      <c r="F83" s="179">
        <v>1542</v>
      </c>
      <c r="G83" s="179" t="s">
        <v>725</v>
      </c>
      <c r="H83" s="182" t="s">
        <v>726</v>
      </c>
      <c r="I83" s="183">
        <v>41037322</v>
      </c>
      <c r="J83" s="179" t="s">
        <v>581</v>
      </c>
      <c r="K83" s="180">
        <v>156.09</v>
      </c>
      <c r="L83" s="104">
        <f t="shared" si="9"/>
        <v>3</v>
      </c>
      <c r="M83" s="105" t="str">
        <f t="shared" si="10"/>
        <v>T1</v>
      </c>
      <c r="N83" s="93">
        <f t="shared" si="11"/>
        <v>39</v>
      </c>
      <c r="O83" s="106">
        <f t="shared" si="12"/>
        <v>6087.51</v>
      </c>
      <c r="P83" s="93" t="str">
        <f t="shared" si="13"/>
        <v>Fora Periode Legal</v>
      </c>
      <c r="Q83" s="93" t="str">
        <f t="shared" si="14"/>
        <v>T1 - Fora Periode Legal</v>
      </c>
      <c r="R83" s="93" t="str">
        <f t="shared" si="15"/>
        <v>T1 - Import Total</v>
      </c>
      <c r="S83" s="110">
        <f t="shared" si="16"/>
        <v>6.0861813866033052E-2</v>
      </c>
      <c r="T83" s="107">
        <f t="shared" si="17"/>
        <v>1</v>
      </c>
    </row>
    <row r="84" spans="2:20" s="91" customFormat="1" x14ac:dyDescent="0.25">
      <c r="B84" s="90"/>
      <c r="C84" s="95">
        <v>44585</v>
      </c>
      <c r="D84" s="184">
        <v>44624</v>
      </c>
      <c r="E84" s="179"/>
      <c r="F84" s="179">
        <v>1543</v>
      </c>
      <c r="G84" s="179" t="s">
        <v>618</v>
      </c>
      <c r="H84" s="182" t="s">
        <v>727</v>
      </c>
      <c r="I84" s="183">
        <v>41007450</v>
      </c>
      <c r="J84" s="179" t="s">
        <v>24</v>
      </c>
      <c r="K84" s="180">
        <v>77.260000000000005</v>
      </c>
      <c r="L84" s="104">
        <f t="shared" si="9"/>
        <v>3</v>
      </c>
      <c r="M84" s="105" t="str">
        <f t="shared" si="10"/>
        <v>T1</v>
      </c>
      <c r="N84" s="93">
        <f t="shared" si="11"/>
        <v>39</v>
      </c>
      <c r="O84" s="106">
        <f t="shared" si="12"/>
        <v>3013.1400000000003</v>
      </c>
      <c r="P84" s="93" t="str">
        <f t="shared" si="13"/>
        <v>Fora Periode Legal</v>
      </c>
      <c r="Q84" s="93" t="str">
        <f t="shared" si="14"/>
        <v>T1 - Fora Periode Legal</v>
      </c>
      <c r="R84" s="93" t="str">
        <f t="shared" si="15"/>
        <v>T1 - Import Total</v>
      </c>
      <c r="S84" s="110">
        <f t="shared" si="16"/>
        <v>3.0124823750975169E-2</v>
      </c>
      <c r="T84" s="107">
        <f t="shared" si="17"/>
        <v>1</v>
      </c>
    </row>
    <row r="85" spans="2:20" s="91" customFormat="1" x14ac:dyDescent="0.25">
      <c r="B85" s="90"/>
      <c r="C85" s="95">
        <v>44576</v>
      </c>
      <c r="D85" s="184">
        <v>44624</v>
      </c>
      <c r="E85" s="179"/>
      <c r="F85" s="179">
        <v>1544</v>
      </c>
      <c r="G85" s="179" t="s">
        <v>728</v>
      </c>
      <c r="H85" s="182" t="s">
        <v>729</v>
      </c>
      <c r="I85" s="183">
        <v>41001148</v>
      </c>
      <c r="J85" s="179" t="s">
        <v>601</v>
      </c>
      <c r="K85" s="180">
        <v>16.600000000000001</v>
      </c>
      <c r="L85" s="104">
        <f t="shared" si="9"/>
        <v>3</v>
      </c>
      <c r="M85" s="105" t="str">
        <f t="shared" si="10"/>
        <v>T1</v>
      </c>
      <c r="N85" s="93">
        <f t="shared" si="11"/>
        <v>48</v>
      </c>
      <c r="O85" s="106">
        <f t="shared" si="12"/>
        <v>796.80000000000007</v>
      </c>
      <c r="P85" s="93" t="str">
        <f t="shared" si="13"/>
        <v>Fora Periode Legal</v>
      </c>
      <c r="Q85" s="93" t="str">
        <f t="shared" si="14"/>
        <v>T1 - Fora Periode Legal</v>
      </c>
      <c r="R85" s="93" t="str">
        <f t="shared" si="15"/>
        <v>T1 - Import Total</v>
      </c>
      <c r="S85" s="110">
        <f t="shared" si="16"/>
        <v>7.9662609652312918E-3</v>
      </c>
      <c r="T85" s="107">
        <f t="shared" si="17"/>
        <v>1</v>
      </c>
    </row>
    <row r="86" spans="2:20" s="91" customFormat="1" x14ac:dyDescent="0.25">
      <c r="B86" s="90"/>
      <c r="C86" s="188">
        <v>44582</v>
      </c>
      <c r="D86" s="184">
        <v>44624</v>
      </c>
      <c r="E86" s="179"/>
      <c r="F86" s="179">
        <v>1545</v>
      </c>
      <c r="G86" s="179" t="s">
        <v>730</v>
      </c>
      <c r="H86" s="182" t="s">
        <v>731</v>
      </c>
      <c r="I86" s="183">
        <v>41000460</v>
      </c>
      <c r="J86" s="179" t="s">
        <v>152</v>
      </c>
      <c r="K86" s="180">
        <v>840.95</v>
      </c>
      <c r="L86" s="104">
        <f t="shared" si="9"/>
        <v>3</v>
      </c>
      <c r="M86" s="105" t="str">
        <f t="shared" si="10"/>
        <v>T1</v>
      </c>
      <c r="N86" s="93">
        <f t="shared" si="11"/>
        <v>42</v>
      </c>
      <c r="O86" s="106">
        <f t="shared" si="12"/>
        <v>35319.9</v>
      </c>
      <c r="P86" s="93" t="str">
        <f t="shared" si="13"/>
        <v>Fora Periode Legal</v>
      </c>
      <c r="Q86" s="93" t="str">
        <f t="shared" si="14"/>
        <v>T1 - Fora Periode Legal</v>
      </c>
      <c r="R86" s="93" t="str">
        <f t="shared" si="15"/>
        <v>T1 - Import Total</v>
      </c>
      <c r="S86" s="110">
        <f t="shared" si="16"/>
        <v>0.35312191348628602</v>
      </c>
      <c r="T86" s="107">
        <f t="shared" si="17"/>
        <v>1</v>
      </c>
    </row>
    <row r="87" spans="2:20" s="91" customFormat="1" x14ac:dyDescent="0.25">
      <c r="B87" s="90"/>
      <c r="C87" s="95">
        <v>44564</v>
      </c>
      <c r="D87" s="184">
        <v>44624</v>
      </c>
      <c r="E87" s="179"/>
      <c r="F87" s="179">
        <v>1546</v>
      </c>
      <c r="G87" s="179" t="s">
        <v>621</v>
      </c>
      <c r="H87" s="182" t="s">
        <v>732</v>
      </c>
      <c r="I87" s="183">
        <v>41008099</v>
      </c>
      <c r="J87" s="179" t="s">
        <v>25</v>
      </c>
      <c r="K87" s="180">
        <v>18.05</v>
      </c>
      <c r="L87" s="104">
        <f t="shared" si="9"/>
        <v>3</v>
      </c>
      <c r="M87" s="105" t="str">
        <f t="shared" si="10"/>
        <v>T1</v>
      </c>
      <c r="N87" s="93">
        <f t="shared" si="11"/>
        <v>60</v>
      </c>
      <c r="O87" s="106">
        <f t="shared" si="12"/>
        <v>1083</v>
      </c>
      <c r="P87" s="93" t="str">
        <f t="shared" si="13"/>
        <v>Fora Periode Legal</v>
      </c>
      <c r="Q87" s="93" t="str">
        <f t="shared" si="14"/>
        <v>T1 - Fora Periode Legal</v>
      </c>
      <c r="R87" s="93" t="str">
        <f t="shared" si="15"/>
        <v>T1 - Import Total</v>
      </c>
      <c r="S87" s="110">
        <f t="shared" si="16"/>
        <v>1.082763632698982E-2</v>
      </c>
      <c r="T87" s="107">
        <f t="shared" si="17"/>
        <v>1</v>
      </c>
    </row>
    <row r="88" spans="2:20" s="91" customFormat="1" x14ac:dyDescent="0.25">
      <c r="B88" s="90"/>
      <c r="C88" s="95">
        <v>44564</v>
      </c>
      <c r="D88" s="184">
        <v>44624</v>
      </c>
      <c r="E88" s="179"/>
      <c r="F88" s="179">
        <v>1547</v>
      </c>
      <c r="G88" s="179" t="s">
        <v>621</v>
      </c>
      <c r="H88" s="182" t="s">
        <v>733</v>
      </c>
      <c r="I88" s="183">
        <v>41008099</v>
      </c>
      <c r="J88" s="179" t="s">
        <v>25</v>
      </c>
      <c r="K88" s="180">
        <v>122.25</v>
      </c>
      <c r="L88" s="104">
        <f t="shared" si="9"/>
        <v>3</v>
      </c>
      <c r="M88" s="105" t="str">
        <f t="shared" si="10"/>
        <v>T1</v>
      </c>
      <c r="N88" s="93">
        <f t="shared" si="11"/>
        <v>60</v>
      </c>
      <c r="O88" s="106">
        <f t="shared" si="12"/>
        <v>7335</v>
      </c>
      <c r="P88" s="93" t="str">
        <f t="shared" si="13"/>
        <v>Fora Periode Legal</v>
      </c>
      <c r="Q88" s="93" t="str">
        <f t="shared" si="14"/>
        <v>T1 - Fora Periode Legal</v>
      </c>
      <c r="R88" s="93" t="str">
        <f t="shared" si="15"/>
        <v>T1 - Import Total</v>
      </c>
      <c r="S88" s="110">
        <f t="shared" si="16"/>
        <v>7.3333991189723294E-2</v>
      </c>
      <c r="T88" s="107">
        <f t="shared" si="17"/>
        <v>1</v>
      </c>
    </row>
    <row r="89" spans="2:20" s="91" customFormat="1" x14ac:dyDescent="0.25">
      <c r="B89" s="90"/>
      <c r="C89" s="95">
        <v>44592</v>
      </c>
      <c r="D89" s="184">
        <v>44624</v>
      </c>
      <c r="E89" s="179"/>
      <c r="F89" s="179">
        <v>1548</v>
      </c>
      <c r="G89" s="179" t="s">
        <v>621</v>
      </c>
      <c r="H89" s="182" t="s">
        <v>734</v>
      </c>
      <c r="I89" s="183">
        <v>41008099</v>
      </c>
      <c r="J89" s="179" t="s">
        <v>25</v>
      </c>
      <c r="K89" s="180">
        <v>70.23</v>
      </c>
      <c r="L89" s="104">
        <f t="shared" si="9"/>
        <v>3</v>
      </c>
      <c r="M89" s="105" t="str">
        <f t="shared" si="10"/>
        <v>T1</v>
      </c>
      <c r="N89" s="93">
        <f t="shared" si="11"/>
        <v>32</v>
      </c>
      <c r="O89" s="106">
        <f t="shared" si="12"/>
        <v>2247.36</v>
      </c>
      <c r="P89" s="93" t="str">
        <f t="shared" si="13"/>
        <v>Fora Periode Legal</v>
      </c>
      <c r="Q89" s="93" t="str">
        <f t="shared" si="14"/>
        <v>T1 - Fora Periode Legal</v>
      </c>
      <c r="R89" s="93" t="str">
        <f t="shared" si="15"/>
        <v>T1 - Import Total</v>
      </c>
      <c r="S89" s="110">
        <f t="shared" si="16"/>
        <v>2.2468695083863198E-2</v>
      </c>
      <c r="T89" s="107">
        <f t="shared" si="17"/>
        <v>1</v>
      </c>
    </row>
    <row r="90" spans="2:20" s="91" customFormat="1" x14ac:dyDescent="0.25">
      <c r="B90" s="90"/>
      <c r="C90" s="95">
        <v>44592</v>
      </c>
      <c r="D90" s="184">
        <v>44624</v>
      </c>
      <c r="E90" s="179"/>
      <c r="F90" s="179">
        <v>1549</v>
      </c>
      <c r="G90" s="179" t="s">
        <v>621</v>
      </c>
      <c r="H90" s="182" t="s">
        <v>735</v>
      </c>
      <c r="I90" s="183">
        <v>41008099</v>
      </c>
      <c r="J90" s="179" t="s">
        <v>25</v>
      </c>
      <c r="K90" s="180">
        <v>102.29</v>
      </c>
      <c r="L90" s="104">
        <f t="shared" si="9"/>
        <v>3</v>
      </c>
      <c r="M90" s="105" t="str">
        <f t="shared" si="10"/>
        <v>T1</v>
      </c>
      <c r="N90" s="93">
        <f t="shared" si="11"/>
        <v>32</v>
      </c>
      <c r="O90" s="106">
        <f t="shared" si="12"/>
        <v>3273.28</v>
      </c>
      <c r="P90" s="93" t="str">
        <f t="shared" si="13"/>
        <v>Fora Periode Legal</v>
      </c>
      <c r="Q90" s="93" t="str">
        <f t="shared" si="14"/>
        <v>T1 - Fora Periode Legal</v>
      </c>
      <c r="R90" s="93" t="str">
        <f t="shared" si="15"/>
        <v>T1 - Import Total</v>
      </c>
      <c r="S90" s="110">
        <f t="shared" si="16"/>
        <v>3.2725655989297546E-2</v>
      </c>
      <c r="T90" s="107">
        <f t="shared" si="17"/>
        <v>1</v>
      </c>
    </row>
    <row r="91" spans="2:20" s="91" customFormat="1" x14ac:dyDescent="0.25">
      <c r="B91" s="90"/>
      <c r="C91" s="188">
        <v>44592</v>
      </c>
      <c r="D91" s="184">
        <v>44624</v>
      </c>
      <c r="E91" s="179"/>
      <c r="F91" s="179">
        <v>1550</v>
      </c>
      <c r="G91" s="179" t="s">
        <v>621</v>
      </c>
      <c r="H91" s="182" t="s">
        <v>736</v>
      </c>
      <c r="I91" s="183">
        <v>41008099</v>
      </c>
      <c r="J91" s="179" t="s">
        <v>25</v>
      </c>
      <c r="K91" s="180">
        <v>15.22</v>
      </c>
      <c r="L91" s="104">
        <f t="shared" si="9"/>
        <v>3</v>
      </c>
      <c r="M91" s="105" t="str">
        <f t="shared" si="10"/>
        <v>T1</v>
      </c>
      <c r="N91" s="93">
        <f t="shared" si="11"/>
        <v>32</v>
      </c>
      <c r="O91" s="106">
        <f t="shared" si="12"/>
        <v>487.04</v>
      </c>
      <c r="P91" s="93" t="str">
        <f t="shared" si="13"/>
        <v>Fora Periode Legal</v>
      </c>
      <c r="Q91" s="93" t="str">
        <f t="shared" si="14"/>
        <v>T1 - Fora Periode Legal</v>
      </c>
      <c r="R91" s="93" t="str">
        <f t="shared" si="15"/>
        <v>T1 - Import Total</v>
      </c>
      <c r="S91" s="110">
        <f t="shared" si="16"/>
        <v>4.8693370237277208E-3</v>
      </c>
      <c r="T91" s="107">
        <f t="shared" si="17"/>
        <v>1</v>
      </c>
    </row>
    <row r="92" spans="2:20" s="91" customFormat="1" x14ac:dyDescent="0.25">
      <c r="B92" s="90"/>
      <c r="C92" s="95">
        <v>44592</v>
      </c>
      <c r="D92" s="184">
        <v>44624</v>
      </c>
      <c r="E92" s="179"/>
      <c r="F92" s="179">
        <v>1551</v>
      </c>
      <c r="G92" s="179" t="s">
        <v>621</v>
      </c>
      <c r="H92" s="182" t="s">
        <v>737</v>
      </c>
      <c r="I92" s="183">
        <v>41008099</v>
      </c>
      <c r="J92" s="179" t="s">
        <v>25</v>
      </c>
      <c r="K92" s="180">
        <v>139.53</v>
      </c>
      <c r="L92" s="104">
        <f t="shared" si="9"/>
        <v>3</v>
      </c>
      <c r="M92" s="105" t="str">
        <f t="shared" si="10"/>
        <v>T1</v>
      </c>
      <c r="N92" s="93">
        <f t="shared" si="11"/>
        <v>32</v>
      </c>
      <c r="O92" s="106">
        <f t="shared" si="12"/>
        <v>4464.96</v>
      </c>
      <c r="P92" s="93" t="str">
        <f t="shared" si="13"/>
        <v>Fora Periode Legal</v>
      </c>
      <c r="Q92" s="93" t="str">
        <f t="shared" si="14"/>
        <v>T1 - Fora Periode Legal</v>
      </c>
      <c r="R92" s="93" t="str">
        <f t="shared" si="15"/>
        <v>T1 - Import Total</v>
      </c>
      <c r="S92" s="110">
        <f t="shared" si="16"/>
        <v>4.463985511962739E-2</v>
      </c>
      <c r="T92" s="107">
        <f t="shared" si="17"/>
        <v>1</v>
      </c>
    </row>
    <row r="93" spans="2:20" s="91" customFormat="1" x14ac:dyDescent="0.25">
      <c r="B93" s="90"/>
      <c r="C93" s="95">
        <v>44592</v>
      </c>
      <c r="D93" s="184">
        <v>44624</v>
      </c>
      <c r="E93" s="179"/>
      <c r="F93" s="179">
        <v>1552</v>
      </c>
      <c r="G93" s="179" t="s">
        <v>621</v>
      </c>
      <c r="H93" s="182" t="s">
        <v>738</v>
      </c>
      <c r="I93" s="183">
        <v>41008099</v>
      </c>
      <c r="J93" s="179" t="s">
        <v>25</v>
      </c>
      <c r="K93" s="180">
        <v>79.739999999999995</v>
      </c>
      <c r="L93" s="104">
        <f t="shared" si="9"/>
        <v>3</v>
      </c>
      <c r="M93" s="105" t="str">
        <f t="shared" si="10"/>
        <v>T1</v>
      </c>
      <c r="N93" s="93">
        <f t="shared" si="11"/>
        <v>32</v>
      </c>
      <c r="O93" s="106">
        <f t="shared" si="12"/>
        <v>2551.6799999999998</v>
      </c>
      <c r="P93" s="93" t="str">
        <f t="shared" si="13"/>
        <v>Fora Periode Legal</v>
      </c>
      <c r="Q93" s="93" t="str">
        <f t="shared" si="14"/>
        <v>T1 - Fora Periode Legal</v>
      </c>
      <c r="R93" s="93" t="str">
        <f t="shared" si="15"/>
        <v>T1 - Import Total</v>
      </c>
      <c r="S93" s="110">
        <f t="shared" si="16"/>
        <v>2.5511230898294903E-2</v>
      </c>
      <c r="T93" s="107">
        <f t="shared" si="17"/>
        <v>1</v>
      </c>
    </row>
    <row r="94" spans="2:20" s="91" customFormat="1" x14ac:dyDescent="0.25">
      <c r="B94" s="90"/>
      <c r="C94" s="95">
        <v>44592</v>
      </c>
      <c r="D94" s="184">
        <v>44624</v>
      </c>
      <c r="E94" s="179"/>
      <c r="F94" s="179">
        <v>1553</v>
      </c>
      <c r="G94" s="179" t="s">
        <v>621</v>
      </c>
      <c r="H94" s="182" t="s">
        <v>739</v>
      </c>
      <c r="I94" s="183">
        <v>41008099</v>
      </c>
      <c r="J94" s="179" t="s">
        <v>25</v>
      </c>
      <c r="K94" s="180">
        <v>28.5</v>
      </c>
      <c r="L94" s="104">
        <f t="shared" si="9"/>
        <v>3</v>
      </c>
      <c r="M94" s="105" t="str">
        <f t="shared" si="10"/>
        <v>T1</v>
      </c>
      <c r="N94" s="93">
        <f t="shared" si="11"/>
        <v>32</v>
      </c>
      <c r="O94" s="106">
        <f t="shared" si="12"/>
        <v>912</v>
      </c>
      <c r="P94" s="93" t="str">
        <f t="shared" si="13"/>
        <v>Fora Periode Legal</v>
      </c>
      <c r="Q94" s="93" t="str">
        <f t="shared" si="14"/>
        <v>T1 - Fora Periode Legal</v>
      </c>
      <c r="R94" s="93" t="str">
        <f t="shared" si="15"/>
        <v>T1 - Import Total</v>
      </c>
      <c r="S94" s="110">
        <f t="shared" si="16"/>
        <v>9.1180095385177424E-3</v>
      </c>
      <c r="T94" s="107">
        <f t="shared" si="17"/>
        <v>1</v>
      </c>
    </row>
    <row r="95" spans="2:20" s="91" customFormat="1" x14ac:dyDescent="0.25">
      <c r="B95" s="90"/>
      <c r="C95" s="188">
        <v>44592</v>
      </c>
      <c r="D95" s="184">
        <v>44624</v>
      </c>
      <c r="E95" s="179"/>
      <c r="F95" s="179">
        <v>1554</v>
      </c>
      <c r="G95" s="179" t="s">
        <v>621</v>
      </c>
      <c r="H95" s="182" t="s">
        <v>740</v>
      </c>
      <c r="I95" s="183">
        <v>41008099</v>
      </c>
      <c r="J95" s="179" t="s">
        <v>25</v>
      </c>
      <c r="K95" s="180">
        <v>5.75</v>
      </c>
      <c r="L95" s="104">
        <f t="shared" si="9"/>
        <v>3</v>
      </c>
      <c r="M95" s="105" t="str">
        <f t="shared" si="10"/>
        <v>T1</v>
      </c>
      <c r="N95" s="93">
        <f t="shared" si="11"/>
        <v>32</v>
      </c>
      <c r="O95" s="106">
        <f t="shared" si="12"/>
        <v>184</v>
      </c>
      <c r="P95" s="93" t="str">
        <f t="shared" si="13"/>
        <v>Fora Periode Legal</v>
      </c>
      <c r="Q95" s="93" t="str">
        <f t="shared" si="14"/>
        <v>T1 - Fora Periode Legal</v>
      </c>
      <c r="R95" s="93" t="str">
        <f t="shared" si="15"/>
        <v>T1 - Import Total</v>
      </c>
      <c r="S95" s="110">
        <f t="shared" si="16"/>
        <v>1.8395984156658605E-3</v>
      </c>
      <c r="T95" s="107">
        <f t="shared" si="17"/>
        <v>1</v>
      </c>
    </row>
    <row r="96" spans="2:20" s="91" customFormat="1" x14ac:dyDescent="0.25">
      <c r="B96" s="90"/>
      <c r="C96" s="188">
        <v>44592</v>
      </c>
      <c r="D96" s="184">
        <v>44624</v>
      </c>
      <c r="E96" s="179"/>
      <c r="F96" s="179">
        <v>1555</v>
      </c>
      <c r="G96" s="179" t="s">
        <v>741</v>
      </c>
      <c r="H96" s="182" t="s">
        <v>742</v>
      </c>
      <c r="I96" s="183">
        <v>41002895</v>
      </c>
      <c r="J96" s="179" t="s">
        <v>163</v>
      </c>
      <c r="K96" s="180">
        <v>2170.7399999999998</v>
      </c>
      <c r="L96" s="104">
        <f t="shared" si="9"/>
        <v>3</v>
      </c>
      <c r="M96" s="105" t="str">
        <f t="shared" si="10"/>
        <v>T1</v>
      </c>
      <c r="N96" s="93">
        <f t="shared" si="11"/>
        <v>32</v>
      </c>
      <c r="O96" s="106">
        <f t="shared" si="12"/>
        <v>69463.679999999993</v>
      </c>
      <c r="P96" s="93" t="str">
        <f t="shared" si="13"/>
        <v>Fora Periode Legal</v>
      </c>
      <c r="Q96" s="93" t="str">
        <f t="shared" si="14"/>
        <v>T1 - Fora Periode Legal</v>
      </c>
      <c r="R96" s="93" t="str">
        <f t="shared" si="15"/>
        <v>T1 - Import Total</v>
      </c>
      <c r="S96" s="110">
        <f t="shared" si="16"/>
        <v>0.69448519388217556</v>
      </c>
      <c r="T96" s="107">
        <f t="shared" si="17"/>
        <v>1</v>
      </c>
    </row>
    <row r="97" spans="2:20" s="91" customFormat="1" x14ac:dyDescent="0.25">
      <c r="B97" s="90"/>
      <c r="C97" s="188">
        <v>44594</v>
      </c>
      <c r="D97" s="184">
        <v>44624</v>
      </c>
      <c r="E97" s="179"/>
      <c r="F97" s="179">
        <v>1556</v>
      </c>
      <c r="G97" s="179" t="s">
        <v>743</v>
      </c>
      <c r="H97" s="182" t="s">
        <v>744</v>
      </c>
      <c r="I97" s="183">
        <v>40000187</v>
      </c>
      <c r="J97" s="179" t="s">
        <v>367</v>
      </c>
      <c r="K97" s="180">
        <v>2343.17</v>
      </c>
      <c r="L97" s="104">
        <f t="shared" si="9"/>
        <v>3</v>
      </c>
      <c r="M97" s="105" t="str">
        <f t="shared" si="10"/>
        <v>T1</v>
      </c>
      <c r="N97" s="93">
        <f t="shared" si="11"/>
        <v>30</v>
      </c>
      <c r="O97" s="106">
        <f t="shared" si="12"/>
        <v>70295.100000000006</v>
      </c>
      <c r="P97" s="93" t="str">
        <f t="shared" si="13"/>
        <v>Dins Periode Legal</v>
      </c>
      <c r="Q97" s="93" t="str">
        <f t="shared" si="14"/>
        <v>T1 - Dins Periode Legal</v>
      </c>
      <c r="R97" s="93" t="str">
        <f t="shared" si="15"/>
        <v>T1 - Import Total</v>
      </c>
      <c r="S97" s="110">
        <f t="shared" si="16"/>
        <v>0.70279757928844144</v>
      </c>
      <c r="T97" s="107">
        <f t="shared" si="17"/>
        <v>1</v>
      </c>
    </row>
    <row r="98" spans="2:20" s="91" customFormat="1" x14ac:dyDescent="0.25">
      <c r="B98" s="90"/>
      <c r="C98" s="188">
        <v>44592</v>
      </c>
      <c r="D98" s="184">
        <v>44624</v>
      </c>
      <c r="E98" s="179"/>
      <c r="F98" s="179">
        <v>1557</v>
      </c>
      <c r="G98" s="179" t="s">
        <v>648</v>
      </c>
      <c r="H98" s="182" t="s">
        <v>745</v>
      </c>
      <c r="I98" s="183">
        <v>40001066</v>
      </c>
      <c r="J98" s="179" t="s">
        <v>650</v>
      </c>
      <c r="K98" s="180">
        <v>3756.97</v>
      </c>
      <c r="L98" s="104">
        <f t="shared" si="9"/>
        <v>3</v>
      </c>
      <c r="M98" s="105" t="str">
        <f t="shared" si="10"/>
        <v>T1</v>
      </c>
      <c r="N98" s="93">
        <f t="shared" si="11"/>
        <v>32</v>
      </c>
      <c r="O98" s="106">
        <f t="shared" si="12"/>
        <v>120223.03999999999</v>
      </c>
      <c r="P98" s="93" t="str">
        <f t="shared" si="13"/>
        <v>Fora Periode Legal</v>
      </c>
      <c r="Q98" s="93" t="str">
        <f t="shared" si="14"/>
        <v>T1 - Fora Periode Legal</v>
      </c>
      <c r="R98" s="93" t="str">
        <f t="shared" si="15"/>
        <v>T1 - Import Total</v>
      </c>
      <c r="S98" s="110">
        <f t="shared" si="16"/>
        <v>1.2019680103833335</v>
      </c>
      <c r="T98" s="107">
        <f t="shared" si="17"/>
        <v>1</v>
      </c>
    </row>
    <row r="99" spans="2:20" s="91" customFormat="1" x14ac:dyDescent="0.25">
      <c r="B99" s="90"/>
      <c r="C99" s="188">
        <v>44565</v>
      </c>
      <c r="D99" s="184">
        <v>44624</v>
      </c>
      <c r="E99" s="179"/>
      <c r="F99" s="179">
        <v>1558</v>
      </c>
      <c r="G99" s="179" t="s">
        <v>746</v>
      </c>
      <c r="H99" s="182" t="s">
        <v>429</v>
      </c>
      <c r="I99" s="183">
        <v>41037122</v>
      </c>
      <c r="J99" s="179" t="s">
        <v>565</v>
      </c>
      <c r="K99" s="180">
        <v>580.79999999999995</v>
      </c>
      <c r="L99" s="104">
        <f t="shared" si="9"/>
        <v>3</v>
      </c>
      <c r="M99" s="105" t="str">
        <f t="shared" si="10"/>
        <v>T1</v>
      </c>
      <c r="N99" s="93">
        <f t="shared" si="11"/>
        <v>59</v>
      </c>
      <c r="O99" s="106">
        <f t="shared" si="12"/>
        <v>34267.199999999997</v>
      </c>
      <c r="P99" s="93" t="str">
        <f t="shared" si="13"/>
        <v>Fora Periode Legal</v>
      </c>
      <c r="Q99" s="93" t="str">
        <f t="shared" si="14"/>
        <v>T1 - Fora Periode Legal</v>
      </c>
      <c r="R99" s="93" t="str">
        <f t="shared" si="15"/>
        <v>T1 - Import Total</v>
      </c>
      <c r="S99" s="110">
        <f t="shared" si="16"/>
        <v>0.34259721102883245</v>
      </c>
      <c r="T99" s="107">
        <f t="shared" si="17"/>
        <v>1</v>
      </c>
    </row>
    <row r="100" spans="2:20" s="91" customFormat="1" x14ac:dyDescent="0.25">
      <c r="B100" s="90"/>
      <c r="C100" s="188">
        <v>44580</v>
      </c>
      <c r="D100" s="184">
        <v>44624</v>
      </c>
      <c r="E100" s="179"/>
      <c r="F100" s="179">
        <v>1559</v>
      </c>
      <c r="G100" s="179" t="s">
        <v>747</v>
      </c>
      <c r="H100" s="182" t="s">
        <v>748</v>
      </c>
      <c r="I100" s="183">
        <v>40037365</v>
      </c>
      <c r="J100" s="179" t="s">
        <v>749</v>
      </c>
      <c r="K100" s="180">
        <v>4056.53</v>
      </c>
      <c r="L100" s="104">
        <f t="shared" si="9"/>
        <v>3</v>
      </c>
      <c r="M100" s="105" t="str">
        <f t="shared" si="10"/>
        <v>T1</v>
      </c>
      <c r="N100" s="93">
        <f t="shared" si="11"/>
        <v>44</v>
      </c>
      <c r="O100" s="106">
        <f t="shared" si="12"/>
        <v>178487.32</v>
      </c>
      <c r="P100" s="93" t="str">
        <f t="shared" si="13"/>
        <v>Fora Periode Legal</v>
      </c>
      <c r="Q100" s="93" t="str">
        <f t="shared" si="14"/>
        <v>T1 - Fora Periode Legal</v>
      </c>
      <c r="R100" s="93" t="str">
        <f t="shared" si="15"/>
        <v>T1 - Import Total</v>
      </c>
      <c r="S100" s="110">
        <f t="shared" si="16"/>
        <v>1.7844836472198122</v>
      </c>
      <c r="T100" s="107">
        <f t="shared" si="17"/>
        <v>1</v>
      </c>
    </row>
    <row r="101" spans="2:20" s="91" customFormat="1" x14ac:dyDescent="0.25">
      <c r="B101" s="90"/>
      <c r="C101" s="188">
        <v>44581</v>
      </c>
      <c r="D101" s="184">
        <v>44624</v>
      </c>
      <c r="E101" s="179"/>
      <c r="F101" s="179">
        <v>1560</v>
      </c>
      <c r="G101" s="179" t="s">
        <v>750</v>
      </c>
      <c r="H101" s="182" t="s">
        <v>751</v>
      </c>
      <c r="I101" s="183">
        <v>41037326</v>
      </c>
      <c r="J101" s="179" t="s">
        <v>585</v>
      </c>
      <c r="K101" s="180">
        <v>290.39999999999998</v>
      </c>
      <c r="L101" s="104">
        <f t="shared" si="9"/>
        <v>3</v>
      </c>
      <c r="M101" s="105" t="str">
        <f t="shared" si="10"/>
        <v>T1</v>
      </c>
      <c r="N101" s="93">
        <f t="shared" si="11"/>
        <v>43</v>
      </c>
      <c r="O101" s="106">
        <f t="shared" si="12"/>
        <v>12487.199999999999</v>
      </c>
      <c r="P101" s="93" t="str">
        <f t="shared" si="13"/>
        <v>Fora Periode Legal</v>
      </c>
      <c r="Q101" s="93" t="str">
        <f t="shared" si="14"/>
        <v>T1 - Fora Periode Legal</v>
      </c>
      <c r="R101" s="93" t="str">
        <f t="shared" si="15"/>
        <v>T1 - Import Total</v>
      </c>
      <c r="S101" s="110">
        <f t="shared" si="16"/>
        <v>0.12484474639186267</v>
      </c>
      <c r="T101" s="107">
        <f t="shared" si="17"/>
        <v>1</v>
      </c>
    </row>
    <row r="102" spans="2:20" s="91" customFormat="1" x14ac:dyDescent="0.25">
      <c r="B102" s="90"/>
      <c r="C102" s="188">
        <v>44578</v>
      </c>
      <c r="D102" s="184">
        <v>44624</v>
      </c>
      <c r="E102" s="179"/>
      <c r="F102" s="179">
        <v>1561</v>
      </c>
      <c r="G102" s="179" t="s">
        <v>752</v>
      </c>
      <c r="H102" s="182" t="s">
        <v>753</v>
      </c>
      <c r="I102" s="183">
        <v>41005300</v>
      </c>
      <c r="J102" s="179" t="s">
        <v>22</v>
      </c>
      <c r="K102" s="180">
        <v>93.81</v>
      </c>
      <c r="L102" s="104">
        <f t="shared" si="9"/>
        <v>3</v>
      </c>
      <c r="M102" s="105" t="str">
        <f t="shared" si="10"/>
        <v>T1</v>
      </c>
      <c r="N102" s="93">
        <f t="shared" si="11"/>
        <v>46</v>
      </c>
      <c r="O102" s="106">
        <f t="shared" si="12"/>
        <v>4315.26</v>
      </c>
      <c r="P102" s="93" t="str">
        <f t="shared" si="13"/>
        <v>Fora Periode Legal</v>
      </c>
      <c r="Q102" s="93" t="str">
        <f t="shared" si="14"/>
        <v>T1 - Fora Periode Legal</v>
      </c>
      <c r="R102" s="93" t="str">
        <f t="shared" si="15"/>
        <v>T1 - Import Total</v>
      </c>
      <c r="S102" s="110">
        <f t="shared" si="16"/>
        <v>4.3143181843403593E-2</v>
      </c>
      <c r="T102" s="107">
        <f t="shared" si="17"/>
        <v>1</v>
      </c>
    </row>
    <row r="103" spans="2:20" s="91" customFormat="1" x14ac:dyDescent="0.25">
      <c r="B103" s="90"/>
      <c r="C103" s="95">
        <v>44576</v>
      </c>
      <c r="D103" s="184">
        <v>44624</v>
      </c>
      <c r="E103" s="179"/>
      <c r="F103" s="179">
        <v>1562</v>
      </c>
      <c r="G103" s="179" t="s">
        <v>754</v>
      </c>
      <c r="H103" s="182" t="s">
        <v>755</v>
      </c>
      <c r="I103" s="183">
        <v>40000650</v>
      </c>
      <c r="J103" s="179" t="s">
        <v>127</v>
      </c>
      <c r="K103" s="180">
        <v>259.97000000000003</v>
      </c>
      <c r="L103" s="104">
        <f t="shared" si="9"/>
        <v>3</v>
      </c>
      <c r="M103" s="105" t="str">
        <f t="shared" si="10"/>
        <v>T1</v>
      </c>
      <c r="N103" s="93">
        <f t="shared" si="11"/>
        <v>48</v>
      </c>
      <c r="O103" s="106">
        <f t="shared" si="12"/>
        <v>12478.560000000001</v>
      </c>
      <c r="P103" s="93" t="str">
        <f t="shared" si="13"/>
        <v>Fora Periode Legal</v>
      </c>
      <c r="Q103" s="93" t="str">
        <f t="shared" si="14"/>
        <v>T1 - Fora Periode Legal</v>
      </c>
      <c r="R103" s="93" t="str">
        <f t="shared" si="15"/>
        <v>T1 - Import Total</v>
      </c>
      <c r="S103" s="110">
        <f t="shared" si="16"/>
        <v>0.12475836524886622</v>
      </c>
      <c r="T103" s="107">
        <f t="shared" si="17"/>
        <v>1</v>
      </c>
    </row>
    <row r="104" spans="2:20" s="91" customFormat="1" x14ac:dyDescent="0.25">
      <c r="B104" s="90"/>
      <c r="C104" s="95">
        <v>44592</v>
      </c>
      <c r="D104" s="184">
        <v>44624</v>
      </c>
      <c r="E104" s="179"/>
      <c r="F104" s="179">
        <v>1563</v>
      </c>
      <c r="G104" s="179" t="s">
        <v>651</v>
      </c>
      <c r="H104" s="182" t="s">
        <v>756</v>
      </c>
      <c r="I104" s="183">
        <v>41003309</v>
      </c>
      <c r="J104" s="179" t="s">
        <v>557</v>
      </c>
      <c r="K104" s="180">
        <v>39.950000000000003</v>
      </c>
      <c r="L104" s="104">
        <f t="shared" si="9"/>
        <v>3</v>
      </c>
      <c r="M104" s="105" t="str">
        <f t="shared" si="10"/>
        <v>T1</v>
      </c>
      <c r="N104" s="93">
        <f t="shared" si="11"/>
        <v>32</v>
      </c>
      <c r="O104" s="106">
        <f t="shared" si="12"/>
        <v>1278.4000000000001</v>
      </c>
      <c r="P104" s="93" t="str">
        <f t="shared" si="13"/>
        <v>Fora Periode Legal</v>
      </c>
      <c r="Q104" s="93" t="str">
        <f t="shared" si="14"/>
        <v>T1 - Fora Periode Legal</v>
      </c>
      <c r="R104" s="93" t="str">
        <f t="shared" si="15"/>
        <v>T1 - Import Total</v>
      </c>
      <c r="S104" s="110">
        <f t="shared" si="16"/>
        <v>1.2781209861887152E-2</v>
      </c>
      <c r="T104" s="107">
        <f t="shared" si="17"/>
        <v>1</v>
      </c>
    </row>
    <row r="105" spans="2:20" s="91" customFormat="1" x14ac:dyDescent="0.25">
      <c r="B105" s="90"/>
      <c r="C105" s="95">
        <v>44563</v>
      </c>
      <c r="D105" s="184">
        <v>44624</v>
      </c>
      <c r="E105" s="179"/>
      <c r="F105" s="179">
        <v>1564</v>
      </c>
      <c r="G105" s="179" t="s">
        <v>655</v>
      </c>
      <c r="H105" s="182" t="s">
        <v>757</v>
      </c>
      <c r="I105" s="183">
        <v>40001400</v>
      </c>
      <c r="J105" s="179" t="s">
        <v>34</v>
      </c>
      <c r="K105" s="180">
        <v>2371.21</v>
      </c>
      <c r="L105" s="104">
        <f t="shared" si="9"/>
        <v>3</v>
      </c>
      <c r="M105" s="105" t="str">
        <f t="shared" si="10"/>
        <v>T1</v>
      </c>
      <c r="N105" s="93">
        <f t="shared" si="11"/>
        <v>61</v>
      </c>
      <c r="O105" s="106">
        <f t="shared" si="12"/>
        <v>144643.81</v>
      </c>
      <c r="P105" s="93" t="str">
        <f t="shared" si="13"/>
        <v>Fora Periode Legal</v>
      </c>
      <c r="Q105" s="93" t="str">
        <f t="shared" si="14"/>
        <v>T1 - Fora Periode Legal</v>
      </c>
      <c r="R105" s="93" t="str">
        <f t="shared" si="15"/>
        <v>T1 - Import Total</v>
      </c>
      <c r="S105" s="110">
        <f t="shared" si="16"/>
        <v>1.4461224114775746</v>
      </c>
      <c r="T105" s="107">
        <f t="shared" si="17"/>
        <v>1</v>
      </c>
    </row>
    <row r="106" spans="2:20" s="91" customFormat="1" x14ac:dyDescent="0.25">
      <c r="B106" s="90"/>
      <c r="C106" s="95">
        <v>44596</v>
      </c>
      <c r="D106" s="184">
        <v>44624</v>
      </c>
      <c r="E106" s="179"/>
      <c r="F106" s="179">
        <v>1565</v>
      </c>
      <c r="G106" s="179" t="s">
        <v>636</v>
      </c>
      <c r="H106" s="182" t="s">
        <v>758</v>
      </c>
      <c r="I106" s="183">
        <v>40001050</v>
      </c>
      <c r="J106" s="179" t="s">
        <v>94</v>
      </c>
      <c r="K106" s="180">
        <v>2190.29</v>
      </c>
      <c r="L106" s="104">
        <f t="shared" si="9"/>
        <v>3</v>
      </c>
      <c r="M106" s="105" t="str">
        <f t="shared" si="10"/>
        <v>T1</v>
      </c>
      <c r="N106" s="93">
        <f t="shared" si="11"/>
        <v>28</v>
      </c>
      <c r="O106" s="106">
        <f t="shared" si="12"/>
        <v>61328.119999999995</v>
      </c>
      <c r="P106" s="93" t="str">
        <f t="shared" si="13"/>
        <v>Dins Periode Legal</v>
      </c>
      <c r="Q106" s="93" t="str">
        <f t="shared" si="14"/>
        <v>T1 - Dins Periode Legal</v>
      </c>
      <c r="R106" s="93" t="str">
        <f t="shared" si="15"/>
        <v>T1 - Import Total</v>
      </c>
      <c r="S106" s="110">
        <f t="shared" si="16"/>
        <v>0.6131473499335095</v>
      </c>
      <c r="T106" s="107">
        <f t="shared" si="17"/>
        <v>1</v>
      </c>
    </row>
    <row r="107" spans="2:20" s="91" customFormat="1" x14ac:dyDescent="0.25">
      <c r="B107" s="90"/>
      <c r="C107" s="95">
        <v>44592</v>
      </c>
      <c r="D107" s="184">
        <v>44624</v>
      </c>
      <c r="E107" s="179"/>
      <c r="F107" s="179">
        <v>1566</v>
      </c>
      <c r="G107" s="179" t="s">
        <v>657</v>
      </c>
      <c r="H107" s="182" t="s">
        <v>759</v>
      </c>
      <c r="I107" s="183">
        <v>40002919</v>
      </c>
      <c r="J107" s="179" t="s">
        <v>138</v>
      </c>
      <c r="K107" s="180">
        <v>324.35000000000002</v>
      </c>
      <c r="L107" s="104">
        <f t="shared" si="9"/>
        <v>3</v>
      </c>
      <c r="M107" s="105" t="str">
        <f t="shared" si="10"/>
        <v>T1</v>
      </c>
      <c r="N107" s="93">
        <f t="shared" si="11"/>
        <v>32</v>
      </c>
      <c r="O107" s="106">
        <f t="shared" si="12"/>
        <v>10379.200000000001</v>
      </c>
      <c r="P107" s="93" t="str">
        <f t="shared" si="13"/>
        <v>Fora Periode Legal</v>
      </c>
      <c r="Q107" s="93" t="str">
        <f t="shared" si="14"/>
        <v>T1 - Fora Periode Legal</v>
      </c>
      <c r="R107" s="93" t="str">
        <f t="shared" si="15"/>
        <v>T1 - Import Total</v>
      </c>
      <c r="S107" s="110">
        <f t="shared" si="16"/>
        <v>0.10376934715151684</v>
      </c>
      <c r="T107" s="107">
        <f t="shared" si="17"/>
        <v>1</v>
      </c>
    </row>
    <row r="108" spans="2:20" s="91" customFormat="1" x14ac:dyDescent="0.25">
      <c r="B108" s="90"/>
      <c r="C108" s="95">
        <v>44591</v>
      </c>
      <c r="D108" s="184">
        <v>44624</v>
      </c>
      <c r="E108" s="179"/>
      <c r="F108" s="179">
        <v>1567</v>
      </c>
      <c r="G108" s="179" t="s">
        <v>646</v>
      </c>
      <c r="H108" s="182" t="s">
        <v>760</v>
      </c>
      <c r="I108" s="183">
        <v>40000100</v>
      </c>
      <c r="J108" s="179" t="s">
        <v>14</v>
      </c>
      <c r="K108" s="180">
        <v>10.36</v>
      </c>
      <c r="L108" s="104">
        <f t="shared" si="9"/>
        <v>3</v>
      </c>
      <c r="M108" s="105" t="str">
        <f t="shared" si="10"/>
        <v>T1</v>
      </c>
      <c r="N108" s="93">
        <f t="shared" si="11"/>
        <v>33</v>
      </c>
      <c r="O108" s="106">
        <f t="shared" si="12"/>
        <v>341.88</v>
      </c>
      <c r="P108" s="93" t="str">
        <f t="shared" si="13"/>
        <v>Fora Periode Legal</v>
      </c>
      <c r="Q108" s="93" t="str">
        <f t="shared" si="14"/>
        <v>T1 - Fora Periode Legal</v>
      </c>
      <c r="R108" s="93" t="str">
        <f t="shared" si="15"/>
        <v>T1 - Import Total</v>
      </c>
      <c r="S108" s="110">
        <f t="shared" si="16"/>
        <v>3.4180538388469796E-3</v>
      </c>
      <c r="T108" s="107">
        <f t="shared" si="17"/>
        <v>1</v>
      </c>
    </row>
    <row r="109" spans="2:20" s="91" customFormat="1" x14ac:dyDescent="0.25">
      <c r="B109" s="90"/>
      <c r="C109" s="95">
        <v>44591</v>
      </c>
      <c r="D109" s="184">
        <v>44624</v>
      </c>
      <c r="E109" s="179"/>
      <c r="F109" s="179">
        <v>1568</v>
      </c>
      <c r="G109" s="179" t="s">
        <v>646</v>
      </c>
      <c r="H109" s="182" t="s">
        <v>761</v>
      </c>
      <c r="I109" s="183">
        <v>40000100</v>
      </c>
      <c r="J109" s="179" t="s">
        <v>14</v>
      </c>
      <c r="K109" s="180">
        <v>29.95</v>
      </c>
      <c r="L109" s="104">
        <f t="shared" si="9"/>
        <v>3</v>
      </c>
      <c r="M109" s="105" t="str">
        <f t="shared" si="10"/>
        <v>T1</v>
      </c>
      <c r="N109" s="93">
        <f t="shared" si="11"/>
        <v>33</v>
      </c>
      <c r="O109" s="106">
        <f t="shared" si="12"/>
        <v>988.35</v>
      </c>
      <c r="P109" s="93" t="str">
        <f t="shared" si="13"/>
        <v>Fora Periode Legal</v>
      </c>
      <c r="Q109" s="93" t="str">
        <f t="shared" si="14"/>
        <v>T1 - Fora Periode Legal</v>
      </c>
      <c r="R109" s="93" t="str">
        <f t="shared" si="15"/>
        <v>T1 - Import Total</v>
      </c>
      <c r="S109" s="110">
        <f t="shared" si="16"/>
        <v>9.881342902844311E-3</v>
      </c>
      <c r="T109" s="107">
        <f t="shared" si="17"/>
        <v>1</v>
      </c>
    </row>
    <row r="110" spans="2:20" s="91" customFormat="1" x14ac:dyDescent="0.25">
      <c r="B110" s="90"/>
      <c r="C110" s="95">
        <v>44592</v>
      </c>
      <c r="D110" s="184">
        <v>44624</v>
      </c>
      <c r="E110" s="179"/>
      <c r="F110" s="179">
        <v>1569</v>
      </c>
      <c r="G110" s="179" t="s">
        <v>684</v>
      </c>
      <c r="H110" s="182" t="s">
        <v>598</v>
      </c>
      <c r="I110" s="183">
        <v>40002950</v>
      </c>
      <c r="J110" s="179" t="s">
        <v>20</v>
      </c>
      <c r="K110" s="180">
        <v>968</v>
      </c>
      <c r="L110" s="104">
        <f t="shared" si="9"/>
        <v>3</v>
      </c>
      <c r="M110" s="105" t="str">
        <f t="shared" si="10"/>
        <v>T1</v>
      </c>
      <c r="N110" s="93">
        <f t="shared" si="11"/>
        <v>32</v>
      </c>
      <c r="O110" s="106">
        <f t="shared" si="12"/>
        <v>30976</v>
      </c>
      <c r="P110" s="93" t="str">
        <f t="shared" si="13"/>
        <v>Fora Periode Legal</v>
      </c>
      <c r="Q110" s="93" t="str">
        <f t="shared" si="14"/>
        <v>T1 - Fora Periode Legal</v>
      </c>
      <c r="R110" s="93" t="str">
        <f t="shared" si="15"/>
        <v>T1 - Import Total</v>
      </c>
      <c r="S110" s="110">
        <f t="shared" si="16"/>
        <v>0.30969239415035704</v>
      </c>
      <c r="T110" s="107">
        <f t="shared" si="17"/>
        <v>1</v>
      </c>
    </row>
    <row r="111" spans="2:20" s="91" customFormat="1" x14ac:dyDescent="0.25">
      <c r="B111" s="90"/>
      <c r="C111" s="188">
        <v>44585</v>
      </c>
      <c r="D111" s="184">
        <v>44624</v>
      </c>
      <c r="E111" s="179"/>
      <c r="F111" s="179">
        <v>1570</v>
      </c>
      <c r="G111" s="179" t="s">
        <v>618</v>
      </c>
      <c r="H111" s="182" t="s">
        <v>762</v>
      </c>
      <c r="I111" s="183">
        <v>41007450</v>
      </c>
      <c r="J111" s="179" t="s">
        <v>24</v>
      </c>
      <c r="K111" s="180">
        <v>95.89</v>
      </c>
      <c r="L111" s="104">
        <f t="shared" si="9"/>
        <v>3</v>
      </c>
      <c r="M111" s="105" t="str">
        <f t="shared" si="10"/>
        <v>T1</v>
      </c>
      <c r="N111" s="93">
        <f t="shared" si="11"/>
        <v>39</v>
      </c>
      <c r="O111" s="106">
        <f t="shared" si="12"/>
        <v>3739.71</v>
      </c>
      <c r="P111" s="93" t="str">
        <f t="shared" si="13"/>
        <v>Fora Periode Legal</v>
      </c>
      <c r="Q111" s="93" t="str">
        <f t="shared" si="14"/>
        <v>T1 - Fora Periode Legal</v>
      </c>
      <c r="R111" s="93" t="str">
        <f t="shared" si="15"/>
        <v>T1 - Import Total</v>
      </c>
      <c r="S111" s="110">
        <f t="shared" si="16"/>
        <v>3.7388937994835732E-2</v>
      </c>
      <c r="T111" s="107">
        <f t="shared" si="17"/>
        <v>1</v>
      </c>
    </row>
    <row r="112" spans="2:20" s="91" customFormat="1" x14ac:dyDescent="0.25">
      <c r="B112" s="90"/>
      <c r="C112" s="188">
        <v>44581</v>
      </c>
      <c r="D112" s="184">
        <v>44624</v>
      </c>
      <c r="E112" s="179"/>
      <c r="F112" s="179">
        <v>1571</v>
      </c>
      <c r="G112" s="179" t="s">
        <v>686</v>
      </c>
      <c r="H112" s="182" t="s">
        <v>763</v>
      </c>
      <c r="I112" s="183">
        <v>41001242</v>
      </c>
      <c r="J112" s="179" t="s">
        <v>180</v>
      </c>
      <c r="K112" s="180">
        <v>266.2</v>
      </c>
      <c r="L112" s="104">
        <f t="shared" si="9"/>
        <v>3</v>
      </c>
      <c r="M112" s="105" t="str">
        <f t="shared" si="10"/>
        <v>T1</v>
      </c>
      <c r="N112" s="93">
        <f t="shared" si="11"/>
        <v>43</v>
      </c>
      <c r="O112" s="106">
        <f t="shared" si="12"/>
        <v>11446.6</v>
      </c>
      <c r="P112" s="93" t="str">
        <f t="shared" si="13"/>
        <v>Fora Periode Legal</v>
      </c>
      <c r="Q112" s="93" t="str">
        <f t="shared" si="14"/>
        <v>T1 - Fora Periode Legal</v>
      </c>
      <c r="R112" s="93" t="str">
        <f t="shared" si="15"/>
        <v>T1 - Import Total</v>
      </c>
      <c r="S112" s="110">
        <f t="shared" si="16"/>
        <v>0.11444101752587411</v>
      </c>
      <c r="T112" s="107">
        <f t="shared" si="17"/>
        <v>1</v>
      </c>
    </row>
    <row r="113" spans="2:27" s="91" customFormat="1" x14ac:dyDescent="0.25">
      <c r="B113" s="90"/>
      <c r="C113" s="95">
        <v>44563</v>
      </c>
      <c r="D113" s="184">
        <v>44624</v>
      </c>
      <c r="E113" s="179"/>
      <c r="F113" s="179">
        <v>1572</v>
      </c>
      <c r="G113" s="179" t="s">
        <v>728</v>
      </c>
      <c r="H113" s="182" t="s">
        <v>764</v>
      </c>
      <c r="I113" s="183">
        <v>41001148</v>
      </c>
      <c r="J113" s="179" t="s">
        <v>601</v>
      </c>
      <c r="K113" s="180">
        <v>5.88</v>
      </c>
      <c r="L113" s="104">
        <f t="shared" si="9"/>
        <v>3</v>
      </c>
      <c r="M113" s="105" t="str">
        <f t="shared" si="10"/>
        <v>T1</v>
      </c>
      <c r="N113" s="93">
        <f t="shared" si="11"/>
        <v>61</v>
      </c>
      <c r="O113" s="106">
        <f t="shared" si="12"/>
        <v>358.68</v>
      </c>
      <c r="P113" s="93" t="str">
        <f t="shared" si="13"/>
        <v>Fora Periode Legal</v>
      </c>
      <c r="Q113" s="93" t="str">
        <f t="shared" si="14"/>
        <v>T1 - Fora Periode Legal</v>
      </c>
      <c r="R113" s="93" t="str">
        <f t="shared" si="15"/>
        <v>T1 - Import Total</v>
      </c>
      <c r="S113" s="110">
        <f t="shared" si="16"/>
        <v>3.5860171724512546E-3</v>
      </c>
      <c r="T113" s="107">
        <f t="shared" si="17"/>
        <v>1</v>
      </c>
    </row>
    <row r="114" spans="2:27" s="91" customFormat="1" x14ac:dyDescent="0.25">
      <c r="B114" s="90"/>
      <c r="C114" s="188">
        <v>44580</v>
      </c>
      <c r="D114" s="184">
        <v>44624</v>
      </c>
      <c r="E114" s="179"/>
      <c r="F114" s="179">
        <v>1573</v>
      </c>
      <c r="G114" s="179" t="s">
        <v>728</v>
      </c>
      <c r="H114" s="182" t="s">
        <v>765</v>
      </c>
      <c r="I114" s="183">
        <v>41001148</v>
      </c>
      <c r="J114" s="179" t="s">
        <v>601</v>
      </c>
      <c r="K114" s="180">
        <v>462.11</v>
      </c>
      <c r="L114" s="104">
        <f t="shared" si="9"/>
        <v>3</v>
      </c>
      <c r="M114" s="105" t="str">
        <f t="shared" si="10"/>
        <v>T1</v>
      </c>
      <c r="N114" s="93">
        <f t="shared" si="11"/>
        <v>44</v>
      </c>
      <c r="O114" s="106">
        <f t="shared" si="12"/>
        <v>20332.84</v>
      </c>
      <c r="P114" s="93" t="str">
        <f t="shared" si="13"/>
        <v>Fora Periode Legal</v>
      </c>
      <c r="Q114" s="93" t="str">
        <f t="shared" si="14"/>
        <v>T1 - Fora Periode Legal</v>
      </c>
      <c r="R114" s="93" t="str">
        <f t="shared" si="15"/>
        <v>T1 - Import Total</v>
      </c>
      <c r="S114" s="110">
        <f t="shared" si="16"/>
        <v>0.20328402309775778</v>
      </c>
      <c r="T114" s="107">
        <f t="shared" si="17"/>
        <v>1</v>
      </c>
    </row>
    <row r="115" spans="2:27" s="91" customFormat="1" x14ac:dyDescent="0.25">
      <c r="B115" s="90"/>
      <c r="C115" s="188">
        <v>44592</v>
      </c>
      <c r="D115" s="184">
        <v>44624</v>
      </c>
      <c r="E115" s="179"/>
      <c r="F115" s="179">
        <v>1574</v>
      </c>
      <c r="G115" s="179" t="s">
        <v>621</v>
      </c>
      <c r="H115" s="182" t="s">
        <v>766</v>
      </c>
      <c r="I115" s="183">
        <v>41008099</v>
      </c>
      <c r="J115" s="179" t="s">
        <v>25</v>
      </c>
      <c r="K115" s="180">
        <v>95.7</v>
      </c>
      <c r="L115" s="104">
        <f t="shared" si="9"/>
        <v>3</v>
      </c>
      <c r="M115" s="105" t="str">
        <f t="shared" si="10"/>
        <v>T1</v>
      </c>
      <c r="N115" s="93">
        <f t="shared" si="11"/>
        <v>32</v>
      </c>
      <c r="O115" s="106">
        <f t="shared" si="12"/>
        <v>3062.4</v>
      </c>
      <c r="P115" s="93" t="str">
        <f t="shared" si="13"/>
        <v>Fora Periode Legal</v>
      </c>
      <c r="Q115" s="93" t="str">
        <f t="shared" si="14"/>
        <v>T1 - Fora Periode Legal</v>
      </c>
      <c r="R115" s="93" t="str">
        <f t="shared" si="15"/>
        <v>T1 - Import Total</v>
      </c>
      <c r="S115" s="110">
        <f t="shared" si="16"/>
        <v>3.0617316239864842E-2</v>
      </c>
      <c r="T115" s="107">
        <f t="shared" si="17"/>
        <v>1</v>
      </c>
    </row>
    <row r="116" spans="2:27" s="91" customFormat="1" x14ac:dyDescent="0.25">
      <c r="B116" s="90"/>
      <c r="C116" s="95">
        <v>44566</v>
      </c>
      <c r="D116" s="184">
        <v>44624</v>
      </c>
      <c r="E116" s="179"/>
      <c r="F116" s="179">
        <v>1575</v>
      </c>
      <c r="G116" s="179" t="s">
        <v>767</v>
      </c>
      <c r="H116" s="182" t="s">
        <v>768</v>
      </c>
      <c r="I116" s="183">
        <v>41001608</v>
      </c>
      <c r="J116" s="179" t="s">
        <v>77</v>
      </c>
      <c r="K116" s="180">
        <v>177.52</v>
      </c>
      <c r="L116" s="104">
        <f t="shared" si="9"/>
        <v>3</v>
      </c>
      <c r="M116" s="105" t="str">
        <f t="shared" si="10"/>
        <v>T1</v>
      </c>
      <c r="N116" s="93">
        <f t="shared" si="11"/>
        <v>58</v>
      </c>
      <c r="O116" s="106">
        <f t="shared" si="12"/>
        <v>10296.16</v>
      </c>
      <c r="P116" s="93" t="str">
        <f t="shared" si="13"/>
        <v>Fora Periode Legal</v>
      </c>
      <c r="Q116" s="93" t="str">
        <f t="shared" si="14"/>
        <v>T1 - Fora Periode Legal</v>
      </c>
      <c r="R116" s="93" t="str">
        <f t="shared" si="15"/>
        <v>T1 - Import Total</v>
      </c>
      <c r="S116" s="110">
        <f t="shared" si="16"/>
        <v>0.10293912838827286</v>
      </c>
      <c r="T116" s="107">
        <f t="shared" si="17"/>
        <v>1</v>
      </c>
    </row>
    <row r="117" spans="2:27" s="91" customFormat="1" x14ac:dyDescent="0.25">
      <c r="B117" s="90"/>
      <c r="C117" s="188">
        <v>44592</v>
      </c>
      <c r="D117" s="184">
        <v>44624</v>
      </c>
      <c r="E117" s="179"/>
      <c r="F117" s="179">
        <v>1576</v>
      </c>
      <c r="G117" s="179" t="s">
        <v>769</v>
      </c>
      <c r="H117" s="182" t="s">
        <v>770</v>
      </c>
      <c r="I117" s="183">
        <v>41000315</v>
      </c>
      <c r="J117" s="179" t="s">
        <v>178</v>
      </c>
      <c r="K117" s="180">
        <v>1125.3</v>
      </c>
      <c r="L117" s="104">
        <f t="shared" si="9"/>
        <v>3</v>
      </c>
      <c r="M117" s="105" t="str">
        <f t="shared" si="10"/>
        <v>T1</v>
      </c>
      <c r="N117" s="93">
        <f t="shared" si="11"/>
        <v>32</v>
      </c>
      <c r="O117" s="106">
        <f t="shared" si="12"/>
        <v>36009.599999999999</v>
      </c>
      <c r="P117" s="93" t="str">
        <f t="shared" si="13"/>
        <v>Fora Periode Legal</v>
      </c>
      <c r="Q117" s="93" t="str">
        <f t="shared" si="14"/>
        <v>T1 - Fora Periode Legal</v>
      </c>
      <c r="R117" s="93" t="str">
        <f t="shared" si="15"/>
        <v>T1 - Import Total</v>
      </c>
      <c r="S117" s="110">
        <f t="shared" si="16"/>
        <v>0.36001740819979</v>
      </c>
      <c r="T117" s="107">
        <f t="shared" si="17"/>
        <v>1</v>
      </c>
    </row>
    <row r="118" spans="2:27" s="91" customFormat="1" x14ac:dyDescent="0.25">
      <c r="B118" s="90"/>
      <c r="C118" s="95">
        <v>44592</v>
      </c>
      <c r="D118" s="184">
        <v>44624</v>
      </c>
      <c r="E118" s="179"/>
      <c r="F118" s="179">
        <v>1577</v>
      </c>
      <c r="G118" s="179" t="s">
        <v>669</v>
      </c>
      <c r="H118" s="182" t="s">
        <v>771</v>
      </c>
      <c r="I118" s="183">
        <v>41005150</v>
      </c>
      <c r="J118" s="179" t="s">
        <v>28</v>
      </c>
      <c r="K118" s="180">
        <v>1025.6099999999999</v>
      </c>
      <c r="L118" s="104">
        <f t="shared" si="9"/>
        <v>3</v>
      </c>
      <c r="M118" s="105" t="str">
        <f t="shared" si="10"/>
        <v>T1</v>
      </c>
      <c r="N118" s="93">
        <f t="shared" si="11"/>
        <v>32</v>
      </c>
      <c r="O118" s="106">
        <f t="shared" si="12"/>
        <v>32819.519999999997</v>
      </c>
      <c r="P118" s="93" t="str">
        <f t="shared" si="13"/>
        <v>Fora Periode Legal</v>
      </c>
      <c r="Q118" s="93" t="str">
        <f t="shared" si="14"/>
        <v>T1 - Fora Periode Legal</v>
      </c>
      <c r="R118" s="93" t="str">
        <f t="shared" si="15"/>
        <v>T1 - Import Total</v>
      </c>
      <c r="S118" s="110">
        <f t="shared" si="16"/>
        <v>0.32812357062453268</v>
      </c>
      <c r="T118" s="107">
        <f t="shared" si="17"/>
        <v>1</v>
      </c>
    </row>
    <row r="119" spans="2:27" s="91" customFormat="1" x14ac:dyDescent="0.25">
      <c r="B119" s="90"/>
      <c r="C119" s="188">
        <v>44592</v>
      </c>
      <c r="D119" s="184">
        <v>44624</v>
      </c>
      <c r="E119" s="179"/>
      <c r="F119" s="179">
        <v>1578</v>
      </c>
      <c r="G119" s="179" t="s">
        <v>638</v>
      </c>
      <c r="H119" s="182" t="s">
        <v>772</v>
      </c>
      <c r="I119" s="183">
        <v>41002557</v>
      </c>
      <c r="J119" s="179" t="s">
        <v>32</v>
      </c>
      <c r="K119" s="180">
        <v>67.7</v>
      </c>
      <c r="L119" s="104">
        <f t="shared" si="9"/>
        <v>3</v>
      </c>
      <c r="M119" s="105" t="str">
        <f t="shared" si="10"/>
        <v>T1</v>
      </c>
      <c r="N119" s="93">
        <f t="shared" si="11"/>
        <v>32</v>
      </c>
      <c r="O119" s="106">
        <f t="shared" si="12"/>
        <v>2166.4</v>
      </c>
      <c r="P119" s="93" t="str">
        <f t="shared" si="13"/>
        <v>Fora Periode Legal</v>
      </c>
      <c r="Q119" s="93" t="str">
        <f t="shared" si="14"/>
        <v>T1 - Fora Periode Legal</v>
      </c>
      <c r="R119" s="93" t="str">
        <f t="shared" si="15"/>
        <v>T1 - Import Total</v>
      </c>
      <c r="S119" s="110">
        <f t="shared" si="16"/>
        <v>2.1659271780970216E-2</v>
      </c>
      <c r="T119" s="107">
        <f t="shared" si="17"/>
        <v>1</v>
      </c>
    </row>
    <row r="120" spans="2:27" s="91" customFormat="1" x14ac:dyDescent="0.25">
      <c r="B120" s="90"/>
      <c r="C120" s="188">
        <v>44575</v>
      </c>
      <c r="D120" s="184">
        <v>44624</v>
      </c>
      <c r="E120" s="179"/>
      <c r="F120" s="179">
        <v>1579</v>
      </c>
      <c r="G120" s="179" t="s">
        <v>773</v>
      </c>
      <c r="H120" s="182" t="s">
        <v>774</v>
      </c>
      <c r="I120" s="183">
        <v>41002565</v>
      </c>
      <c r="J120" s="179" t="s">
        <v>570</v>
      </c>
      <c r="K120" s="180">
        <v>432.78</v>
      </c>
      <c r="L120" s="104">
        <f t="shared" si="9"/>
        <v>3</v>
      </c>
      <c r="M120" s="105" t="str">
        <f t="shared" si="10"/>
        <v>T1</v>
      </c>
      <c r="N120" s="93">
        <f t="shared" si="11"/>
        <v>49</v>
      </c>
      <c r="O120" s="106">
        <f t="shared" si="12"/>
        <v>21206.219999999998</v>
      </c>
      <c r="P120" s="93" t="str">
        <f t="shared" si="13"/>
        <v>Fora Periode Legal</v>
      </c>
      <c r="Q120" s="93" t="str">
        <f t="shared" si="14"/>
        <v>T1 - Fora Periode Legal</v>
      </c>
      <c r="R120" s="93" t="str">
        <f t="shared" si="15"/>
        <v>T1 - Import Total</v>
      </c>
      <c r="S120" s="110">
        <f t="shared" si="16"/>
        <v>0.21201591692533522</v>
      </c>
      <c r="T120" s="107">
        <f t="shared" si="17"/>
        <v>1</v>
      </c>
    </row>
    <row r="121" spans="2:27" s="91" customFormat="1" x14ac:dyDescent="0.25">
      <c r="B121" s="90"/>
      <c r="C121" s="188">
        <v>44592</v>
      </c>
      <c r="D121" s="184">
        <v>44624</v>
      </c>
      <c r="E121" s="179"/>
      <c r="F121" s="179">
        <v>1580</v>
      </c>
      <c r="G121" s="179" t="s">
        <v>666</v>
      </c>
      <c r="H121" s="182" t="s">
        <v>775</v>
      </c>
      <c r="I121" s="183">
        <v>41007555</v>
      </c>
      <c r="J121" s="179" t="s">
        <v>93</v>
      </c>
      <c r="K121" s="180">
        <v>998.25</v>
      </c>
      <c r="L121" s="104">
        <f t="shared" si="9"/>
        <v>3</v>
      </c>
      <c r="M121" s="105" t="str">
        <f t="shared" si="10"/>
        <v>T1</v>
      </c>
      <c r="N121" s="93">
        <f t="shared" si="11"/>
        <v>32</v>
      </c>
      <c r="O121" s="106">
        <f t="shared" si="12"/>
        <v>31944</v>
      </c>
      <c r="P121" s="93" t="str">
        <f t="shared" si="13"/>
        <v>Fora Periode Legal</v>
      </c>
      <c r="Q121" s="93" t="str">
        <f t="shared" si="14"/>
        <v>T1 - Fora Periode Legal</v>
      </c>
      <c r="R121" s="93" t="str">
        <f t="shared" si="15"/>
        <v>T1 - Import Total</v>
      </c>
      <c r="S121" s="110">
        <f t="shared" si="16"/>
        <v>0.31937028146755569</v>
      </c>
      <c r="T121" s="107">
        <f t="shared" si="17"/>
        <v>1</v>
      </c>
    </row>
    <row r="122" spans="2:27" x14ac:dyDescent="0.25">
      <c r="C122" s="95">
        <v>44592</v>
      </c>
      <c r="D122" s="184">
        <v>44624</v>
      </c>
      <c r="E122" s="179"/>
      <c r="F122" s="179">
        <v>1581</v>
      </c>
      <c r="G122" s="179" t="s">
        <v>666</v>
      </c>
      <c r="H122" s="182" t="s">
        <v>776</v>
      </c>
      <c r="I122" s="183">
        <v>41007555</v>
      </c>
      <c r="J122" s="179" t="s">
        <v>93</v>
      </c>
      <c r="K122" s="180">
        <v>1429.31</v>
      </c>
      <c r="L122" s="104">
        <f t="shared" si="9"/>
        <v>3</v>
      </c>
      <c r="M122" s="105" t="str">
        <f t="shared" si="10"/>
        <v>T1</v>
      </c>
      <c r="N122" s="93">
        <f t="shared" si="11"/>
        <v>32</v>
      </c>
      <c r="O122" s="106">
        <f t="shared" si="12"/>
        <v>45737.919999999998</v>
      </c>
      <c r="P122" s="93" t="str">
        <f t="shared" si="13"/>
        <v>Fora Periode Legal</v>
      </c>
      <c r="Q122" s="93" t="str">
        <f t="shared" si="14"/>
        <v>T1 - Fora Periode Legal</v>
      </c>
      <c r="R122" s="93" t="str">
        <f t="shared" si="15"/>
        <v>T1 - Import Total</v>
      </c>
      <c r="S122" s="110">
        <f t="shared" si="16"/>
        <v>0.45727937591223838</v>
      </c>
      <c r="T122" s="107">
        <f t="shared" si="17"/>
        <v>1</v>
      </c>
      <c r="V122" s="91"/>
      <c r="W122" s="91"/>
      <c r="X122" s="91"/>
      <c r="Y122" s="91"/>
      <c r="Z122" s="91"/>
      <c r="AA122" s="91"/>
    </row>
    <row r="123" spans="2:27" x14ac:dyDescent="0.25">
      <c r="C123" s="188">
        <v>44592</v>
      </c>
      <c r="D123" s="184">
        <v>44624</v>
      </c>
      <c r="E123" s="179"/>
      <c r="F123" s="179">
        <v>1582</v>
      </c>
      <c r="G123" s="179" t="s">
        <v>621</v>
      </c>
      <c r="H123" s="182" t="s">
        <v>777</v>
      </c>
      <c r="I123" s="183">
        <v>41008099</v>
      </c>
      <c r="J123" s="179" t="s">
        <v>25</v>
      </c>
      <c r="K123" s="180">
        <v>111.67</v>
      </c>
      <c r="L123" s="104">
        <f t="shared" si="9"/>
        <v>3</v>
      </c>
      <c r="M123" s="105" t="str">
        <f t="shared" si="10"/>
        <v>T1</v>
      </c>
      <c r="N123" s="93">
        <f t="shared" si="11"/>
        <v>32</v>
      </c>
      <c r="O123" s="106">
        <f t="shared" si="12"/>
        <v>3573.44</v>
      </c>
      <c r="P123" s="93" t="str">
        <f t="shared" si="13"/>
        <v>Fora Periode Legal</v>
      </c>
      <c r="Q123" s="93" t="str">
        <f t="shared" si="14"/>
        <v>T1 - Fora Periode Legal</v>
      </c>
      <c r="R123" s="93" t="str">
        <f t="shared" si="15"/>
        <v>T1 - Import Total</v>
      </c>
      <c r="S123" s="110">
        <f t="shared" si="16"/>
        <v>3.5726600883027239E-2</v>
      </c>
      <c r="T123" s="107">
        <f t="shared" si="17"/>
        <v>1</v>
      </c>
      <c r="V123" s="91"/>
      <c r="W123" s="91"/>
      <c r="X123" s="91"/>
      <c r="Y123" s="91"/>
      <c r="Z123" s="91"/>
      <c r="AA123" s="91"/>
    </row>
    <row r="124" spans="2:27" x14ac:dyDescent="0.25">
      <c r="C124" s="95">
        <v>44580</v>
      </c>
      <c r="D124" s="184">
        <v>44624</v>
      </c>
      <c r="E124" s="179"/>
      <c r="F124" s="179">
        <v>1583</v>
      </c>
      <c r="G124" s="179" t="s">
        <v>778</v>
      </c>
      <c r="H124" s="182" t="s">
        <v>779</v>
      </c>
      <c r="I124" s="183">
        <v>41037366</v>
      </c>
      <c r="J124" s="179" t="s">
        <v>780</v>
      </c>
      <c r="K124" s="180">
        <v>979.93</v>
      </c>
      <c r="L124" s="104">
        <f t="shared" si="9"/>
        <v>3</v>
      </c>
      <c r="M124" s="105" t="str">
        <f t="shared" si="10"/>
        <v>T1</v>
      </c>
      <c r="N124" s="93">
        <f t="shared" si="11"/>
        <v>44</v>
      </c>
      <c r="O124" s="106">
        <f t="shared" si="12"/>
        <v>43116.92</v>
      </c>
      <c r="P124" s="93" t="str">
        <f t="shared" si="13"/>
        <v>Fora Periode Legal</v>
      </c>
      <c r="Q124" s="93" t="str">
        <f t="shared" si="14"/>
        <v>T1 - Fora Periode Legal</v>
      </c>
      <c r="R124" s="93" t="str">
        <f t="shared" si="15"/>
        <v>T1 - Import Total</v>
      </c>
      <c r="S124" s="110">
        <f t="shared" si="16"/>
        <v>0.43107509630647634</v>
      </c>
      <c r="T124" s="107">
        <f t="shared" si="17"/>
        <v>1</v>
      </c>
      <c r="V124" s="91"/>
      <c r="W124" s="91"/>
      <c r="X124" s="91"/>
      <c r="Y124" s="91"/>
      <c r="Z124" s="91"/>
      <c r="AA124" s="91"/>
    </row>
    <row r="125" spans="2:27" x14ac:dyDescent="0.25">
      <c r="C125" s="95">
        <v>44594</v>
      </c>
      <c r="D125" s="184">
        <v>44624</v>
      </c>
      <c r="E125" s="179"/>
      <c r="F125" s="179">
        <v>1584</v>
      </c>
      <c r="G125" s="179" t="s">
        <v>618</v>
      </c>
      <c r="H125" s="182" t="s">
        <v>781</v>
      </c>
      <c r="I125" s="183">
        <v>41007450</v>
      </c>
      <c r="J125" s="179" t="s">
        <v>24</v>
      </c>
      <c r="K125" s="180">
        <v>5.8</v>
      </c>
      <c r="L125" s="104">
        <f t="shared" si="9"/>
        <v>3</v>
      </c>
      <c r="M125" s="105" t="str">
        <f t="shared" si="10"/>
        <v>T1</v>
      </c>
      <c r="N125" s="93">
        <f t="shared" si="11"/>
        <v>30</v>
      </c>
      <c r="O125" s="106">
        <f t="shared" si="12"/>
        <v>174</v>
      </c>
      <c r="P125" s="93" t="str">
        <f t="shared" si="13"/>
        <v>Dins Periode Legal</v>
      </c>
      <c r="Q125" s="93" t="str">
        <f t="shared" si="14"/>
        <v>T1 - Dins Periode Legal</v>
      </c>
      <c r="R125" s="93" t="str">
        <f t="shared" si="15"/>
        <v>T1 - Import Total</v>
      </c>
      <c r="S125" s="110">
        <f t="shared" si="16"/>
        <v>1.7396202409014113E-3</v>
      </c>
      <c r="T125" s="107">
        <f t="shared" si="17"/>
        <v>1</v>
      </c>
      <c r="V125" s="91"/>
      <c r="W125" s="91"/>
      <c r="X125" s="91"/>
      <c r="Y125" s="91"/>
      <c r="Z125" s="91"/>
      <c r="AA125" s="91"/>
    </row>
    <row r="126" spans="2:27" x14ac:dyDescent="0.25">
      <c r="C126" s="95">
        <v>44596</v>
      </c>
      <c r="D126" s="184">
        <v>44624</v>
      </c>
      <c r="E126" s="179"/>
      <c r="F126" s="179">
        <v>1585</v>
      </c>
      <c r="G126" s="179" t="s">
        <v>618</v>
      </c>
      <c r="H126" s="182" t="s">
        <v>782</v>
      </c>
      <c r="I126" s="183">
        <v>41007450</v>
      </c>
      <c r="J126" s="179" t="s">
        <v>24</v>
      </c>
      <c r="K126" s="180">
        <v>18.559999999999999</v>
      </c>
      <c r="L126" s="104">
        <f t="shared" si="9"/>
        <v>3</v>
      </c>
      <c r="M126" s="105" t="str">
        <f t="shared" si="10"/>
        <v>T1</v>
      </c>
      <c r="N126" s="93">
        <f t="shared" si="11"/>
        <v>28</v>
      </c>
      <c r="O126" s="106">
        <f t="shared" si="12"/>
        <v>519.67999999999995</v>
      </c>
      <c r="P126" s="93" t="str">
        <f t="shared" si="13"/>
        <v>Dins Periode Legal</v>
      </c>
      <c r="Q126" s="93" t="str">
        <f t="shared" si="14"/>
        <v>T1 - Dins Periode Legal</v>
      </c>
      <c r="R126" s="93" t="str">
        <f t="shared" si="15"/>
        <v>T1 - Import Total</v>
      </c>
      <c r="S126" s="110">
        <f t="shared" si="16"/>
        <v>5.1956657861588814E-3</v>
      </c>
      <c r="T126" s="107">
        <f t="shared" si="17"/>
        <v>1</v>
      </c>
      <c r="V126" s="91"/>
      <c r="W126" s="91"/>
      <c r="X126" s="91"/>
      <c r="Y126" s="91"/>
      <c r="Z126" s="91"/>
      <c r="AA126" s="91"/>
    </row>
    <row r="127" spans="2:27" x14ac:dyDescent="0.25">
      <c r="C127" s="95">
        <v>44592</v>
      </c>
      <c r="D127" s="184">
        <v>44624</v>
      </c>
      <c r="E127" s="179"/>
      <c r="F127" s="179">
        <v>1586</v>
      </c>
      <c r="G127" s="179" t="s">
        <v>666</v>
      </c>
      <c r="H127" s="182" t="s">
        <v>573</v>
      </c>
      <c r="I127" s="183">
        <v>41007555</v>
      </c>
      <c r="J127" s="179" t="s">
        <v>93</v>
      </c>
      <c r="K127" s="180">
        <v>2051.9699999999998</v>
      </c>
      <c r="L127" s="104">
        <f t="shared" si="9"/>
        <v>3</v>
      </c>
      <c r="M127" s="105" t="str">
        <f t="shared" si="10"/>
        <v>T1</v>
      </c>
      <c r="N127" s="93">
        <f t="shared" si="11"/>
        <v>32</v>
      </c>
      <c r="O127" s="106">
        <f t="shared" si="12"/>
        <v>65663.039999999994</v>
      </c>
      <c r="P127" s="93" t="str">
        <f t="shared" si="13"/>
        <v>Fora Periode Legal</v>
      </c>
      <c r="Q127" s="93" t="str">
        <f t="shared" si="14"/>
        <v>T1 - Fora Periode Legal</v>
      </c>
      <c r="R127" s="93" t="str">
        <f t="shared" si="15"/>
        <v>T1 - Import Total</v>
      </c>
      <c r="S127" s="110">
        <f t="shared" si="16"/>
        <v>0.65648708886850005</v>
      </c>
      <c r="T127" s="107">
        <f t="shared" si="17"/>
        <v>1</v>
      </c>
      <c r="V127" s="91"/>
      <c r="W127" s="91"/>
      <c r="X127" s="91"/>
      <c r="Y127" s="91"/>
      <c r="Z127" s="91"/>
      <c r="AA127" s="91"/>
    </row>
    <row r="128" spans="2:27" x14ac:dyDescent="0.25">
      <c r="C128" s="95">
        <v>44602</v>
      </c>
      <c r="D128" s="184">
        <v>44624</v>
      </c>
      <c r="E128" s="179"/>
      <c r="F128" s="179">
        <v>1587</v>
      </c>
      <c r="G128" s="179" t="s">
        <v>632</v>
      </c>
      <c r="H128" s="182" t="s">
        <v>783</v>
      </c>
      <c r="I128" s="183">
        <v>41007530</v>
      </c>
      <c r="J128" s="179" t="s">
        <v>46</v>
      </c>
      <c r="K128" s="180">
        <v>242.28</v>
      </c>
      <c r="L128" s="104">
        <f t="shared" si="9"/>
        <v>3</v>
      </c>
      <c r="M128" s="105" t="str">
        <f t="shared" si="10"/>
        <v>T1</v>
      </c>
      <c r="N128" s="93">
        <f t="shared" si="11"/>
        <v>22</v>
      </c>
      <c r="O128" s="106">
        <f t="shared" si="12"/>
        <v>5330.16</v>
      </c>
      <c r="P128" s="93" t="str">
        <f t="shared" si="13"/>
        <v>Dins Periode Legal</v>
      </c>
      <c r="Q128" s="93" t="str">
        <f t="shared" si="14"/>
        <v>T1 - Dins Periode Legal</v>
      </c>
      <c r="R128" s="93" t="str">
        <f t="shared" si="15"/>
        <v>T1 - Import Total</v>
      </c>
      <c r="S128" s="110">
        <f t="shared" si="16"/>
        <v>5.3289966800247515E-2</v>
      </c>
      <c r="T128" s="107">
        <f t="shared" si="17"/>
        <v>1</v>
      </c>
      <c r="V128" s="91"/>
      <c r="W128" s="91"/>
      <c r="X128" s="91"/>
      <c r="Y128" s="91"/>
      <c r="Z128" s="91"/>
      <c r="AA128" s="91"/>
    </row>
    <row r="129" spans="3:27" x14ac:dyDescent="0.25">
      <c r="C129" s="95">
        <v>44606</v>
      </c>
      <c r="D129" s="184">
        <v>44624</v>
      </c>
      <c r="E129" s="179"/>
      <c r="F129" s="179">
        <v>1588</v>
      </c>
      <c r="G129" s="179" t="s">
        <v>784</v>
      </c>
      <c r="H129" s="182" t="s">
        <v>785</v>
      </c>
      <c r="I129" s="183">
        <v>41037111</v>
      </c>
      <c r="J129" s="179" t="s">
        <v>591</v>
      </c>
      <c r="K129" s="180">
        <v>904.29</v>
      </c>
      <c r="L129" s="104">
        <f t="shared" si="9"/>
        <v>3</v>
      </c>
      <c r="M129" s="105" t="str">
        <f t="shared" si="10"/>
        <v>T1</v>
      </c>
      <c r="N129" s="93">
        <f t="shared" si="11"/>
        <v>18</v>
      </c>
      <c r="O129" s="106">
        <f t="shared" si="12"/>
        <v>16277.22</v>
      </c>
      <c r="P129" s="93" t="str">
        <f t="shared" si="13"/>
        <v>Dins Periode Legal</v>
      </c>
      <c r="Q129" s="93" t="str">
        <f t="shared" si="14"/>
        <v>T1 - Dins Periode Legal</v>
      </c>
      <c r="R129" s="93" t="str">
        <f t="shared" si="15"/>
        <v>T1 - Import Total</v>
      </c>
      <c r="S129" s="110">
        <f t="shared" si="16"/>
        <v>0.16273667458393837</v>
      </c>
      <c r="T129" s="107">
        <f t="shared" si="17"/>
        <v>1</v>
      </c>
      <c r="V129" s="91"/>
      <c r="W129" s="91"/>
      <c r="X129" s="91"/>
      <c r="Y129" s="91"/>
      <c r="Z129" s="91"/>
      <c r="AA129" s="91"/>
    </row>
    <row r="130" spans="3:27" x14ac:dyDescent="0.25">
      <c r="C130" s="188">
        <v>44610</v>
      </c>
      <c r="D130" s="184">
        <v>44624</v>
      </c>
      <c r="E130" s="179"/>
      <c r="F130" s="179">
        <v>1589</v>
      </c>
      <c r="G130" s="179" t="s">
        <v>636</v>
      </c>
      <c r="H130" s="182" t="s">
        <v>786</v>
      </c>
      <c r="I130" s="183">
        <v>40001050</v>
      </c>
      <c r="J130" s="179" t="s">
        <v>94</v>
      </c>
      <c r="K130" s="180">
        <v>179.44</v>
      </c>
      <c r="L130" s="104">
        <f t="shared" si="9"/>
        <v>3</v>
      </c>
      <c r="M130" s="105" t="str">
        <f t="shared" si="10"/>
        <v>T1</v>
      </c>
      <c r="N130" s="93">
        <f t="shared" si="11"/>
        <v>14</v>
      </c>
      <c r="O130" s="106">
        <f t="shared" si="12"/>
        <v>2512.16</v>
      </c>
      <c r="P130" s="93" t="str">
        <f t="shared" si="13"/>
        <v>Dins Periode Legal</v>
      </c>
      <c r="Q130" s="93" t="str">
        <f t="shared" si="14"/>
        <v>T1 - Dins Periode Legal</v>
      </c>
      <c r="R130" s="93" t="str">
        <f t="shared" si="15"/>
        <v>T1 - Import Total</v>
      </c>
      <c r="S130" s="110">
        <f t="shared" si="16"/>
        <v>2.5116117151625802E-2</v>
      </c>
      <c r="T130" s="107">
        <f t="shared" si="17"/>
        <v>1</v>
      </c>
      <c r="V130" s="91"/>
      <c r="W130" s="91"/>
      <c r="X130" s="91"/>
      <c r="Y130" s="91"/>
      <c r="Z130" s="91"/>
      <c r="AA130" s="91"/>
    </row>
    <row r="131" spans="3:27" x14ac:dyDescent="0.25">
      <c r="C131" s="95">
        <v>44624</v>
      </c>
      <c r="D131" s="184">
        <v>44624</v>
      </c>
      <c r="E131" s="179"/>
      <c r="F131" s="179">
        <v>1590</v>
      </c>
      <c r="G131" s="179" t="s">
        <v>787</v>
      </c>
      <c r="H131" s="182" t="s">
        <v>569</v>
      </c>
      <c r="I131" s="183">
        <v>40000184</v>
      </c>
      <c r="J131" s="179" t="s">
        <v>788</v>
      </c>
      <c r="K131" s="180">
        <v>2904</v>
      </c>
      <c r="L131" s="104">
        <f t="shared" si="9"/>
        <v>3</v>
      </c>
      <c r="M131" s="105" t="str">
        <f t="shared" si="10"/>
        <v>T1</v>
      </c>
      <c r="N131" s="93">
        <f t="shared" si="11"/>
        <v>0</v>
      </c>
      <c r="O131" s="106">
        <f t="shared" si="12"/>
        <v>0</v>
      </c>
      <c r="P131" s="93" t="str">
        <f t="shared" si="13"/>
        <v>Dins Periode Legal</v>
      </c>
      <c r="Q131" s="93" t="str">
        <f t="shared" si="14"/>
        <v>T1 - Dins Periode Legal</v>
      </c>
      <c r="R131" s="93" t="str">
        <f t="shared" si="15"/>
        <v>T1 - Import Total</v>
      </c>
      <c r="S131" s="110">
        <f t="shared" si="16"/>
        <v>0</v>
      </c>
      <c r="T131" s="107">
        <f t="shared" si="17"/>
        <v>1</v>
      </c>
      <c r="V131" s="91"/>
      <c r="W131" s="91"/>
      <c r="X131" s="91"/>
      <c r="Y131" s="91"/>
      <c r="Z131" s="91"/>
      <c r="AA131" s="91"/>
    </row>
    <row r="132" spans="3:27" x14ac:dyDescent="0.25">
      <c r="C132" s="95">
        <v>44593</v>
      </c>
      <c r="D132" s="184">
        <v>44624</v>
      </c>
      <c r="E132" s="179"/>
      <c r="F132" s="179">
        <v>1591</v>
      </c>
      <c r="G132" s="179" t="s">
        <v>692</v>
      </c>
      <c r="H132" s="182" t="s">
        <v>789</v>
      </c>
      <c r="I132" s="183">
        <v>41037347</v>
      </c>
      <c r="J132" s="179" t="s">
        <v>597</v>
      </c>
      <c r="K132" s="180">
        <v>180.09</v>
      </c>
      <c r="L132" s="104">
        <f t="shared" si="9"/>
        <v>3</v>
      </c>
      <c r="M132" s="105" t="str">
        <f t="shared" si="10"/>
        <v>T1</v>
      </c>
      <c r="N132" s="93">
        <f t="shared" si="11"/>
        <v>31</v>
      </c>
      <c r="O132" s="106">
        <f t="shared" si="12"/>
        <v>5582.79</v>
      </c>
      <c r="P132" s="93" t="str">
        <f t="shared" si="13"/>
        <v>Fora Periode Legal</v>
      </c>
      <c r="Q132" s="93" t="str">
        <f t="shared" si="14"/>
        <v>T1 - Fora Periode Legal</v>
      </c>
      <c r="R132" s="93" t="str">
        <f t="shared" si="15"/>
        <v>T1 - Import Total</v>
      </c>
      <c r="S132" s="110">
        <f t="shared" si="16"/>
        <v>5.5815715429321788E-2</v>
      </c>
      <c r="T132" s="107">
        <f t="shared" si="17"/>
        <v>1</v>
      </c>
      <c r="V132" s="91"/>
      <c r="W132" s="91"/>
      <c r="X132" s="91"/>
      <c r="Y132" s="91"/>
      <c r="Z132" s="91"/>
      <c r="AA132" s="91"/>
    </row>
    <row r="133" spans="3:27" x14ac:dyDescent="0.25">
      <c r="C133" s="95">
        <v>44593</v>
      </c>
      <c r="D133" s="184">
        <v>44624</v>
      </c>
      <c r="E133" s="179"/>
      <c r="F133" s="179">
        <v>1592</v>
      </c>
      <c r="G133" s="179" t="s">
        <v>790</v>
      </c>
      <c r="H133" s="182" t="s">
        <v>791</v>
      </c>
      <c r="I133" s="183">
        <v>40002850</v>
      </c>
      <c r="J133" s="179" t="s">
        <v>602</v>
      </c>
      <c r="K133" s="180">
        <v>47.3</v>
      </c>
      <c r="L133" s="104">
        <f t="shared" si="9"/>
        <v>3</v>
      </c>
      <c r="M133" s="105" t="str">
        <f t="shared" si="10"/>
        <v>T1</v>
      </c>
      <c r="N133" s="93">
        <f t="shared" si="11"/>
        <v>31</v>
      </c>
      <c r="O133" s="106">
        <f t="shared" si="12"/>
        <v>1466.3</v>
      </c>
      <c r="P133" s="93" t="str">
        <f t="shared" si="13"/>
        <v>Fora Periode Legal</v>
      </c>
      <c r="Q133" s="93" t="str">
        <f t="shared" si="14"/>
        <v>T1 - Fora Periode Legal</v>
      </c>
      <c r="R133" s="93" t="str">
        <f t="shared" si="15"/>
        <v>T1 - Import Total</v>
      </c>
      <c r="S133" s="110">
        <f t="shared" si="16"/>
        <v>1.4659799765711147E-2</v>
      </c>
      <c r="T133" s="107">
        <f t="shared" si="17"/>
        <v>1</v>
      </c>
      <c r="V133" s="91"/>
      <c r="W133" s="91"/>
      <c r="X133" s="91"/>
      <c r="Y133" s="91"/>
      <c r="Z133" s="91"/>
      <c r="AA133" s="91"/>
    </row>
    <row r="134" spans="3:27" x14ac:dyDescent="0.25">
      <c r="C134" s="188">
        <v>44610</v>
      </c>
      <c r="D134" s="184">
        <v>44624</v>
      </c>
      <c r="E134" s="179"/>
      <c r="F134" s="179">
        <v>1593</v>
      </c>
      <c r="G134" s="179" t="s">
        <v>792</v>
      </c>
      <c r="H134" s="182" t="s">
        <v>793</v>
      </c>
      <c r="I134" s="183">
        <v>41002530</v>
      </c>
      <c r="J134" s="179" t="s">
        <v>600</v>
      </c>
      <c r="K134" s="180">
        <v>272.98</v>
      </c>
      <c r="L134" s="104">
        <f t="shared" ref="L134:L191" si="18">IF(D134="","",MONTH(D134))</f>
        <v>3</v>
      </c>
      <c r="M134" s="105" t="str">
        <f t="shared" ref="M134:M191" si="19">IF(L134="","",VLOOKUP(L134,$AJ$8:$AK$19,2,FALSE))</f>
        <v>T1</v>
      </c>
      <c r="N134" s="93">
        <f t="shared" ref="N134:N191" si="20">IF(D134="",0,D134-C134)</f>
        <v>14</v>
      </c>
      <c r="O134" s="106">
        <f t="shared" ref="O134:O191" si="21">K134*N134</f>
        <v>3821.7200000000003</v>
      </c>
      <c r="P134" s="93" t="str">
        <f t="shared" ref="P134:P191" si="22">IF(N134&lt;=30,"Dins Periode Legal","Fora Periode Legal")</f>
        <v>Dins Periode Legal</v>
      </c>
      <c r="Q134" s="93" t="str">
        <f t="shared" ref="Q134:Q191" si="23">CONCATENATE($M134," - ",P134)</f>
        <v>T1 - Dins Periode Legal</v>
      </c>
      <c r="R134" s="93" t="str">
        <f t="shared" ref="R134:R191" si="24">CONCATENATE($M134," - Import Total")</f>
        <v>T1 - Import Total</v>
      </c>
      <c r="S134" s="110">
        <f t="shared" ref="S134:S191" si="25">IF(M134="",0,K134/(VLOOKUP(R134,$X$9:$Y$27,2,FALSE))*N134)</f>
        <v>3.8208859006078975E-2</v>
      </c>
      <c r="T134" s="107">
        <f t="shared" ref="T134:T191" si="26">IF(L134="",0,1)</f>
        <v>1</v>
      </c>
      <c r="V134" s="91"/>
      <c r="W134" s="91"/>
      <c r="X134" s="91"/>
      <c r="Y134" s="91"/>
      <c r="Z134" s="91"/>
      <c r="AA134" s="91"/>
    </row>
    <row r="135" spans="3:27" x14ac:dyDescent="0.25">
      <c r="C135" s="95">
        <v>44593</v>
      </c>
      <c r="D135" s="184">
        <v>44624</v>
      </c>
      <c r="E135" s="179"/>
      <c r="F135" s="179">
        <v>1594</v>
      </c>
      <c r="G135" s="179" t="s">
        <v>746</v>
      </c>
      <c r="H135" s="182" t="s">
        <v>794</v>
      </c>
      <c r="I135" s="183">
        <v>41037122</v>
      </c>
      <c r="J135" s="179" t="s">
        <v>565</v>
      </c>
      <c r="K135" s="180">
        <v>1916.64</v>
      </c>
      <c r="L135" s="104">
        <f t="shared" si="18"/>
        <v>3</v>
      </c>
      <c r="M135" s="105" t="str">
        <f t="shared" si="19"/>
        <v>T1</v>
      </c>
      <c r="N135" s="93">
        <f t="shared" si="20"/>
        <v>31</v>
      </c>
      <c r="O135" s="106">
        <f t="shared" si="21"/>
        <v>59415.840000000004</v>
      </c>
      <c r="P135" s="93" t="str">
        <f t="shared" si="22"/>
        <v>Fora Periode Legal</v>
      </c>
      <c r="Q135" s="93" t="str">
        <f t="shared" si="23"/>
        <v>T1 - Fora Periode Legal</v>
      </c>
      <c r="R135" s="93" t="str">
        <f t="shared" si="24"/>
        <v>T1 - Import Total</v>
      </c>
      <c r="S135" s="110">
        <f t="shared" si="25"/>
        <v>0.59402872352965364</v>
      </c>
      <c r="T135" s="107">
        <f t="shared" si="26"/>
        <v>1</v>
      </c>
      <c r="V135" s="91"/>
      <c r="W135" s="91"/>
      <c r="X135" s="91"/>
      <c r="Y135" s="91"/>
      <c r="Z135" s="91"/>
      <c r="AA135" s="91"/>
    </row>
    <row r="136" spans="3:27" x14ac:dyDescent="0.25">
      <c r="C136" s="95">
        <v>44593</v>
      </c>
      <c r="D136" s="184">
        <v>44624</v>
      </c>
      <c r="E136" s="179"/>
      <c r="F136" s="179">
        <v>1595</v>
      </c>
      <c r="G136" s="179" t="s">
        <v>746</v>
      </c>
      <c r="H136" s="182" t="s">
        <v>795</v>
      </c>
      <c r="I136" s="183">
        <v>41037122</v>
      </c>
      <c r="J136" s="179" t="s">
        <v>565</v>
      </c>
      <c r="K136" s="180">
        <v>190.61</v>
      </c>
      <c r="L136" s="104">
        <f t="shared" si="18"/>
        <v>3</v>
      </c>
      <c r="M136" s="105" t="str">
        <f t="shared" si="19"/>
        <v>T1</v>
      </c>
      <c r="N136" s="93">
        <f t="shared" si="20"/>
        <v>31</v>
      </c>
      <c r="O136" s="106">
        <f t="shared" si="21"/>
        <v>5908.9100000000008</v>
      </c>
      <c r="P136" s="93" t="str">
        <f t="shared" si="22"/>
        <v>Fora Periode Legal</v>
      </c>
      <c r="Q136" s="93" t="str">
        <f t="shared" si="23"/>
        <v>T1 - Fora Periode Legal</v>
      </c>
      <c r="R136" s="93" t="str">
        <f t="shared" si="24"/>
        <v>T1 - Import Total</v>
      </c>
      <c r="S136" s="110">
        <f t="shared" si="25"/>
        <v>5.907620366474E-2</v>
      </c>
      <c r="T136" s="107">
        <f t="shared" si="26"/>
        <v>1</v>
      </c>
      <c r="V136" s="91"/>
      <c r="W136" s="91"/>
      <c r="X136" s="91"/>
      <c r="Y136" s="91"/>
      <c r="Z136" s="91"/>
      <c r="AA136" s="91"/>
    </row>
    <row r="137" spans="3:27" x14ac:dyDescent="0.25">
      <c r="C137" s="184">
        <v>44624</v>
      </c>
      <c r="D137" s="184">
        <v>44624</v>
      </c>
      <c r="E137" s="179"/>
      <c r="F137" s="179">
        <v>1596</v>
      </c>
      <c r="G137" s="179" t="s">
        <v>651</v>
      </c>
      <c r="H137" s="182" t="s">
        <v>652</v>
      </c>
      <c r="I137" s="183">
        <v>41003309</v>
      </c>
      <c r="J137" s="179" t="s">
        <v>557</v>
      </c>
      <c r="K137" s="180">
        <v>29.61</v>
      </c>
      <c r="L137" s="104">
        <f t="shared" si="18"/>
        <v>3</v>
      </c>
      <c r="M137" s="105" t="str">
        <f t="shared" si="19"/>
        <v>T1</v>
      </c>
      <c r="N137" s="93">
        <f t="shared" si="20"/>
        <v>0</v>
      </c>
      <c r="O137" s="106">
        <f t="shared" si="21"/>
        <v>0</v>
      </c>
      <c r="P137" s="93" t="str">
        <f t="shared" si="22"/>
        <v>Dins Periode Legal</v>
      </c>
      <c r="Q137" s="93" t="str">
        <f t="shared" si="23"/>
        <v>T1 - Dins Periode Legal</v>
      </c>
      <c r="R137" s="93" t="str">
        <f t="shared" si="24"/>
        <v>T1 - Import Total</v>
      </c>
      <c r="S137" s="110">
        <f t="shared" si="25"/>
        <v>0</v>
      </c>
      <c r="T137" s="107">
        <f t="shared" si="26"/>
        <v>1</v>
      </c>
      <c r="V137" s="91"/>
      <c r="W137" s="91"/>
      <c r="X137" s="91"/>
      <c r="Y137" s="91"/>
      <c r="Z137" s="91"/>
      <c r="AA137" s="91"/>
    </row>
    <row r="138" spans="3:27" x14ac:dyDescent="0.25">
      <c r="C138" s="95">
        <v>44620</v>
      </c>
      <c r="D138" s="184">
        <v>44627</v>
      </c>
      <c r="E138" s="179">
        <v>556</v>
      </c>
      <c r="F138" s="179">
        <v>1606</v>
      </c>
      <c r="G138" s="179" t="s">
        <v>607</v>
      </c>
      <c r="H138" s="182" t="s">
        <v>796</v>
      </c>
      <c r="I138" s="183">
        <v>41002593</v>
      </c>
      <c r="J138" s="179" t="s">
        <v>555</v>
      </c>
      <c r="K138" s="180">
        <v>1088.8499999999999</v>
      </c>
      <c r="L138" s="104">
        <f t="shared" si="18"/>
        <v>3</v>
      </c>
      <c r="M138" s="105" t="str">
        <f t="shared" si="19"/>
        <v>T1</v>
      </c>
      <c r="N138" s="93">
        <f t="shared" si="20"/>
        <v>7</v>
      </c>
      <c r="O138" s="106">
        <f t="shared" si="21"/>
        <v>7621.9499999999989</v>
      </c>
      <c r="P138" s="93" t="str">
        <f t="shared" si="22"/>
        <v>Dins Periode Legal</v>
      </c>
      <c r="Q138" s="93" t="str">
        <f t="shared" si="23"/>
        <v>T1 - Dins Periode Legal</v>
      </c>
      <c r="R138" s="93" t="str">
        <f t="shared" si="24"/>
        <v>T1 - Import Total</v>
      </c>
      <c r="S138" s="110">
        <f t="shared" si="25"/>
        <v>7.620286491458915E-2</v>
      </c>
      <c r="T138" s="107">
        <f t="shared" si="26"/>
        <v>1</v>
      </c>
      <c r="V138" s="91"/>
      <c r="W138" s="91"/>
      <c r="X138" s="91"/>
      <c r="Y138" s="91"/>
      <c r="Z138" s="91"/>
      <c r="AA138" s="91"/>
    </row>
    <row r="139" spans="3:27" x14ac:dyDescent="0.25">
      <c r="C139" s="188">
        <v>44630</v>
      </c>
      <c r="D139" s="184">
        <v>44630</v>
      </c>
      <c r="E139" s="179">
        <v>567</v>
      </c>
      <c r="F139" s="179">
        <v>1636</v>
      </c>
      <c r="G139" s="179" t="s">
        <v>612</v>
      </c>
      <c r="H139" s="182" t="s">
        <v>797</v>
      </c>
      <c r="I139" s="183">
        <v>41006450</v>
      </c>
      <c r="J139" s="179" t="s">
        <v>558</v>
      </c>
      <c r="K139" s="180">
        <v>21.29</v>
      </c>
      <c r="L139" s="104">
        <f t="shared" si="18"/>
        <v>3</v>
      </c>
      <c r="M139" s="105" t="str">
        <f t="shared" si="19"/>
        <v>T1</v>
      </c>
      <c r="N139" s="93">
        <f t="shared" si="20"/>
        <v>0</v>
      </c>
      <c r="O139" s="106">
        <f t="shared" si="21"/>
        <v>0</v>
      </c>
      <c r="P139" s="93" t="str">
        <f t="shared" si="22"/>
        <v>Dins Periode Legal</v>
      </c>
      <c r="Q139" s="93" t="str">
        <f t="shared" si="23"/>
        <v>T1 - Dins Periode Legal</v>
      </c>
      <c r="R139" s="93" t="str">
        <f t="shared" si="24"/>
        <v>T1 - Import Total</v>
      </c>
      <c r="S139" s="110">
        <f t="shared" si="25"/>
        <v>0</v>
      </c>
      <c r="T139" s="107">
        <f t="shared" si="26"/>
        <v>1</v>
      </c>
      <c r="V139" s="91"/>
      <c r="W139" s="91"/>
      <c r="X139" s="91"/>
      <c r="Y139" s="91"/>
      <c r="Z139" s="91"/>
      <c r="AA139" s="91"/>
    </row>
    <row r="140" spans="3:27" x14ac:dyDescent="0.25">
      <c r="C140" s="188">
        <v>44635</v>
      </c>
      <c r="D140" s="184">
        <v>44635</v>
      </c>
      <c r="E140" s="179">
        <v>573</v>
      </c>
      <c r="F140" s="179">
        <v>1663</v>
      </c>
      <c r="G140" s="179" t="s">
        <v>666</v>
      </c>
      <c r="H140" s="182" t="s">
        <v>798</v>
      </c>
      <c r="I140" s="183">
        <v>41007555</v>
      </c>
      <c r="J140" s="179" t="s">
        <v>93</v>
      </c>
      <c r="K140" s="180">
        <v>777.02</v>
      </c>
      <c r="L140" s="104">
        <f t="shared" si="18"/>
        <v>3</v>
      </c>
      <c r="M140" s="105" t="str">
        <f t="shared" si="19"/>
        <v>T1</v>
      </c>
      <c r="N140" s="93">
        <f t="shared" si="20"/>
        <v>0</v>
      </c>
      <c r="O140" s="106">
        <f t="shared" si="21"/>
        <v>0</v>
      </c>
      <c r="P140" s="93" t="str">
        <f t="shared" si="22"/>
        <v>Dins Periode Legal</v>
      </c>
      <c r="Q140" s="93" t="str">
        <f t="shared" si="23"/>
        <v>T1 - Dins Periode Legal</v>
      </c>
      <c r="R140" s="93" t="str">
        <f t="shared" si="24"/>
        <v>T1 - Import Total</v>
      </c>
      <c r="S140" s="110">
        <f t="shared" si="25"/>
        <v>0</v>
      </c>
      <c r="T140" s="107">
        <f t="shared" si="26"/>
        <v>1</v>
      </c>
      <c r="V140" s="91"/>
      <c r="W140" s="91"/>
      <c r="X140" s="91"/>
      <c r="Y140" s="91"/>
      <c r="Z140" s="91"/>
      <c r="AA140" s="91"/>
    </row>
    <row r="141" spans="3:27" x14ac:dyDescent="0.25">
      <c r="C141" s="95">
        <v>44629</v>
      </c>
      <c r="D141" s="184">
        <v>44636</v>
      </c>
      <c r="E141" s="179">
        <v>577</v>
      </c>
      <c r="F141" s="179">
        <v>1674</v>
      </c>
      <c r="G141" s="179" t="s">
        <v>609</v>
      </c>
      <c r="H141" s="182" t="s">
        <v>799</v>
      </c>
      <c r="I141" s="183">
        <v>41000001</v>
      </c>
      <c r="J141" s="179" t="s">
        <v>79</v>
      </c>
      <c r="K141" s="180">
        <v>29.04</v>
      </c>
      <c r="L141" s="104">
        <f t="shared" si="18"/>
        <v>3</v>
      </c>
      <c r="M141" s="105" t="str">
        <f t="shared" si="19"/>
        <v>T1</v>
      </c>
      <c r="N141" s="93">
        <f t="shared" si="20"/>
        <v>7</v>
      </c>
      <c r="O141" s="106">
        <f t="shared" si="21"/>
        <v>203.28</v>
      </c>
      <c r="P141" s="93" t="str">
        <f t="shared" si="22"/>
        <v>Dins Periode Legal</v>
      </c>
      <c r="Q141" s="93" t="str">
        <f t="shared" si="23"/>
        <v>T1 - Dins Periode Legal</v>
      </c>
      <c r="R141" s="93" t="str">
        <f t="shared" si="24"/>
        <v>T1 - Import Total</v>
      </c>
      <c r="S141" s="110">
        <f t="shared" si="25"/>
        <v>2.0323563366117176E-3</v>
      </c>
      <c r="T141" s="107">
        <f t="shared" si="26"/>
        <v>1</v>
      </c>
      <c r="V141" s="91"/>
      <c r="W141" s="91"/>
      <c r="X141" s="91"/>
      <c r="Y141" s="91"/>
      <c r="Z141" s="91"/>
      <c r="AA141" s="91"/>
    </row>
    <row r="142" spans="3:27" x14ac:dyDescent="0.25">
      <c r="C142" s="95">
        <v>44641</v>
      </c>
      <c r="D142" s="184">
        <v>44641</v>
      </c>
      <c r="E142" s="179">
        <v>582</v>
      </c>
      <c r="F142" s="179">
        <v>1685</v>
      </c>
      <c r="G142" s="179" t="s">
        <v>778</v>
      </c>
      <c r="H142" s="182" t="s">
        <v>800</v>
      </c>
      <c r="I142" s="183">
        <v>41037366</v>
      </c>
      <c r="J142" s="179" t="s">
        <v>780</v>
      </c>
      <c r="K142" s="180">
        <v>1222.96</v>
      </c>
      <c r="L142" s="104">
        <f t="shared" si="18"/>
        <v>3</v>
      </c>
      <c r="M142" s="105" t="str">
        <f t="shared" si="19"/>
        <v>T1</v>
      </c>
      <c r="N142" s="93">
        <f t="shared" si="20"/>
        <v>0</v>
      </c>
      <c r="O142" s="106">
        <f t="shared" si="21"/>
        <v>0</v>
      </c>
      <c r="P142" s="93" t="str">
        <f t="shared" si="22"/>
        <v>Dins Periode Legal</v>
      </c>
      <c r="Q142" s="93" t="str">
        <f t="shared" si="23"/>
        <v>T1 - Dins Periode Legal</v>
      </c>
      <c r="R142" s="93" t="str">
        <f t="shared" si="24"/>
        <v>T1 - Import Total</v>
      </c>
      <c r="S142" s="110">
        <f t="shared" si="25"/>
        <v>0</v>
      </c>
      <c r="T142" s="107">
        <f t="shared" si="26"/>
        <v>1</v>
      </c>
      <c r="V142" s="91"/>
      <c r="W142" s="91"/>
      <c r="X142" s="91"/>
      <c r="Y142" s="91"/>
      <c r="Z142" s="91"/>
      <c r="AA142" s="91"/>
    </row>
    <row r="143" spans="3:27" x14ac:dyDescent="0.25">
      <c r="C143" s="95">
        <v>44649</v>
      </c>
      <c r="D143" s="184">
        <v>44649</v>
      </c>
      <c r="E143" s="179">
        <v>604</v>
      </c>
      <c r="F143" s="179">
        <v>1765</v>
      </c>
      <c r="G143" s="179" t="s">
        <v>666</v>
      </c>
      <c r="H143" s="182" t="s">
        <v>801</v>
      </c>
      <c r="I143" s="183">
        <v>41007555</v>
      </c>
      <c r="J143" s="179" t="s">
        <v>93</v>
      </c>
      <c r="K143" s="180">
        <v>21.24</v>
      </c>
      <c r="L143" s="104">
        <f t="shared" si="18"/>
        <v>3</v>
      </c>
      <c r="M143" s="105" t="str">
        <f t="shared" si="19"/>
        <v>T1</v>
      </c>
      <c r="N143" s="93">
        <f t="shared" si="20"/>
        <v>0</v>
      </c>
      <c r="O143" s="106">
        <f t="shared" si="21"/>
        <v>0</v>
      </c>
      <c r="P143" s="93" t="str">
        <f t="shared" si="22"/>
        <v>Dins Periode Legal</v>
      </c>
      <c r="Q143" s="93" t="str">
        <f t="shared" si="23"/>
        <v>T1 - Dins Periode Legal</v>
      </c>
      <c r="R143" s="93" t="str">
        <f t="shared" si="24"/>
        <v>T1 - Import Total</v>
      </c>
      <c r="S143" s="110">
        <f t="shared" si="25"/>
        <v>0</v>
      </c>
      <c r="T143" s="107">
        <f t="shared" si="26"/>
        <v>1</v>
      </c>
      <c r="V143" s="91"/>
      <c r="W143" s="91"/>
      <c r="X143" s="91"/>
      <c r="Y143" s="91"/>
      <c r="Z143" s="91"/>
      <c r="AA143" s="91"/>
    </row>
    <row r="144" spans="3:27" x14ac:dyDescent="0.25">
      <c r="C144" s="95"/>
      <c r="D144" s="184"/>
      <c r="E144" s="179"/>
      <c r="F144" s="179"/>
      <c r="G144" s="179"/>
      <c r="H144" s="182"/>
      <c r="I144" s="183"/>
      <c r="J144" s="179"/>
      <c r="K144" s="180"/>
      <c r="L144" s="104" t="str">
        <f t="shared" si="18"/>
        <v/>
      </c>
      <c r="M144" s="105" t="str">
        <f t="shared" si="19"/>
        <v/>
      </c>
      <c r="N144" s="93">
        <f t="shared" si="20"/>
        <v>0</v>
      </c>
      <c r="O144" s="106">
        <f t="shared" si="21"/>
        <v>0</v>
      </c>
      <c r="P144" s="93" t="str">
        <f t="shared" si="22"/>
        <v>Dins Periode Legal</v>
      </c>
      <c r="Q144" s="93" t="str">
        <f t="shared" si="23"/>
        <v xml:space="preserve"> - Dins Periode Legal</v>
      </c>
      <c r="R144" s="93" t="str">
        <f t="shared" si="24"/>
        <v xml:space="preserve"> - Import Total</v>
      </c>
      <c r="S144" s="110">
        <f t="shared" si="25"/>
        <v>0</v>
      </c>
      <c r="T144" s="107">
        <f t="shared" si="26"/>
        <v>0</v>
      </c>
      <c r="V144" s="91"/>
      <c r="W144" s="91"/>
      <c r="X144" s="91"/>
      <c r="Y144" s="91"/>
      <c r="Z144" s="91"/>
      <c r="AA144" s="91"/>
    </row>
    <row r="145" spans="3:27" x14ac:dyDescent="0.25">
      <c r="C145" s="95"/>
      <c r="D145" s="184"/>
      <c r="E145" s="179"/>
      <c r="F145" s="179"/>
      <c r="G145" s="179"/>
      <c r="H145" s="182"/>
      <c r="I145" s="183"/>
      <c r="J145" s="179"/>
      <c r="K145" s="180"/>
      <c r="L145" s="104" t="str">
        <f t="shared" si="18"/>
        <v/>
      </c>
      <c r="M145" s="105" t="str">
        <f t="shared" si="19"/>
        <v/>
      </c>
      <c r="N145" s="93">
        <f t="shared" si="20"/>
        <v>0</v>
      </c>
      <c r="O145" s="106">
        <f t="shared" si="21"/>
        <v>0</v>
      </c>
      <c r="P145" s="93" t="str">
        <f t="shared" si="22"/>
        <v>Dins Periode Legal</v>
      </c>
      <c r="Q145" s="93" t="str">
        <f t="shared" si="23"/>
        <v xml:space="preserve"> - Dins Periode Legal</v>
      </c>
      <c r="R145" s="93" t="str">
        <f t="shared" si="24"/>
        <v xml:space="preserve"> - Import Total</v>
      </c>
      <c r="S145" s="110">
        <f t="shared" si="25"/>
        <v>0</v>
      </c>
      <c r="T145" s="107">
        <f t="shared" si="26"/>
        <v>0</v>
      </c>
      <c r="V145" s="91"/>
      <c r="W145" s="91"/>
      <c r="X145" s="91"/>
      <c r="Y145" s="91"/>
      <c r="Z145" s="91"/>
      <c r="AA145" s="91"/>
    </row>
    <row r="146" spans="3:27" x14ac:dyDescent="0.25">
      <c r="C146" s="95"/>
      <c r="D146" s="184"/>
      <c r="E146" s="179"/>
      <c r="F146" s="179"/>
      <c r="G146" s="179"/>
      <c r="H146" s="182"/>
      <c r="I146" s="183"/>
      <c r="J146" s="179"/>
      <c r="K146" s="180"/>
      <c r="L146" s="104" t="str">
        <f t="shared" si="18"/>
        <v/>
      </c>
      <c r="M146" s="105" t="str">
        <f t="shared" si="19"/>
        <v/>
      </c>
      <c r="N146" s="93">
        <f t="shared" si="20"/>
        <v>0</v>
      </c>
      <c r="O146" s="106">
        <f t="shared" si="21"/>
        <v>0</v>
      </c>
      <c r="P146" s="93" t="str">
        <f t="shared" si="22"/>
        <v>Dins Periode Legal</v>
      </c>
      <c r="Q146" s="93" t="str">
        <f t="shared" si="23"/>
        <v xml:space="preserve"> - Dins Periode Legal</v>
      </c>
      <c r="R146" s="93" t="str">
        <f t="shared" si="24"/>
        <v xml:space="preserve"> - Import Total</v>
      </c>
      <c r="S146" s="110">
        <f t="shared" si="25"/>
        <v>0</v>
      </c>
      <c r="T146" s="107">
        <f t="shared" si="26"/>
        <v>0</v>
      </c>
      <c r="V146" s="91"/>
      <c r="W146" s="91"/>
      <c r="X146" s="91"/>
      <c r="Y146" s="91"/>
      <c r="Z146" s="91"/>
      <c r="AA146" s="91"/>
    </row>
    <row r="147" spans="3:27" x14ac:dyDescent="0.25">
      <c r="C147" s="95"/>
      <c r="D147" s="184"/>
      <c r="E147" s="179"/>
      <c r="F147" s="179"/>
      <c r="G147" s="179"/>
      <c r="H147" s="182"/>
      <c r="I147" s="183"/>
      <c r="J147" s="179"/>
      <c r="K147" s="180"/>
      <c r="L147" s="104" t="str">
        <f t="shared" si="18"/>
        <v/>
      </c>
      <c r="M147" s="105" t="str">
        <f t="shared" si="19"/>
        <v/>
      </c>
      <c r="N147" s="93">
        <f t="shared" si="20"/>
        <v>0</v>
      </c>
      <c r="O147" s="106">
        <f t="shared" si="21"/>
        <v>0</v>
      </c>
      <c r="P147" s="93" t="str">
        <f t="shared" si="22"/>
        <v>Dins Periode Legal</v>
      </c>
      <c r="Q147" s="93" t="str">
        <f t="shared" si="23"/>
        <v xml:space="preserve"> - Dins Periode Legal</v>
      </c>
      <c r="R147" s="93" t="str">
        <f t="shared" si="24"/>
        <v xml:space="preserve"> - Import Total</v>
      </c>
      <c r="S147" s="110">
        <f t="shared" si="25"/>
        <v>0</v>
      </c>
      <c r="T147" s="107">
        <f t="shared" si="26"/>
        <v>0</v>
      </c>
      <c r="V147" s="91"/>
      <c r="W147" s="91"/>
      <c r="X147" s="91"/>
      <c r="Y147" s="91"/>
      <c r="Z147" s="91"/>
      <c r="AA147" s="91"/>
    </row>
    <row r="148" spans="3:27" x14ac:dyDescent="0.25">
      <c r="C148" s="95"/>
      <c r="D148" s="184"/>
      <c r="E148" s="179"/>
      <c r="F148" s="179"/>
      <c r="G148" s="179"/>
      <c r="H148" s="182"/>
      <c r="I148" s="183"/>
      <c r="J148" s="179"/>
      <c r="K148" s="180"/>
      <c r="L148" s="104" t="str">
        <f t="shared" si="18"/>
        <v/>
      </c>
      <c r="M148" s="105" t="str">
        <f t="shared" si="19"/>
        <v/>
      </c>
      <c r="N148" s="93">
        <f t="shared" si="20"/>
        <v>0</v>
      </c>
      <c r="O148" s="106">
        <f t="shared" si="21"/>
        <v>0</v>
      </c>
      <c r="P148" s="93" t="str">
        <f t="shared" si="22"/>
        <v>Dins Periode Legal</v>
      </c>
      <c r="Q148" s="93" t="str">
        <f t="shared" si="23"/>
        <v xml:space="preserve"> - Dins Periode Legal</v>
      </c>
      <c r="R148" s="93" t="str">
        <f t="shared" si="24"/>
        <v xml:space="preserve"> - Import Total</v>
      </c>
      <c r="S148" s="110">
        <f t="shared" si="25"/>
        <v>0</v>
      </c>
      <c r="T148" s="107">
        <f t="shared" si="26"/>
        <v>0</v>
      </c>
      <c r="V148" s="91"/>
      <c r="W148" s="91"/>
      <c r="X148" s="91"/>
      <c r="Y148" s="91"/>
      <c r="Z148" s="91"/>
      <c r="AA148" s="91"/>
    </row>
    <row r="149" spans="3:27" x14ac:dyDescent="0.25">
      <c r="C149" s="95"/>
      <c r="D149" s="184"/>
      <c r="E149" s="179"/>
      <c r="F149" s="179"/>
      <c r="G149" s="179"/>
      <c r="H149" s="182"/>
      <c r="I149" s="183"/>
      <c r="J149" s="179"/>
      <c r="K149" s="180"/>
      <c r="L149" s="104" t="str">
        <f t="shared" si="18"/>
        <v/>
      </c>
      <c r="M149" s="105" t="str">
        <f t="shared" si="19"/>
        <v/>
      </c>
      <c r="N149" s="93">
        <f t="shared" si="20"/>
        <v>0</v>
      </c>
      <c r="O149" s="106">
        <f t="shared" si="21"/>
        <v>0</v>
      </c>
      <c r="P149" s="93" t="str">
        <f t="shared" si="22"/>
        <v>Dins Periode Legal</v>
      </c>
      <c r="Q149" s="93" t="str">
        <f t="shared" si="23"/>
        <v xml:space="preserve"> - Dins Periode Legal</v>
      </c>
      <c r="R149" s="93" t="str">
        <f t="shared" si="24"/>
        <v xml:space="preserve"> - Import Total</v>
      </c>
      <c r="S149" s="110">
        <f t="shared" si="25"/>
        <v>0</v>
      </c>
      <c r="T149" s="107">
        <f t="shared" si="26"/>
        <v>0</v>
      </c>
      <c r="V149" s="91"/>
      <c r="W149" s="91"/>
      <c r="X149" s="91"/>
      <c r="Y149" s="91"/>
      <c r="Z149" s="91"/>
      <c r="AA149" s="91"/>
    </row>
    <row r="150" spans="3:27" x14ac:dyDescent="0.25">
      <c r="C150" s="95"/>
      <c r="D150" s="184"/>
      <c r="E150" s="179"/>
      <c r="F150" s="179"/>
      <c r="G150" s="179"/>
      <c r="H150" s="182"/>
      <c r="I150" s="183"/>
      <c r="J150" s="179"/>
      <c r="K150" s="180"/>
      <c r="L150" s="104" t="str">
        <f t="shared" si="18"/>
        <v/>
      </c>
      <c r="M150" s="105" t="str">
        <f t="shared" si="19"/>
        <v/>
      </c>
      <c r="N150" s="93">
        <f t="shared" si="20"/>
        <v>0</v>
      </c>
      <c r="O150" s="106">
        <f t="shared" si="21"/>
        <v>0</v>
      </c>
      <c r="P150" s="93" t="str">
        <f t="shared" si="22"/>
        <v>Dins Periode Legal</v>
      </c>
      <c r="Q150" s="93" t="str">
        <f t="shared" si="23"/>
        <v xml:space="preserve"> - Dins Periode Legal</v>
      </c>
      <c r="R150" s="93" t="str">
        <f t="shared" si="24"/>
        <v xml:space="preserve"> - Import Total</v>
      </c>
      <c r="S150" s="110">
        <f t="shared" si="25"/>
        <v>0</v>
      </c>
      <c r="T150" s="107">
        <f t="shared" si="26"/>
        <v>0</v>
      </c>
      <c r="V150" s="91"/>
      <c r="W150" s="91"/>
      <c r="X150" s="91"/>
      <c r="Y150" s="91"/>
      <c r="Z150" s="91"/>
      <c r="AA150" s="91"/>
    </row>
    <row r="151" spans="3:27" x14ac:dyDescent="0.25">
      <c r="C151" s="95"/>
      <c r="D151" s="184"/>
      <c r="E151" s="179"/>
      <c r="F151" s="179"/>
      <c r="G151" s="179"/>
      <c r="H151" s="182"/>
      <c r="I151" s="183"/>
      <c r="J151" s="179"/>
      <c r="K151" s="180"/>
      <c r="L151" s="104" t="str">
        <f t="shared" si="18"/>
        <v/>
      </c>
      <c r="M151" s="105" t="str">
        <f t="shared" si="19"/>
        <v/>
      </c>
      <c r="N151" s="93">
        <f t="shared" si="20"/>
        <v>0</v>
      </c>
      <c r="O151" s="106">
        <f t="shared" si="21"/>
        <v>0</v>
      </c>
      <c r="P151" s="93" t="str">
        <f t="shared" si="22"/>
        <v>Dins Periode Legal</v>
      </c>
      <c r="Q151" s="93" t="str">
        <f t="shared" si="23"/>
        <v xml:space="preserve"> - Dins Periode Legal</v>
      </c>
      <c r="R151" s="93" t="str">
        <f t="shared" si="24"/>
        <v xml:space="preserve"> - Import Total</v>
      </c>
      <c r="S151" s="110">
        <f t="shared" si="25"/>
        <v>0</v>
      </c>
      <c r="T151" s="107">
        <f t="shared" si="26"/>
        <v>0</v>
      </c>
      <c r="V151" s="91"/>
      <c r="W151" s="91"/>
      <c r="X151" s="91"/>
      <c r="Y151" s="91"/>
      <c r="Z151" s="91"/>
      <c r="AA151" s="91"/>
    </row>
    <row r="152" spans="3:27" x14ac:dyDescent="0.25">
      <c r="C152" s="95"/>
      <c r="D152" s="184"/>
      <c r="E152" s="179"/>
      <c r="F152" s="179"/>
      <c r="G152" s="179"/>
      <c r="H152" s="182"/>
      <c r="I152" s="183"/>
      <c r="J152" s="179"/>
      <c r="K152" s="180"/>
      <c r="L152" s="104" t="str">
        <f t="shared" si="18"/>
        <v/>
      </c>
      <c r="M152" s="105" t="str">
        <f t="shared" si="19"/>
        <v/>
      </c>
      <c r="N152" s="93">
        <f t="shared" si="20"/>
        <v>0</v>
      </c>
      <c r="O152" s="106">
        <f t="shared" si="21"/>
        <v>0</v>
      </c>
      <c r="P152" s="93" t="str">
        <f t="shared" si="22"/>
        <v>Dins Periode Legal</v>
      </c>
      <c r="Q152" s="93" t="str">
        <f t="shared" si="23"/>
        <v xml:space="preserve"> - Dins Periode Legal</v>
      </c>
      <c r="R152" s="93" t="str">
        <f t="shared" si="24"/>
        <v xml:space="preserve"> - Import Total</v>
      </c>
      <c r="S152" s="110">
        <f t="shared" si="25"/>
        <v>0</v>
      </c>
      <c r="T152" s="107">
        <f t="shared" si="26"/>
        <v>0</v>
      </c>
      <c r="V152" s="91"/>
      <c r="W152" s="91"/>
      <c r="X152" s="91"/>
      <c r="Y152" s="91"/>
      <c r="Z152" s="91"/>
      <c r="AA152" s="91"/>
    </row>
    <row r="153" spans="3:27" x14ac:dyDescent="0.25">
      <c r="C153" s="95"/>
      <c r="D153" s="184"/>
      <c r="E153" s="179"/>
      <c r="F153" s="179"/>
      <c r="G153" s="179"/>
      <c r="H153" s="182"/>
      <c r="I153" s="183"/>
      <c r="J153" s="179"/>
      <c r="K153" s="180"/>
      <c r="L153" s="104" t="str">
        <f t="shared" si="18"/>
        <v/>
      </c>
      <c r="M153" s="105" t="str">
        <f t="shared" si="19"/>
        <v/>
      </c>
      <c r="N153" s="93">
        <f t="shared" si="20"/>
        <v>0</v>
      </c>
      <c r="O153" s="106">
        <f t="shared" si="21"/>
        <v>0</v>
      </c>
      <c r="P153" s="93" t="str">
        <f t="shared" si="22"/>
        <v>Dins Periode Legal</v>
      </c>
      <c r="Q153" s="93" t="str">
        <f t="shared" si="23"/>
        <v xml:space="preserve"> - Dins Periode Legal</v>
      </c>
      <c r="R153" s="93" t="str">
        <f t="shared" si="24"/>
        <v xml:space="preserve"> - Import Total</v>
      </c>
      <c r="S153" s="110">
        <f t="shared" si="25"/>
        <v>0</v>
      </c>
      <c r="T153" s="107">
        <f t="shared" si="26"/>
        <v>0</v>
      </c>
      <c r="V153" s="91"/>
      <c r="W153" s="91"/>
      <c r="X153" s="91"/>
      <c r="Y153" s="91"/>
      <c r="Z153" s="91"/>
      <c r="AA153" s="91"/>
    </row>
    <row r="154" spans="3:27" x14ac:dyDescent="0.25">
      <c r="C154" s="95"/>
      <c r="D154" s="184"/>
      <c r="E154" s="179"/>
      <c r="F154" s="179"/>
      <c r="G154" s="179"/>
      <c r="H154" s="182"/>
      <c r="I154" s="183"/>
      <c r="J154" s="179"/>
      <c r="K154" s="180"/>
      <c r="L154" s="104" t="str">
        <f t="shared" si="18"/>
        <v/>
      </c>
      <c r="M154" s="105" t="str">
        <f t="shared" si="19"/>
        <v/>
      </c>
      <c r="N154" s="93">
        <f t="shared" si="20"/>
        <v>0</v>
      </c>
      <c r="O154" s="106">
        <f t="shared" si="21"/>
        <v>0</v>
      </c>
      <c r="P154" s="93" t="str">
        <f t="shared" si="22"/>
        <v>Dins Periode Legal</v>
      </c>
      <c r="Q154" s="93" t="str">
        <f t="shared" si="23"/>
        <v xml:space="preserve"> - Dins Periode Legal</v>
      </c>
      <c r="R154" s="93" t="str">
        <f t="shared" si="24"/>
        <v xml:space="preserve"> - Import Total</v>
      </c>
      <c r="S154" s="110">
        <f t="shared" si="25"/>
        <v>0</v>
      </c>
      <c r="T154" s="107">
        <f t="shared" si="26"/>
        <v>0</v>
      </c>
      <c r="V154" s="91"/>
      <c r="W154" s="91"/>
      <c r="X154" s="91"/>
      <c r="Y154" s="91"/>
      <c r="Z154" s="91"/>
      <c r="AA154" s="91"/>
    </row>
    <row r="155" spans="3:27" x14ac:dyDescent="0.25">
      <c r="C155" s="95"/>
      <c r="D155" s="184"/>
      <c r="E155" s="179"/>
      <c r="F155" s="179"/>
      <c r="G155" s="179"/>
      <c r="H155" s="182"/>
      <c r="I155" s="183"/>
      <c r="J155" s="179"/>
      <c r="K155" s="180"/>
      <c r="L155" s="104" t="str">
        <f t="shared" si="18"/>
        <v/>
      </c>
      <c r="M155" s="105" t="str">
        <f t="shared" si="19"/>
        <v/>
      </c>
      <c r="N155" s="93">
        <f t="shared" si="20"/>
        <v>0</v>
      </c>
      <c r="O155" s="106">
        <f t="shared" si="21"/>
        <v>0</v>
      </c>
      <c r="P155" s="93" t="str">
        <f t="shared" si="22"/>
        <v>Dins Periode Legal</v>
      </c>
      <c r="Q155" s="93" t="str">
        <f t="shared" si="23"/>
        <v xml:space="preserve"> - Dins Periode Legal</v>
      </c>
      <c r="R155" s="93" t="str">
        <f t="shared" si="24"/>
        <v xml:space="preserve"> - Import Total</v>
      </c>
      <c r="S155" s="110">
        <f t="shared" si="25"/>
        <v>0</v>
      </c>
      <c r="T155" s="107">
        <f t="shared" si="26"/>
        <v>0</v>
      </c>
      <c r="V155" s="91"/>
      <c r="W155" s="91"/>
      <c r="X155" s="91"/>
      <c r="Y155" s="91"/>
      <c r="Z155" s="91"/>
      <c r="AA155" s="91"/>
    </row>
    <row r="156" spans="3:27" x14ac:dyDescent="0.25">
      <c r="C156" s="95"/>
      <c r="D156" s="184"/>
      <c r="E156" s="179"/>
      <c r="F156" s="179"/>
      <c r="G156" s="179"/>
      <c r="H156" s="182"/>
      <c r="I156" s="183"/>
      <c r="J156" s="179"/>
      <c r="K156" s="180"/>
      <c r="L156" s="104" t="str">
        <f t="shared" si="18"/>
        <v/>
      </c>
      <c r="M156" s="105" t="str">
        <f t="shared" si="19"/>
        <v/>
      </c>
      <c r="N156" s="93">
        <f t="shared" si="20"/>
        <v>0</v>
      </c>
      <c r="O156" s="106">
        <f t="shared" si="21"/>
        <v>0</v>
      </c>
      <c r="P156" s="93" t="str">
        <f t="shared" si="22"/>
        <v>Dins Periode Legal</v>
      </c>
      <c r="Q156" s="93" t="str">
        <f t="shared" si="23"/>
        <v xml:space="preserve"> - Dins Periode Legal</v>
      </c>
      <c r="R156" s="93" t="str">
        <f t="shared" si="24"/>
        <v xml:space="preserve"> - Import Total</v>
      </c>
      <c r="S156" s="110">
        <f t="shared" si="25"/>
        <v>0</v>
      </c>
      <c r="T156" s="107">
        <f t="shared" si="26"/>
        <v>0</v>
      </c>
      <c r="V156" s="91"/>
      <c r="W156" s="91"/>
      <c r="X156" s="91"/>
      <c r="Y156" s="91"/>
      <c r="Z156" s="91"/>
      <c r="AA156" s="91"/>
    </row>
    <row r="157" spans="3:27" x14ac:dyDescent="0.25">
      <c r="C157" s="95"/>
      <c r="D157" s="184"/>
      <c r="E157" s="179"/>
      <c r="F157" s="179"/>
      <c r="G157" s="179"/>
      <c r="H157" s="182"/>
      <c r="I157" s="183"/>
      <c r="J157" s="179"/>
      <c r="K157" s="180"/>
      <c r="L157" s="104" t="str">
        <f t="shared" si="18"/>
        <v/>
      </c>
      <c r="M157" s="105" t="str">
        <f t="shared" si="19"/>
        <v/>
      </c>
      <c r="N157" s="93">
        <f t="shared" si="20"/>
        <v>0</v>
      </c>
      <c r="O157" s="106">
        <f t="shared" si="21"/>
        <v>0</v>
      </c>
      <c r="P157" s="93" t="str">
        <f t="shared" si="22"/>
        <v>Dins Periode Legal</v>
      </c>
      <c r="Q157" s="93" t="str">
        <f t="shared" si="23"/>
        <v xml:space="preserve"> - Dins Periode Legal</v>
      </c>
      <c r="R157" s="93" t="str">
        <f t="shared" si="24"/>
        <v xml:space="preserve"> - Import Total</v>
      </c>
      <c r="S157" s="110">
        <f t="shared" si="25"/>
        <v>0</v>
      </c>
      <c r="T157" s="107">
        <f t="shared" si="26"/>
        <v>0</v>
      </c>
      <c r="V157" s="91"/>
      <c r="W157" s="91"/>
      <c r="X157" s="91"/>
      <c r="Y157" s="91"/>
      <c r="Z157" s="91"/>
      <c r="AA157" s="91"/>
    </row>
    <row r="158" spans="3:27" x14ac:dyDescent="0.25">
      <c r="C158" s="95"/>
      <c r="D158" s="184"/>
      <c r="E158" s="179"/>
      <c r="F158" s="179"/>
      <c r="G158" s="179"/>
      <c r="H158" s="182"/>
      <c r="I158" s="183"/>
      <c r="J158" s="179"/>
      <c r="K158" s="180"/>
      <c r="L158" s="104" t="str">
        <f t="shared" si="18"/>
        <v/>
      </c>
      <c r="M158" s="105" t="str">
        <f t="shared" si="19"/>
        <v/>
      </c>
      <c r="N158" s="93">
        <f t="shared" si="20"/>
        <v>0</v>
      </c>
      <c r="O158" s="106">
        <f t="shared" si="21"/>
        <v>0</v>
      </c>
      <c r="P158" s="93" t="str">
        <f t="shared" si="22"/>
        <v>Dins Periode Legal</v>
      </c>
      <c r="Q158" s="93" t="str">
        <f t="shared" si="23"/>
        <v xml:space="preserve"> - Dins Periode Legal</v>
      </c>
      <c r="R158" s="93" t="str">
        <f t="shared" si="24"/>
        <v xml:space="preserve"> - Import Total</v>
      </c>
      <c r="S158" s="110">
        <f t="shared" si="25"/>
        <v>0</v>
      </c>
      <c r="T158" s="107">
        <f t="shared" si="26"/>
        <v>0</v>
      </c>
      <c r="V158" s="91"/>
      <c r="W158" s="91"/>
      <c r="X158" s="91"/>
      <c r="Y158" s="91"/>
      <c r="Z158" s="91"/>
      <c r="AA158" s="91"/>
    </row>
    <row r="159" spans="3:27" x14ac:dyDescent="0.25">
      <c r="C159" s="95"/>
      <c r="D159" s="184"/>
      <c r="E159" s="179"/>
      <c r="F159" s="179"/>
      <c r="G159" s="179"/>
      <c r="H159" s="182"/>
      <c r="I159" s="183"/>
      <c r="J159" s="179"/>
      <c r="K159" s="180"/>
      <c r="L159" s="104" t="str">
        <f t="shared" si="18"/>
        <v/>
      </c>
      <c r="M159" s="105" t="str">
        <f t="shared" si="19"/>
        <v/>
      </c>
      <c r="N159" s="93">
        <f t="shared" si="20"/>
        <v>0</v>
      </c>
      <c r="O159" s="106">
        <f t="shared" si="21"/>
        <v>0</v>
      </c>
      <c r="P159" s="93" t="str">
        <f t="shared" si="22"/>
        <v>Dins Periode Legal</v>
      </c>
      <c r="Q159" s="93" t="str">
        <f t="shared" si="23"/>
        <v xml:space="preserve"> - Dins Periode Legal</v>
      </c>
      <c r="R159" s="93" t="str">
        <f t="shared" si="24"/>
        <v xml:space="preserve"> - Import Total</v>
      </c>
      <c r="S159" s="110">
        <f t="shared" si="25"/>
        <v>0</v>
      </c>
      <c r="T159" s="107">
        <f t="shared" si="26"/>
        <v>0</v>
      </c>
      <c r="V159" s="91"/>
      <c r="W159" s="91"/>
      <c r="X159" s="91"/>
      <c r="Y159" s="91"/>
      <c r="Z159" s="91"/>
      <c r="AA159" s="91"/>
    </row>
    <row r="160" spans="3:27" x14ac:dyDescent="0.25">
      <c r="C160" s="95"/>
      <c r="D160" s="184"/>
      <c r="E160" s="179"/>
      <c r="F160" s="179"/>
      <c r="G160" s="179"/>
      <c r="H160" s="182"/>
      <c r="I160" s="183"/>
      <c r="J160" s="179"/>
      <c r="K160" s="180"/>
      <c r="L160" s="104" t="str">
        <f t="shared" si="18"/>
        <v/>
      </c>
      <c r="M160" s="105" t="str">
        <f t="shared" si="19"/>
        <v/>
      </c>
      <c r="N160" s="93">
        <f t="shared" si="20"/>
        <v>0</v>
      </c>
      <c r="O160" s="106">
        <f t="shared" si="21"/>
        <v>0</v>
      </c>
      <c r="P160" s="93" t="str">
        <f t="shared" si="22"/>
        <v>Dins Periode Legal</v>
      </c>
      <c r="Q160" s="93" t="str">
        <f t="shared" si="23"/>
        <v xml:space="preserve"> - Dins Periode Legal</v>
      </c>
      <c r="R160" s="93" t="str">
        <f t="shared" si="24"/>
        <v xml:space="preserve"> - Import Total</v>
      </c>
      <c r="S160" s="110">
        <f t="shared" si="25"/>
        <v>0</v>
      </c>
      <c r="T160" s="107">
        <f t="shared" si="26"/>
        <v>0</v>
      </c>
      <c r="V160" s="91"/>
      <c r="W160" s="91"/>
      <c r="X160" s="91"/>
      <c r="Y160" s="91"/>
      <c r="Z160" s="91"/>
      <c r="AA160" s="91"/>
    </row>
    <row r="161" spans="3:27" x14ac:dyDescent="0.25">
      <c r="C161" s="95"/>
      <c r="D161" s="184"/>
      <c r="E161" s="179"/>
      <c r="F161" s="179"/>
      <c r="G161" s="179"/>
      <c r="H161" s="182"/>
      <c r="I161" s="183"/>
      <c r="J161" s="179"/>
      <c r="K161" s="180"/>
      <c r="L161" s="104" t="str">
        <f t="shared" si="18"/>
        <v/>
      </c>
      <c r="M161" s="105" t="str">
        <f t="shared" si="19"/>
        <v/>
      </c>
      <c r="N161" s="93">
        <f t="shared" si="20"/>
        <v>0</v>
      </c>
      <c r="O161" s="106">
        <f t="shared" si="21"/>
        <v>0</v>
      </c>
      <c r="P161" s="93" t="str">
        <f t="shared" si="22"/>
        <v>Dins Periode Legal</v>
      </c>
      <c r="Q161" s="93" t="str">
        <f t="shared" si="23"/>
        <v xml:space="preserve"> - Dins Periode Legal</v>
      </c>
      <c r="R161" s="93" t="str">
        <f t="shared" si="24"/>
        <v xml:space="preserve"> - Import Total</v>
      </c>
      <c r="S161" s="110">
        <f t="shared" si="25"/>
        <v>0</v>
      </c>
      <c r="T161" s="107">
        <f t="shared" si="26"/>
        <v>0</v>
      </c>
      <c r="V161" s="91"/>
      <c r="W161" s="91"/>
      <c r="X161" s="91"/>
      <c r="Y161" s="91"/>
      <c r="Z161" s="91"/>
      <c r="AA161" s="91"/>
    </row>
    <row r="162" spans="3:27" x14ac:dyDescent="0.25">
      <c r="C162" s="188"/>
      <c r="D162" s="184"/>
      <c r="E162" s="179"/>
      <c r="F162" s="179"/>
      <c r="G162" s="179"/>
      <c r="H162" s="182"/>
      <c r="I162" s="183"/>
      <c r="J162" s="179"/>
      <c r="K162" s="180"/>
      <c r="L162" s="104" t="str">
        <f t="shared" si="18"/>
        <v/>
      </c>
      <c r="M162" s="105" t="str">
        <f t="shared" si="19"/>
        <v/>
      </c>
      <c r="N162" s="93">
        <f t="shared" si="20"/>
        <v>0</v>
      </c>
      <c r="O162" s="106">
        <f t="shared" si="21"/>
        <v>0</v>
      </c>
      <c r="P162" s="93" t="str">
        <f t="shared" si="22"/>
        <v>Dins Periode Legal</v>
      </c>
      <c r="Q162" s="93" t="str">
        <f t="shared" si="23"/>
        <v xml:space="preserve"> - Dins Periode Legal</v>
      </c>
      <c r="R162" s="93" t="str">
        <f t="shared" si="24"/>
        <v xml:space="preserve"> - Import Total</v>
      </c>
      <c r="S162" s="110">
        <f t="shared" si="25"/>
        <v>0</v>
      </c>
      <c r="T162" s="107">
        <f t="shared" si="26"/>
        <v>0</v>
      </c>
      <c r="V162" s="91"/>
      <c r="W162" s="91"/>
      <c r="X162" s="91"/>
      <c r="Y162" s="91"/>
      <c r="Z162" s="91"/>
      <c r="AA162" s="91"/>
    </row>
    <row r="163" spans="3:27" x14ac:dyDescent="0.25">
      <c r="C163" s="95"/>
      <c r="D163" s="184"/>
      <c r="E163" s="179"/>
      <c r="F163" s="179"/>
      <c r="G163" s="179"/>
      <c r="H163" s="182"/>
      <c r="I163" s="183"/>
      <c r="J163" s="179"/>
      <c r="K163" s="180"/>
      <c r="L163" s="104" t="str">
        <f t="shared" si="18"/>
        <v/>
      </c>
      <c r="M163" s="105" t="str">
        <f t="shared" si="19"/>
        <v/>
      </c>
      <c r="N163" s="93">
        <f t="shared" si="20"/>
        <v>0</v>
      </c>
      <c r="O163" s="106">
        <f t="shared" si="21"/>
        <v>0</v>
      </c>
      <c r="P163" s="93" t="str">
        <f t="shared" si="22"/>
        <v>Dins Periode Legal</v>
      </c>
      <c r="Q163" s="93" t="str">
        <f t="shared" si="23"/>
        <v xml:space="preserve"> - Dins Periode Legal</v>
      </c>
      <c r="R163" s="93" t="str">
        <f t="shared" si="24"/>
        <v xml:space="preserve"> - Import Total</v>
      </c>
      <c r="S163" s="110">
        <f t="shared" si="25"/>
        <v>0</v>
      </c>
      <c r="T163" s="107">
        <f t="shared" si="26"/>
        <v>0</v>
      </c>
      <c r="V163" s="91"/>
      <c r="W163" s="91"/>
      <c r="X163" s="91"/>
      <c r="Y163" s="91"/>
      <c r="Z163" s="91"/>
      <c r="AA163" s="91"/>
    </row>
    <row r="164" spans="3:27" x14ac:dyDescent="0.25">
      <c r="C164" s="184"/>
      <c r="D164" s="184"/>
      <c r="E164" s="179"/>
      <c r="F164" s="179"/>
      <c r="G164" s="179"/>
      <c r="H164" s="182"/>
      <c r="I164" s="183"/>
      <c r="J164" s="179"/>
      <c r="K164" s="180"/>
      <c r="L164" s="104" t="str">
        <f t="shared" si="18"/>
        <v/>
      </c>
      <c r="M164" s="105" t="str">
        <f t="shared" si="19"/>
        <v/>
      </c>
      <c r="N164" s="93">
        <f t="shared" si="20"/>
        <v>0</v>
      </c>
      <c r="O164" s="106">
        <f t="shared" si="21"/>
        <v>0</v>
      </c>
      <c r="P164" s="93" t="str">
        <f t="shared" si="22"/>
        <v>Dins Periode Legal</v>
      </c>
      <c r="Q164" s="93" t="str">
        <f t="shared" si="23"/>
        <v xml:space="preserve"> - Dins Periode Legal</v>
      </c>
      <c r="R164" s="93" t="str">
        <f t="shared" si="24"/>
        <v xml:space="preserve"> - Import Total</v>
      </c>
      <c r="S164" s="110">
        <f t="shared" si="25"/>
        <v>0</v>
      </c>
      <c r="T164" s="107">
        <f t="shared" si="26"/>
        <v>0</v>
      </c>
      <c r="V164" s="91"/>
      <c r="W164" s="91"/>
      <c r="X164" s="91"/>
      <c r="Y164" s="91"/>
      <c r="Z164" s="91"/>
      <c r="AA164" s="91"/>
    </row>
    <row r="165" spans="3:27" x14ac:dyDescent="0.25">
      <c r="C165" s="95"/>
      <c r="D165" s="184"/>
      <c r="E165" s="179"/>
      <c r="F165" s="179"/>
      <c r="G165" s="179"/>
      <c r="H165" s="182"/>
      <c r="I165" s="183"/>
      <c r="J165" s="179"/>
      <c r="K165" s="180"/>
      <c r="L165" s="104" t="str">
        <f t="shared" si="18"/>
        <v/>
      </c>
      <c r="M165" s="105" t="str">
        <f t="shared" si="19"/>
        <v/>
      </c>
      <c r="N165" s="93">
        <f t="shared" si="20"/>
        <v>0</v>
      </c>
      <c r="O165" s="106">
        <f t="shared" si="21"/>
        <v>0</v>
      </c>
      <c r="P165" s="93" t="str">
        <f t="shared" si="22"/>
        <v>Dins Periode Legal</v>
      </c>
      <c r="Q165" s="93" t="str">
        <f t="shared" si="23"/>
        <v xml:space="preserve"> - Dins Periode Legal</v>
      </c>
      <c r="R165" s="93" t="str">
        <f t="shared" si="24"/>
        <v xml:space="preserve"> - Import Total</v>
      </c>
      <c r="S165" s="110">
        <f t="shared" si="25"/>
        <v>0</v>
      </c>
      <c r="T165" s="107">
        <f t="shared" si="26"/>
        <v>0</v>
      </c>
      <c r="V165" s="91"/>
      <c r="W165" s="91"/>
      <c r="X165" s="91"/>
      <c r="Y165" s="91"/>
      <c r="Z165" s="91"/>
      <c r="AA165" s="91"/>
    </row>
    <row r="166" spans="3:27" x14ac:dyDescent="0.25">
      <c r="C166" s="95"/>
      <c r="D166" s="184"/>
      <c r="E166" s="179"/>
      <c r="F166" s="179"/>
      <c r="G166" s="179"/>
      <c r="H166" s="182"/>
      <c r="I166" s="183"/>
      <c r="J166" s="179"/>
      <c r="K166" s="180"/>
      <c r="L166" s="104" t="str">
        <f t="shared" si="18"/>
        <v/>
      </c>
      <c r="M166" s="105" t="str">
        <f t="shared" si="19"/>
        <v/>
      </c>
      <c r="N166" s="93">
        <f t="shared" si="20"/>
        <v>0</v>
      </c>
      <c r="O166" s="106">
        <f t="shared" si="21"/>
        <v>0</v>
      </c>
      <c r="P166" s="93" t="str">
        <f t="shared" si="22"/>
        <v>Dins Periode Legal</v>
      </c>
      <c r="Q166" s="93" t="str">
        <f t="shared" si="23"/>
        <v xml:space="preserve"> - Dins Periode Legal</v>
      </c>
      <c r="R166" s="93" t="str">
        <f t="shared" si="24"/>
        <v xml:space="preserve"> - Import Total</v>
      </c>
      <c r="S166" s="110">
        <f t="shared" si="25"/>
        <v>0</v>
      </c>
      <c r="T166" s="107">
        <f t="shared" si="26"/>
        <v>0</v>
      </c>
      <c r="V166" s="91"/>
      <c r="W166" s="91"/>
      <c r="X166" s="91"/>
      <c r="Y166" s="91"/>
      <c r="Z166" s="91"/>
      <c r="AA166" s="91"/>
    </row>
    <row r="167" spans="3:27" x14ac:dyDescent="0.25">
      <c r="C167" s="95"/>
      <c r="D167" s="184"/>
      <c r="E167" s="179"/>
      <c r="F167" s="179"/>
      <c r="G167" s="179"/>
      <c r="H167" s="182"/>
      <c r="I167" s="183"/>
      <c r="J167" s="179"/>
      <c r="K167" s="180"/>
      <c r="L167" s="104" t="str">
        <f t="shared" si="18"/>
        <v/>
      </c>
      <c r="M167" s="105" t="str">
        <f t="shared" si="19"/>
        <v/>
      </c>
      <c r="N167" s="93">
        <f t="shared" si="20"/>
        <v>0</v>
      </c>
      <c r="O167" s="106">
        <f t="shared" si="21"/>
        <v>0</v>
      </c>
      <c r="P167" s="93" t="str">
        <f t="shared" si="22"/>
        <v>Dins Periode Legal</v>
      </c>
      <c r="Q167" s="93" t="str">
        <f t="shared" si="23"/>
        <v xml:space="preserve"> - Dins Periode Legal</v>
      </c>
      <c r="R167" s="93" t="str">
        <f t="shared" si="24"/>
        <v xml:space="preserve"> - Import Total</v>
      </c>
      <c r="S167" s="110">
        <f t="shared" si="25"/>
        <v>0</v>
      </c>
      <c r="T167" s="107">
        <f t="shared" si="26"/>
        <v>0</v>
      </c>
      <c r="V167" s="91"/>
      <c r="W167" s="91"/>
      <c r="X167" s="91"/>
      <c r="Y167" s="91"/>
      <c r="Z167" s="91"/>
      <c r="AA167" s="91"/>
    </row>
    <row r="168" spans="3:27" x14ac:dyDescent="0.25">
      <c r="C168" s="95"/>
      <c r="D168" s="184"/>
      <c r="E168" s="179"/>
      <c r="F168" s="179"/>
      <c r="G168" s="179"/>
      <c r="H168" s="182"/>
      <c r="I168" s="183"/>
      <c r="J168" s="179"/>
      <c r="K168" s="180"/>
      <c r="L168" s="104" t="str">
        <f t="shared" si="18"/>
        <v/>
      </c>
      <c r="M168" s="105" t="str">
        <f t="shared" si="19"/>
        <v/>
      </c>
      <c r="N168" s="93">
        <f t="shared" si="20"/>
        <v>0</v>
      </c>
      <c r="O168" s="106">
        <f t="shared" si="21"/>
        <v>0</v>
      </c>
      <c r="P168" s="93" t="str">
        <f t="shared" si="22"/>
        <v>Dins Periode Legal</v>
      </c>
      <c r="Q168" s="93" t="str">
        <f t="shared" si="23"/>
        <v xml:space="preserve"> - Dins Periode Legal</v>
      </c>
      <c r="R168" s="93" t="str">
        <f t="shared" si="24"/>
        <v xml:space="preserve"> - Import Total</v>
      </c>
      <c r="S168" s="110">
        <f t="shared" si="25"/>
        <v>0</v>
      </c>
      <c r="T168" s="107">
        <f t="shared" si="26"/>
        <v>0</v>
      </c>
      <c r="V168" s="91"/>
      <c r="W168" s="91"/>
      <c r="X168" s="91"/>
      <c r="Y168" s="91"/>
      <c r="Z168" s="91"/>
      <c r="AA168" s="91"/>
    </row>
    <row r="169" spans="3:27" x14ac:dyDescent="0.25">
      <c r="C169" s="95"/>
      <c r="D169" s="184"/>
      <c r="E169" s="179"/>
      <c r="F169" s="179"/>
      <c r="G169" s="179"/>
      <c r="H169" s="182"/>
      <c r="I169" s="183"/>
      <c r="J169" s="179"/>
      <c r="K169" s="180"/>
      <c r="L169" s="104" t="str">
        <f t="shared" si="18"/>
        <v/>
      </c>
      <c r="M169" s="105" t="str">
        <f t="shared" si="19"/>
        <v/>
      </c>
      <c r="N169" s="93">
        <f t="shared" si="20"/>
        <v>0</v>
      </c>
      <c r="O169" s="106">
        <f t="shared" si="21"/>
        <v>0</v>
      </c>
      <c r="P169" s="93" t="str">
        <f t="shared" si="22"/>
        <v>Dins Periode Legal</v>
      </c>
      <c r="Q169" s="93" t="str">
        <f t="shared" si="23"/>
        <v xml:space="preserve"> - Dins Periode Legal</v>
      </c>
      <c r="R169" s="93" t="str">
        <f t="shared" si="24"/>
        <v xml:space="preserve"> - Import Total</v>
      </c>
      <c r="S169" s="110">
        <f t="shared" si="25"/>
        <v>0</v>
      </c>
      <c r="T169" s="107">
        <f t="shared" si="26"/>
        <v>0</v>
      </c>
      <c r="V169" s="91"/>
      <c r="W169" s="91"/>
      <c r="X169" s="91"/>
      <c r="Y169" s="91"/>
      <c r="Z169" s="91"/>
      <c r="AA169" s="91"/>
    </row>
    <row r="170" spans="3:27" x14ac:dyDescent="0.25">
      <c r="C170" s="95"/>
      <c r="D170" s="184"/>
      <c r="E170" s="179"/>
      <c r="F170" s="179"/>
      <c r="G170" s="179"/>
      <c r="H170" s="182"/>
      <c r="I170" s="183"/>
      <c r="J170" s="179"/>
      <c r="K170" s="180"/>
      <c r="L170" s="104" t="str">
        <f t="shared" si="18"/>
        <v/>
      </c>
      <c r="M170" s="105" t="str">
        <f t="shared" si="19"/>
        <v/>
      </c>
      <c r="N170" s="93">
        <f t="shared" si="20"/>
        <v>0</v>
      </c>
      <c r="O170" s="106">
        <f t="shared" si="21"/>
        <v>0</v>
      </c>
      <c r="P170" s="93" t="str">
        <f t="shared" si="22"/>
        <v>Dins Periode Legal</v>
      </c>
      <c r="Q170" s="93" t="str">
        <f t="shared" si="23"/>
        <v xml:space="preserve"> - Dins Periode Legal</v>
      </c>
      <c r="R170" s="93" t="str">
        <f t="shared" si="24"/>
        <v xml:space="preserve"> - Import Total</v>
      </c>
      <c r="S170" s="110">
        <f t="shared" si="25"/>
        <v>0</v>
      </c>
      <c r="T170" s="107">
        <f t="shared" si="26"/>
        <v>0</v>
      </c>
      <c r="V170" s="91"/>
      <c r="W170" s="91"/>
      <c r="X170" s="91"/>
      <c r="Y170" s="91"/>
      <c r="Z170" s="91"/>
      <c r="AA170" s="91"/>
    </row>
    <row r="171" spans="3:27" s="91" customFormat="1" x14ac:dyDescent="0.25">
      <c r="C171" s="95"/>
      <c r="D171" s="184"/>
      <c r="E171" s="179"/>
      <c r="F171" s="179"/>
      <c r="G171" s="179"/>
      <c r="H171" s="182"/>
      <c r="I171" s="183"/>
      <c r="J171" s="179"/>
      <c r="K171" s="180"/>
      <c r="L171" s="104" t="str">
        <f t="shared" si="18"/>
        <v/>
      </c>
      <c r="M171" s="105" t="str">
        <f t="shared" si="19"/>
        <v/>
      </c>
      <c r="N171" s="93">
        <f t="shared" si="20"/>
        <v>0</v>
      </c>
      <c r="O171" s="106">
        <f t="shared" si="21"/>
        <v>0</v>
      </c>
      <c r="P171" s="93" t="str">
        <f t="shared" si="22"/>
        <v>Dins Periode Legal</v>
      </c>
      <c r="Q171" s="93" t="str">
        <f t="shared" si="23"/>
        <v xml:space="preserve"> - Dins Periode Legal</v>
      </c>
      <c r="R171" s="93" t="str">
        <f t="shared" si="24"/>
        <v xml:space="preserve"> - Import Total</v>
      </c>
      <c r="S171" s="110">
        <f t="shared" si="25"/>
        <v>0</v>
      </c>
      <c r="T171" s="107">
        <f t="shared" si="26"/>
        <v>0</v>
      </c>
    </row>
    <row r="172" spans="3:27" x14ac:dyDescent="0.25">
      <c r="C172" s="95"/>
      <c r="D172" s="184"/>
      <c r="E172" s="179"/>
      <c r="F172" s="179"/>
      <c r="G172" s="179"/>
      <c r="H172" s="182"/>
      <c r="I172" s="183"/>
      <c r="J172" s="179"/>
      <c r="K172" s="180"/>
      <c r="L172" s="104" t="str">
        <f t="shared" si="18"/>
        <v/>
      </c>
      <c r="M172" s="105" t="str">
        <f t="shared" si="19"/>
        <v/>
      </c>
      <c r="N172" s="93">
        <f t="shared" si="20"/>
        <v>0</v>
      </c>
      <c r="O172" s="106">
        <f t="shared" si="21"/>
        <v>0</v>
      </c>
      <c r="P172" s="93" t="str">
        <f t="shared" si="22"/>
        <v>Dins Periode Legal</v>
      </c>
      <c r="Q172" s="93" t="str">
        <f t="shared" si="23"/>
        <v xml:space="preserve"> - Dins Periode Legal</v>
      </c>
      <c r="R172" s="93" t="str">
        <f t="shared" si="24"/>
        <v xml:space="preserve"> - Import Total</v>
      </c>
      <c r="S172" s="110">
        <f t="shared" si="25"/>
        <v>0</v>
      </c>
      <c r="T172" s="107">
        <f t="shared" si="26"/>
        <v>0</v>
      </c>
      <c r="V172" s="91"/>
      <c r="W172" s="91"/>
      <c r="X172" s="91"/>
      <c r="Y172" s="91"/>
      <c r="Z172" s="91"/>
      <c r="AA172" s="91"/>
    </row>
    <row r="173" spans="3:27" x14ac:dyDescent="0.25">
      <c r="C173" s="188"/>
      <c r="D173" s="184"/>
      <c r="E173" s="179"/>
      <c r="F173" s="179"/>
      <c r="G173" s="179"/>
      <c r="H173" s="182"/>
      <c r="I173" s="183"/>
      <c r="J173" s="179"/>
      <c r="K173" s="180"/>
      <c r="L173" s="104" t="str">
        <f t="shared" si="18"/>
        <v/>
      </c>
      <c r="M173" s="105" t="str">
        <f t="shared" si="19"/>
        <v/>
      </c>
      <c r="N173" s="93">
        <f t="shared" si="20"/>
        <v>0</v>
      </c>
      <c r="O173" s="106">
        <f t="shared" si="21"/>
        <v>0</v>
      </c>
      <c r="P173" s="93" t="str">
        <f t="shared" si="22"/>
        <v>Dins Periode Legal</v>
      </c>
      <c r="Q173" s="93" t="str">
        <f t="shared" si="23"/>
        <v xml:space="preserve"> - Dins Periode Legal</v>
      </c>
      <c r="R173" s="93" t="str">
        <f t="shared" si="24"/>
        <v xml:space="preserve"> - Import Total</v>
      </c>
      <c r="S173" s="110">
        <f t="shared" si="25"/>
        <v>0</v>
      </c>
      <c r="T173" s="107">
        <f t="shared" si="26"/>
        <v>0</v>
      </c>
      <c r="V173" s="91"/>
      <c r="W173" s="91"/>
      <c r="X173" s="91"/>
      <c r="Y173" s="91"/>
      <c r="Z173" s="91"/>
      <c r="AA173" s="91"/>
    </row>
    <row r="174" spans="3:27" x14ac:dyDescent="0.25">
      <c r="C174" s="95"/>
      <c r="D174" s="184"/>
      <c r="E174" s="179"/>
      <c r="F174" s="179"/>
      <c r="G174" s="179"/>
      <c r="H174" s="182"/>
      <c r="I174" s="183"/>
      <c r="J174" s="179"/>
      <c r="K174" s="180"/>
      <c r="L174" s="104" t="str">
        <f t="shared" si="18"/>
        <v/>
      </c>
      <c r="M174" s="105" t="str">
        <f t="shared" si="19"/>
        <v/>
      </c>
      <c r="N174" s="93">
        <f t="shared" si="20"/>
        <v>0</v>
      </c>
      <c r="O174" s="106">
        <f t="shared" si="21"/>
        <v>0</v>
      </c>
      <c r="P174" s="93" t="str">
        <f t="shared" si="22"/>
        <v>Dins Periode Legal</v>
      </c>
      <c r="Q174" s="93" t="str">
        <f t="shared" si="23"/>
        <v xml:space="preserve"> - Dins Periode Legal</v>
      </c>
      <c r="R174" s="93" t="str">
        <f t="shared" si="24"/>
        <v xml:space="preserve"> - Import Total</v>
      </c>
      <c r="S174" s="110">
        <f t="shared" si="25"/>
        <v>0</v>
      </c>
      <c r="T174" s="107">
        <f t="shared" si="26"/>
        <v>0</v>
      </c>
      <c r="V174" s="91"/>
      <c r="W174" s="91"/>
      <c r="X174" s="91"/>
      <c r="Y174" s="91"/>
      <c r="Z174" s="91"/>
      <c r="AA174" s="91"/>
    </row>
    <row r="175" spans="3:27" x14ac:dyDescent="0.25">
      <c r="C175" s="95"/>
      <c r="D175" s="184"/>
      <c r="E175" s="179"/>
      <c r="F175" s="179"/>
      <c r="G175" s="179"/>
      <c r="H175" s="182"/>
      <c r="I175" s="183"/>
      <c r="J175" s="179"/>
      <c r="K175" s="180"/>
      <c r="L175" s="104" t="str">
        <f t="shared" si="18"/>
        <v/>
      </c>
      <c r="M175" s="105" t="str">
        <f t="shared" si="19"/>
        <v/>
      </c>
      <c r="N175" s="93">
        <f t="shared" si="20"/>
        <v>0</v>
      </c>
      <c r="O175" s="106">
        <f t="shared" si="21"/>
        <v>0</v>
      </c>
      <c r="P175" s="93" t="str">
        <f t="shared" si="22"/>
        <v>Dins Periode Legal</v>
      </c>
      <c r="Q175" s="93" t="str">
        <f t="shared" si="23"/>
        <v xml:space="preserve"> - Dins Periode Legal</v>
      </c>
      <c r="R175" s="93" t="str">
        <f t="shared" si="24"/>
        <v xml:space="preserve"> - Import Total</v>
      </c>
      <c r="S175" s="110">
        <f t="shared" si="25"/>
        <v>0</v>
      </c>
      <c r="T175" s="107">
        <f t="shared" si="26"/>
        <v>0</v>
      </c>
      <c r="V175" s="91"/>
      <c r="W175" s="91"/>
      <c r="X175" s="91"/>
      <c r="Y175" s="91"/>
      <c r="Z175" s="91"/>
      <c r="AA175" s="91"/>
    </row>
    <row r="176" spans="3:27" x14ac:dyDescent="0.25">
      <c r="C176" s="95"/>
      <c r="D176" s="184"/>
      <c r="E176" s="179"/>
      <c r="F176" s="179"/>
      <c r="G176" s="179"/>
      <c r="H176" s="182"/>
      <c r="I176" s="183"/>
      <c r="J176" s="179"/>
      <c r="K176" s="180"/>
      <c r="L176" s="104" t="str">
        <f t="shared" si="18"/>
        <v/>
      </c>
      <c r="M176" s="105" t="str">
        <f t="shared" si="19"/>
        <v/>
      </c>
      <c r="N176" s="93">
        <f t="shared" si="20"/>
        <v>0</v>
      </c>
      <c r="O176" s="106">
        <f t="shared" si="21"/>
        <v>0</v>
      </c>
      <c r="P176" s="93" t="str">
        <f t="shared" si="22"/>
        <v>Dins Periode Legal</v>
      </c>
      <c r="Q176" s="93" t="str">
        <f t="shared" si="23"/>
        <v xml:space="preserve"> - Dins Periode Legal</v>
      </c>
      <c r="R176" s="93" t="str">
        <f t="shared" si="24"/>
        <v xml:space="preserve"> - Import Total</v>
      </c>
      <c r="S176" s="110">
        <f t="shared" si="25"/>
        <v>0</v>
      </c>
      <c r="T176" s="107">
        <f t="shared" si="26"/>
        <v>0</v>
      </c>
      <c r="V176" s="91"/>
      <c r="W176" s="91"/>
      <c r="X176" s="91"/>
      <c r="Y176" s="91"/>
      <c r="Z176" s="91"/>
      <c r="AA176" s="91"/>
    </row>
    <row r="177" spans="3:27" x14ac:dyDescent="0.25">
      <c r="C177" s="95"/>
      <c r="D177" s="184"/>
      <c r="E177" s="179"/>
      <c r="F177" s="179"/>
      <c r="G177" s="179"/>
      <c r="H177" s="182"/>
      <c r="I177" s="183"/>
      <c r="J177" s="179"/>
      <c r="K177" s="180"/>
      <c r="L177" s="104" t="str">
        <f t="shared" si="18"/>
        <v/>
      </c>
      <c r="M177" s="105" t="str">
        <f t="shared" si="19"/>
        <v/>
      </c>
      <c r="N177" s="93">
        <f t="shared" si="20"/>
        <v>0</v>
      </c>
      <c r="O177" s="106">
        <f t="shared" si="21"/>
        <v>0</v>
      </c>
      <c r="P177" s="93" t="str">
        <f t="shared" si="22"/>
        <v>Dins Periode Legal</v>
      </c>
      <c r="Q177" s="93" t="str">
        <f t="shared" si="23"/>
        <v xml:space="preserve"> - Dins Periode Legal</v>
      </c>
      <c r="R177" s="93" t="str">
        <f t="shared" si="24"/>
        <v xml:space="preserve"> - Import Total</v>
      </c>
      <c r="S177" s="110">
        <f t="shared" si="25"/>
        <v>0</v>
      </c>
      <c r="T177" s="107">
        <f t="shared" si="26"/>
        <v>0</v>
      </c>
      <c r="V177" s="91"/>
      <c r="W177" s="91"/>
      <c r="X177" s="91"/>
      <c r="Y177" s="91"/>
      <c r="Z177" s="91"/>
      <c r="AA177" s="91"/>
    </row>
    <row r="178" spans="3:27" x14ac:dyDescent="0.25">
      <c r="C178" s="95"/>
      <c r="D178" s="184"/>
      <c r="E178" s="179"/>
      <c r="F178" s="179"/>
      <c r="G178" s="179"/>
      <c r="H178" s="182"/>
      <c r="I178" s="183"/>
      <c r="J178" s="179"/>
      <c r="K178" s="180"/>
      <c r="L178" s="104" t="str">
        <f t="shared" si="18"/>
        <v/>
      </c>
      <c r="M178" s="105" t="str">
        <f t="shared" si="19"/>
        <v/>
      </c>
      <c r="N178" s="93">
        <f t="shared" si="20"/>
        <v>0</v>
      </c>
      <c r="O178" s="106">
        <f t="shared" si="21"/>
        <v>0</v>
      </c>
      <c r="P178" s="93" t="str">
        <f t="shared" si="22"/>
        <v>Dins Periode Legal</v>
      </c>
      <c r="Q178" s="93" t="str">
        <f t="shared" si="23"/>
        <v xml:space="preserve"> - Dins Periode Legal</v>
      </c>
      <c r="R178" s="93" t="str">
        <f t="shared" si="24"/>
        <v xml:space="preserve"> - Import Total</v>
      </c>
      <c r="S178" s="110">
        <f t="shared" si="25"/>
        <v>0</v>
      </c>
      <c r="T178" s="107">
        <f t="shared" si="26"/>
        <v>0</v>
      </c>
      <c r="V178" s="91"/>
      <c r="W178" s="91"/>
      <c r="X178" s="91"/>
      <c r="Y178" s="91"/>
      <c r="Z178" s="91"/>
      <c r="AA178" s="91"/>
    </row>
    <row r="179" spans="3:27" x14ac:dyDescent="0.25">
      <c r="C179" s="95"/>
      <c r="D179" s="184"/>
      <c r="E179" s="179"/>
      <c r="F179" s="179"/>
      <c r="G179" s="179"/>
      <c r="H179" s="182"/>
      <c r="I179" s="183"/>
      <c r="J179" s="179"/>
      <c r="K179" s="180"/>
      <c r="L179" s="104" t="str">
        <f t="shared" si="18"/>
        <v/>
      </c>
      <c r="M179" s="105" t="str">
        <f t="shared" si="19"/>
        <v/>
      </c>
      <c r="N179" s="93">
        <f t="shared" si="20"/>
        <v>0</v>
      </c>
      <c r="O179" s="106">
        <f t="shared" si="21"/>
        <v>0</v>
      </c>
      <c r="P179" s="93" t="str">
        <f t="shared" si="22"/>
        <v>Dins Periode Legal</v>
      </c>
      <c r="Q179" s="93" t="str">
        <f t="shared" si="23"/>
        <v xml:space="preserve"> - Dins Periode Legal</v>
      </c>
      <c r="R179" s="93" t="str">
        <f t="shared" si="24"/>
        <v xml:space="preserve"> - Import Total</v>
      </c>
      <c r="S179" s="110">
        <f t="shared" si="25"/>
        <v>0</v>
      </c>
      <c r="T179" s="107">
        <f t="shared" si="26"/>
        <v>0</v>
      </c>
      <c r="V179" s="91"/>
      <c r="W179" s="91"/>
      <c r="X179" s="91"/>
      <c r="Y179" s="91"/>
      <c r="Z179" s="91"/>
      <c r="AA179" s="91"/>
    </row>
    <row r="180" spans="3:27" x14ac:dyDescent="0.25">
      <c r="C180" s="95"/>
      <c r="D180" s="184"/>
      <c r="E180" s="179"/>
      <c r="F180" s="179"/>
      <c r="G180" s="179"/>
      <c r="H180" s="182"/>
      <c r="I180" s="183"/>
      <c r="J180" s="179"/>
      <c r="K180" s="180"/>
      <c r="L180" s="104" t="str">
        <f t="shared" si="18"/>
        <v/>
      </c>
      <c r="M180" s="105" t="str">
        <f t="shared" si="19"/>
        <v/>
      </c>
      <c r="N180" s="93">
        <f t="shared" si="20"/>
        <v>0</v>
      </c>
      <c r="O180" s="106">
        <f t="shared" si="21"/>
        <v>0</v>
      </c>
      <c r="P180" s="93" t="str">
        <f t="shared" si="22"/>
        <v>Dins Periode Legal</v>
      </c>
      <c r="Q180" s="93" t="str">
        <f t="shared" si="23"/>
        <v xml:space="preserve"> - Dins Periode Legal</v>
      </c>
      <c r="R180" s="93" t="str">
        <f t="shared" si="24"/>
        <v xml:space="preserve"> - Import Total</v>
      </c>
      <c r="S180" s="110">
        <f t="shared" si="25"/>
        <v>0</v>
      </c>
      <c r="T180" s="107">
        <f t="shared" si="26"/>
        <v>0</v>
      </c>
      <c r="V180" s="91"/>
      <c r="W180" s="91"/>
      <c r="X180" s="91"/>
      <c r="Y180" s="91"/>
      <c r="Z180" s="91"/>
      <c r="AA180" s="91"/>
    </row>
    <row r="181" spans="3:27" x14ac:dyDescent="0.25">
      <c r="C181" s="95"/>
      <c r="D181" s="184"/>
      <c r="E181" s="179"/>
      <c r="F181" s="179"/>
      <c r="G181" s="179"/>
      <c r="H181" s="182"/>
      <c r="I181" s="183"/>
      <c r="J181" s="179"/>
      <c r="K181" s="180"/>
      <c r="L181" s="104" t="str">
        <f t="shared" si="18"/>
        <v/>
      </c>
      <c r="M181" s="105" t="str">
        <f t="shared" si="19"/>
        <v/>
      </c>
      <c r="N181" s="93">
        <f t="shared" si="20"/>
        <v>0</v>
      </c>
      <c r="O181" s="106">
        <f t="shared" si="21"/>
        <v>0</v>
      </c>
      <c r="P181" s="93" t="str">
        <f t="shared" si="22"/>
        <v>Dins Periode Legal</v>
      </c>
      <c r="Q181" s="93" t="str">
        <f t="shared" si="23"/>
        <v xml:space="preserve"> - Dins Periode Legal</v>
      </c>
      <c r="R181" s="93" t="str">
        <f t="shared" si="24"/>
        <v xml:space="preserve"> - Import Total</v>
      </c>
      <c r="S181" s="110">
        <f t="shared" si="25"/>
        <v>0</v>
      </c>
      <c r="T181" s="107">
        <f t="shared" si="26"/>
        <v>0</v>
      </c>
      <c r="V181" s="91"/>
      <c r="W181" s="91"/>
      <c r="X181" s="91"/>
      <c r="Y181" s="91"/>
      <c r="Z181" s="91"/>
      <c r="AA181" s="91"/>
    </row>
    <row r="182" spans="3:27" x14ac:dyDescent="0.25">
      <c r="C182" s="95"/>
      <c r="D182" s="184"/>
      <c r="E182" s="179"/>
      <c r="F182" s="179"/>
      <c r="G182" s="179"/>
      <c r="H182" s="182"/>
      <c r="I182" s="183"/>
      <c r="J182" s="179"/>
      <c r="K182" s="180"/>
      <c r="L182" s="104" t="str">
        <f t="shared" si="18"/>
        <v/>
      </c>
      <c r="M182" s="105" t="str">
        <f t="shared" si="19"/>
        <v/>
      </c>
      <c r="N182" s="93">
        <f t="shared" si="20"/>
        <v>0</v>
      </c>
      <c r="O182" s="106">
        <f t="shared" si="21"/>
        <v>0</v>
      </c>
      <c r="P182" s="93" t="str">
        <f t="shared" si="22"/>
        <v>Dins Periode Legal</v>
      </c>
      <c r="Q182" s="93" t="str">
        <f t="shared" si="23"/>
        <v xml:space="preserve"> - Dins Periode Legal</v>
      </c>
      <c r="R182" s="93" t="str">
        <f t="shared" si="24"/>
        <v xml:space="preserve"> - Import Total</v>
      </c>
      <c r="S182" s="110">
        <f t="shared" si="25"/>
        <v>0</v>
      </c>
      <c r="T182" s="107">
        <f t="shared" si="26"/>
        <v>0</v>
      </c>
      <c r="V182" s="91"/>
      <c r="W182" s="91"/>
      <c r="X182" s="91"/>
      <c r="Y182" s="91"/>
      <c r="Z182" s="91"/>
      <c r="AA182" s="91"/>
    </row>
    <row r="183" spans="3:27" x14ac:dyDescent="0.25">
      <c r="C183" s="95"/>
      <c r="D183" s="184"/>
      <c r="E183" s="179"/>
      <c r="F183" s="179"/>
      <c r="G183" s="179"/>
      <c r="H183" s="182"/>
      <c r="I183" s="183"/>
      <c r="J183" s="179"/>
      <c r="K183" s="180"/>
      <c r="L183" s="104" t="str">
        <f t="shared" si="18"/>
        <v/>
      </c>
      <c r="M183" s="105" t="str">
        <f t="shared" si="19"/>
        <v/>
      </c>
      <c r="N183" s="93">
        <f t="shared" si="20"/>
        <v>0</v>
      </c>
      <c r="O183" s="106">
        <f t="shared" si="21"/>
        <v>0</v>
      </c>
      <c r="P183" s="93" t="str">
        <f t="shared" si="22"/>
        <v>Dins Periode Legal</v>
      </c>
      <c r="Q183" s="93" t="str">
        <f t="shared" si="23"/>
        <v xml:space="preserve"> - Dins Periode Legal</v>
      </c>
      <c r="R183" s="93" t="str">
        <f t="shared" si="24"/>
        <v xml:space="preserve"> - Import Total</v>
      </c>
      <c r="S183" s="110">
        <f t="shared" si="25"/>
        <v>0</v>
      </c>
      <c r="T183" s="107">
        <f t="shared" si="26"/>
        <v>0</v>
      </c>
      <c r="V183" s="91"/>
      <c r="W183" s="91"/>
      <c r="X183" s="91"/>
      <c r="Y183" s="91"/>
      <c r="Z183" s="91"/>
      <c r="AA183" s="91"/>
    </row>
    <row r="184" spans="3:27" x14ac:dyDescent="0.25">
      <c r="C184" s="95"/>
      <c r="D184" s="184"/>
      <c r="E184" s="179"/>
      <c r="F184" s="179"/>
      <c r="G184" s="179"/>
      <c r="H184" s="182"/>
      <c r="I184" s="183"/>
      <c r="J184" s="179"/>
      <c r="K184" s="180"/>
      <c r="L184" s="104" t="str">
        <f t="shared" si="18"/>
        <v/>
      </c>
      <c r="M184" s="105" t="str">
        <f t="shared" si="19"/>
        <v/>
      </c>
      <c r="N184" s="93">
        <f t="shared" si="20"/>
        <v>0</v>
      </c>
      <c r="O184" s="106">
        <f t="shared" si="21"/>
        <v>0</v>
      </c>
      <c r="P184" s="93" t="str">
        <f t="shared" si="22"/>
        <v>Dins Periode Legal</v>
      </c>
      <c r="Q184" s="93" t="str">
        <f t="shared" si="23"/>
        <v xml:space="preserve"> - Dins Periode Legal</v>
      </c>
      <c r="R184" s="93" t="str">
        <f t="shared" si="24"/>
        <v xml:space="preserve"> - Import Total</v>
      </c>
      <c r="S184" s="110">
        <f t="shared" si="25"/>
        <v>0</v>
      </c>
      <c r="T184" s="107">
        <f t="shared" si="26"/>
        <v>0</v>
      </c>
      <c r="V184" s="91"/>
      <c r="W184" s="91"/>
      <c r="X184" s="91"/>
      <c r="Y184" s="91"/>
      <c r="Z184" s="91"/>
      <c r="AA184" s="91"/>
    </row>
    <row r="185" spans="3:27" x14ac:dyDescent="0.25">
      <c r="C185" s="95"/>
      <c r="D185" s="184"/>
      <c r="E185" s="179"/>
      <c r="F185" s="179"/>
      <c r="G185" s="179"/>
      <c r="H185" s="182"/>
      <c r="I185" s="183"/>
      <c r="J185" s="179"/>
      <c r="K185" s="180"/>
      <c r="L185" s="104" t="str">
        <f t="shared" si="18"/>
        <v/>
      </c>
      <c r="M185" s="105" t="str">
        <f t="shared" si="19"/>
        <v/>
      </c>
      <c r="N185" s="93">
        <f t="shared" si="20"/>
        <v>0</v>
      </c>
      <c r="O185" s="106">
        <f t="shared" si="21"/>
        <v>0</v>
      </c>
      <c r="P185" s="93" t="str">
        <f t="shared" si="22"/>
        <v>Dins Periode Legal</v>
      </c>
      <c r="Q185" s="93" t="str">
        <f t="shared" si="23"/>
        <v xml:space="preserve"> - Dins Periode Legal</v>
      </c>
      <c r="R185" s="93" t="str">
        <f t="shared" si="24"/>
        <v xml:space="preserve"> - Import Total</v>
      </c>
      <c r="S185" s="110">
        <f t="shared" si="25"/>
        <v>0</v>
      </c>
      <c r="T185" s="107">
        <f t="shared" si="26"/>
        <v>0</v>
      </c>
      <c r="V185" s="91"/>
      <c r="W185" s="91"/>
      <c r="X185" s="91"/>
      <c r="Y185" s="91"/>
      <c r="Z185" s="91"/>
      <c r="AA185" s="91"/>
    </row>
    <row r="186" spans="3:27" x14ac:dyDescent="0.25">
      <c r="C186" s="95"/>
      <c r="D186" s="184"/>
      <c r="E186" s="179"/>
      <c r="F186" s="179"/>
      <c r="G186" s="179"/>
      <c r="H186" s="182"/>
      <c r="I186" s="183"/>
      <c r="J186" s="179"/>
      <c r="K186" s="180"/>
      <c r="L186" s="104" t="str">
        <f t="shared" si="18"/>
        <v/>
      </c>
      <c r="M186" s="105" t="str">
        <f t="shared" si="19"/>
        <v/>
      </c>
      <c r="N186" s="93">
        <f t="shared" si="20"/>
        <v>0</v>
      </c>
      <c r="O186" s="106">
        <f t="shared" si="21"/>
        <v>0</v>
      </c>
      <c r="P186" s="93" t="str">
        <f t="shared" si="22"/>
        <v>Dins Periode Legal</v>
      </c>
      <c r="Q186" s="93" t="str">
        <f t="shared" si="23"/>
        <v xml:space="preserve"> - Dins Periode Legal</v>
      </c>
      <c r="R186" s="93" t="str">
        <f t="shared" si="24"/>
        <v xml:space="preserve"> - Import Total</v>
      </c>
      <c r="S186" s="110">
        <f t="shared" si="25"/>
        <v>0</v>
      </c>
      <c r="T186" s="107">
        <f t="shared" si="26"/>
        <v>0</v>
      </c>
      <c r="V186" s="91"/>
      <c r="W186" s="91"/>
      <c r="X186" s="91"/>
      <c r="Y186" s="91"/>
      <c r="Z186" s="91"/>
      <c r="AA186" s="91"/>
    </row>
    <row r="187" spans="3:27" x14ac:dyDescent="0.25">
      <c r="C187" s="188"/>
      <c r="D187" s="184"/>
      <c r="E187" s="179"/>
      <c r="F187" s="179"/>
      <c r="G187" s="179"/>
      <c r="H187" s="182"/>
      <c r="I187" s="183"/>
      <c r="J187" s="179"/>
      <c r="K187" s="180"/>
      <c r="L187" s="104" t="str">
        <f t="shared" si="18"/>
        <v/>
      </c>
      <c r="M187" s="105" t="str">
        <f t="shared" si="19"/>
        <v/>
      </c>
      <c r="N187" s="93">
        <f t="shared" si="20"/>
        <v>0</v>
      </c>
      <c r="O187" s="106">
        <f t="shared" si="21"/>
        <v>0</v>
      </c>
      <c r="P187" s="93" t="str">
        <f t="shared" si="22"/>
        <v>Dins Periode Legal</v>
      </c>
      <c r="Q187" s="93" t="str">
        <f t="shared" si="23"/>
        <v xml:space="preserve"> - Dins Periode Legal</v>
      </c>
      <c r="R187" s="93" t="str">
        <f t="shared" si="24"/>
        <v xml:space="preserve"> - Import Total</v>
      </c>
      <c r="S187" s="110">
        <f t="shared" si="25"/>
        <v>0</v>
      </c>
      <c r="T187" s="107">
        <f t="shared" si="26"/>
        <v>0</v>
      </c>
      <c r="V187" s="91"/>
      <c r="W187" s="91"/>
      <c r="X187" s="91"/>
      <c r="Y187" s="91"/>
      <c r="Z187" s="91"/>
      <c r="AA187" s="91"/>
    </row>
    <row r="188" spans="3:27" x14ac:dyDescent="0.25">
      <c r="C188" s="188"/>
      <c r="D188" s="184"/>
      <c r="E188" s="179"/>
      <c r="F188" s="179"/>
      <c r="G188" s="179"/>
      <c r="H188" s="182"/>
      <c r="I188" s="183"/>
      <c r="J188" s="179"/>
      <c r="K188" s="180"/>
      <c r="L188" s="104" t="str">
        <f t="shared" si="18"/>
        <v/>
      </c>
      <c r="M188" s="105" t="str">
        <f t="shared" si="19"/>
        <v/>
      </c>
      <c r="N188" s="93">
        <f t="shared" si="20"/>
        <v>0</v>
      </c>
      <c r="O188" s="106">
        <f t="shared" si="21"/>
        <v>0</v>
      </c>
      <c r="P188" s="93" t="str">
        <f t="shared" si="22"/>
        <v>Dins Periode Legal</v>
      </c>
      <c r="Q188" s="93" t="str">
        <f t="shared" si="23"/>
        <v xml:space="preserve"> - Dins Periode Legal</v>
      </c>
      <c r="R188" s="93" t="str">
        <f t="shared" si="24"/>
        <v xml:space="preserve"> - Import Total</v>
      </c>
      <c r="S188" s="110">
        <f t="shared" si="25"/>
        <v>0</v>
      </c>
      <c r="T188" s="107">
        <f t="shared" si="26"/>
        <v>0</v>
      </c>
      <c r="V188" s="91"/>
      <c r="W188" s="91"/>
      <c r="X188" s="91"/>
      <c r="Y188" s="91"/>
      <c r="Z188" s="91"/>
      <c r="AA188" s="91"/>
    </row>
    <row r="189" spans="3:27" x14ac:dyDescent="0.25">
      <c r="C189" s="95"/>
      <c r="D189" s="184"/>
      <c r="E189" s="179"/>
      <c r="F189" s="179"/>
      <c r="G189" s="179"/>
      <c r="H189" s="182"/>
      <c r="I189" s="183"/>
      <c r="J189" s="179"/>
      <c r="K189" s="180"/>
      <c r="L189" s="104" t="str">
        <f t="shared" si="18"/>
        <v/>
      </c>
      <c r="M189" s="105" t="str">
        <f t="shared" si="19"/>
        <v/>
      </c>
      <c r="N189" s="93">
        <f t="shared" si="20"/>
        <v>0</v>
      </c>
      <c r="O189" s="106">
        <f t="shared" si="21"/>
        <v>0</v>
      </c>
      <c r="P189" s="93" t="str">
        <f t="shared" si="22"/>
        <v>Dins Periode Legal</v>
      </c>
      <c r="Q189" s="93" t="str">
        <f t="shared" si="23"/>
        <v xml:space="preserve"> - Dins Periode Legal</v>
      </c>
      <c r="R189" s="93" t="str">
        <f t="shared" si="24"/>
        <v xml:space="preserve"> - Import Total</v>
      </c>
      <c r="S189" s="110">
        <f t="shared" si="25"/>
        <v>0</v>
      </c>
      <c r="T189" s="107">
        <f t="shared" si="26"/>
        <v>0</v>
      </c>
      <c r="V189" s="91"/>
      <c r="W189" s="91"/>
      <c r="X189" s="91"/>
      <c r="Y189" s="91"/>
      <c r="Z189" s="91"/>
      <c r="AA189" s="91"/>
    </row>
    <row r="190" spans="3:27" x14ac:dyDescent="0.25">
      <c r="C190" s="188"/>
      <c r="D190" s="184"/>
      <c r="E190" s="179"/>
      <c r="F190" s="179"/>
      <c r="G190" s="179"/>
      <c r="H190" s="182"/>
      <c r="I190" s="183"/>
      <c r="J190" s="179"/>
      <c r="K190" s="180"/>
      <c r="L190" s="104" t="str">
        <f t="shared" si="18"/>
        <v/>
      </c>
      <c r="M190" s="105" t="str">
        <f t="shared" si="19"/>
        <v/>
      </c>
      <c r="N190" s="93">
        <f t="shared" si="20"/>
        <v>0</v>
      </c>
      <c r="O190" s="106">
        <f t="shared" si="21"/>
        <v>0</v>
      </c>
      <c r="P190" s="93" t="str">
        <f t="shared" si="22"/>
        <v>Dins Periode Legal</v>
      </c>
      <c r="Q190" s="93" t="str">
        <f t="shared" si="23"/>
        <v xml:space="preserve"> - Dins Periode Legal</v>
      </c>
      <c r="R190" s="93" t="str">
        <f t="shared" si="24"/>
        <v xml:space="preserve"> - Import Total</v>
      </c>
      <c r="S190" s="110">
        <f t="shared" si="25"/>
        <v>0</v>
      </c>
      <c r="T190" s="107">
        <f t="shared" si="26"/>
        <v>0</v>
      </c>
      <c r="V190" s="91"/>
      <c r="W190" s="91"/>
      <c r="X190" s="91"/>
      <c r="Y190" s="91"/>
      <c r="Z190" s="91"/>
      <c r="AA190" s="91"/>
    </row>
    <row r="191" spans="3:27" x14ac:dyDescent="0.25">
      <c r="C191" s="188"/>
      <c r="D191" s="184"/>
      <c r="E191" s="179"/>
      <c r="F191" s="179"/>
      <c r="G191" s="179"/>
      <c r="H191" s="182"/>
      <c r="I191" s="183"/>
      <c r="J191" s="179"/>
      <c r="K191" s="180"/>
      <c r="L191" s="104" t="str">
        <f t="shared" si="18"/>
        <v/>
      </c>
      <c r="M191" s="105" t="str">
        <f t="shared" si="19"/>
        <v/>
      </c>
      <c r="N191" s="93">
        <f t="shared" si="20"/>
        <v>0</v>
      </c>
      <c r="O191" s="106">
        <f t="shared" si="21"/>
        <v>0</v>
      </c>
      <c r="P191" s="93" t="str">
        <f t="shared" si="22"/>
        <v>Dins Periode Legal</v>
      </c>
      <c r="Q191" s="93" t="str">
        <f t="shared" si="23"/>
        <v xml:space="preserve"> - Dins Periode Legal</v>
      </c>
      <c r="R191" s="93" t="str">
        <f t="shared" si="24"/>
        <v xml:space="preserve"> - Import Total</v>
      </c>
      <c r="S191" s="110">
        <f t="shared" si="25"/>
        <v>0</v>
      </c>
      <c r="T191" s="107">
        <f t="shared" si="26"/>
        <v>0</v>
      </c>
      <c r="V191" s="91"/>
      <c r="W191" s="91"/>
      <c r="X191" s="91"/>
      <c r="Y191" s="91"/>
      <c r="Z191" s="91"/>
      <c r="AA191" s="91"/>
    </row>
    <row r="192" spans="3:27" x14ac:dyDescent="0.25">
      <c r="C192" s="188"/>
      <c r="D192" s="184"/>
      <c r="E192" s="179"/>
      <c r="F192" s="179"/>
      <c r="G192" s="179"/>
      <c r="H192" s="182"/>
      <c r="I192" s="183"/>
      <c r="J192" s="179"/>
      <c r="K192" s="180"/>
      <c r="L192" s="104" t="str">
        <f t="shared" ref="L192:L246" si="27">IF(D192="","",MONTH(D192))</f>
        <v/>
      </c>
      <c r="M192" s="105" t="str">
        <f t="shared" ref="M192:M246" si="28">IF(L192="","",VLOOKUP(L192,$AJ$8:$AK$19,2,FALSE))</f>
        <v/>
      </c>
      <c r="N192" s="93">
        <f t="shared" ref="N192:N248" si="29">IF(D192="",0,D192-C192)</f>
        <v>0</v>
      </c>
      <c r="O192" s="106">
        <f t="shared" ref="O192:O248" si="30">K192*N192</f>
        <v>0</v>
      </c>
      <c r="P192" s="93" t="str">
        <f t="shared" ref="P192:P248" si="31">IF(N192&lt;=30,"Dins Periode Legal","Fora Periode Legal")</f>
        <v>Dins Periode Legal</v>
      </c>
      <c r="Q192" s="93" t="str">
        <f t="shared" ref="Q192:Q248" si="32">CONCATENATE($M192," - ",P192)</f>
        <v xml:space="preserve"> - Dins Periode Legal</v>
      </c>
      <c r="R192" s="93" t="str">
        <f t="shared" ref="R192:R246" si="33">CONCATENATE($M192," - Import Total")</f>
        <v xml:space="preserve"> - Import Total</v>
      </c>
      <c r="S192" s="110">
        <f t="shared" ref="S192:S246" si="34">IF(M192="",0,K192/(VLOOKUP(R192,$X$9:$Y$27,2,FALSE))*N192)</f>
        <v>0</v>
      </c>
      <c r="T192" s="107">
        <f t="shared" ref="T192:T246" si="35">IF(L192="",0,1)</f>
        <v>0</v>
      </c>
      <c r="V192" s="91"/>
      <c r="W192" s="91"/>
      <c r="X192" s="91"/>
      <c r="Y192" s="91"/>
      <c r="Z192" s="91"/>
      <c r="AA192" s="91"/>
    </row>
    <row r="193" spans="3:27" x14ac:dyDescent="0.25">
      <c r="C193" s="188"/>
      <c r="D193" s="184"/>
      <c r="E193" s="179"/>
      <c r="F193" s="179"/>
      <c r="G193" s="179"/>
      <c r="H193" s="182"/>
      <c r="I193" s="183"/>
      <c r="J193" s="179"/>
      <c r="K193" s="180"/>
      <c r="L193" s="104" t="str">
        <f t="shared" si="27"/>
        <v/>
      </c>
      <c r="M193" s="105" t="str">
        <f t="shared" si="28"/>
        <v/>
      </c>
      <c r="N193" s="93">
        <f t="shared" si="29"/>
        <v>0</v>
      </c>
      <c r="O193" s="106">
        <f t="shared" si="30"/>
        <v>0</v>
      </c>
      <c r="P193" s="93" t="str">
        <f t="shared" si="31"/>
        <v>Dins Periode Legal</v>
      </c>
      <c r="Q193" s="93" t="str">
        <f t="shared" si="32"/>
        <v xml:space="preserve"> - Dins Periode Legal</v>
      </c>
      <c r="R193" s="93" t="str">
        <f t="shared" si="33"/>
        <v xml:space="preserve"> - Import Total</v>
      </c>
      <c r="S193" s="110">
        <f t="shared" si="34"/>
        <v>0</v>
      </c>
      <c r="T193" s="107">
        <f t="shared" si="35"/>
        <v>0</v>
      </c>
      <c r="V193" s="91"/>
      <c r="W193" s="91"/>
      <c r="X193" s="91"/>
      <c r="Y193" s="91"/>
      <c r="Z193" s="91"/>
      <c r="AA193" s="91"/>
    </row>
    <row r="194" spans="3:27" x14ac:dyDescent="0.25">
      <c r="C194" s="188"/>
      <c r="D194" s="184"/>
      <c r="E194" s="179"/>
      <c r="F194" s="179"/>
      <c r="G194" s="179"/>
      <c r="H194" s="182"/>
      <c r="I194" s="183"/>
      <c r="J194" s="179"/>
      <c r="K194" s="180"/>
      <c r="L194" s="104" t="str">
        <f t="shared" si="27"/>
        <v/>
      </c>
      <c r="M194" s="105" t="str">
        <f t="shared" si="28"/>
        <v/>
      </c>
      <c r="N194" s="93">
        <f t="shared" si="29"/>
        <v>0</v>
      </c>
      <c r="O194" s="106">
        <f t="shared" si="30"/>
        <v>0</v>
      </c>
      <c r="P194" s="93" t="str">
        <f t="shared" si="31"/>
        <v>Dins Periode Legal</v>
      </c>
      <c r="Q194" s="93" t="str">
        <f t="shared" si="32"/>
        <v xml:space="preserve"> - Dins Periode Legal</v>
      </c>
      <c r="R194" s="93" t="str">
        <f t="shared" si="33"/>
        <v xml:space="preserve"> - Import Total</v>
      </c>
      <c r="S194" s="110">
        <f t="shared" si="34"/>
        <v>0</v>
      </c>
      <c r="T194" s="107">
        <f t="shared" si="35"/>
        <v>0</v>
      </c>
      <c r="V194" s="91"/>
      <c r="W194" s="91"/>
      <c r="X194" s="91"/>
      <c r="Y194" s="91"/>
      <c r="Z194" s="91"/>
      <c r="AA194" s="91"/>
    </row>
    <row r="195" spans="3:27" x14ac:dyDescent="0.25">
      <c r="C195" s="95"/>
      <c r="D195" s="184"/>
      <c r="E195" s="179"/>
      <c r="F195" s="179"/>
      <c r="G195" s="179"/>
      <c r="H195" s="182"/>
      <c r="I195" s="183"/>
      <c r="J195" s="179"/>
      <c r="K195" s="180"/>
      <c r="L195" s="104" t="str">
        <f t="shared" si="27"/>
        <v/>
      </c>
      <c r="M195" s="105" t="str">
        <f t="shared" si="28"/>
        <v/>
      </c>
      <c r="N195" s="93">
        <f t="shared" si="29"/>
        <v>0</v>
      </c>
      <c r="O195" s="106">
        <f t="shared" si="30"/>
        <v>0</v>
      </c>
      <c r="P195" s="93" t="str">
        <f t="shared" si="31"/>
        <v>Dins Periode Legal</v>
      </c>
      <c r="Q195" s="93" t="str">
        <f t="shared" si="32"/>
        <v xml:space="preserve"> - Dins Periode Legal</v>
      </c>
      <c r="R195" s="93" t="str">
        <f t="shared" si="33"/>
        <v xml:space="preserve"> - Import Total</v>
      </c>
      <c r="S195" s="110">
        <f t="shared" si="34"/>
        <v>0</v>
      </c>
      <c r="T195" s="107">
        <f t="shared" si="35"/>
        <v>0</v>
      </c>
      <c r="V195" s="91"/>
      <c r="W195" s="91"/>
      <c r="X195" s="91"/>
      <c r="Y195" s="91"/>
      <c r="Z195" s="91"/>
      <c r="AA195" s="91"/>
    </row>
    <row r="196" spans="3:27" x14ac:dyDescent="0.25">
      <c r="C196" s="188"/>
      <c r="D196" s="184"/>
      <c r="E196" s="179"/>
      <c r="F196" s="179"/>
      <c r="G196" s="179"/>
      <c r="H196" s="182"/>
      <c r="I196" s="183"/>
      <c r="J196" s="179"/>
      <c r="K196" s="180"/>
      <c r="L196" s="104" t="str">
        <f t="shared" si="27"/>
        <v/>
      </c>
      <c r="M196" s="105" t="str">
        <f t="shared" si="28"/>
        <v/>
      </c>
      <c r="N196" s="93">
        <f t="shared" si="29"/>
        <v>0</v>
      </c>
      <c r="O196" s="106">
        <f t="shared" si="30"/>
        <v>0</v>
      </c>
      <c r="P196" s="93" t="str">
        <f t="shared" si="31"/>
        <v>Dins Periode Legal</v>
      </c>
      <c r="Q196" s="93" t="str">
        <f t="shared" si="32"/>
        <v xml:space="preserve"> - Dins Periode Legal</v>
      </c>
      <c r="R196" s="93" t="str">
        <f t="shared" si="33"/>
        <v xml:space="preserve"> - Import Total</v>
      </c>
      <c r="S196" s="110">
        <f t="shared" si="34"/>
        <v>0</v>
      </c>
      <c r="T196" s="107">
        <f t="shared" si="35"/>
        <v>0</v>
      </c>
      <c r="V196" s="91"/>
      <c r="W196" s="91"/>
      <c r="X196" s="91"/>
      <c r="Y196" s="91"/>
      <c r="Z196" s="91"/>
      <c r="AA196" s="91"/>
    </row>
    <row r="197" spans="3:27" x14ac:dyDescent="0.25">
      <c r="C197" s="188"/>
      <c r="D197" s="184"/>
      <c r="E197" s="179"/>
      <c r="F197" s="179"/>
      <c r="G197" s="179"/>
      <c r="H197" s="182"/>
      <c r="I197" s="183"/>
      <c r="J197" s="179"/>
      <c r="K197" s="180"/>
      <c r="L197" s="104" t="str">
        <f t="shared" si="27"/>
        <v/>
      </c>
      <c r="M197" s="105" t="str">
        <f t="shared" si="28"/>
        <v/>
      </c>
      <c r="N197" s="93">
        <f t="shared" si="29"/>
        <v>0</v>
      </c>
      <c r="O197" s="106">
        <f t="shared" si="30"/>
        <v>0</v>
      </c>
      <c r="P197" s="93" t="str">
        <f t="shared" si="31"/>
        <v>Dins Periode Legal</v>
      </c>
      <c r="Q197" s="93" t="str">
        <f t="shared" si="32"/>
        <v xml:space="preserve"> - Dins Periode Legal</v>
      </c>
      <c r="R197" s="93" t="str">
        <f t="shared" si="33"/>
        <v xml:space="preserve"> - Import Total</v>
      </c>
      <c r="S197" s="110">
        <f t="shared" si="34"/>
        <v>0</v>
      </c>
      <c r="T197" s="107">
        <f t="shared" si="35"/>
        <v>0</v>
      </c>
      <c r="V197" s="91"/>
      <c r="W197" s="91"/>
      <c r="X197" s="91"/>
      <c r="Y197" s="91"/>
      <c r="Z197" s="91"/>
      <c r="AA197" s="91"/>
    </row>
    <row r="198" spans="3:27" x14ac:dyDescent="0.25">
      <c r="C198" s="188"/>
      <c r="D198" s="184"/>
      <c r="E198" s="179"/>
      <c r="F198" s="179"/>
      <c r="G198" s="179"/>
      <c r="H198" s="182"/>
      <c r="I198" s="183"/>
      <c r="J198" s="179"/>
      <c r="K198" s="180"/>
      <c r="L198" s="104" t="str">
        <f t="shared" si="27"/>
        <v/>
      </c>
      <c r="M198" s="105" t="str">
        <f t="shared" si="28"/>
        <v/>
      </c>
      <c r="N198" s="93">
        <f t="shared" si="29"/>
        <v>0</v>
      </c>
      <c r="O198" s="106">
        <f t="shared" si="30"/>
        <v>0</v>
      </c>
      <c r="P198" s="93" t="str">
        <f t="shared" si="31"/>
        <v>Dins Periode Legal</v>
      </c>
      <c r="Q198" s="93" t="str">
        <f t="shared" si="32"/>
        <v xml:space="preserve"> - Dins Periode Legal</v>
      </c>
      <c r="R198" s="93" t="str">
        <f t="shared" si="33"/>
        <v xml:space="preserve"> - Import Total</v>
      </c>
      <c r="S198" s="110">
        <f t="shared" si="34"/>
        <v>0</v>
      </c>
      <c r="T198" s="107">
        <f t="shared" si="35"/>
        <v>0</v>
      </c>
      <c r="V198" s="91"/>
      <c r="W198" s="91"/>
      <c r="X198" s="91"/>
      <c r="Y198" s="91"/>
      <c r="Z198" s="91"/>
      <c r="AA198" s="91"/>
    </row>
    <row r="199" spans="3:27" x14ac:dyDescent="0.25">
      <c r="C199" s="188"/>
      <c r="D199" s="184"/>
      <c r="E199" s="179"/>
      <c r="F199" s="179"/>
      <c r="G199" s="179"/>
      <c r="H199" s="182"/>
      <c r="I199" s="183"/>
      <c r="J199" s="179"/>
      <c r="K199" s="180"/>
      <c r="L199" s="104" t="str">
        <f t="shared" si="27"/>
        <v/>
      </c>
      <c r="M199" s="105" t="str">
        <f t="shared" si="28"/>
        <v/>
      </c>
      <c r="N199" s="93">
        <f t="shared" si="29"/>
        <v>0</v>
      </c>
      <c r="O199" s="106">
        <f t="shared" si="30"/>
        <v>0</v>
      </c>
      <c r="P199" s="93" t="str">
        <f t="shared" si="31"/>
        <v>Dins Periode Legal</v>
      </c>
      <c r="Q199" s="93" t="str">
        <f t="shared" si="32"/>
        <v xml:space="preserve"> - Dins Periode Legal</v>
      </c>
      <c r="R199" s="93" t="str">
        <f t="shared" si="33"/>
        <v xml:space="preserve"> - Import Total</v>
      </c>
      <c r="S199" s="110">
        <f t="shared" si="34"/>
        <v>0</v>
      </c>
      <c r="T199" s="107">
        <f t="shared" si="35"/>
        <v>0</v>
      </c>
      <c r="V199" s="91"/>
      <c r="W199" s="91"/>
      <c r="X199" s="91"/>
      <c r="Y199" s="91"/>
      <c r="Z199" s="91"/>
      <c r="AA199" s="91"/>
    </row>
    <row r="200" spans="3:27" x14ac:dyDescent="0.25">
      <c r="C200" s="95"/>
      <c r="D200" s="184"/>
      <c r="E200" s="179"/>
      <c r="F200" s="179"/>
      <c r="G200" s="179"/>
      <c r="H200" s="182"/>
      <c r="I200" s="183"/>
      <c r="J200" s="179"/>
      <c r="K200" s="180"/>
      <c r="L200" s="104" t="str">
        <f t="shared" si="27"/>
        <v/>
      </c>
      <c r="M200" s="105" t="str">
        <f t="shared" si="28"/>
        <v/>
      </c>
      <c r="N200" s="93">
        <f t="shared" si="29"/>
        <v>0</v>
      </c>
      <c r="O200" s="106">
        <f t="shared" si="30"/>
        <v>0</v>
      </c>
      <c r="P200" s="93" t="str">
        <f t="shared" si="31"/>
        <v>Dins Periode Legal</v>
      </c>
      <c r="Q200" s="93" t="str">
        <f t="shared" si="32"/>
        <v xml:space="preserve"> - Dins Periode Legal</v>
      </c>
      <c r="R200" s="93" t="str">
        <f t="shared" si="33"/>
        <v xml:space="preserve"> - Import Total</v>
      </c>
      <c r="S200" s="110">
        <f t="shared" si="34"/>
        <v>0</v>
      </c>
      <c r="T200" s="107">
        <f t="shared" si="35"/>
        <v>0</v>
      </c>
      <c r="V200" s="91"/>
      <c r="W200" s="91"/>
      <c r="X200" s="91"/>
      <c r="Y200" s="91"/>
      <c r="Z200" s="91"/>
      <c r="AA200" s="91"/>
    </row>
    <row r="201" spans="3:27" x14ac:dyDescent="0.25">
      <c r="C201" s="188"/>
      <c r="D201" s="184"/>
      <c r="E201" s="179"/>
      <c r="F201" s="179"/>
      <c r="G201" s="179"/>
      <c r="H201" s="182"/>
      <c r="I201" s="183"/>
      <c r="J201" s="179"/>
      <c r="K201" s="180"/>
      <c r="L201" s="104" t="str">
        <f t="shared" si="27"/>
        <v/>
      </c>
      <c r="M201" s="105" t="str">
        <f t="shared" si="28"/>
        <v/>
      </c>
      <c r="N201" s="93">
        <f t="shared" si="29"/>
        <v>0</v>
      </c>
      <c r="O201" s="106">
        <f t="shared" si="30"/>
        <v>0</v>
      </c>
      <c r="P201" s="93" t="str">
        <f t="shared" si="31"/>
        <v>Dins Periode Legal</v>
      </c>
      <c r="Q201" s="93" t="str">
        <f t="shared" si="32"/>
        <v xml:space="preserve"> - Dins Periode Legal</v>
      </c>
      <c r="R201" s="93" t="str">
        <f t="shared" si="33"/>
        <v xml:space="preserve"> - Import Total</v>
      </c>
      <c r="S201" s="110">
        <f t="shared" si="34"/>
        <v>0</v>
      </c>
      <c r="T201" s="107">
        <f t="shared" si="35"/>
        <v>0</v>
      </c>
      <c r="V201" s="91"/>
      <c r="W201" s="91"/>
      <c r="X201" s="91"/>
      <c r="Y201" s="91"/>
      <c r="Z201" s="91"/>
      <c r="AA201" s="91"/>
    </row>
    <row r="202" spans="3:27" x14ac:dyDescent="0.25">
      <c r="C202" s="95"/>
      <c r="D202" s="184"/>
      <c r="E202" s="179"/>
      <c r="F202" s="179"/>
      <c r="G202" s="179"/>
      <c r="H202" s="182"/>
      <c r="I202" s="183"/>
      <c r="J202" s="179"/>
      <c r="K202" s="180"/>
      <c r="L202" s="104" t="str">
        <f t="shared" si="27"/>
        <v/>
      </c>
      <c r="M202" s="105" t="str">
        <f t="shared" si="28"/>
        <v/>
      </c>
      <c r="N202" s="93">
        <f t="shared" si="29"/>
        <v>0</v>
      </c>
      <c r="O202" s="106">
        <f t="shared" si="30"/>
        <v>0</v>
      </c>
      <c r="P202" s="93" t="str">
        <f t="shared" si="31"/>
        <v>Dins Periode Legal</v>
      </c>
      <c r="Q202" s="93" t="str">
        <f t="shared" si="32"/>
        <v xml:space="preserve"> - Dins Periode Legal</v>
      </c>
      <c r="R202" s="93" t="str">
        <f t="shared" si="33"/>
        <v xml:space="preserve"> - Import Total</v>
      </c>
      <c r="S202" s="110">
        <f t="shared" si="34"/>
        <v>0</v>
      </c>
      <c r="T202" s="107">
        <f t="shared" si="35"/>
        <v>0</v>
      </c>
      <c r="V202" s="91"/>
      <c r="W202" s="91"/>
      <c r="X202" s="91"/>
      <c r="Y202" s="91"/>
      <c r="Z202" s="91"/>
      <c r="AA202" s="91"/>
    </row>
    <row r="203" spans="3:27" x14ac:dyDescent="0.25">
      <c r="C203" s="95"/>
      <c r="D203" s="184"/>
      <c r="E203" s="179"/>
      <c r="F203" s="179"/>
      <c r="G203" s="179"/>
      <c r="H203" s="182"/>
      <c r="I203" s="183"/>
      <c r="J203" s="179"/>
      <c r="K203" s="180"/>
      <c r="L203" s="104" t="str">
        <f t="shared" si="27"/>
        <v/>
      </c>
      <c r="M203" s="105" t="str">
        <f t="shared" si="28"/>
        <v/>
      </c>
      <c r="N203" s="93">
        <f t="shared" si="29"/>
        <v>0</v>
      </c>
      <c r="O203" s="106">
        <f t="shared" si="30"/>
        <v>0</v>
      </c>
      <c r="P203" s="93" t="str">
        <f t="shared" si="31"/>
        <v>Dins Periode Legal</v>
      </c>
      <c r="Q203" s="93" t="str">
        <f t="shared" si="32"/>
        <v xml:space="preserve"> - Dins Periode Legal</v>
      </c>
      <c r="R203" s="93" t="str">
        <f t="shared" si="33"/>
        <v xml:space="preserve"> - Import Total</v>
      </c>
      <c r="S203" s="110">
        <f t="shared" si="34"/>
        <v>0</v>
      </c>
      <c r="T203" s="107">
        <f t="shared" si="35"/>
        <v>0</v>
      </c>
      <c r="V203" s="91"/>
      <c r="W203" s="91"/>
      <c r="X203" s="91"/>
      <c r="Y203" s="91"/>
      <c r="Z203" s="91"/>
      <c r="AA203" s="91"/>
    </row>
    <row r="204" spans="3:27" x14ac:dyDescent="0.25">
      <c r="C204" s="95"/>
      <c r="D204" s="184"/>
      <c r="E204" s="179"/>
      <c r="F204" s="179"/>
      <c r="G204" s="179"/>
      <c r="H204" s="182"/>
      <c r="I204" s="183"/>
      <c r="J204" s="179"/>
      <c r="K204" s="180"/>
      <c r="L204" s="104" t="str">
        <f t="shared" si="27"/>
        <v/>
      </c>
      <c r="M204" s="105" t="str">
        <f t="shared" si="28"/>
        <v/>
      </c>
      <c r="N204" s="93">
        <f t="shared" si="29"/>
        <v>0</v>
      </c>
      <c r="O204" s="106">
        <f t="shared" si="30"/>
        <v>0</v>
      </c>
      <c r="P204" s="93" t="str">
        <f t="shared" si="31"/>
        <v>Dins Periode Legal</v>
      </c>
      <c r="Q204" s="93" t="str">
        <f t="shared" si="32"/>
        <v xml:space="preserve"> - Dins Periode Legal</v>
      </c>
      <c r="R204" s="93" t="str">
        <f t="shared" si="33"/>
        <v xml:space="preserve"> - Import Total</v>
      </c>
      <c r="S204" s="110">
        <f t="shared" si="34"/>
        <v>0</v>
      </c>
      <c r="T204" s="107">
        <f t="shared" si="35"/>
        <v>0</v>
      </c>
      <c r="V204" s="91"/>
      <c r="W204" s="91"/>
      <c r="X204" s="91"/>
      <c r="Y204" s="91"/>
      <c r="Z204" s="91"/>
      <c r="AA204" s="91"/>
    </row>
    <row r="205" spans="3:27" x14ac:dyDescent="0.25">
      <c r="C205" s="188"/>
      <c r="D205" s="184"/>
      <c r="E205" s="179"/>
      <c r="F205" s="179"/>
      <c r="G205" s="179"/>
      <c r="H205" s="182"/>
      <c r="I205" s="183"/>
      <c r="J205" s="179"/>
      <c r="K205" s="180"/>
      <c r="L205" s="104" t="str">
        <f t="shared" si="27"/>
        <v/>
      </c>
      <c r="M205" s="105" t="str">
        <f t="shared" si="28"/>
        <v/>
      </c>
      <c r="N205" s="93">
        <f t="shared" si="29"/>
        <v>0</v>
      </c>
      <c r="O205" s="106">
        <f t="shared" si="30"/>
        <v>0</v>
      </c>
      <c r="P205" s="93" t="str">
        <f t="shared" si="31"/>
        <v>Dins Periode Legal</v>
      </c>
      <c r="Q205" s="93" t="str">
        <f t="shared" si="32"/>
        <v xml:space="preserve"> - Dins Periode Legal</v>
      </c>
      <c r="R205" s="93" t="str">
        <f t="shared" si="33"/>
        <v xml:space="preserve"> - Import Total</v>
      </c>
      <c r="S205" s="110">
        <f t="shared" si="34"/>
        <v>0</v>
      </c>
      <c r="T205" s="107">
        <f t="shared" si="35"/>
        <v>0</v>
      </c>
      <c r="V205" s="91"/>
      <c r="W205" s="91"/>
      <c r="X205" s="91"/>
      <c r="Y205" s="91"/>
      <c r="Z205" s="91"/>
      <c r="AA205" s="91"/>
    </row>
    <row r="206" spans="3:27" x14ac:dyDescent="0.25">
      <c r="C206" s="95"/>
      <c r="D206" s="184"/>
      <c r="E206" s="179"/>
      <c r="F206" s="179"/>
      <c r="G206" s="179"/>
      <c r="H206" s="182"/>
      <c r="I206" s="183"/>
      <c r="J206" s="179"/>
      <c r="K206" s="180"/>
      <c r="L206" s="104" t="str">
        <f t="shared" si="27"/>
        <v/>
      </c>
      <c r="M206" s="105" t="str">
        <f t="shared" si="28"/>
        <v/>
      </c>
      <c r="N206" s="93">
        <f t="shared" si="29"/>
        <v>0</v>
      </c>
      <c r="O206" s="106">
        <f t="shared" si="30"/>
        <v>0</v>
      </c>
      <c r="P206" s="93" t="str">
        <f t="shared" si="31"/>
        <v>Dins Periode Legal</v>
      </c>
      <c r="Q206" s="93" t="str">
        <f t="shared" si="32"/>
        <v xml:space="preserve"> - Dins Periode Legal</v>
      </c>
      <c r="R206" s="93" t="str">
        <f t="shared" si="33"/>
        <v xml:space="preserve"> - Import Total</v>
      </c>
      <c r="S206" s="110">
        <f t="shared" si="34"/>
        <v>0</v>
      </c>
      <c r="T206" s="107">
        <f t="shared" si="35"/>
        <v>0</v>
      </c>
      <c r="V206" s="91"/>
      <c r="W206" s="91"/>
      <c r="X206" s="91"/>
      <c r="Y206" s="91"/>
      <c r="Z206" s="91"/>
      <c r="AA206" s="91"/>
    </row>
    <row r="207" spans="3:27" x14ac:dyDescent="0.25">
      <c r="C207" s="188"/>
      <c r="D207" s="184"/>
      <c r="E207" s="179"/>
      <c r="F207" s="179"/>
      <c r="G207" s="179"/>
      <c r="H207" s="182"/>
      <c r="I207" s="183"/>
      <c r="J207" s="179"/>
      <c r="K207" s="180"/>
      <c r="L207" s="104" t="str">
        <f t="shared" si="27"/>
        <v/>
      </c>
      <c r="M207" s="105" t="str">
        <f t="shared" si="28"/>
        <v/>
      </c>
      <c r="N207" s="93">
        <f t="shared" si="29"/>
        <v>0</v>
      </c>
      <c r="O207" s="106">
        <f t="shared" si="30"/>
        <v>0</v>
      </c>
      <c r="P207" s="93" t="str">
        <f t="shared" si="31"/>
        <v>Dins Periode Legal</v>
      </c>
      <c r="Q207" s="93" t="str">
        <f t="shared" si="32"/>
        <v xml:space="preserve"> - Dins Periode Legal</v>
      </c>
      <c r="R207" s="93" t="str">
        <f t="shared" si="33"/>
        <v xml:space="preserve"> - Import Total</v>
      </c>
      <c r="S207" s="110">
        <f t="shared" si="34"/>
        <v>0</v>
      </c>
      <c r="T207" s="107">
        <f t="shared" si="35"/>
        <v>0</v>
      </c>
      <c r="V207" s="91"/>
      <c r="W207" s="91"/>
      <c r="X207" s="91"/>
      <c r="Y207" s="91"/>
      <c r="Z207" s="91"/>
      <c r="AA207" s="91"/>
    </row>
    <row r="208" spans="3:27" x14ac:dyDescent="0.25">
      <c r="C208" s="95"/>
      <c r="D208" s="184"/>
      <c r="E208" s="179"/>
      <c r="F208" s="179"/>
      <c r="G208" s="179"/>
      <c r="H208" s="182"/>
      <c r="I208" s="183"/>
      <c r="J208" s="179"/>
      <c r="K208" s="180"/>
      <c r="L208" s="104" t="str">
        <f t="shared" si="27"/>
        <v/>
      </c>
      <c r="M208" s="105" t="str">
        <f t="shared" si="28"/>
        <v/>
      </c>
      <c r="N208" s="93">
        <f t="shared" si="29"/>
        <v>0</v>
      </c>
      <c r="O208" s="106">
        <f t="shared" si="30"/>
        <v>0</v>
      </c>
      <c r="P208" s="93" t="str">
        <f t="shared" si="31"/>
        <v>Dins Periode Legal</v>
      </c>
      <c r="Q208" s="93" t="str">
        <f t="shared" si="32"/>
        <v xml:space="preserve"> - Dins Periode Legal</v>
      </c>
      <c r="R208" s="93" t="str">
        <f t="shared" si="33"/>
        <v xml:space="preserve"> - Import Total</v>
      </c>
      <c r="S208" s="110">
        <f t="shared" si="34"/>
        <v>0</v>
      </c>
      <c r="T208" s="107">
        <f t="shared" si="35"/>
        <v>0</v>
      </c>
      <c r="V208" s="91"/>
      <c r="W208" s="91"/>
      <c r="X208" s="91"/>
      <c r="Y208" s="91"/>
      <c r="Z208" s="91"/>
      <c r="AA208" s="91"/>
    </row>
    <row r="209" spans="3:27" x14ac:dyDescent="0.25">
      <c r="C209" s="95"/>
      <c r="D209" s="184"/>
      <c r="E209" s="179"/>
      <c r="F209" s="179"/>
      <c r="G209" s="179"/>
      <c r="H209" s="182"/>
      <c r="I209" s="183"/>
      <c r="J209" s="179"/>
      <c r="K209" s="180"/>
      <c r="L209" s="104" t="str">
        <f t="shared" si="27"/>
        <v/>
      </c>
      <c r="M209" s="105" t="str">
        <f t="shared" si="28"/>
        <v/>
      </c>
      <c r="N209" s="93">
        <f t="shared" si="29"/>
        <v>0</v>
      </c>
      <c r="O209" s="106">
        <f t="shared" si="30"/>
        <v>0</v>
      </c>
      <c r="P209" s="93" t="str">
        <f t="shared" si="31"/>
        <v>Dins Periode Legal</v>
      </c>
      <c r="Q209" s="93" t="str">
        <f t="shared" si="32"/>
        <v xml:space="preserve"> - Dins Periode Legal</v>
      </c>
      <c r="R209" s="93" t="str">
        <f t="shared" si="33"/>
        <v xml:space="preserve"> - Import Total</v>
      </c>
      <c r="S209" s="110">
        <f t="shared" si="34"/>
        <v>0</v>
      </c>
      <c r="T209" s="107">
        <f t="shared" si="35"/>
        <v>0</v>
      </c>
      <c r="V209" s="91"/>
      <c r="W209" s="91"/>
      <c r="X209" s="91"/>
      <c r="Y209" s="91"/>
      <c r="Z209" s="91"/>
      <c r="AA209" s="91"/>
    </row>
    <row r="210" spans="3:27" x14ac:dyDescent="0.25">
      <c r="C210" s="95"/>
      <c r="D210" s="184"/>
      <c r="E210" s="179"/>
      <c r="F210" s="179"/>
      <c r="G210" s="179"/>
      <c r="H210" s="182"/>
      <c r="I210" s="183"/>
      <c r="J210" s="179"/>
      <c r="K210" s="180"/>
      <c r="L210" s="104" t="str">
        <f t="shared" si="27"/>
        <v/>
      </c>
      <c r="M210" s="105" t="str">
        <f t="shared" si="28"/>
        <v/>
      </c>
      <c r="N210" s="93">
        <f t="shared" si="29"/>
        <v>0</v>
      </c>
      <c r="O210" s="106">
        <f t="shared" si="30"/>
        <v>0</v>
      </c>
      <c r="P210" s="93" t="str">
        <f t="shared" si="31"/>
        <v>Dins Periode Legal</v>
      </c>
      <c r="Q210" s="93" t="str">
        <f t="shared" si="32"/>
        <v xml:space="preserve"> - Dins Periode Legal</v>
      </c>
      <c r="R210" s="93" t="str">
        <f t="shared" si="33"/>
        <v xml:space="preserve"> - Import Total</v>
      </c>
      <c r="S210" s="110">
        <f t="shared" si="34"/>
        <v>0</v>
      </c>
      <c r="T210" s="107">
        <f t="shared" si="35"/>
        <v>0</v>
      </c>
      <c r="V210" s="91"/>
      <c r="W210" s="91"/>
      <c r="X210" s="91"/>
      <c r="Y210" s="91"/>
      <c r="Z210" s="91"/>
      <c r="AA210" s="91"/>
    </row>
    <row r="211" spans="3:27" x14ac:dyDescent="0.25">
      <c r="C211" s="95"/>
      <c r="D211" s="184"/>
      <c r="E211" s="179"/>
      <c r="F211" s="179"/>
      <c r="G211" s="179"/>
      <c r="H211" s="182"/>
      <c r="I211" s="183"/>
      <c r="J211" s="179"/>
      <c r="K211" s="180"/>
      <c r="L211" s="104" t="str">
        <f t="shared" si="27"/>
        <v/>
      </c>
      <c r="M211" s="105" t="str">
        <f t="shared" si="28"/>
        <v/>
      </c>
      <c r="N211" s="93">
        <f t="shared" si="29"/>
        <v>0</v>
      </c>
      <c r="O211" s="106">
        <f t="shared" si="30"/>
        <v>0</v>
      </c>
      <c r="P211" s="93" t="str">
        <f t="shared" si="31"/>
        <v>Dins Periode Legal</v>
      </c>
      <c r="Q211" s="93" t="str">
        <f t="shared" si="32"/>
        <v xml:space="preserve"> - Dins Periode Legal</v>
      </c>
      <c r="R211" s="93" t="str">
        <f t="shared" si="33"/>
        <v xml:space="preserve"> - Import Total</v>
      </c>
      <c r="S211" s="110">
        <f t="shared" si="34"/>
        <v>0</v>
      </c>
      <c r="T211" s="107">
        <f t="shared" si="35"/>
        <v>0</v>
      </c>
      <c r="V211" s="91"/>
      <c r="W211" s="91"/>
      <c r="X211" s="91"/>
      <c r="Y211" s="91"/>
      <c r="Z211" s="91"/>
      <c r="AA211" s="91"/>
    </row>
    <row r="212" spans="3:27" x14ac:dyDescent="0.25">
      <c r="C212" s="95"/>
      <c r="D212" s="184"/>
      <c r="E212" s="179"/>
      <c r="F212" s="179"/>
      <c r="G212" s="179"/>
      <c r="H212" s="182"/>
      <c r="I212" s="183"/>
      <c r="J212" s="179"/>
      <c r="K212" s="180"/>
      <c r="L212" s="104" t="str">
        <f t="shared" si="27"/>
        <v/>
      </c>
      <c r="M212" s="105" t="str">
        <f t="shared" si="28"/>
        <v/>
      </c>
      <c r="N212" s="93">
        <f t="shared" si="29"/>
        <v>0</v>
      </c>
      <c r="O212" s="106">
        <f t="shared" si="30"/>
        <v>0</v>
      </c>
      <c r="P212" s="93" t="str">
        <f t="shared" si="31"/>
        <v>Dins Periode Legal</v>
      </c>
      <c r="Q212" s="93" t="str">
        <f t="shared" si="32"/>
        <v xml:space="preserve"> - Dins Periode Legal</v>
      </c>
      <c r="R212" s="93" t="str">
        <f t="shared" si="33"/>
        <v xml:space="preserve"> - Import Total</v>
      </c>
      <c r="S212" s="110">
        <f t="shared" si="34"/>
        <v>0</v>
      </c>
      <c r="T212" s="107">
        <f t="shared" si="35"/>
        <v>0</v>
      </c>
      <c r="V212" s="91"/>
      <c r="W212" s="91"/>
      <c r="X212" s="91"/>
      <c r="Y212" s="91"/>
      <c r="Z212" s="91"/>
      <c r="AA212" s="91"/>
    </row>
    <row r="213" spans="3:27" x14ac:dyDescent="0.25">
      <c r="C213" s="188"/>
      <c r="D213" s="184"/>
      <c r="E213" s="179"/>
      <c r="F213" s="179"/>
      <c r="G213" s="179"/>
      <c r="H213" s="182"/>
      <c r="I213" s="183"/>
      <c r="J213" s="179"/>
      <c r="K213" s="180"/>
      <c r="L213" s="104" t="str">
        <f t="shared" si="27"/>
        <v/>
      </c>
      <c r="M213" s="105" t="str">
        <f t="shared" si="28"/>
        <v/>
      </c>
      <c r="N213" s="93">
        <f t="shared" si="29"/>
        <v>0</v>
      </c>
      <c r="O213" s="106">
        <f t="shared" si="30"/>
        <v>0</v>
      </c>
      <c r="P213" s="93" t="str">
        <f t="shared" si="31"/>
        <v>Dins Periode Legal</v>
      </c>
      <c r="Q213" s="93" t="str">
        <f t="shared" si="32"/>
        <v xml:space="preserve"> - Dins Periode Legal</v>
      </c>
      <c r="R213" s="93" t="str">
        <f t="shared" si="33"/>
        <v xml:space="preserve"> - Import Total</v>
      </c>
      <c r="S213" s="110">
        <f t="shared" si="34"/>
        <v>0</v>
      </c>
      <c r="T213" s="107">
        <f t="shared" si="35"/>
        <v>0</v>
      </c>
      <c r="V213" s="91"/>
      <c r="W213" s="91"/>
      <c r="X213" s="91"/>
      <c r="Y213" s="91"/>
      <c r="Z213" s="91"/>
      <c r="AA213" s="91"/>
    </row>
    <row r="214" spans="3:27" x14ac:dyDescent="0.25">
      <c r="C214" s="95"/>
      <c r="D214" s="184"/>
      <c r="E214" s="179"/>
      <c r="F214" s="179"/>
      <c r="G214" s="179"/>
      <c r="H214" s="182"/>
      <c r="I214" s="183"/>
      <c r="J214" s="179"/>
      <c r="K214" s="180"/>
      <c r="L214" s="104" t="str">
        <f t="shared" si="27"/>
        <v/>
      </c>
      <c r="M214" s="105" t="str">
        <f t="shared" si="28"/>
        <v/>
      </c>
      <c r="N214" s="93">
        <f t="shared" si="29"/>
        <v>0</v>
      </c>
      <c r="O214" s="106">
        <f t="shared" si="30"/>
        <v>0</v>
      </c>
      <c r="P214" s="93" t="str">
        <f t="shared" si="31"/>
        <v>Dins Periode Legal</v>
      </c>
      <c r="Q214" s="93" t="str">
        <f t="shared" si="32"/>
        <v xml:space="preserve"> - Dins Periode Legal</v>
      </c>
      <c r="R214" s="93" t="str">
        <f t="shared" si="33"/>
        <v xml:space="preserve"> - Import Total</v>
      </c>
      <c r="S214" s="110">
        <f t="shared" si="34"/>
        <v>0</v>
      </c>
      <c r="T214" s="107">
        <f t="shared" si="35"/>
        <v>0</v>
      </c>
      <c r="V214" s="91"/>
      <c r="W214" s="91"/>
      <c r="X214" s="91"/>
      <c r="Y214" s="91"/>
      <c r="Z214" s="91"/>
      <c r="AA214" s="91"/>
    </row>
    <row r="215" spans="3:27" x14ac:dyDescent="0.25">
      <c r="C215" s="95"/>
      <c r="D215" s="184"/>
      <c r="E215" s="179"/>
      <c r="F215" s="179"/>
      <c r="G215" s="179"/>
      <c r="H215" s="182"/>
      <c r="I215" s="183"/>
      <c r="J215" s="179"/>
      <c r="K215" s="180"/>
      <c r="L215" s="104" t="str">
        <f t="shared" si="27"/>
        <v/>
      </c>
      <c r="M215" s="105" t="str">
        <f t="shared" si="28"/>
        <v/>
      </c>
      <c r="N215" s="93">
        <f t="shared" si="29"/>
        <v>0</v>
      </c>
      <c r="O215" s="106">
        <f t="shared" si="30"/>
        <v>0</v>
      </c>
      <c r="P215" s="93" t="str">
        <f t="shared" si="31"/>
        <v>Dins Periode Legal</v>
      </c>
      <c r="Q215" s="93" t="str">
        <f t="shared" si="32"/>
        <v xml:space="preserve"> - Dins Periode Legal</v>
      </c>
      <c r="R215" s="93" t="str">
        <f t="shared" si="33"/>
        <v xml:space="preserve"> - Import Total</v>
      </c>
      <c r="S215" s="110">
        <f t="shared" si="34"/>
        <v>0</v>
      </c>
      <c r="T215" s="107">
        <f t="shared" si="35"/>
        <v>0</v>
      </c>
      <c r="V215" s="91"/>
      <c r="W215" s="91"/>
      <c r="X215" s="91"/>
      <c r="Y215" s="91"/>
      <c r="Z215" s="91"/>
      <c r="AA215" s="91"/>
    </row>
    <row r="216" spans="3:27" x14ac:dyDescent="0.25">
      <c r="C216" s="95"/>
      <c r="D216" s="184"/>
      <c r="E216" s="179"/>
      <c r="F216" s="179"/>
      <c r="G216" s="179"/>
      <c r="H216" s="182"/>
      <c r="I216" s="183"/>
      <c r="J216" s="179"/>
      <c r="K216" s="180"/>
      <c r="L216" s="104" t="str">
        <f t="shared" si="27"/>
        <v/>
      </c>
      <c r="M216" s="105" t="str">
        <f t="shared" si="28"/>
        <v/>
      </c>
      <c r="N216" s="93">
        <f t="shared" si="29"/>
        <v>0</v>
      </c>
      <c r="O216" s="106">
        <f t="shared" si="30"/>
        <v>0</v>
      </c>
      <c r="P216" s="93" t="str">
        <f t="shared" si="31"/>
        <v>Dins Periode Legal</v>
      </c>
      <c r="Q216" s="93" t="str">
        <f t="shared" si="32"/>
        <v xml:space="preserve"> - Dins Periode Legal</v>
      </c>
      <c r="R216" s="93" t="str">
        <f t="shared" si="33"/>
        <v xml:space="preserve"> - Import Total</v>
      </c>
      <c r="S216" s="110">
        <f t="shared" si="34"/>
        <v>0</v>
      </c>
      <c r="T216" s="107">
        <f t="shared" si="35"/>
        <v>0</v>
      </c>
      <c r="V216" s="91"/>
      <c r="W216" s="91"/>
      <c r="X216" s="91"/>
      <c r="Y216" s="91"/>
      <c r="Z216" s="91"/>
      <c r="AA216" s="91"/>
    </row>
    <row r="217" spans="3:27" x14ac:dyDescent="0.25">
      <c r="C217" s="95"/>
      <c r="D217" s="54"/>
      <c r="E217" s="8"/>
      <c r="F217" s="8"/>
      <c r="G217" s="8"/>
      <c r="H217" s="173"/>
      <c r="I217" s="49"/>
      <c r="J217" s="8"/>
      <c r="K217" s="9"/>
      <c r="L217" s="104" t="str">
        <f t="shared" si="27"/>
        <v/>
      </c>
      <c r="M217" s="105" t="str">
        <f t="shared" si="28"/>
        <v/>
      </c>
      <c r="N217" s="93">
        <f t="shared" si="29"/>
        <v>0</v>
      </c>
      <c r="O217" s="106">
        <f t="shared" si="30"/>
        <v>0</v>
      </c>
      <c r="P217" s="93" t="str">
        <f t="shared" si="31"/>
        <v>Dins Periode Legal</v>
      </c>
      <c r="Q217" s="93" t="str">
        <f t="shared" si="32"/>
        <v xml:space="preserve"> - Dins Periode Legal</v>
      </c>
      <c r="R217" s="93" t="str">
        <f t="shared" si="33"/>
        <v xml:space="preserve"> - Import Total</v>
      </c>
      <c r="S217" s="110">
        <f t="shared" si="34"/>
        <v>0</v>
      </c>
      <c r="T217" s="107">
        <f t="shared" si="35"/>
        <v>0</v>
      </c>
      <c r="V217" s="91"/>
      <c r="W217" s="91"/>
      <c r="X217" s="91"/>
      <c r="Y217" s="91"/>
      <c r="Z217" s="91"/>
      <c r="AA217" s="91"/>
    </row>
    <row r="218" spans="3:27" x14ac:dyDescent="0.25">
      <c r="C218" s="95"/>
      <c r="D218" s="54"/>
      <c r="E218" s="8"/>
      <c r="F218" s="8"/>
      <c r="G218" s="8"/>
      <c r="H218" s="48"/>
      <c r="I218" s="49"/>
      <c r="J218" s="8"/>
      <c r="K218" s="9"/>
      <c r="L218" s="104" t="str">
        <f t="shared" si="27"/>
        <v/>
      </c>
      <c r="M218" s="105" t="str">
        <f t="shared" si="28"/>
        <v/>
      </c>
      <c r="N218" s="93">
        <f t="shared" si="29"/>
        <v>0</v>
      </c>
      <c r="O218" s="106">
        <f t="shared" si="30"/>
        <v>0</v>
      </c>
      <c r="P218" s="93" t="str">
        <f t="shared" si="31"/>
        <v>Dins Periode Legal</v>
      </c>
      <c r="Q218" s="93" t="str">
        <f t="shared" si="32"/>
        <v xml:space="preserve"> - Dins Periode Legal</v>
      </c>
      <c r="R218" s="93" t="str">
        <f t="shared" si="33"/>
        <v xml:space="preserve"> - Import Total</v>
      </c>
      <c r="S218" s="110">
        <f t="shared" si="34"/>
        <v>0</v>
      </c>
      <c r="T218" s="107">
        <f t="shared" si="35"/>
        <v>0</v>
      </c>
      <c r="V218" s="91"/>
      <c r="W218" s="91"/>
      <c r="X218" s="91"/>
      <c r="Y218" s="91"/>
      <c r="Z218" s="91"/>
      <c r="AA218" s="91"/>
    </row>
    <row r="219" spans="3:27" x14ac:dyDescent="0.25">
      <c r="C219" s="95"/>
      <c r="D219" s="54"/>
      <c r="E219" s="8"/>
      <c r="F219" s="8"/>
      <c r="G219" s="8"/>
      <c r="H219" s="48"/>
      <c r="I219" s="49"/>
      <c r="J219" s="8"/>
      <c r="K219" s="9"/>
      <c r="L219" s="104" t="str">
        <f t="shared" si="27"/>
        <v/>
      </c>
      <c r="M219" s="105" t="str">
        <f t="shared" si="28"/>
        <v/>
      </c>
      <c r="N219" s="93">
        <f t="shared" si="29"/>
        <v>0</v>
      </c>
      <c r="O219" s="106">
        <f t="shared" si="30"/>
        <v>0</v>
      </c>
      <c r="P219" s="93" t="str">
        <f t="shared" si="31"/>
        <v>Dins Periode Legal</v>
      </c>
      <c r="Q219" s="93" t="str">
        <f t="shared" si="32"/>
        <v xml:space="preserve"> - Dins Periode Legal</v>
      </c>
      <c r="R219" s="93" t="str">
        <f t="shared" si="33"/>
        <v xml:space="preserve"> - Import Total</v>
      </c>
      <c r="S219" s="110">
        <f t="shared" si="34"/>
        <v>0</v>
      </c>
      <c r="T219" s="107">
        <f t="shared" si="35"/>
        <v>0</v>
      </c>
      <c r="V219" s="91"/>
      <c r="W219" s="91"/>
      <c r="X219" s="91"/>
      <c r="Y219" s="91"/>
      <c r="Z219" s="91"/>
      <c r="AA219" s="91"/>
    </row>
    <row r="220" spans="3:27" x14ac:dyDescent="0.25">
      <c r="C220" s="95"/>
      <c r="D220" s="54"/>
      <c r="E220" s="8"/>
      <c r="F220" s="8"/>
      <c r="G220" s="8"/>
      <c r="H220" s="48"/>
      <c r="I220" s="49"/>
      <c r="J220" s="8"/>
      <c r="K220" s="9"/>
      <c r="L220" s="104" t="str">
        <f t="shared" si="27"/>
        <v/>
      </c>
      <c r="M220" s="105" t="str">
        <f t="shared" si="28"/>
        <v/>
      </c>
      <c r="N220" s="93">
        <f t="shared" si="29"/>
        <v>0</v>
      </c>
      <c r="O220" s="106">
        <f t="shared" si="30"/>
        <v>0</v>
      </c>
      <c r="P220" s="93" t="str">
        <f t="shared" si="31"/>
        <v>Dins Periode Legal</v>
      </c>
      <c r="Q220" s="93" t="str">
        <f t="shared" si="32"/>
        <v xml:space="preserve"> - Dins Periode Legal</v>
      </c>
      <c r="R220" s="93" t="str">
        <f t="shared" si="33"/>
        <v xml:space="preserve"> - Import Total</v>
      </c>
      <c r="S220" s="110">
        <f t="shared" si="34"/>
        <v>0</v>
      </c>
      <c r="T220" s="107">
        <f t="shared" si="35"/>
        <v>0</v>
      </c>
      <c r="V220" s="91"/>
      <c r="W220" s="91"/>
      <c r="X220" s="91"/>
      <c r="Y220" s="91"/>
      <c r="Z220" s="91"/>
      <c r="AA220" s="91"/>
    </row>
    <row r="221" spans="3:27" x14ac:dyDescent="0.25">
      <c r="C221" s="95"/>
      <c r="D221" s="54"/>
      <c r="E221" s="8"/>
      <c r="F221" s="8"/>
      <c r="G221" s="8"/>
      <c r="H221" s="48"/>
      <c r="I221" s="49"/>
      <c r="J221" s="8"/>
      <c r="K221" s="9"/>
      <c r="L221" s="104" t="str">
        <f t="shared" si="27"/>
        <v/>
      </c>
      <c r="M221" s="105" t="str">
        <f t="shared" si="28"/>
        <v/>
      </c>
      <c r="N221" s="93">
        <f t="shared" si="29"/>
        <v>0</v>
      </c>
      <c r="O221" s="106">
        <f t="shared" si="30"/>
        <v>0</v>
      </c>
      <c r="P221" s="93" t="str">
        <f t="shared" si="31"/>
        <v>Dins Periode Legal</v>
      </c>
      <c r="Q221" s="93" t="str">
        <f t="shared" si="32"/>
        <v xml:space="preserve"> - Dins Periode Legal</v>
      </c>
      <c r="R221" s="93" t="str">
        <f t="shared" si="33"/>
        <v xml:space="preserve"> - Import Total</v>
      </c>
      <c r="S221" s="110">
        <f t="shared" si="34"/>
        <v>0</v>
      </c>
      <c r="T221" s="107">
        <f t="shared" si="35"/>
        <v>0</v>
      </c>
      <c r="V221" s="91"/>
      <c r="W221" s="91"/>
      <c r="X221" s="91"/>
      <c r="Y221" s="91"/>
      <c r="Z221" s="91"/>
      <c r="AA221" s="91"/>
    </row>
    <row r="222" spans="3:27" x14ac:dyDescent="0.25">
      <c r="C222" s="95"/>
      <c r="D222" s="54"/>
      <c r="E222" s="8"/>
      <c r="F222" s="8"/>
      <c r="G222" s="8"/>
      <c r="H222" s="48"/>
      <c r="I222" s="49"/>
      <c r="J222" s="8"/>
      <c r="K222" s="9"/>
      <c r="L222" s="104" t="str">
        <f t="shared" si="27"/>
        <v/>
      </c>
      <c r="M222" s="105" t="str">
        <f t="shared" si="28"/>
        <v/>
      </c>
      <c r="N222" s="93">
        <f t="shared" si="29"/>
        <v>0</v>
      </c>
      <c r="O222" s="106">
        <f t="shared" si="30"/>
        <v>0</v>
      </c>
      <c r="P222" s="93" t="str">
        <f t="shared" si="31"/>
        <v>Dins Periode Legal</v>
      </c>
      <c r="Q222" s="93" t="str">
        <f t="shared" si="32"/>
        <v xml:space="preserve"> - Dins Periode Legal</v>
      </c>
      <c r="R222" s="93" t="str">
        <f t="shared" si="33"/>
        <v xml:space="preserve"> - Import Total</v>
      </c>
      <c r="S222" s="110">
        <f t="shared" si="34"/>
        <v>0</v>
      </c>
      <c r="T222" s="107">
        <f t="shared" si="35"/>
        <v>0</v>
      </c>
      <c r="V222" s="91"/>
      <c r="W222" s="91"/>
      <c r="X222" s="91"/>
      <c r="Y222" s="91"/>
      <c r="Z222" s="91"/>
      <c r="AA222" s="91"/>
    </row>
    <row r="223" spans="3:27" x14ac:dyDescent="0.25">
      <c r="C223" s="95"/>
      <c r="D223" s="54"/>
      <c r="E223" s="8"/>
      <c r="F223" s="8"/>
      <c r="G223" s="8"/>
      <c r="H223" s="48"/>
      <c r="I223" s="49"/>
      <c r="J223" s="8"/>
      <c r="K223" s="9"/>
      <c r="L223" s="104" t="str">
        <f t="shared" si="27"/>
        <v/>
      </c>
      <c r="M223" s="105" t="str">
        <f t="shared" si="28"/>
        <v/>
      </c>
      <c r="N223" s="93">
        <f t="shared" si="29"/>
        <v>0</v>
      </c>
      <c r="O223" s="106">
        <f t="shared" si="30"/>
        <v>0</v>
      </c>
      <c r="P223" s="93" t="str">
        <f t="shared" si="31"/>
        <v>Dins Periode Legal</v>
      </c>
      <c r="Q223" s="93" t="str">
        <f t="shared" si="32"/>
        <v xml:space="preserve"> - Dins Periode Legal</v>
      </c>
      <c r="R223" s="93" t="str">
        <f t="shared" si="33"/>
        <v xml:space="preserve"> - Import Total</v>
      </c>
      <c r="S223" s="110">
        <f t="shared" si="34"/>
        <v>0</v>
      </c>
      <c r="T223" s="107">
        <f t="shared" si="35"/>
        <v>0</v>
      </c>
      <c r="V223" s="91"/>
      <c r="W223" s="91"/>
      <c r="X223" s="91"/>
      <c r="Y223" s="91"/>
      <c r="Z223" s="91"/>
      <c r="AA223" s="91"/>
    </row>
    <row r="224" spans="3:27" x14ac:dyDescent="0.25">
      <c r="C224" s="95"/>
      <c r="D224" s="54"/>
      <c r="E224" s="8"/>
      <c r="F224" s="8"/>
      <c r="G224" s="8"/>
      <c r="H224" s="48"/>
      <c r="I224" s="49"/>
      <c r="J224" s="8"/>
      <c r="K224" s="9"/>
      <c r="L224" s="104" t="str">
        <f t="shared" si="27"/>
        <v/>
      </c>
      <c r="M224" s="105" t="str">
        <f t="shared" si="28"/>
        <v/>
      </c>
      <c r="N224" s="93">
        <f t="shared" si="29"/>
        <v>0</v>
      </c>
      <c r="O224" s="106">
        <f t="shared" si="30"/>
        <v>0</v>
      </c>
      <c r="P224" s="93" t="str">
        <f t="shared" si="31"/>
        <v>Dins Periode Legal</v>
      </c>
      <c r="Q224" s="93" t="str">
        <f t="shared" si="32"/>
        <v xml:space="preserve"> - Dins Periode Legal</v>
      </c>
      <c r="R224" s="93" t="str">
        <f t="shared" si="33"/>
        <v xml:space="preserve"> - Import Total</v>
      </c>
      <c r="S224" s="110">
        <f t="shared" si="34"/>
        <v>0</v>
      </c>
      <c r="T224" s="107">
        <f t="shared" si="35"/>
        <v>0</v>
      </c>
      <c r="V224" s="91"/>
      <c r="W224" s="91"/>
      <c r="X224" s="91"/>
      <c r="Y224" s="91"/>
      <c r="Z224" s="91"/>
      <c r="AA224" s="91"/>
    </row>
    <row r="225" spans="3:27" x14ac:dyDescent="0.25">
      <c r="C225" s="95"/>
      <c r="D225" s="54"/>
      <c r="E225" s="8"/>
      <c r="F225" s="8"/>
      <c r="G225" s="8"/>
      <c r="H225" s="48"/>
      <c r="I225" s="49"/>
      <c r="J225" s="8"/>
      <c r="K225" s="9"/>
      <c r="L225" s="104" t="str">
        <f t="shared" si="27"/>
        <v/>
      </c>
      <c r="M225" s="105" t="str">
        <f t="shared" si="28"/>
        <v/>
      </c>
      <c r="N225" s="93">
        <f t="shared" si="29"/>
        <v>0</v>
      </c>
      <c r="O225" s="106">
        <f t="shared" si="30"/>
        <v>0</v>
      </c>
      <c r="P225" s="93" t="str">
        <f t="shared" si="31"/>
        <v>Dins Periode Legal</v>
      </c>
      <c r="Q225" s="93" t="str">
        <f t="shared" si="32"/>
        <v xml:space="preserve"> - Dins Periode Legal</v>
      </c>
      <c r="R225" s="93" t="str">
        <f t="shared" si="33"/>
        <v xml:space="preserve"> - Import Total</v>
      </c>
      <c r="S225" s="110">
        <f t="shared" si="34"/>
        <v>0</v>
      </c>
      <c r="T225" s="107">
        <f t="shared" si="35"/>
        <v>0</v>
      </c>
      <c r="V225" s="91"/>
      <c r="W225" s="91"/>
      <c r="X225" s="91"/>
      <c r="Y225" s="91"/>
      <c r="Z225" s="91"/>
      <c r="AA225" s="91"/>
    </row>
    <row r="226" spans="3:27" x14ac:dyDescent="0.25">
      <c r="C226" s="95"/>
      <c r="D226" s="54"/>
      <c r="E226" s="8"/>
      <c r="F226" s="8"/>
      <c r="G226" s="8"/>
      <c r="H226" s="48"/>
      <c r="I226" s="49"/>
      <c r="J226" s="8"/>
      <c r="K226" s="9"/>
      <c r="L226" s="104" t="str">
        <f t="shared" si="27"/>
        <v/>
      </c>
      <c r="M226" s="105" t="str">
        <f t="shared" si="28"/>
        <v/>
      </c>
      <c r="N226" s="93">
        <f t="shared" si="29"/>
        <v>0</v>
      </c>
      <c r="O226" s="106">
        <f t="shared" si="30"/>
        <v>0</v>
      </c>
      <c r="P226" s="93" t="str">
        <f t="shared" si="31"/>
        <v>Dins Periode Legal</v>
      </c>
      <c r="Q226" s="93" t="str">
        <f t="shared" si="32"/>
        <v xml:space="preserve"> - Dins Periode Legal</v>
      </c>
      <c r="R226" s="93" t="str">
        <f t="shared" si="33"/>
        <v xml:space="preserve"> - Import Total</v>
      </c>
      <c r="S226" s="110">
        <f t="shared" si="34"/>
        <v>0</v>
      </c>
      <c r="T226" s="107">
        <f t="shared" si="35"/>
        <v>0</v>
      </c>
      <c r="V226" s="91"/>
      <c r="W226" s="91"/>
      <c r="X226" s="91"/>
      <c r="Y226" s="91"/>
      <c r="Z226" s="91"/>
      <c r="AA226" s="91"/>
    </row>
    <row r="227" spans="3:27" x14ac:dyDescent="0.25">
      <c r="C227" s="95"/>
      <c r="D227" s="54"/>
      <c r="E227" s="8"/>
      <c r="F227" s="8"/>
      <c r="G227" s="8"/>
      <c r="H227" s="48"/>
      <c r="I227" s="49"/>
      <c r="J227" s="8"/>
      <c r="K227" s="9"/>
      <c r="L227" s="104" t="str">
        <f t="shared" si="27"/>
        <v/>
      </c>
      <c r="M227" s="105" t="str">
        <f t="shared" si="28"/>
        <v/>
      </c>
      <c r="N227" s="93">
        <f t="shared" si="29"/>
        <v>0</v>
      </c>
      <c r="O227" s="106">
        <f t="shared" si="30"/>
        <v>0</v>
      </c>
      <c r="P227" s="93" t="str">
        <f t="shared" si="31"/>
        <v>Dins Periode Legal</v>
      </c>
      <c r="Q227" s="93" t="str">
        <f t="shared" si="32"/>
        <v xml:space="preserve"> - Dins Periode Legal</v>
      </c>
      <c r="R227" s="93" t="str">
        <f t="shared" si="33"/>
        <v xml:space="preserve"> - Import Total</v>
      </c>
      <c r="S227" s="110">
        <f t="shared" si="34"/>
        <v>0</v>
      </c>
      <c r="T227" s="107">
        <f t="shared" si="35"/>
        <v>0</v>
      </c>
      <c r="V227" s="91"/>
      <c r="W227" s="91"/>
      <c r="X227" s="91"/>
      <c r="Y227" s="91"/>
      <c r="Z227" s="91"/>
      <c r="AA227" s="91"/>
    </row>
    <row r="228" spans="3:27" x14ac:dyDescent="0.25">
      <c r="C228" s="95"/>
      <c r="D228" s="54"/>
      <c r="E228" s="8"/>
      <c r="F228" s="8"/>
      <c r="G228" s="8"/>
      <c r="H228" s="48"/>
      <c r="I228" s="49"/>
      <c r="J228" s="8"/>
      <c r="K228" s="9"/>
      <c r="L228" s="104" t="str">
        <f t="shared" si="27"/>
        <v/>
      </c>
      <c r="M228" s="105" t="str">
        <f t="shared" si="28"/>
        <v/>
      </c>
      <c r="N228" s="93">
        <f t="shared" si="29"/>
        <v>0</v>
      </c>
      <c r="O228" s="106">
        <f t="shared" si="30"/>
        <v>0</v>
      </c>
      <c r="P228" s="93" t="str">
        <f t="shared" si="31"/>
        <v>Dins Periode Legal</v>
      </c>
      <c r="Q228" s="93" t="str">
        <f t="shared" si="32"/>
        <v xml:space="preserve"> - Dins Periode Legal</v>
      </c>
      <c r="R228" s="93" t="str">
        <f t="shared" si="33"/>
        <v xml:space="preserve"> - Import Total</v>
      </c>
      <c r="S228" s="110">
        <f t="shared" si="34"/>
        <v>0</v>
      </c>
      <c r="T228" s="107">
        <f t="shared" si="35"/>
        <v>0</v>
      </c>
      <c r="V228" s="91"/>
      <c r="W228" s="91"/>
      <c r="X228" s="91"/>
      <c r="Y228" s="91"/>
      <c r="Z228" s="91"/>
      <c r="AA228" s="91"/>
    </row>
    <row r="229" spans="3:27" x14ac:dyDescent="0.25">
      <c r="C229" s="95"/>
      <c r="D229" s="54"/>
      <c r="E229" s="8"/>
      <c r="F229" s="8"/>
      <c r="G229" s="8"/>
      <c r="H229" s="48"/>
      <c r="I229" s="49"/>
      <c r="J229" s="8"/>
      <c r="K229" s="9"/>
      <c r="L229" s="104" t="str">
        <f t="shared" si="27"/>
        <v/>
      </c>
      <c r="M229" s="105" t="str">
        <f t="shared" si="28"/>
        <v/>
      </c>
      <c r="N229" s="93">
        <f t="shared" si="29"/>
        <v>0</v>
      </c>
      <c r="O229" s="106">
        <f t="shared" si="30"/>
        <v>0</v>
      </c>
      <c r="P229" s="93" t="str">
        <f t="shared" si="31"/>
        <v>Dins Periode Legal</v>
      </c>
      <c r="Q229" s="93" t="str">
        <f t="shared" si="32"/>
        <v xml:space="preserve"> - Dins Periode Legal</v>
      </c>
      <c r="R229" s="93" t="str">
        <f t="shared" si="33"/>
        <v xml:space="preserve"> - Import Total</v>
      </c>
      <c r="S229" s="110">
        <f t="shared" si="34"/>
        <v>0</v>
      </c>
      <c r="T229" s="107">
        <f t="shared" si="35"/>
        <v>0</v>
      </c>
      <c r="V229" s="91"/>
      <c r="W229" s="91"/>
      <c r="X229" s="91"/>
      <c r="Y229" s="91"/>
      <c r="Z229" s="91"/>
      <c r="AA229" s="91"/>
    </row>
    <row r="230" spans="3:27" x14ac:dyDescent="0.25">
      <c r="C230" s="95"/>
      <c r="D230" s="54"/>
      <c r="E230" s="8"/>
      <c r="F230" s="8"/>
      <c r="G230" s="8"/>
      <c r="H230" s="48"/>
      <c r="I230" s="49"/>
      <c r="J230" s="8"/>
      <c r="K230" s="9"/>
      <c r="L230" s="104" t="str">
        <f t="shared" si="27"/>
        <v/>
      </c>
      <c r="M230" s="105" t="str">
        <f t="shared" si="28"/>
        <v/>
      </c>
      <c r="N230" s="93">
        <f t="shared" si="29"/>
        <v>0</v>
      </c>
      <c r="O230" s="106">
        <f t="shared" si="30"/>
        <v>0</v>
      </c>
      <c r="P230" s="93" t="str">
        <f t="shared" si="31"/>
        <v>Dins Periode Legal</v>
      </c>
      <c r="Q230" s="93" t="str">
        <f t="shared" si="32"/>
        <v xml:space="preserve"> - Dins Periode Legal</v>
      </c>
      <c r="R230" s="93" t="str">
        <f t="shared" si="33"/>
        <v xml:space="preserve"> - Import Total</v>
      </c>
      <c r="S230" s="110">
        <f t="shared" si="34"/>
        <v>0</v>
      </c>
      <c r="T230" s="107">
        <f t="shared" si="35"/>
        <v>0</v>
      </c>
      <c r="V230" s="91"/>
      <c r="W230" s="91"/>
      <c r="X230" s="91"/>
      <c r="Y230" s="91"/>
      <c r="Z230" s="91"/>
      <c r="AA230" s="91"/>
    </row>
    <row r="231" spans="3:27" x14ac:dyDescent="0.25">
      <c r="C231" s="95"/>
      <c r="D231" s="54"/>
      <c r="E231" s="8"/>
      <c r="F231" s="8"/>
      <c r="G231" s="8"/>
      <c r="H231" s="48"/>
      <c r="I231" s="49"/>
      <c r="J231" s="8"/>
      <c r="K231" s="9"/>
      <c r="L231" s="104" t="str">
        <f t="shared" si="27"/>
        <v/>
      </c>
      <c r="M231" s="105" t="str">
        <f t="shared" si="28"/>
        <v/>
      </c>
      <c r="N231" s="93">
        <f t="shared" si="29"/>
        <v>0</v>
      </c>
      <c r="O231" s="106">
        <f t="shared" si="30"/>
        <v>0</v>
      </c>
      <c r="P231" s="93" t="str">
        <f t="shared" si="31"/>
        <v>Dins Periode Legal</v>
      </c>
      <c r="Q231" s="93" t="str">
        <f t="shared" si="32"/>
        <v xml:space="preserve"> - Dins Periode Legal</v>
      </c>
      <c r="R231" s="93" t="str">
        <f t="shared" si="33"/>
        <v xml:space="preserve"> - Import Total</v>
      </c>
      <c r="S231" s="110">
        <f t="shared" si="34"/>
        <v>0</v>
      </c>
      <c r="T231" s="107">
        <f t="shared" si="35"/>
        <v>0</v>
      </c>
      <c r="V231" s="91"/>
      <c r="W231" s="91"/>
      <c r="X231" s="91"/>
      <c r="Y231" s="91"/>
      <c r="Z231" s="91"/>
      <c r="AA231" s="91"/>
    </row>
    <row r="232" spans="3:27" x14ac:dyDescent="0.25">
      <c r="C232" s="95"/>
      <c r="D232" s="54"/>
      <c r="E232" s="8"/>
      <c r="F232" s="8"/>
      <c r="G232" s="8"/>
      <c r="H232" s="48"/>
      <c r="I232" s="49"/>
      <c r="J232" s="8"/>
      <c r="K232" s="9"/>
      <c r="L232" s="104" t="str">
        <f t="shared" si="27"/>
        <v/>
      </c>
      <c r="M232" s="105" t="str">
        <f t="shared" si="28"/>
        <v/>
      </c>
      <c r="N232" s="93">
        <f t="shared" si="29"/>
        <v>0</v>
      </c>
      <c r="O232" s="106">
        <f t="shared" si="30"/>
        <v>0</v>
      </c>
      <c r="P232" s="93" t="str">
        <f t="shared" si="31"/>
        <v>Dins Periode Legal</v>
      </c>
      <c r="Q232" s="93" t="str">
        <f t="shared" si="32"/>
        <v xml:space="preserve"> - Dins Periode Legal</v>
      </c>
      <c r="R232" s="93" t="str">
        <f t="shared" si="33"/>
        <v xml:space="preserve"> - Import Total</v>
      </c>
      <c r="S232" s="110">
        <f t="shared" si="34"/>
        <v>0</v>
      </c>
      <c r="T232" s="107">
        <f t="shared" si="35"/>
        <v>0</v>
      </c>
      <c r="V232" s="91"/>
      <c r="W232" s="91"/>
      <c r="X232" s="91"/>
      <c r="Y232" s="91"/>
      <c r="Z232" s="91"/>
      <c r="AA232" s="91"/>
    </row>
    <row r="233" spans="3:27" x14ac:dyDescent="0.25">
      <c r="C233" s="95"/>
      <c r="D233" s="54"/>
      <c r="E233" s="8"/>
      <c r="F233" s="8"/>
      <c r="G233" s="8"/>
      <c r="H233" s="48"/>
      <c r="I233" s="49"/>
      <c r="J233" s="8"/>
      <c r="K233" s="9"/>
      <c r="L233" s="104" t="str">
        <f t="shared" si="27"/>
        <v/>
      </c>
      <c r="M233" s="105" t="str">
        <f t="shared" si="28"/>
        <v/>
      </c>
      <c r="N233" s="93">
        <f t="shared" si="29"/>
        <v>0</v>
      </c>
      <c r="O233" s="106">
        <f t="shared" si="30"/>
        <v>0</v>
      </c>
      <c r="P233" s="93" t="str">
        <f t="shared" si="31"/>
        <v>Dins Periode Legal</v>
      </c>
      <c r="Q233" s="93" t="str">
        <f t="shared" si="32"/>
        <v xml:space="preserve"> - Dins Periode Legal</v>
      </c>
      <c r="R233" s="93" t="str">
        <f t="shared" si="33"/>
        <v xml:space="preserve"> - Import Total</v>
      </c>
      <c r="S233" s="110">
        <f t="shared" si="34"/>
        <v>0</v>
      </c>
      <c r="T233" s="107">
        <f t="shared" si="35"/>
        <v>0</v>
      </c>
      <c r="V233" s="91"/>
      <c r="W233" s="91"/>
      <c r="X233" s="91"/>
      <c r="Y233" s="91"/>
      <c r="Z233" s="91"/>
      <c r="AA233" s="91"/>
    </row>
    <row r="234" spans="3:27" x14ac:dyDescent="0.25">
      <c r="C234" s="95"/>
      <c r="D234" s="54"/>
      <c r="E234" s="8"/>
      <c r="F234" s="8"/>
      <c r="G234" s="8"/>
      <c r="H234" s="48"/>
      <c r="I234" s="49"/>
      <c r="J234" s="8"/>
      <c r="K234" s="9"/>
      <c r="L234" s="104" t="str">
        <f t="shared" si="27"/>
        <v/>
      </c>
      <c r="M234" s="105" t="str">
        <f t="shared" si="28"/>
        <v/>
      </c>
      <c r="N234" s="93">
        <f t="shared" si="29"/>
        <v>0</v>
      </c>
      <c r="O234" s="106">
        <f t="shared" si="30"/>
        <v>0</v>
      </c>
      <c r="P234" s="93" t="str">
        <f t="shared" si="31"/>
        <v>Dins Periode Legal</v>
      </c>
      <c r="Q234" s="93" t="str">
        <f t="shared" si="32"/>
        <v xml:space="preserve"> - Dins Periode Legal</v>
      </c>
      <c r="R234" s="93" t="str">
        <f t="shared" si="33"/>
        <v xml:space="preserve"> - Import Total</v>
      </c>
      <c r="S234" s="110">
        <f t="shared" si="34"/>
        <v>0</v>
      </c>
      <c r="T234" s="107">
        <f t="shared" si="35"/>
        <v>0</v>
      </c>
      <c r="V234" s="91"/>
      <c r="W234" s="91"/>
      <c r="X234" s="91"/>
      <c r="Y234" s="91"/>
      <c r="Z234" s="91"/>
      <c r="AA234" s="91"/>
    </row>
    <row r="235" spans="3:27" x14ac:dyDescent="0.25">
      <c r="C235" s="95"/>
      <c r="D235" s="54"/>
      <c r="E235" s="8"/>
      <c r="F235" s="8"/>
      <c r="G235" s="8"/>
      <c r="H235" s="48"/>
      <c r="I235" s="49"/>
      <c r="J235" s="8"/>
      <c r="K235" s="9"/>
      <c r="L235" s="104" t="str">
        <f t="shared" si="27"/>
        <v/>
      </c>
      <c r="M235" s="105" t="str">
        <f t="shared" si="28"/>
        <v/>
      </c>
      <c r="N235" s="93">
        <f t="shared" si="29"/>
        <v>0</v>
      </c>
      <c r="O235" s="106">
        <f t="shared" si="30"/>
        <v>0</v>
      </c>
      <c r="P235" s="93" t="str">
        <f t="shared" si="31"/>
        <v>Dins Periode Legal</v>
      </c>
      <c r="Q235" s="93" t="str">
        <f t="shared" si="32"/>
        <v xml:space="preserve"> - Dins Periode Legal</v>
      </c>
      <c r="R235" s="93" t="str">
        <f t="shared" si="33"/>
        <v xml:space="preserve"> - Import Total</v>
      </c>
      <c r="S235" s="110">
        <f t="shared" si="34"/>
        <v>0</v>
      </c>
      <c r="T235" s="107">
        <f t="shared" si="35"/>
        <v>0</v>
      </c>
      <c r="V235" s="91"/>
      <c r="W235" s="91"/>
      <c r="X235" s="91"/>
      <c r="Y235" s="91"/>
      <c r="Z235" s="91"/>
      <c r="AA235" s="91"/>
    </row>
    <row r="236" spans="3:27" x14ac:dyDescent="0.25">
      <c r="C236" s="95"/>
      <c r="D236" s="54"/>
      <c r="E236" s="8"/>
      <c r="F236" s="8"/>
      <c r="G236" s="8"/>
      <c r="H236" s="48"/>
      <c r="I236" s="49"/>
      <c r="J236" s="8"/>
      <c r="K236" s="9"/>
      <c r="L236" s="104" t="str">
        <f t="shared" si="27"/>
        <v/>
      </c>
      <c r="M236" s="105" t="str">
        <f t="shared" si="28"/>
        <v/>
      </c>
      <c r="N236" s="93">
        <f t="shared" si="29"/>
        <v>0</v>
      </c>
      <c r="O236" s="106">
        <f t="shared" si="30"/>
        <v>0</v>
      </c>
      <c r="P236" s="93" t="str">
        <f t="shared" si="31"/>
        <v>Dins Periode Legal</v>
      </c>
      <c r="Q236" s="93" t="str">
        <f t="shared" si="32"/>
        <v xml:space="preserve"> - Dins Periode Legal</v>
      </c>
      <c r="R236" s="93" t="str">
        <f t="shared" si="33"/>
        <v xml:space="preserve"> - Import Total</v>
      </c>
      <c r="S236" s="110">
        <f t="shared" si="34"/>
        <v>0</v>
      </c>
      <c r="T236" s="107">
        <f t="shared" si="35"/>
        <v>0</v>
      </c>
      <c r="V236" s="91"/>
      <c r="W236" s="91"/>
      <c r="X236" s="91"/>
      <c r="Y236" s="91"/>
      <c r="Z236" s="91"/>
      <c r="AA236" s="91"/>
    </row>
    <row r="237" spans="3:27" x14ac:dyDescent="0.25">
      <c r="C237" s="95"/>
      <c r="D237" s="54"/>
      <c r="E237" s="8"/>
      <c r="F237" s="8"/>
      <c r="G237" s="8"/>
      <c r="H237" s="48"/>
      <c r="I237" s="49"/>
      <c r="J237" s="8"/>
      <c r="K237" s="9"/>
      <c r="L237" s="104" t="str">
        <f t="shared" si="27"/>
        <v/>
      </c>
      <c r="M237" s="105" t="str">
        <f t="shared" si="28"/>
        <v/>
      </c>
      <c r="N237" s="93">
        <f t="shared" si="29"/>
        <v>0</v>
      </c>
      <c r="O237" s="106">
        <f t="shared" si="30"/>
        <v>0</v>
      </c>
      <c r="P237" s="93" t="str">
        <f t="shared" si="31"/>
        <v>Dins Periode Legal</v>
      </c>
      <c r="Q237" s="93" t="str">
        <f t="shared" si="32"/>
        <v xml:space="preserve"> - Dins Periode Legal</v>
      </c>
      <c r="R237" s="93" t="str">
        <f t="shared" si="33"/>
        <v xml:space="preserve"> - Import Total</v>
      </c>
      <c r="S237" s="110">
        <f t="shared" si="34"/>
        <v>0</v>
      </c>
      <c r="T237" s="107">
        <f t="shared" si="35"/>
        <v>0</v>
      </c>
      <c r="V237" s="91"/>
      <c r="W237" s="91"/>
      <c r="X237" s="91"/>
      <c r="Y237" s="91"/>
      <c r="Z237" s="91"/>
      <c r="AA237" s="91"/>
    </row>
    <row r="238" spans="3:27" x14ac:dyDescent="0.25">
      <c r="C238" s="95"/>
      <c r="D238" s="54"/>
      <c r="E238" s="8"/>
      <c r="F238" s="8"/>
      <c r="G238" s="8"/>
      <c r="H238" s="48"/>
      <c r="I238" s="49"/>
      <c r="J238" s="8"/>
      <c r="K238" s="9"/>
      <c r="L238" s="104" t="str">
        <f t="shared" si="27"/>
        <v/>
      </c>
      <c r="M238" s="105" t="str">
        <f t="shared" si="28"/>
        <v/>
      </c>
      <c r="N238" s="93">
        <f t="shared" si="29"/>
        <v>0</v>
      </c>
      <c r="O238" s="106">
        <f t="shared" si="30"/>
        <v>0</v>
      </c>
      <c r="P238" s="93" t="str">
        <f t="shared" si="31"/>
        <v>Dins Periode Legal</v>
      </c>
      <c r="Q238" s="93" t="str">
        <f t="shared" si="32"/>
        <v xml:space="preserve"> - Dins Periode Legal</v>
      </c>
      <c r="R238" s="93" t="str">
        <f t="shared" si="33"/>
        <v xml:space="preserve"> - Import Total</v>
      </c>
      <c r="S238" s="110">
        <f t="shared" si="34"/>
        <v>0</v>
      </c>
      <c r="T238" s="107">
        <f t="shared" si="35"/>
        <v>0</v>
      </c>
      <c r="V238" s="91"/>
      <c r="W238" s="91"/>
      <c r="X238" s="91"/>
      <c r="Y238" s="91"/>
      <c r="Z238" s="91"/>
      <c r="AA238" s="91"/>
    </row>
    <row r="239" spans="3:27" x14ac:dyDescent="0.25">
      <c r="C239" s="95"/>
      <c r="D239" s="54"/>
      <c r="E239" s="8"/>
      <c r="F239" s="8"/>
      <c r="G239" s="8"/>
      <c r="H239" s="48"/>
      <c r="I239" s="49"/>
      <c r="J239" s="8"/>
      <c r="K239" s="9"/>
      <c r="L239" s="104" t="str">
        <f t="shared" si="27"/>
        <v/>
      </c>
      <c r="M239" s="105" t="str">
        <f t="shared" si="28"/>
        <v/>
      </c>
      <c r="N239" s="93">
        <f t="shared" si="29"/>
        <v>0</v>
      </c>
      <c r="O239" s="106">
        <f t="shared" si="30"/>
        <v>0</v>
      </c>
      <c r="P239" s="93" t="str">
        <f t="shared" si="31"/>
        <v>Dins Periode Legal</v>
      </c>
      <c r="Q239" s="93" t="str">
        <f t="shared" si="32"/>
        <v xml:space="preserve"> - Dins Periode Legal</v>
      </c>
      <c r="R239" s="93" t="str">
        <f t="shared" si="33"/>
        <v xml:space="preserve"> - Import Total</v>
      </c>
      <c r="S239" s="110">
        <f t="shared" si="34"/>
        <v>0</v>
      </c>
      <c r="T239" s="107">
        <f t="shared" si="35"/>
        <v>0</v>
      </c>
      <c r="V239" s="91"/>
      <c r="W239" s="91"/>
      <c r="X239" s="91"/>
      <c r="Y239" s="91"/>
      <c r="Z239" s="91"/>
      <c r="AA239" s="91"/>
    </row>
    <row r="240" spans="3:27" x14ac:dyDescent="0.25">
      <c r="C240" s="95"/>
      <c r="D240" s="54"/>
      <c r="E240" s="8"/>
      <c r="F240" s="8"/>
      <c r="G240" s="8"/>
      <c r="H240" s="48"/>
      <c r="I240" s="49"/>
      <c r="J240" s="8"/>
      <c r="K240" s="9"/>
      <c r="L240" s="104" t="str">
        <f t="shared" si="27"/>
        <v/>
      </c>
      <c r="M240" s="105" t="str">
        <f t="shared" si="28"/>
        <v/>
      </c>
      <c r="N240" s="93">
        <f t="shared" si="29"/>
        <v>0</v>
      </c>
      <c r="O240" s="106">
        <f t="shared" si="30"/>
        <v>0</v>
      </c>
      <c r="P240" s="93" t="str">
        <f t="shared" si="31"/>
        <v>Dins Periode Legal</v>
      </c>
      <c r="Q240" s="93" t="str">
        <f t="shared" si="32"/>
        <v xml:space="preserve"> - Dins Periode Legal</v>
      </c>
      <c r="R240" s="93" t="str">
        <f t="shared" si="33"/>
        <v xml:space="preserve"> - Import Total</v>
      </c>
      <c r="S240" s="110">
        <f t="shared" si="34"/>
        <v>0</v>
      </c>
      <c r="T240" s="107">
        <f t="shared" si="35"/>
        <v>0</v>
      </c>
      <c r="V240" s="91"/>
      <c r="W240" s="91"/>
      <c r="X240" s="91"/>
      <c r="Y240" s="91"/>
      <c r="Z240" s="91"/>
      <c r="AA240" s="91"/>
    </row>
    <row r="241" spans="3:27" x14ac:dyDescent="0.25">
      <c r="C241" s="95"/>
      <c r="D241" s="54"/>
      <c r="E241" s="8"/>
      <c r="F241" s="8"/>
      <c r="G241" s="8"/>
      <c r="H241" s="48"/>
      <c r="I241" s="49"/>
      <c r="J241" s="8"/>
      <c r="K241" s="9"/>
      <c r="L241" s="104" t="str">
        <f t="shared" si="27"/>
        <v/>
      </c>
      <c r="M241" s="105" t="str">
        <f t="shared" si="28"/>
        <v/>
      </c>
      <c r="N241" s="93">
        <f t="shared" si="29"/>
        <v>0</v>
      </c>
      <c r="O241" s="106">
        <f t="shared" si="30"/>
        <v>0</v>
      </c>
      <c r="P241" s="93" t="str">
        <f t="shared" si="31"/>
        <v>Dins Periode Legal</v>
      </c>
      <c r="Q241" s="93" t="str">
        <f t="shared" si="32"/>
        <v xml:space="preserve"> - Dins Periode Legal</v>
      </c>
      <c r="R241" s="93" t="str">
        <f t="shared" si="33"/>
        <v xml:space="preserve"> - Import Total</v>
      </c>
      <c r="S241" s="110">
        <f t="shared" si="34"/>
        <v>0</v>
      </c>
      <c r="T241" s="107">
        <f t="shared" si="35"/>
        <v>0</v>
      </c>
      <c r="V241" s="91"/>
      <c r="W241" s="91"/>
      <c r="X241" s="91"/>
      <c r="Y241" s="91"/>
      <c r="Z241" s="91"/>
      <c r="AA241" s="91"/>
    </row>
    <row r="242" spans="3:27" x14ac:dyDescent="0.25">
      <c r="C242" s="95"/>
      <c r="D242" s="54"/>
      <c r="E242" s="8"/>
      <c r="F242" s="8"/>
      <c r="G242" s="8"/>
      <c r="H242" s="48"/>
      <c r="I242" s="49"/>
      <c r="J242" s="8"/>
      <c r="K242" s="9"/>
      <c r="L242" s="104" t="str">
        <f t="shared" si="27"/>
        <v/>
      </c>
      <c r="M242" s="105" t="str">
        <f t="shared" si="28"/>
        <v/>
      </c>
      <c r="N242" s="93">
        <f t="shared" si="29"/>
        <v>0</v>
      </c>
      <c r="O242" s="106">
        <f t="shared" si="30"/>
        <v>0</v>
      </c>
      <c r="P242" s="93" t="str">
        <f t="shared" si="31"/>
        <v>Dins Periode Legal</v>
      </c>
      <c r="Q242" s="93" t="str">
        <f t="shared" si="32"/>
        <v xml:space="preserve"> - Dins Periode Legal</v>
      </c>
      <c r="R242" s="93" t="str">
        <f t="shared" si="33"/>
        <v xml:space="preserve"> - Import Total</v>
      </c>
      <c r="S242" s="110">
        <f t="shared" si="34"/>
        <v>0</v>
      </c>
      <c r="T242" s="107">
        <f t="shared" si="35"/>
        <v>0</v>
      </c>
      <c r="V242" s="91"/>
      <c r="W242" s="91"/>
      <c r="X242" s="91"/>
      <c r="Y242" s="91"/>
      <c r="Z242" s="91"/>
      <c r="AA242" s="91"/>
    </row>
    <row r="243" spans="3:27" x14ac:dyDescent="0.25">
      <c r="C243" s="95"/>
      <c r="D243" s="54"/>
      <c r="E243" s="8"/>
      <c r="F243" s="8"/>
      <c r="G243" s="8"/>
      <c r="H243" s="48"/>
      <c r="I243" s="49"/>
      <c r="J243" s="8"/>
      <c r="K243" s="9"/>
      <c r="L243" s="104" t="str">
        <f t="shared" si="27"/>
        <v/>
      </c>
      <c r="M243" s="105" t="str">
        <f t="shared" si="28"/>
        <v/>
      </c>
      <c r="N243" s="93">
        <f t="shared" si="29"/>
        <v>0</v>
      </c>
      <c r="O243" s="106">
        <f t="shared" si="30"/>
        <v>0</v>
      </c>
      <c r="P243" s="93" t="str">
        <f t="shared" si="31"/>
        <v>Dins Periode Legal</v>
      </c>
      <c r="Q243" s="93" t="str">
        <f t="shared" si="32"/>
        <v xml:space="preserve"> - Dins Periode Legal</v>
      </c>
      <c r="R243" s="93" t="str">
        <f t="shared" si="33"/>
        <v xml:space="preserve"> - Import Total</v>
      </c>
      <c r="S243" s="110">
        <f t="shared" si="34"/>
        <v>0</v>
      </c>
      <c r="T243" s="107">
        <f t="shared" si="35"/>
        <v>0</v>
      </c>
      <c r="V243" s="91"/>
      <c r="W243" s="91"/>
      <c r="X243" s="91"/>
      <c r="Y243" s="91"/>
      <c r="Z243" s="91"/>
      <c r="AA243" s="91"/>
    </row>
    <row r="244" spans="3:27" x14ac:dyDescent="0.25">
      <c r="C244" s="95"/>
      <c r="D244" s="54"/>
      <c r="E244" s="8"/>
      <c r="F244" s="8"/>
      <c r="G244" s="8"/>
      <c r="H244" s="48"/>
      <c r="I244" s="49"/>
      <c r="J244" s="8"/>
      <c r="K244" s="9"/>
      <c r="L244" s="104" t="str">
        <f t="shared" si="27"/>
        <v/>
      </c>
      <c r="M244" s="105" t="str">
        <f t="shared" si="28"/>
        <v/>
      </c>
      <c r="N244" s="93">
        <f t="shared" si="29"/>
        <v>0</v>
      </c>
      <c r="O244" s="106">
        <f t="shared" si="30"/>
        <v>0</v>
      </c>
      <c r="P244" s="93" t="str">
        <f t="shared" si="31"/>
        <v>Dins Periode Legal</v>
      </c>
      <c r="Q244" s="93" t="str">
        <f t="shared" si="32"/>
        <v xml:space="preserve"> - Dins Periode Legal</v>
      </c>
      <c r="R244" s="93" t="str">
        <f t="shared" si="33"/>
        <v xml:space="preserve"> - Import Total</v>
      </c>
      <c r="S244" s="110">
        <f t="shared" si="34"/>
        <v>0</v>
      </c>
      <c r="T244" s="107">
        <f t="shared" si="35"/>
        <v>0</v>
      </c>
      <c r="V244" s="91"/>
      <c r="W244" s="91"/>
      <c r="X244" s="91"/>
      <c r="Y244" s="91"/>
      <c r="Z244" s="91"/>
      <c r="AA244" s="91"/>
    </row>
    <row r="245" spans="3:27" x14ac:dyDescent="0.25">
      <c r="C245" s="95"/>
      <c r="D245" s="54"/>
      <c r="E245" s="8"/>
      <c r="F245" s="8"/>
      <c r="G245" s="8"/>
      <c r="H245" s="48"/>
      <c r="I245" s="49"/>
      <c r="J245" s="8"/>
      <c r="K245" s="9"/>
      <c r="L245" s="104" t="str">
        <f t="shared" si="27"/>
        <v/>
      </c>
      <c r="M245" s="105" t="str">
        <f t="shared" si="28"/>
        <v/>
      </c>
      <c r="N245" s="93">
        <f t="shared" si="29"/>
        <v>0</v>
      </c>
      <c r="O245" s="106">
        <f t="shared" si="30"/>
        <v>0</v>
      </c>
      <c r="P245" s="93" t="str">
        <f t="shared" si="31"/>
        <v>Dins Periode Legal</v>
      </c>
      <c r="Q245" s="93" t="str">
        <f t="shared" si="32"/>
        <v xml:space="preserve"> - Dins Periode Legal</v>
      </c>
      <c r="R245" s="93" t="str">
        <f t="shared" si="33"/>
        <v xml:space="preserve"> - Import Total</v>
      </c>
      <c r="S245" s="110">
        <f t="shared" si="34"/>
        <v>0</v>
      </c>
      <c r="T245" s="107">
        <f t="shared" si="35"/>
        <v>0</v>
      </c>
      <c r="V245" s="91"/>
      <c r="W245" s="91"/>
      <c r="X245" s="91"/>
      <c r="Y245" s="91"/>
      <c r="Z245" s="91"/>
      <c r="AA245" s="91"/>
    </row>
    <row r="246" spans="3:27" x14ac:dyDescent="0.25">
      <c r="C246" s="95"/>
      <c r="D246" s="54"/>
      <c r="E246" s="8"/>
      <c r="F246" s="8"/>
      <c r="G246" s="8"/>
      <c r="H246" s="48"/>
      <c r="I246" s="49"/>
      <c r="J246" s="8"/>
      <c r="K246" s="9"/>
      <c r="L246" s="104" t="str">
        <f t="shared" si="27"/>
        <v/>
      </c>
      <c r="M246" s="105" t="str">
        <f t="shared" si="28"/>
        <v/>
      </c>
      <c r="N246" s="93">
        <f t="shared" si="29"/>
        <v>0</v>
      </c>
      <c r="O246" s="106">
        <f t="shared" si="30"/>
        <v>0</v>
      </c>
      <c r="P246" s="93" t="str">
        <f t="shared" si="31"/>
        <v>Dins Periode Legal</v>
      </c>
      <c r="Q246" s="93" t="str">
        <f t="shared" si="32"/>
        <v xml:space="preserve"> - Dins Periode Legal</v>
      </c>
      <c r="R246" s="93" t="str">
        <f t="shared" si="33"/>
        <v xml:space="preserve"> - Import Total</v>
      </c>
      <c r="S246" s="110">
        <f t="shared" si="34"/>
        <v>0</v>
      </c>
      <c r="T246" s="107">
        <f t="shared" si="35"/>
        <v>0</v>
      </c>
      <c r="V246" s="91"/>
      <c r="W246" s="91"/>
      <c r="X246" s="91"/>
      <c r="Y246" s="91"/>
      <c r="Z246" s="91"/>
      <c r="AA246" s="91"/>
    </row>
    <row r="247" spans="3:27" x14ac:dyDescent="0.25">
      <c r="C247" s="95"/>
      <c r="D247" s="54"/>
      <c r="E247" s="91"/>
      <c r="F247" s="91"/>
      <c r="G247" s="91"/>
      <c r="H247" s="96"/>
      <c r="I247" s="97"/>
      <c r="J247" s="91"/>
      <c r="K247" s="94"/>
      <c r="L247" s="104" t="str">
        <f t="shared" ref="L247:L292" si="36">IF(D247="","",MONTH(D247))</f>
        <v/>
      </c>
      <c r="M247" s="105" t="str">
        <f t="shared" ref="M247:M292" si="37">IF(L247="","",VLOOKUP(L247,$AJ$8:$AK$19,2,FALSE))</f>
        <v/>
      </c>
      <c r="N247" s="93">
        <f t="shared" si="29"/>
        <v>0</v>
      </c>
      <c r="O247" s="106">
        <f t="shared" si="30"/>
        <v>0</v>
      </c>
      <c r="P247" s="93" t="str">
        <f t="shared" si="31"/>
        <v>Dins Periode Legal</v>
      </c>
      <c r="Q247" s="93" t="str">
        <f t="shared" si="32"/>
        <v xml:space="preserve"> - Dins Periode Legal</v>
      </c>
      <c r="R247" s="93" t="str">
        <f t="shared" ref="R247:R310" si="38">CONCATENATE($M247," - Import Total")</f>
        <v xml:space="preserve"> - Import Total</v>
      </c>
      <c r="S247" s="110">
        <f t="shared" ref="S247:S248" si="39">IF(M247="",0,K247/(VLOOKUP(R247,$X$9:$Y$27,2,FALSE))*N247)</f>
        <v>0</v>
      </c>
      <c r="T247" s="107">
        <f t="shared" ref="T247:T248" si="40">IF(L247="",0,1)</f>
        <v>0</v>
      </c>
      <c r="V247" s="91"/>
      <c r="W247" s="91"/>
      <c r="X247" s="91"/>
      <c r="Y247" s="91"/>
      <c r="Z247" s="91"/>
      <c r="AA247" s="91"/>
    </row>
    <row r="248" spans="3:27" x14ac:dyDescent="0.25">
      <c r="C248" s="95"/>
      <c r="D248" s="54"/>
      <c r="E248" s="91"/>
      <c r="F248" s="91"/>
      <c r="G248" s="91"/>
      <c r="H248" s="96"/>
      <c r="I248" s="97"/>
      <c r="J248" s="91"/>
      <c r="K248" s="94"/>
      <c r="L248" s="104" t="str">
        <f t="shared" si="36"/>
        <v/>
      </c>
      <c r="M248" s="105" t="str">
        <f t="shared" si="37"/>
        <v/>
      </c>
      <c r="N248" s="93">
        <f t="shared" si="29"/>
        <v>0</v>
      </c>
      <c r="O248" s="106">
        <f t="shared" si="30"/>
        <v>0</v>
      </c>
      <c r="P248" s="93" t="str">
        <f t="shared" si="31"/>
        <v>Dins Periode Legal</v>
      </c>
      <c r="Q248" s="93" t="str">
        <f t="shared" si="32"/>
        <v xml:space="preserve"> - Dins Periode Legal</v>
      </c>
      <c r="R248" s="93" t="str">
        <f t="shared" si="38"/>
        <v xml:space="preserve"> - Import Total</v>
      </c>
      <c r="S248" s="110">
        <f t="shared" si="39"/>
        <v>0</v>
      </c>
      <c r="T248" s="107">
        <f t="shared" si="40"/>
        <v>0</v>
      </c>
      <c r="V248" s="91"/>
      <c r="W248" s="91"/>
      <c r="X248" s="91"/>
      <c r="Y248" s="91"/>
      <c r="Z248" s="91"/>
      <c r="AA248" s="91"/>
    </row>
    <row r="249" spans="3:27" x14ac:dyDescent="0.25">
      <c r="C249" s="95"/>
      <c r="D249" s="54"/>
      <c r="E249" s="91"/>
      <c r="F249" s="91"/>
      <c r="G249" s="91"/>
      <c r="H249" s="96"/>
      <c r="I249" s="97"/>
      <c r="J249" s="91"/>
      <c r="K249" s="94"/>
      <c r="L249" s="104" t="str">
        <f t="shared" si="36"/>
        <v/>
      </c>
      <c r="M249" s="105" t="str">
        <f t="shared" si="37"/>
        <v/>
      </c>
      <c r="N249" s="93">
        <f t="shared" ref="N249:N296" si="41">IF(D249="",0,D249-C249)</f>
        <v>0</v>
      </c>
      <c r="O249" s="106">
        <f t="shared" ref="O249:O280" si="42">K249*N249</f>
        <v>0</v>
      </c>
      <c r="P249" s="93" t="str">
        <f t="shared" ref="P249:P280" si="43">IF(N249&lt;=30,"Dins Periode Legal","Fora Periode Legal")</f>
        <v>Dins Periode Legal</v>
      </c>
      <c r="Q249" s="93" t="str">
        <f t="shared" ref="Q249:Q312" si="44">CONCATENATE($M249," - ",P249)</f>
        <v xml:space="preserve"> - Dins Periode Legal</v>
      </c>
      <c r="R249" s="93" t="str">
        <f t="shared" si="38"/>
        <v xml:space="preserve"> - Import Total</v>
      </c>
      <c r="S249" s="110">
        <f t="shared" ref="S249:S280" si="45">IF(M249="",0,K249/(VLOOKUP(R249,$X$9:$Y$27,2,FALSE))*N249)</f>
        <v>0</v>
      </c>
      <c r="T249" s="107">
        <f t="shared" ref="T249:T280" si="46">IF(L249="",0,1)</f>
        <v>0</v>
      </c>
      <c r="V249" s="91"/>
      <c r="W249" s="91"/>
      <c r="X249" s="91"/>
      <c r="Y249" s="91"/>
      <c r="Z249" s="91"/>
      <c r="AA249" s="91"/>
    </row>
    <row r="250" spans="3:27" x14ac:dyDescent="0.25">
      <c r="C250" s="95"/>
      <c r="D250" s="54"/>
      <c r="E250" s="91"/>
      <c r="F250" s="91"/>
      <c r="G250" s="91"/>
      <c r="H250" s="96"/>
      <c r="I250" s="97"/>
      <c r="J250" s="91"/>
      <c r="K250" s="94"/>
      <c r="L250" s="104" t="str">
        <f t="shared" si="36"/>
        <v/>
      </c>
      <c r="M250" s="105" t="str">
        <f t="shared" si="37"/>
        <v/>
      </c>
      <c r="N250" s="93">
        <f t="shared" si="41"/>
        <v>0</v>
      </c>
      <c r="O250" s="106">
        <f t="shared" si="42"/>
        <v>0</v>
      </c>
      <c r="P250" s="93" t="str">
        <f t="shared" si="43"/>
        <v>Dins Periode Legal</v>
      </c>
      <c r="Q250" s="93" t="str">
        <f t="shared" si="44"/>
        <v xml:space="preserve"> - Dins Periode Legal</v>
      </c>
      <c r="R250" s="93" t="str">
        <f t="shared" si="38"/>
        <v xml:space="preserve"> - Import Total</v>
      </c>
      <c r="S250" s="110">
        <f t="shared" si="45"/>
        <v>0</v>
      </c>
      <c r="T250" s="107">
        <f t="shared" si="46"/>
        <v>0</v>
      </c>
      <c r="V250" s="91"/>
      <c r="W250" s="91"/>
      <c r="X250" s="91"/>
      <c r="Y250" s="91"/>
      <c r="Z250" s="91"/>
      <c r="AA250" s="91"/>
    </row>
    <row r="251" spans="3:27" x14ac:dyDescent="0.25">
      <c r="C251" s="95"/>
      <c r="D251" s="54"/>
      <c r="E251" s="91"/>
      <c r="F251" s="91"/>
      <c r="G251" s="91"/>
      <c r="H251" s="96"/>
      <c r="I251" s="97"/>
      <c r="J251" s="91"/>
      <c r="K251" s="94"/>
      <c r="L251" s="104" t="str">
        <f t="shared" si="36"/>
        <v/>
      </c>
      <c r="M251" s="105" t="str">
        <f t="shared" si="37"/>
        <v/>
      </c>
      <c r="N251" s="93">
        <f t="shared" si="41"/>
        <v>0</v>
      </c>
      <c r="O251" s="106">
        <f t="shared" si="42"/>
        <v>0</v>
      </c>
      <c r="P251" s="93" t="str">
        <f t="shared" si="43"/>
        <v>Dins Periode Legal</v>
      </c>
      <c r="Q251" s="93" t="str">
        <f t="shared" si="44"/>
        <v xml:space="preserve"> - Dins Periode Legal</v>
      </c>
      <c r="R251" s="93" t="str">
        <f t="shared" si="38"/>
        <v xml:space="preserve"> - Import Total</v>
      </c>
      <c r="S251" s="110">
        <f t="shared" si="45"/>
        <v>0</v>
      </c>
      <c r="T251" s="107">
        <f t="shared" si="46"/>
        <v>0</v>
      </c>
      <c r="V251" s="91"/>
      <c r="W251" s="91"/>
      <c r="X251" s="91"/>
      <c r="Y251" s="91"/>
      <c r="Z251" s="91"/>
      <c r="AA251" s="91"/>
    </row>
    <row r="252" spans="3:27" x14ac:dyDescent="0.25">
      <c r="C252" s="95"/>
      <c r="D252" s="54"/>
      <c r="E252" s="91"/>
      <c r="F252" s="91"/>
      <c r="G252" s="91"/>
      <c r="H252" s="96"/>
      <c r="I252" s="97"/>
      <c r="J252" s="91"/>
      <c r="K252" s="94"/>
      <c r="L252" s="104" t="str">
        <f t="shared" si="36"/>
        <v/>
      </c>
      <c r="M252" s="105" t="str">
        <f t="shared" si="37"/>
        <v/>
      </c>
      <c r="N252" s="93">
        <f t="shared" si="41"/>
        <v>0</v>
      </c>
      <c r="O252" s="106">
        <f t="shared" si="42"/>
        <v>0</v>
      </c>
      <c r="P252" s="93" t="str">
        <f t="shared" si="43"/>
        <v>Dins Periode Legal</v>
      </c>
      <c r="Q252" s="93" t="str">
        <f t="shared" si="44"/>
        <v xml:space="preserve"> - Dins Periode Legal</v>
      </c>
      <c r="R252" s="93" t="str">
        <f t="shared" si="38"/>
        <v xml:space="preserve"> - Import Total</v>
      </c>
      <c r="S252" s="110">
        <f t="shared" si="45"/>
        <v>0</v>
      </c>
      <c r="T252" s="107">
        <f t="shared" si="46"/>
        <v>0</v>
      </c>
      <c r="V252" s="91"/>
      <c r="W252" s="91"/>
      <c r="X252" s="91"/>
      <c r="Y252" s="91"/>
      <c r="Z252" s="91"/>
      <c r="AA252" s="91"/>
    </row>
    <row r="253" spans="3:27" x14ac:dyDescent="0.25">
      <c r="C253" s="95"/>
      <c r="D253" s="54"/>
      <c r="E253" s="91"/>
      <c r="F253" s="91"/>
      <c r="G253" s="91"/>
      <c r="H253" s="96"/>
      <c r="I253" s="97"/>
      <c r="J253" s="91"/>
      <c r="K253" s="94"/>
      <c r="L253" s="104" t="str">
        <f t="shared" si="36"/>
        <v/>
      </c>
      <c r="M253" s="105" t="str">
        <f t="shared" si="37"/>
        <v/>
      </c>
      <c r="N253" s="93">
        <f t="shared" si="41"/>
        <v>0</v>
      </c>
      <c r="O253" s="106">
        <f t="shared" si="42"/>
        <v>0</v>
      </c>
      <c r="P253" s="93" t="str">
        <f t="shared" si="43"/>
        <v>Dins Periode Legal</v>
      </c>
      <c r="Q253" s="93" t="str">
        <f t="shared" si="44"/>
        <v xml:space="preserve"> - Dins Periode Legal</v>
      </c>
      <c r="R253" s="93" t="str">
        <f t="shared" si="38"/>
        <v xml:space="preserve"> - Import Total</v>
      </c>
      <c r="S253" s="110">
        <f t="shared" si="45"/>
        <v>0</v>
      </c>
      <c r="T253" s="107">
        <f t="shared" si="46"/>
        <v>0</v>
      </c>
      <c r="V253" s="91"/>
      <c r="W253" s="91"/>
      <c r="X253" s="91"/>
      <c r="Y253" s="91"/>
      <c r="Z253" s="91"/>
      <c r="AA253" s="91"/>
    </row>
    <row r="254" spans="3:27" x14ac:dyDescent="0.25">
      <c r="C254" s="95"/>
      <c r="D254" s="54"/>
      <c r="E254" s="91"/>
      <c r="F254" s="91"/>
      <c r="G254" s="91"/>
      <c r="H254" s="96"/>
      <c r="I254" s="97"/>
      <c r="J254" s="91"/>
      <c r="K254" s="94"/>
      <c r="L254" s="104" t="str">
        <f t="shared" si="36"/>
        <v/>
      </c>
      <c r="M254" s="105" t="str">
        <f t="shared" si="37"/>
        <v/>
      </c>
      <c r="N254" s="93">
        <f t="shared" si="41"/>
        <v>0</v>
      </c>
      <c r="O254" s="106">
        <f t="shared" si="42"/>
        <v>0</v>
      </c>
      <c r="P254" s="93" t="str">
        <f t="shared" si="43"/>
        <v>Dins Periode Legal</v>
      </c>
      <c r="Q254" s="93" t="str">
        <f t="shared" si="44"/>
        <v xml:space="preserve"> - Dins Periode Legal</v>
      </c>
      <c r="R254" s="93" t="str">
        <f t="shared" si="38"/>
        <v xml:space="preserve"> - Import Total</v>
      </c>
      <c r="S254" s="110">
        <f t="shared" si="45"/>
        <v>0</v>
      </c>
      <c r="T254" s="107">
        <f t="shared" si="46"/>
        <v>0</v>
      </c>
      <c r="V254" s="91"/>
      <c r="W254" s="91"/>
      <c r="X254" s="91"/>
      <c r="Y254" s="91"/>
      <c r="Z254" s="91"/>
      <c r="AA254" s="91"/>
    </row>
    <row r="255" spans="3:27" x14ac:dyDescent="0.25">
      <c r="C255" s="95"/>
      <c r="D255" s="54"/>
      <c r="E255" s="91"/>
      <c r="F255" s="91"/>
      <c r="G255" s="91"/>
      <c r="H255" s="96"/>
      <c r="I255" s="97"/>
      <c r="J255" s="91"/>
      <c r="K255" s="94"/>
      <c r="L255" s="104" t="str">
        <f t="shared" si="36"/>
        <v/>
      </c>
      <c r="M255" s="105" t="str">
        <f t="shared" si="37"/>
        <v/>
      </c>
      <c r="N255" s="93">
        <f t="shared" si="41"/>
        <v>0</v>
      </c>
      <c r="O255" s="106">
        <f t="shared" si="42"/>
        <v>0</v>
      </c>
      <c r="P255" s="93" t="str">
        <f t="shared" si="43"/>
        <v>Dins Periode Legal</v>
      </c>
      <c r="Q255" s="93" t="str">
        <f t="shared" si="44"/>
        <v xml:space="preserve"> - Dins Periode Legal</v>
      </c>
      <c r="R255" s="93" t="str">
        <f t="shared" si="38"/>
        <v xml:space="preserve"> - Import Total</v>
      </c>
      <c r="S255" s="110">
        <f t="shared" si="45"/>
        <v>0</v>
      </c>
      <c r="T255" s="107">
        <f t="shared" si="46"/>
        <v>0</v>
      </c>
      <c r="V255" s="91"/>
      <c r="W255" s="91"/>
      <c r="X255" s="91"/>
      <c r="Y255" s="91"/>
      <c r="Z255" s="91"/>
      <c r="AA255" s="91"/>
    </row>
    <row r="256" spans="3:27" x14ac:dyDescent="0.25">
      <c r="C256" s="95"/>
      <c r="D256" s="54"/>
      <c r="E256" s="91"/>
      <c r="F256" s="91"/>
      <c r="G256" s="91"/>
      <c r="H256" s="96"/>
      <c r="I256" s="97"/>
      <c r="J256" s="91"/>
      <c r="K256" s="94"/>
      <c r="L256" s="104" t="str">
        <f t="shared" si="36"/>
        <v/>
      </c>
      <c r="M256" s="105" t="str">
        <f t="shared" si="37"/>
        <v/>
      </c>
      <c r="N256" s="93">
        <f t="shared" si="41"/>
        <v>0</v>
      </c>
      <c r="O256" s="106">
        <f t="shared" si="42"/>
        <v>0</v>
      </c>
      <c r="P256" s="93" t="str">
        <f t="shared" si="43"/>
        <v>Dins Periode Legal</v>
      </c>
      <c r="Q256" s="93" t="str">
        <f t="shared" si="44"/>
        <v xml:space="preserve"> - Dins Periode Legal</v>
      </c>
      <c r="R256" s="93" t="str">
        <f t="shared" si="38"/>
        <v xml:space="preserve"> - Import Total</v>
      </c>
      <c r="S256" s="110">
        <f t="shared" si="45"/>
        <v>0</v>
      </c>
      <c r="T256" s="107">
        <f t="shared" si="46"/>
        <v>0</v>
      </c>
      <c r="V256" s="91"/>
      <c r="W256" s="91"/>
      <c r="X256" s="91"/>
      <c r="Y256" s="91"/>
      <c r="Z256" s="91"/>
      <c r="AA256" s="91"/>
    </row>
    <row r="257" spans="3:27" x14ac:dyDescent="0.25">
      <c r="C257" s="95"/>
      <c r="D257" s="54"/>
      <c r="E257" s="91"/>
      <c r="F257" s="91"/>
      <c r="G257" s="91"/>
      <c r="H257" s="96"/>
      <c r="I257" s="97"/>
      <c r="J257" s="91"/>
      <c r="K257" s="94"/>
      <c r="L257" s="104" t="str">
        <f t="shared" si="36"/>
        <v/>
      </c>
      <c r="M257" s="105" t="str">
        <f t="shared" si="37"/>
        <v/>
      </c>
      <c r="N257" s="93">
        <f t="shared" si="41"/>
        <v>0</v>
      </c>
      <c r="O257" s="106">
        <f t="shared" si="42"/>
        <v>0</v>
      </c>
      <c r="P257" s="93" t="str">
        <f t="shared" si="43"/>
        <v>Dins Periode Legal</v>
      </c>
      <c r="Q257" s="93" t="str">
        <f t="shared" si="44"/>
        <v xml:space="preserve"> - Dins Periode Legal</v>
      </c>
      <c r="R257" s="93" t="str">
        <f t="shared" si="38"/>
        <v xml:space="preserve"> - Import Total</v>
      </c>
      <c r="S257" s="110">
        <f t="shared" si="45"/>
        <v>0</v>
      </c>
      <c r="T257" s="107">
        <f t="shared" si="46"/>
        <v>0</v>
      </c>
      <c r="V257" s="91"/>
      <c r="W257" s="91"/>
      <c r="X257" s="91"/>
      <c r="Y257" s="91"/>
      <c r="Z257" s="91"/>
      <c r="AA257" s="91"/>
    </row>
    <row r="258" spans="3:27" x14ac:dyDescent="0.25">
      <c r="C258" s="95"/>
      <c r="D258" s="54"/>
      <c r="E258" s="91"/>
      <c r="F258" s="91"/>
      <c r="G258" s="91"/>
      <c r="H258" s="96"/>
      <c r="I258" s="97"/>
      <c r="J258" s="91"/>
      <c r="K258" s="94"/>
      <c r="L258" s="104" t="str">
        <f t="shared" si="36"/>
        <v/>
      </c>
      <c r="M258" s="105" t="str">
        <f t="shared" si="37"/>
        <v/>
      </c>
      <c r="N258" s="93">
        <f t="shared" si="41"/>
        <v>0</v>
      </c>
      <c r="O258" s="106">
        <f t="shared" si="42"/>
        <v>0</v>
      </c>
      <c r="P258" s="93" t="str">
        <f t="shared" si="43"/>
        <v>Dins Periode Legal</v>
      </c>
      <c r="Q258" s="93" t="str">
        <f t="shared" si="44"/>
        <v xml:space="preserve"> - Dins Periode Legal</v>
      </c>
      <c r="R258" s="93" t="str">
        <f t="shared" si="38"/>
        <v xml:space="preserve"> - Import Total</v>
      </c>
      <c r="S258" s="110">
        <f t="shared" si="45"/>
        <v>0</v>
      </c>
      <c r="T258" s="107">
        <f t="shared" si="46"/>
        <v>0</v>
      </c>
      <c r="V258" s="91"/>
      <c r="W258" s="91"/>
      <c r="X258" s="91"/>
      <c r="Y258" s="91"/>
      <c r="Z258" s="91"/>
      <c r="AA258" s="91"/>
    </row>
    <row r="259" spans="3:27" x14ac:dyDescent="0.25">
      <c r="C259" s="95"/>
      <c r="D259" s="54"/>
      <c r="E259" s="91"/>
      <c r="F259" s="91"/>
      <c r="G259" s="91"/>
      <c r="H259" s="96"/>
      <c r="I259" s="97"/>
      <c r="J259" s="91"/>
      <c r="K259" s="94"/>
      <c r="L259" s="104" t="str">
        <f t="shared" si="36"/>
        <v/>
      </c>
      <c r="M259" s="105" t="str">
        <f t="shared" si="37"/>
        <v/>
      </c>
      <c r="N259" s="93">
        <f t="shared" si="41"/>
        <v>0</v>
      </c>
      <c r="O259" s="106">
        <f t="shared" si="42"/>
        <v>0</v>
      </c>
      <c r="P259" s="93" t="str">
        <f t="shared" si="43"/>
        <v>Dins Periode Legal</v>
      </c>
      <c r="Q259" s="93" t="str">
        <f t="shared" si="44"/>
        <v xml:space="preserve"> - Dins Periode Legal</v>
      </c>
      <c r="R259" s="93" t="str">
        <f t="shared" si="38"/>
        <v xml:space="preserve"> - Import Total</v>
      </c>
      <c r="S259" s="110">
        <f t="shared" si="45"/>
        <v>0</v>
      </c>
      <c r="T259" s="107">
        <f t="shared" si="46"/>
        <v>0</v>
      </c>
      <c r="V259" s="91"/>
      <c r="W259" s="91"/>
      <c r="X259" s="91"/>
      <c r="Y259" s="91"/>
      <c r="Z259" s="91"/>
      <c r="AA259" s="91"/>
    </row>
    <row r="260" spans="3:27" x14ac:dyDescent="0.25">
      <c r="C260" s="95"/>
      <c r="D260" s="54"/>
      <c r="E260" s="91"/>
      <c r="F260" s="91"/>
      <c r="G260" s="91"/>
      <c r="H260" s="96"/>
      <c r="I260" s="97"/>
      <c r="J260" s="91"/>
      <c r="K260" s="94"/>
      <c r="L260" s="104" t="str">
        <f t="shared" si="36"/>
        <v/>
      </c>
      <c r="M260" s="105" t="str">
        <f t="shared" si="37"/>
        <v/>
      </c>
      <c r="N260" s="93">
        <f t="shared" si="41"/>
        <v>0</v>
      </c>
      <c r="O260" s="106">
        <f t="shared" si="42"/>
        <v>0</v>
      </c>
      <c r="P260" s="93" t="str">
        <f t="shared" si="43"/>
        <v>Dins Periode Legal</v>
      </c>
      <c r="Q260" s="93" t="str">
        <f t="shared" si="44"/>
        <v xml:space="preserve"> - Dins Periode Legal</v>
      </c>
      <c r="R260" s="93" t="str">
        <f t="shared" si="38"/>
        <v xml:space="preserve"> - Import Total</v>
      </c>
      <c r="S260" s="110">
        <f t="shared" si="45"/>
        <v>0</v>
      </c>
      <c r="T260" s="107">
        <f t="shared" si="46"/>
        <v>0</v>
      </c>
      <c r="V260" s="91"/>
      <c r="W260" s="91"/>
      <c r="X260" s="91"/>
      <c r="Y260" s="91"/>
      <c r="Z260" s="91"/>
      <c r="AA260" s="91"/>
    </row>
    <row r="261" spans="3:27" x14ac:dyDescent="0.25">
      <c r="C261" s="95"/>
      <c r="D261" s="54"/>
      <c r="E261" s="91"/>
      <c r="F261" s="91"/>
      <c r="G261" s="91"/>
      <c r="H261" s="96"/>
      <c r="I261" s="97"/>
      <c r="J261" s="91"/>
      <c r="K261" s="94"/>
      <c r="L261" s="104" t="str">
        <f t="shared" si="36"/>
        <v/>
      </c>
      <c r="M261" s="105" t="str">
        <f t="shared" si="37"/>
        <v/>
      </c>
      <c r="N261" s="93">
        <f t="shared" si="41"/>
        <v>0</v>
      </c>
      <c r="O261" s="106">
        <f t="shared" si="42"/>
        <v>0</v>
      </c>
      <c r="P261" s="93" t="str">
        <f t="shared" si="43"/>
        <v>Dins Periode Legal</v>
      </c>
      <c r="Q261" s="93" t="str">
        <f t="shared" si="44"/>
        <v xml:space="preserve"> - Dins Periode Legal</v>
      </c>
      <c r="R261" s="93" t="str">
        <f t="shared" si="38"/>
        <v xml:space="preserve"> - Import Total</v>
      </c>
      <c r="S261" s="110">
        <f t="shared" si="45"/>
        <v>0</v>
      </c>
      <c r="T261" s="107">
        <f t="shared" si="46"/>
        <v>0</v>
      </c>
      <c r="V261" s="91"/>
      <c r="W261" s="91"/>
      <c r="X261" s="91"/>
      <c r="Y261" s="91"/>
      <c r="Z261" s="91"/>
      <c r="AA261" s="91"/>
    </row>
    <row r="262" spans="3:27" x14ac:dyDescent="0.25">
      <c r="C262" s="95"/>
      <c r="D262" s="54"/>
      <c r="E262" s="91"/>
      <c r="F262" s="91"/>
      <c r="G262" s="91"/>
      <c r="H262" s="96"/>
      <c r="I262" s="97"/>
      <c r="J262" s="91"/>
      <c r="K262" s="94"/>
      <c r="L262" s="104" t="str">
        <f t="shared" si="36"/>
        <v/>
      </c>
      <c r="M262" s="105" t="str">
        <f t="shared" si="37"/>
        <v/>
      </c>
      <c r="N262" s="93">
        <f t="shared" si="41"/>
        <v>0</v>
      </c>
      <c r="O262" s="106">
        <f t="shared" si="42"/>
        <v>0</v>
      </c>
      <c r="P262" s="93" t="str">
        <f t="shared" si="43"/>
        <v>Dins Periode Legal</v>
      </c>
      <c r="Q262" s="93" t="str">
        <f t="shared" si="44"/>
        <v xml:space="preserve"> - Dins Periode Legal</v>
      </c>
      <c r="R262" s="93" t="str">
        <f t="shared" si="38"/>
        <v xml:space="preserve"> - Import Total</v>
      </c>
      <c r="S262" s="110">
        <f t="shared" si="45"/>
        <v>0</v>
      </c>
      <c r="T262" s="107">
        <f t="shared" si="46"/>
        <v>0</v>
      </c>
      <c r="V262" s="91"/>
      <c r="W262" s="91"/>
      <c r="X262" s="91"/>
      <c r="Y262" s="91"/>
      <c r="Z262" s="91"/>
      <c r="AA262" s="91"/>
    </row>
    <row r="263" spans="3:27" x14ac:dyDescent="0.25">
      <c r="C263" s="95"/>
      <c r="D263" s="54"/>
      <c r="E263" s="91"/>
      <c r="F263" s="91"/>
      <c r="G263" s="91"/>
      <c r="H263" s="96"/>
      <c r="I263" s="97"/>
      <c r="J263" s="91"/>
      <c r="K263" s="94"/>
      <c r="L263" s="104" t="str">
        <f t="shared" si="36"/>
        <v/>
      </c>
      <c r="M263" s="105" t="str">
        <f t="shared" si="37"/>
        <v/>
      </c>
      <c r="N263" s="93">
        <f t="shared" si="41"/>
        <v>0</v>
      </c>
      <c r="O263" s="106">
        <f t="shared" si="42"/>
        <v>0</v>
      </c>
      <c r="P263" s="93" t="str">
        <f t="shared" si="43"/>
        <v>Dins Periode Legal</v>
      </c>
      <c r="Q263" s="93" t="str">
        <f t="shared" si="44"/>
        <v xml:space="preserve"> - Dins Periode Legal</v>
      </c>
      <c r="R263" s="93" t="str">
        <f t="shared" si="38"/>
        <v xml:space="preserve"> - Import Total</v>
      </c>
      <c r="S263" s="110">
        <f t="shared" si="45"/>
        <v>0</v>
      </c>
      <c r="T263" s="107">
        <f t="shared" si="46"/>
        <v>0</v>
      </c>
      <c r="V263" s="91"/>
      <c r="W263" s="91"/>
      <c r="X263" s="91"/>
      <c r="Y263" s="91"/>
      <c r="Z263" s="91"/>
      <c r="AA263" s="91"/>
    </row>
    <row r="264" spans="3:27" x14ac:dyDescent="0.25">
      <c r="C264" s="95"/>
      <c r="D264" s="54"/>
      <c r="E264" s="91"/>
      <c r="F264" s="91"/>
      <c r="G264" s="91"/>
      <c r="H264" s="96"/>
      <c r="I264" s="97"/>
      <c r="J264" s="91"/>
      <c r="K264" s="94"/>
      <c r="L264" s="104" t="str">
        <f t="shared" si="36"/>
        <v/>
      </c>
      <c r="M264" s="105" t="str">
        <f t="shared" si="37"/>
        <v/>
      </c>
      <c r="N264" s="93">
        <f t="shared" si="41"/>
        <v>0</v>
      </c>
      <c r="O264" s="106">
        <f t="shared" si="42"/>
        <v>0</v>
      </c>
      <c r="P264" s="93" t="str">
        <f t="shared" si="43"/>
        <v>Dins Periode Legal</v>
      </c>
      <c r="Q264" s="93" t="str">
        <f t="shared" si="44"/>
        <v xml:space="preserve"> - Dins Periode Legal</v>
      </c>
      <c r="R264" s="93" t="str">
        <f t="shared" si="38"/>
        <v xml:space="preserve"> - Import Total</v>
      </c>
      <c r="S264" s="110">
        <f t="shared" si="45"/>
        <v>0</v>
      </c>
      <c r="T264" s="107">
        <f t="shared" si="46"/>
        <v>0</v>
      </c>
      <c r="V264" s="91"/>
      <c r="W264" s="91"/>
      <c r="X264" s="91"/>
      <c r="Y264" s="91"/>
      <c r="Z264" s="91"/>
      <c r="AA264" s="91"/>
    </row>
    <row r="265" spans="3:27" x14ac:dyDescent="0.25">
      <c r="C265" s="95"/>
      <c r="D265" s="54"/>
      <c r="E265" s="91"/>
      <c r="F265" s="91"/>
      <c r="G265" s="91"/>
      <c r="H265" s="96"/>
      <c r="I265" s="97"/>
      <c r="J265" s="91"/>
      <c r="K265" s="94"/>
      <c r="L265" s="104" t="str">
        <f t="shared" si="36"/>
        <v/>
      </c>
      <c r="M265" s="105" t="str">
        <f t="shared" si="37"/>
        <v/>
      </c>
      <c r="N265" s="93">
        <f t="shared" si="41"/>
        <v>0</v>
      </c>
      <c r="O265" s="106">
        <f t="shared" si="42"/>
        <v>0</v>
      </c>
      <c r="P265" s="93" t="str">
        <f t="shared" si="43"/>
        <v>Dins Periode Legal</v>
      </c>
      <c r="Q265" s="93" t="str">
        <f t="shared" si="44"/>
        <v xml:space="preserve"> - Dins Periode Legal</v>
      </c>
      <c r="R265" s="93" t="str">
        <f t="shared" si="38"/>
        <v xml:space="preserve"> - Import Total</v>
      </c>
      <c r="S265" s="110">
        <f t="shared" si="45"/>
        <v>0</v>
      </c>
      <c r="T265" s="107">
        <f t="shared" si="46"/>
        <v>0</v>
      </c>
      <c r="V265" s="91"/>
      <c r="W265" s="91"/>
      <c r="X265" s="91"/>
      <c r="Y265" s="91"/>
      <c r="Z265" s="91"/>
      <c r="AA265" s="91"/>
    </row>
    <row r="266" spans="3:27" x14ac:dyDescent="0.25">
      <c r="C266" s="95"/>
      <c r="D266" s="54"/>
      <c r="E266" s="91"/>
      <c r="F266" s="91"/>
      <c r="G266" s="91"/>
      <c r="H266" s="96"/>
      <c r="I266" s="97"/>
      <c r="J266" s="91"/>
      <c r="K266" s="94"/>
      <c r="L266" s="104" t="str">
        <f t="shared" si="36"/>
        <v/>
      </c>
      <c r="M266" s="105" t="str">
        <f t="shared" si="37"/>
        <v/>
      </c>
      <c r="N266" s="93">
        <f t="shared" si="41"/>
        <v>0</v>
      </c>
      <c r="O266" s="106">
        <f t="shared" si="42"/>
        <v>0</v>
      </c>
      <c r="P266" s="93" t="str">
        <f t="shared" si="43"/>
        <v>Dins Periode Legal</v>
      </c>
      <c r="Q266" s="93" t="str">
        <f t="shared" si="44"/>
        <v xml:space="preserve"> - Dins Periode Legal</v>
      </c>
      <c r="R266" s="93" t="str">
        <f t="shared" si="38"/>
        <v xml:space="preserve"> - Import Total</v>
      </c>
      <c r="S266" s="110">
        <f t="shared" si="45"/>
        <v>0</v>
      </c>
      <c r="T266" s="107">
        <f t="shared" si="46"/>
        <v>0</v>
      </c>
      <c r="V266" s="91"/>
      <c r="W266" s="91"/>
      <c r="X266" s="91"/>
      <c r="Y266" s="91"/>
      <c r="Z266" s="91"/>
      <c r="AA266" s="91"/>
    </row>
    <row r="267" spans="3:27" x14ac:dyDescent="0.25">
      <c r="C267" s="95"/>
      <c r="D267" s="54"/>
      <c r="E267" s="91"/>
      <c r="F267" s="91"/>
      <c r="G267" s="91"/>
      <c r="H267" s="96"/>
      <c r="I267" s="97"/>
      <c r="J267" s="91"/>
      <c r="K267" s="94"/>
      <c r="L267" s="104" t="str">
        <f t="shared" si="36"/>
        <v/>
      </c>
      <c r="M267" s="105" t="str">
        <f t="shared" si="37"/>
        <v/>
      </c>
      <c r="N267" s="93">
        <f t="shared" si="41"/>
        <v>0</v>
      </c>
      <c r="O267" s="106">
        <f t="shared" si="42"/>
        <v>0</v>
      </c>
      <c r="P267" s="93" t="str">
        <f t="shared" si="43"/>
        <v>Dins Periode Legal</v>
      </c>
      <c r="Q267" s="93" t="str">
        <f t="shared" si="44"/>
        <v xml:space="preserve"> - Dins Periode Legal</v>
      </c>
      <c r="R267" s="93" t="str">
        <f t="shared" si="38"/>
        <v xml:space="preserve"> - Import Total</v>
      </c>
      <c r="S267" s="110">
        <f t="shared" si="45"/>
        <v>0</v>
      </c>
      <c r="T267" s="107">
        <f t="shared" si="46"/>
        <v>0</v>
      </c>
      <c r="V267" s="91"/>
      <c r="W267" s="91"/>
      <c r="X267" s="91"/>
      <c r="Y267" s="91"/>
      <c r="Z267" s="91"/>
      <c r="AA267" s="91"/>
    </row>
    <row r="268" spans="3:27" x14ac:dyDescent="0.25">
      <c r="C268" s="95"/>
      <c r="D268" s="54"/>
      <c r="E268" s="91"/>
      <c r="F268" s="91"/>
      <c r="G268" s="91"/>
      <c r="H268" s="96"/>
      <c r="I268" s="97"/>
      <c r="J268" s="91"/>
      <c r="K268" s="94"/>
      <c r="L268" s="104" t="str">
        <f t="shared" si="36"/>
        <v/>
      </c>
      <c r="M268" s="105" t="str">
        <f t="shared" si="37"/>
        <v/>
      </c>
      <c r="N268" s="93">
        <f t="shared" si="41"/>
        <v>0</v>
      </c>
      <c r="O268" s="106">
        <f t="shared" si="42"/>
        <v>0</v>
      </c>
      <c r="P268" s="93" t="str">
        <f t="shared" si="43"/>
        <v>Dins Periode Legal</v>
      </c>
      <c r="Q268" s="93" t="str">
        <f t="shared" si="44"/>
        <v xml:space="preserve"> - Dins Periode Legal</v>
      </c>
      <c r="R268" s="93" t="str">
        <f t="shared" si="38"/>
        <v xml:space="preserve"> - Import Total</v>
      </c>
      <c r="S268" s="110">
        <f t="shared" si="45"/>
        <v>0</v>
      </c>
      <c r="T268" s="107">
        <f t="shared" si="46"/>
        <v>0</v>
      </c>
      <c r="V268" s="91"/>
      <c r="W268" s="91"/>
      <c r="X268" s="91"/>
      <c r="Y268" s="91"/>
      <c r="Z268" s="91"/>
      <c r="AA268" s="91"/>
    </row>
    <row r="269" spans="3:27" x14ac:dyDescent="0.25">
      <c r="C269" s="95"/>
      <c r="D269" s="54"/>
      <c r="E269" s="91"/>
      <c r="F269" s="91"/>
      <c r="G269" s="91"/>
      <c r="H269" s="96"/>
      <c r="I269" s="97"/>
      <c r="J269" s="91"/>
      <c r="K269" s="94"/>
      <c r="L269" s="104" t="str">
        <f t="shared" si="36"/>
        <v/>
      </c>
      <c r="M269" s="105" t="str">
        <f t="shared" si="37"/>
        <v/>
      </c>
      <c r="N269" s="93">
        <f t="shared" si="41"/>
        <v>0</v>
      </c>
      <c r="O269" s="106">
        <f t="shared" si="42"/>
        <v>0</v>
      </c>
      <c r="P269" s="93" t="str">
        <f t="shared" si="43"/>
        <v>Dins Periode Legal</v>
      </c>
      <c r="Q269" s="93" t="str">
        <f t="shared" si="44"/>
        <v xml:space="preserve"> - Dins Periode Legal</v>
      </c>
      <c r="R269" s="93" t="str">
        <f t="shared" si="38"/>
        <v xml:space="preserve"> - Import Total</v>
      </c>
      <c r="S269" s="110">
        <f t="shared" si="45"/>
        <v>0</v>
      </c>
      <c r="T269" s="107">
        <f t="shared" si="46"/>
        <v>0</v>
      </c>
      <c r="V269" s="91"/>
      <c r="W269" s="91"/>
      <c r="X269" s="91"/>
      <c r="Y269" s="91"/>
      <c r="Z269" s="91"/>
      <c r="AA269" s="91"/>
    </row>
    <row r="270" spans="3:27" x14ac:dyDescent="0.25">
      <c r="C270" s="95"/>
      <c r="D270" s="54"/>
      <c r="E270" s="91"/>
      <c r="F270" s="91"/>
      <c r="G270" s="91"/>
      <c r="H270" s="96"/>
      <c r="I270" s="97"/>
      <c r="J270" s="91"/>
      <c r="K270" s="94"/>
      <c r="L270" s="104" t="str">
        <f t="shared" si="36"/>
        <v/>
      </c>
      <c r="M270" s="105" t="str">
        <f t="shared" si="37"/>
        <v/>
      </c>
      <c r="N270" s="93">
        <f t="shared" si="41"/>
        <v>0</v>
      </c>
      <c r="O270" s="106">
        <f t="shared" si="42"/>
        <v>0</v>
      </c>
      <c r="P270" s="93" t="str">
        <f t="shared" si="43"/>
        <v>Dins Periode Legal</v>
      </c>
      <c r="Q270" s="93" t="str">
        <f t="shared" si="44"/>
        <v xml:space="preserve"> - Dins Periode Legal</v>
      </c>
      <c r="R270" s="93" t="str">
        <f t="shared" si="38"/>
        <v xml:space="preserve"> - Import Total</v>
      </c>
      <c r="S270" s="110">
        <f t="shared" si="45"/>
        <v>0</v>
      </c>
      <c r="T270" s="107">
        <f t="shared" si="46"/>
        <v>0</v>
      </c>
      <c r="V270" s="91"/>
      <c r="W270" s="91"/>
      <c r="X270" s="91"/>
      <c r="Y270" s="91"/>
      <c r="Z270" s="91"/>
      <c r="AA270" s="91"/>
    </row>
    <row r="271" spans="3:27" x14ac:dyDescent="0.25">
      <c r="C271" s="95"/>
      <c r="D271" s="54"/>
      <c r="E271" s="91"/>
      <c r="F271" s="91"/>
      <c r="G271" s="91"/>
      <c r="H271" s="96"/>
      <c r="I271" s="97"/>
      <c r="J271" s="91"/>
      <c r="K271" s="94"/>
      <c r="L271" s="104" t="str">
        <f t="shared" si="36"/>
        <v/>
      </c>
      <c r="M271" s="105" t="str">
        <f t="shared" si="37"/>
        <v/>
      </c>
      <c r="N271" s="93">
        <f t="shared" si="41"/>
        <v>0</v>
      </c>
      <c r="O271" s="106">
        <f t="shared" si="42"/>
        <v>0</v>
      </c>
      <c r="P271" s="93" t="str">
        <f t="shared" si="43"/>
        <v>Dins Periode Legal</v>
      </c>
      <c r="Q271" s="93" t="str">
        <f t="shared" si="44"/>
        <v xml:space="preserve"> - Dins Periode Legal</v>
      </c>
      <c r="R271" s="93" t="str">
        <f t="shared" si="38"/>
        <v xml:space="preserve"> - Import Total</v>
      </c>
      <c r="S271" s="110">
        <f t="shared" si="45"/>
        <v>0</v>
      </c>
      <c r="T271" s="107">
        <f t="shared" si="46"/>
        <v>0</v>
      </c>
      <c r="V271" s="91"/>
      <c r="W271" s="91"/>
      <c r="X271" s="91"/>
      <c r="Y271" s="91"/>
      <c r="Z271" s="91"/>
      <c r="AA271" s="91"/>
    </row>
    <row r="272" spans="3:27" x14ac:dyDescent="0.25">
      <c r="C272" s="95"/>
      <c r="D272" s="54"/>
      <c r="E272" s="91"/>
      <c r="F272" s="91"/>
      <c r="G272" s="91"/>
      <c r="H272" s="96"/>
      <c r="I272" s="97"/>
      <c r="J272" s="91"/>
      <c r="K272" s="94"/>
      <c r="L272" s="104" t="str">
        <f t="shared" si="36"/>
        <v/>
      </c>
      <c r="M272" s="105" t="str">
        <f t="shared" si="37"/>
        <v/>
      </c>
      <c r="N272" s="93">
        <f t="shared" si="41"/>
        <v>0</v>
      </c>
      <c r="O272" s="106">
        <f t="shared" si="42"/>
        <v>0</v>
      </c>
      <c r="P272" s="93" t="str">
        <f t="shared" si="43"/>
        <v>Dins Periode Legal</v>
      </c>
      <c r="Q272" s="93" t="str">
        <f t="shared" si="44"/>
        <v xml:space="preserve"> - Dins Periode Legal</v>
      </c>
      <c r="R272" s="93" t="str">
        <f t="shared" si="38"/>
        <v xml:space="preserve"> - Import Total</v>
      </c>
      <c r="S272" s="110">
        <f t="shared" si="45"/>
        <v>0</v>
      </c>
      <c r="T272" s="107">
        <f t="shared" si="46"/>
        <v>0</v>
      </c>
      <c r="V272" s="91"/>
      <c r="W272" s="91"/>
      <c r="X272" s="91"/>
      <c r="Y272" s="91"/>
      <c r="Z272" s="91"/>
      <c r="AA272" s="91"/>
    </row>
    <row r="273" spans="3:27" x14ac:dyDescent="0.25">
      <c r="C273" s="95"/>
      <c r="D273" s="54"/>
      <c r="E273" s="91"/>
      <c r="F273" s="91"/>
      <c r="G273" s="91"/>
      <c r="H273" s="96"/>
      <c r="I273" s="97"/>
      <c r="J273" s="91"/>
      <c r="K273" s="94"/>
      <c r="L273" s="104" t="str">
        <f t="shared" si="36"/>
        <v/>
      </c>
      <c r="M273" s="105" t="str">
        <f t="shared" si="37"/>
        <v/>
      </c>
      <c r="N273" s="93">
        <f t="shared" si="41"/>
        <v>0</v>
      </c>
      <c r="O273" s="106">
        <f t="shared" si="42"/>
        <v>0</v>
      </c>
      <c r="P273" s="93" t="str">
        <f t="shared" si="43"/>
        <v>Dins Periode Legal</v>
      </c>
      <c r="Q273" s="93" t="str">
        <f t="shared" si="44"/>
        <v xml:space="preserve"> - Dins Periode Legal</v>
      </c>
      <c r="R273" s="93" t="str">
        <f t="shared" si="38"/>
        <v xml:space="preserve"> - Import Total</v>
      </c>
      <c r="S273" s="110">
        <f t="shared" si="45"/>
        <v>0</v>
      </c>
      <c r="T273" s="107">
        <f t="shared" si="46"/>
        <v>0</v>
      </c>
      <c r="V273" s="91"/>
      <c r="W273" s="91"/>
      <c r="X273" s="91"/>
      <c r="Y273" s="91"/>
      <c r="Z273" s="91"/>
      <c r="AA273" s="91"/>
    </row>
    <row r="274" spans="3:27" x14ac:dyDescent="0.25">
      <c r="C274" s="95"/>
      <c r="D274" s="54"/>
      <c r="E274" s="91"/>
      <c r="F274" s="91"/>
      <c r="G274" s="91"/>
      <c r="H274" s="96"/>
      <c r="I274" s="97"/>
      <c r="J274" s="91"/>
      <c r="K274" s="94"/>
      <c r="L274" s="104" t="str">
        <f t="shared" si="36"/>
        <v/>
      </c>
      <c r="M274" s="105" t="str">
        <f t="shared" si="37"/>
        <v/>
      </c>
      <c r="N274" s="93">
        <f t="shared" si="41"/>
        <v>0</v>
      </c>
      <c r="O274" s="106">
        <f t="shared" si="42"/>
        <v>0</v>
      </c>
      <c r="P274" s="93" t="str">
        <f t="shared" si="43"/>
        <v>Dins Periode Legal</v>
      </c>
      <c r="Q274" s="93" t="str">
        <f t="shared" si="44"/>
        <v xml:space="preserve"> - Dins Periode Legal</v>
      </c>
      <c r="R274" s="93" t="str">
        <f t="shared" si="38"/>
        <v xml:space="preserve"> - Import Total</v>
      </c>
      <c r="S274" s="110">
        <f t="shared" si="45"/>
        <v>0</v>
      </c>
      <c r="T274" s="107">
        <f t="shared" si="46"/>
        <v>0</v>
      </c>
      <c r="V274" s="91"/>
      <c r="W274" s="91"/>
      <c r="X274" s="91"/>
      <c r="Y274" s="91"/>
      <c r="Z274" s="91"/>
      <c r="AA274" s="91"/>
    </row>
    <row r="275" spans="3:27" x14ac:dyDescent="0.25">
      <c r="C275" s="95"/>
      <c r="D275" s="54"/>
      <c r="E275" s="91"/>
      <c r="F275" s="91"/>
      <c r="G275" s="91"/>
      <c r="H275" s="96"/>
      <c r="I275" s="97"/>
      <c r="J275" s="91"/>
      <c r="K275" s="94"/>
      <c r="L275" s="104" t="str">
        <f t="shared" si="36"/>
        <v/>
      </c>
      <c r="M275" s="105" t="str">
        <f t="shared" si="37"/>
        <v/>
      </c>
      <c r="N275" s="93">
        <f t="shared" si="41"/>
        <v>0</v>
      </c>
      <c r="O275" s="106">
        <f t="shared" si="42"/>
        <v>0</v>
      </c>
      <c r="P275" s="93" t="str">
        <f t="shared" si="43"/>
        <v>Dins Periode Legal</v>
      </c>
      <c r="Q275" s="93" t="str">
        <f t="shared" si="44"/>
        <v xml:space="preserve"> - Dins Periode Legal</v>
      </c>
      <c r="R275" s="93" t="str">
        <f t="shared" si="38"/>
        <v xml:space="preserve"> - Import Total</v>
      </c>
      <c r="S275" s="110">
        <f t="shared" si="45"/>
        <v>0</v>
      </c>
      <c r="T275" s="107">
        <f t="shared" si="46"/>
        <v>0</v>
      </c>
      <c r="V275" s="91"/>
      <c r="W275" s="91"/>
      <c r="X275" s="91"/>
      <c r="Y275" s="91"/>
      <c r="Z275" s="91"/>
      <c r="AA275" s="91"/>
    </row>
    <row r="276" spans="3:27" x14ac:dyDescent="0.25">
      <c r="C276" s="95"/>
      <c r="D276" s="54"/>
      <c r="E276" s="91"/>
      <c r="F276" s="91"/>
      <c r="G276" s="91"/>
      <c r="H276" s="96"/>
      <c r="I276" s="97"/>
      <c r="J276" s="91"/>
      <c r="K276" s="94"/>
      <c r="L276" s="104" t="str">
        <f t="shared" si="36"/>
        <v/>
      </c>
      <c r="M276" s="105" t="str">
        <f t="shared" si="37"/>
        <v/>
      </c>
      <c r="N276" s="93">
        <f t="shared" si="41"/>
        <v>0</v>
      </c>
      <c r="O276" s="106">
        <f t="shared" si="42"/>
        <v>0</v>
      </c>
      <c r="P276" s="93" t="str">
        <f t="shared" si="43"/>
        <v>Dins Periode Legal</v>
      </c>
      <c r="Q276" s="93" t="str">
        <f t="shared" si="44"/>
        <v xml:space="preserve"> - Dins Periode Legal</v>
      </c>
      <c r="R276" s="93" t="str">
        <f t="shared" si="38"/>
        <v xml:space="preserve"> - Import Total</v>
      </c>
      <c r="S276" s="110">
        <f t="shared" si="45"/>
        <v>0</v>
      </c>
      <c r="T276" s="107">
        <f t="shared" si="46"/>
        <v>0</v>
      </c>
      <c r="V276" s="91"/>
      <c r="W276" s="91"/>
      <c r="X276" s="91"/>
      <c r="Y276" s="91"/>
      <c r="Z276" s="91"/>
      <c r="AA276" s="91"/>
    </row>
    <row r="277" spans="3:27" x14ac:dyDescent="0.25">
      <c r="C277" s="95"/>
      <c r="D277" s="54"/>
      <c r="E277" s="91"/>
      <c r="F277" s="91"/>
      <c r="G277" s="91"/>
      <c r="H277" s="96"/>
      <c r="I277" s="97"/>
      <c r="J277" s="91"/>
      <c r="K277" s="94"/>
      <c r="L277" s="104" t="str">
        <f t="shared" si="36"/>
        <v/>
      </c>
      <c r="M277" s="105" t="str">
        <f t="shared" si="37"/>
        <v/>
      </c>
      <c r="N277" s="93">
        <f t="shared" si="41"/>
        <v>0</v>
      </c>
      <c r="O277" s="106">
        <f t="shared" si="42"/>
        <v>0</v>
      </c>
      <c r="P277" s="93" t="str">
        <f t="shared" si="43"/>
        <v>Dins Periode Legal</v>
      </c>
      <c r="Q277" s="93" t="str">
        <f t="shared" si="44"/>
        <v xml:space="preserve"> - Dins Periode Legal</v>
      </c>
      <c r="R277" s="93" t="str">
        <f t="shared" si="38"/>
        <v xml:space="preserve"> - Import Total</v>
      </c>
      <c r="S277" s="110">
        <f t="shared" si="45"/>
        <v>0</v>
      </c>
      <c r="T277" s="107">
        <f t="shared" si="46"/>
        <v>0</v>
      </c>
      <c r="V277" s="91"/>
      <c r="W277" s="91"/>
      <c r="X277" s="91"/>
      <c r="Y277" s="91"/>
      <c r="Z277" s="91"/>
      <c r="AA277" s="91"/>
    </row>
    <row r="278" spans="3:27" x14ac:dyDescent="0.25">
      <c r="C278" s="95"/>
      <c r="D278" s="54"/>
      <c r="E278" s="91"/>
      <c r="F278" s="91"/>
      <c r="G278" s="91"/>
      <c r="H278" s="96"/>
      <c r="I278" s="97"/>
      <c r="J278" s="91"/>
      <c r="K278" s="94"/>
      <c r="L278" s="104" t="str">
        <f t="shared" si="36"/>
        <v/>
      </c>
      <c r="M278" s="105" t="str">
        <f t="shared" si="37"/>
        <v/>
      </c>
      <c r="N278" s="93">
        <f t="shared" si="41"/>
        <v>0</v>
      </c>
      <c r="O278" s="106">
        <f t="shared" si="42"/>
        <v>0</v>
      </c>
      <c r="P278" s="93" t="str">
        <f t="shared" si="43"/>
        <v>Dins Periode Legal</v>
      </c>
      <c r="Q278" s="93" t="str">
        <f t="shared" si="44"/>
        <v xml:space="preserve"> - Dins Periode Legal</v>
      </c>
      <c r="R278" s="93" t="str">
        <f t="shared" si="38"/>
        <v xml:space="preserve"> - Import Total</v>
      </c>
      <c r="S278" s="110">
        <f t="shared" si="45"/>
        <v>0</v>
      </c>
      <c r="T278" s="107">
        <f t="shared" si="46"/>
        <v>0</v>
      </c>
      <c r="V278" s="91"/>
      <c r="W278" s="91"/>
      <c r="X278" s="91"/>
      <c r="Y278" s="91"/>
      <c r="Z278" s="91"/>
      <c r="AA278" s="91"/>
    </row>
    <row r="279" spans="3:27" x14ac:dyDescent="0.25">
      <c r="C279" s="95"/>
      <c r="D279" s="54"/>
      <c r="E279" s="91"/>
      <c r="F279" s="91"/>
      <c r="G279" s="91"/>
      <c r="H279" s="96"/>
      <c r="I279" s="97"/>
      <c r="J279" s="91"/>
      <c r="K279" s="94"/>
      <c r="L279" s="104" t="str">
        <f t="shared" si="36"/>
        <v/>
      </c>
      <c r="M279" s="105" t="str">
        <f t="shared" si="37"/>
        <v/>
      </c>
      <c r="N279" s="93">
        <f t="shared" si="41"/>
        <v>0</v>
      </c>
      <c r="O279" s="106">
        <f t="shared" si="42"/>
        <v>0</v>
      </c>
      <c r="P279" s="93" t="str">
        <f t="shared" si="43"/>
        <v>Dins Periode Legal</v>
      </c>
      <c r="Q279" s="93" t="str">
        <f t="shared" si="44"/>
        <v xml:space="preserve"> - Dins Periode Legal</v>
      </c>
      <c r="R279" s="93" t="str">
        <f t="shared" si="38"/>
        <v xml:space="preserve"> - Import Total</v>
      </c>
      <c r="S279" s="110">
        <f t="shared" si="45"/>
        <v>0</v>
      </c>
      <c r="T279" s="107">
        <f t="shared" si="46"/>
        <v>0</v>
      </c>
      <c r="V279" s="91"/>
      <c r="W279" s="91"/>
      <c r="X279" s="91"/>
      <c r="Y279" s="91"/>
      <c r="Z279" s="91"/>
      <c r="AA279" s="91"/>
    </row>
    <row r="280" spans="3:27" x14ac:dyDescent="0.25">
      <c r="C280" s="95"/>
      <c r="D280" s="54"/>
      <c r="E280" s="91"/>
      <c r="F280" s="91"/>
      <c r="G280" s="91"/>
      <c r="H280" s="96"/>
      <c r="I280" s="97"/>
      <c r="J280" s="91"/>
      <c r="K280" s="94"/>
      <c r="L280" s="104" t="str">
        <f t="shared" si="36"/>
        <v/>
      </c>
      <c r="M280" s="105" t="str">
        <f t="shared" si="37"/>
        <v/>
      </c>
      <c r="N280" s="93">
        <f t="shared" si="41"/>
        <v>0</v>
      </c>
      <c r="O280" s="106">
        <f t="shared" si="42"/>
        <v>0</v>
      </c>
      <c r="P280" s="93" t="str">
        <f t="shared" si="43"/>
        <v>Dins Periode Legal</v>
      </c>
      <c r="Q280" s="93" t="str">
        <f t="shared" si="44"/>
        <v xml:space="preserve"> - Dins Periode Legal</v>
      </c>
      <c r="R280" s="93" t="str">
        <f t="shared" si="38"/>
        <v xml:space="preserve"> - Import Total</v>
      </c>
      <c r="S280" s="110">
        <f t="shared" si="45"/>
        <v>0</v>
      </c>
      <c r="T280" s="107">
        <f t="shared" si="46"/>
        <v>0</v>
      </c>
      <c r="V280" s="91"/>
      <c r="W280" s="91"/>
      <c r="X280" s="91"/>
      <c r="Y280" s="91"/>
      <c r="Z280" s="91"/>
      <c r="AA280" s="91"/>
    </row>
    <row r="281" spans="3:27" x14ac:dyDescent="0.25">
      <c r="C281" s="95"/>
      <c r="D281" s="54"/>
      <c r="E281" s="8"/>
      <c r="F281" s="8"/>
      <c r="G281" s="8"/>
      <c r="H281" s="48"/>
      <c r="I281" s="49"/>
      <c r="J281" s="8"/>
      <c r="K281" s="9"/>
      <c r="L281" s="104" t="str">
        <f t="shared" si="36"/>
        <v/>
      </c>
      <c r="M281" s="105" t="str">
        <f t="shared" si="37"/>
        <v/>
      </c>
      <c r="N281" s="93">
        <f t="shared" si="41"/>
        <v>0</v>
      </c>
      <c r="O281" s="106">
        <f t="shared" ref="O281:O296" si="47">K281*N281</f>
        <v>0</v>
      </c>
      <c r="P281" s="93" t="str">
        <f t="shared" ref="P281:P296" si="48">IF(N281&lt;=30,"Dins Periode Legal","Fora Periode Legal")</f>
        <v>Dins Periode Legal</v>
      </c>
      <c r="Q281" s="93" t="str">
        <f t="shared" si="44"/>
        <v xml:space="preserve"> - Dins Periode Legal</v>
      </c>
      <c r="R281" s="93" t="str">
        <f t="shared" si="38"/>
        <v xml:space="preserve"> - Import Total</v>
      </c>
      <c r="S281" s="110">
        <f t="shared" ref="S281:S296" si="49">IF(M281="",0,K281/(VLOOKUP(R281,$X$9:$Y$27,2,FALSE))*N281)</f>
        <v>0</v>
      </c>
      <c r="T281" s="107">
        <f t="shared" ref="T281:T296" si="50">IF(L281="",0,1)</f>
        <v>0</v>
      </c>
      <c r="V281" s="91"/>
      <c r="W281" s="91"/>
      <c r="X281" s="91"/>
      <c r="Y281" s="91"/>
      <c r="Z281" s="91"/>
      <c r="AA281" s="91"/>
    </row>
    <row r="282" spans="3:27" x14ac:dyDescent="0.25">
      <c r="C282" s="95"/>
      <c r="D282" s="54"/>
      <c r="E282" s="8"/>
      <c r="F282" s="8"/>
      <c r="G282" s="8"/>
      <c r="H282" s="48"/>
      <c r="I282" s="49"/>
      <c r="J282" s="8"/>
      <c r="K282" s="9"/>
      <c r="L282" s="104" t="str">
        <f t="shared" si="36"/>
        <v/>
      </c>
      <c r="M282" s="105" t="str">
        <f t="shared" si="37"/>
        <v/>
      </c>
      <c r="N282" s="93">
        <f t="shared" si="41"/>
        <v>0</v>
      </c>
      <c r="O282" s="106">
        <f t="shared" si="47"/>
        <v>0</v>
      </c>
      <c r="P282" s="93" t="str">
        <f t="shared" si="48"/>
        <v>Dins Periode Legal</v>
      </c>
      <c r="Q282" s="93" t="str">
        <f t="shared" si="44"/>
        <v xml:space="preserve"> - Dins Periode Legal</v>
      </c>
      <c r="R282" s="93" t="str">
        <f t="shared" si="38"/>
        <v xml:space="preserve"> - Import Total</v>
      </c>
      <c r="S282" s="110">
        <f t="shared" si="49"/>
        <v>0</v>
      </c>
      <c r="T282" s="107">
        <f t="shared" si="50"/>
        <v>0</v>
      </c>
      <c r="V282" s="91"/>
      <c r="W282" s="91"/>
      <c r="X282" s="91"/>
      <c r="Y282" s="91"/>
      <c r="Z282" s="91"/>
      <c r="AA282" s="91"/>
    </row>
    <row r="283" spans="3:27" x14ac:dyDescent="0.25">
      <c r="C283" s="95"/>
      <c r="D283" s="54"/>
      <c r="E283" s="8"/>
      <c r="F283" s="8"/>
      <c r="G283" s="8"/>
      <c r="H283" s="48"/>
      <c r="I283" s="49"/>
      <c r="J283" s="8"/>
      <c r="K283" s="9"/>
      <c r="L283" s="104" t="str">
        <f t="shared" si="36"/>
        <v/>
      </c>
      <c r="M283" s="105" t="str">
        <f t="shared" si="37"/>
        <v/>
      </c>
      <c r="N283" s="93">
        <f t="shared" si="41"/>
        <v>0</v>
      </c>
      <c r="O283" s="106">
        <f t="shared" si="47"/>
        <v>0</v>
      </c>
      <c r="P283" s="93" t="str">
        <f t="shared" si="48"/>
        <v>Dins Periode Legal</v>
      </c>
      <c r="Q283" s="93" t="str">
        <f t="shared" si="44"/>
        <v xml:space="preserve"> - Dins Periode Legal</v>
      </c>
      <c r="R283" s="93" t="str">
        <f t="shared" si="38"/>
        <v xml:space="preserve"> - Import Total</v>
      </c>
      <c r="S283" s="110">
        <f t="shared" si="49"/>
        <v>0</v>
      </c>
      <c r="T283" s="107">
        <f t="shared" si="50"/>
        <v>0</v>
      </c>
      <c r="V283" s="91"/>
      <c r="W283" s="91"/>
      <c r="X283" s="91"/>
      <c r="Y283" s="91"/>
      <c r="Z283" s="91"/>
      <c r="AA283" s="91"/>
    </row>
    <row r="284" spans="3:27" x14ac:dyDescent="0.25">
      <c r="C284" s="95"/>
      <c r="D284" s="54"/>
      <c r="E284" s="8"/>
      <c r="F284" s="8"/>
      <c r="G284" s="8"/>
      <c r="H284" s="48"/>
      <c r="I284" s="49"/>
      <c r="J284" s="8"/>
      <c r="K284" s="9"/>
      <c r="L284" s="104" t="str">
        <f t="shared" si="36"/>
        <v/>
      </c>
      <c r="M284" s="105" t="str">
        <f t="shared" si="37"/>
        <v/>
      </c>
      <c r="N284" s="93">
        <f t="shared" si="41"/>
        <v>0</v>
      </c>
      <c r="O284" s="106">
        <f t="shared" si="47"/>
        <v>0</v>
      </c>
      <c r="P284" s="93" t="str">
        <f t="shared" si="48"/>
        <v>Dins Periode Legal</v>
      </c>
      <c r="Q284" s="93" t="str">
        <f t="shared" si="44"/>
        <v xml:space="preserve"> - Dins Periode Legal</v>
      </c>
      <c r="R284" s="93" t="str">
        <f t="shared" si="38"/>
        <v xml:space="preserve"> - Import Total</v>
      </c>
      <c r="S284" s="110">
        <f t="shared" si="49"/>
        <v>0</v>
      </c>
      <c r="T284" s="107">
        <f t="shared" si="50"/>
        <v>0</v>
      </c>
      <c r="V284" s="91"/>
      <c r="W284" s="91"/>
      <c r="X284" s="91"/>
      <c r="Y284" s="91"/>
      <c r="Z284" s="91"/>
      <c r="AA284" s="91"/>
    </row>
    <row r="285" spans="3:27" x14ac:dyDescent="0.25">
      <c r="C285" s="95"/>
      <c r="D285" s="54"/>
      <c r="E285" s="8"/>
      <c r="F285" s="8"/>
      <c r="G285" s="8"/>
      <c r="H285" s="48"/>
      <c r="I285" s="49"/>
      <c r="J285" s="8"/>
      <c r="K285" s="9"/>
      <c r="L285" s="104" t="str">
        <f t="shared" si="36"/>
        <v/>
      </c>
      <c r="M285" s="105" t="str">
        <f t="shared" si="37"/>
        <v/>
      </c>
      <c r="N285" s="93">
        <f t="shared" si="41"/>
        <v>0</v>
      </c>
      <c r="O285" s="106">
        <f t="shared" si="47"/>
        <v>0</v>
      </c>
      <c r="P285" s="93" t="str">
        <f t="shared" si="48"/>
        <v>Dins Periode Legal</v>
      </c>
      <c r="Q285" s="93" t="str">
        <f t="shared" si="44"/>
        <v xml:space="preserve"> - Dins Periode Legal</v>
      </c>
      <c r="R285" s="93" t="str">
        <f t="shared" si="38"/>
        <v xml:space="preserve"> - Import Total</v>
      </c>
      <c r="S285" s="110">
        <f t="shared" si="49"/>
        <v>0</v>
      </c>
      <c r="T285" s="107">
        <f t="shared" si="50"/>
        <v>0</v>
      </c>
      <c r="V285" s="91"/>
      <c r="W285" s="91"/>
      <c r="X285" s="91"/>
      <c r="Y285" s="91"/>
      <c r="Z285" s="91"/>
      <c r="AA285" s="91"/>
    </row>
    <row r="286" spans="3:27" x14ac:dyDescent="0.25">
      <c r="C286" s="95"/>
      <c r="D286" s="54"/>
      <c r="E286" s="8"/>
      <c r="F286" s="8"/>
      <c r="G286" s="8"/>
      <c r="H286" s="48"/>
      <c r="I286" s="49"/>
      <c r="J286" s="8"/>
      <c r="K286" s="9"/>
      <c r="L286" s="104" t="str">
        <f t="shared" si="36"/>
        <v/>
      </c>
      <c r="M286" s="105" t="str">
        <f t="shared" si="37"/>
        <v/>
      </c>
      <c r="N286" s="93">
        <f t="shared" si="41"/>
        <v>0</v>
      </c>
      <c r="O286" s="106">
        <f t="shared" si="47"/>
        <v>0</v>
      </c>
      <c r="P286" s="93" t="str">
        <f t="shared" si="48"/>
        <v>Dins Periode Legal</v>
      </c>
      <c r="Q286" s="93" t="str">
        <f t="shared" si="44"/>
        <v xml:space="preserve"> - Dins Periode Legal</v>
      </c>
      <c r="R286" s="93" t="str">
        <f t="shared" si="38"/>
        <v xml:space="preserve"> - Import Total</v>
      </c>
      <c r="S286" s="110">
        <f t="shared" si="49"/>
        <v>0</v>
      </c>
      <c r="T286" s="107">
        <f t="shared" si="50"/>
        <v>0</v>
      </c>
      <c r="V286" s="91"/>
      <c r="W286" s="91"/>
      <c r="X286" s="91"/>
      <c r="Y286" s="91"/>
      <c r="Z286" s="91"/>
      <c r="AA286" s="91"/>
    </row>
    <row r="287" spans="3:27" x14ac:dyDescent="0.25">
      <c r="C287" s="95"/>
      <c r="D287" s="54"/>
      <c r="E287" s="8"/>
      <c r="F287" s="8"/>
      <c r="G287" s="8"/>
      <c r="H287" s="48"/>
      <c r="I287" s="49"/>
      <c r="J287" s="8"/>
      <c r="K287" s="9"/>
      <c r="L287" s="104" t="str">
        <f t="shared" si="36"/>
        <v/>
      </c>
      <c r="M287" s="105" t="str">
        <f t="shared" si="37"/>
        <v/>
      </c>
      <c r="N287" s="93">
        <f t="shared" si="41"/>
        <v>0</v>
      </c>
      <c r="O287" s="106">
        <f t="shared" si="47"/>
        <v>0</v>
      </c>
      <c r="P287" s="93" t="str">
        <f t="shared" si="48"/>
        <v>Dins Periode Legal</v>
      </c>
      <c r="Q287" s="93" t="str">
        <f t="shared" si="44"/>
        <v xml:space="preserve"> - Dins Periode Legal</v>
      </c>
      <c r="R287" s="93" t="str">
        <f t="shared" si="38"/>
        <v xml:space="preserve"> - Import Total</v>
      </c>
      <c r="S287" s="110">
        <f t="shared" si="49"/>
        <v>0</v>
      </c>
      <c r="T287" s="107">
        <f t="shared" si="50"/>
        <v>0</v>
      </c>
      <c r="V287" s="91"/>
      <c r="W287" s="91"/>
      <c r="X287" s="91"/>
      <c r="Y287" s="91"/>
      <c r="Z287" s="91"/>
      <c r="AA287" s="91"/>
    </row>
    <row r="288" spans="3:27" x14ac:dyDescent="0.25">
      <c r="C288" s="95"/>
      <c r="D288" s="54"/>
      <c r="E288" s="8"/>
      <c r="F288" s="8"/>
      <c r="G288" s="8"/>
      <c r="H288" s="48"/>
      <c r="I288" s="49"/>
      <c r="J288" s="8"/>
      <c r="K288" s="9"/>
      <c r="L288" s="104" t="str">
        <f t="shared" si="36"/>
        <v/>
      </c>
      <c r="M288" s="105" t="str">
        <f t="shared" si="37"/>
        <v/>
      </c>
      <c r="N288" s="93">
        <f t="shared" si="41"/>
        <v>0</v>
      </c>
      <c r="O288" s="106">
        <f t="shared" si="47"/>
        <v>0</v>
      </c>
      <c r="P288" s="93" t="str">
        <f t="shared" si="48"/>
        <v>Dins Periode Legal</v>
      </c>
      <c r="Q288" s="93" t="str">
        <f t="shared" si="44"/>
        <v xml:space="preserve"> - Dins Periode Legal</v>
      </c>
      <c r="R288" s="93" t="str">
        <f t="shared" si="38"/>
        <v xml:space="preserve"> - Import Total</v>
      </c>
      <c r="S288" s="110">
        <f t="shared" si="49"/>
        <v>0</v>
      </c>
      <c r="T288" s="107">
        <f t="shared" si="50"/>
        <v>0</v>
      </c>
      <c r="V288" s="91"/>
      <c r="W288" s="91"/>
      <c r="X288" s="91"/>
      <c r="Y288" s="91"/>
      <c r="Z288" s="91"/>
      <c r="AA288" s="91"/>
    </row>
    <row r="289" spans="3:27" x14ac:dyDescent="0.25">
      <c r="C289" s="95"/>
      <c r="D289" s="54"/>
      <c r="E289" s="8"/>
      <c r="F289" s="8"/>
      <c r="G289" s="8"/>
      <c r="H289" s="48"/>
      <c r="I289" s="49"/>
      <c r="J289" s="8"/>
      <c r="K289" s="9"/>
      <c r="L289" s="104" t="str">
        <f t="shared" si="36"/>
        <v/>
      </c>
      <c r="M289" s="105" t="str">
        <f t="shared" si="37"/>
        <v/>
      </c>
      <c r="N289" s="93">
        <f t="shared" si="41"/>
        <v>0</v>
      </c>
      <c r="O289" s="106">
        <f t="shared" si="47"/>
        <v>0</v>
      </c>
      <c r="P289" s="93" t="str">
        <f t="shared" si="48"/>
        <v>Dins Periode Legal</v>
      </c>
      <c r="Q289" s="93" t="str">
        <f t="shared" si="44"/>
        <v xml:space="preserve"> - Dins Periode Legal</v>
      </c>
      <c r="R289" s="93" t="str">
        <f t="shared" si="38"/>
        <v xml:space="preserve"> - Import Total</v>
      </c>
      <c r="S289" s="110">
        <f t="shared" si="49"/>
        <v>0</v>
      </c>
      <c r="T289" s="107">
        <f t="shared" si="50"/>
        <v>0</v>
      </c>
      <c r="V289" s="91"/>
      <c r="W289" s="91"/>
      <c r="X289" s="91"/>
      <c r="Y289" s="91"/>
      <c r="Z289" s="91"/>
      <c r="AA289" s="91"/>
    </row>
    <row r="290" spans="3:27" x14ac:dyDescent="0.25">
      <c r="C290" s="95"/>
      <c r="D290" s="54"/>
      <c r="E290" s="8"/>
      <c r="F290" s="8"/>
      <c r="G290" s="8"/>
      <c r="H290" s="48"/>
      <c r="I290" s="49"/>
      <c r="J290" s="8"/>
      <c r="K290" s="9"/>
      <c r="L290" s="104" t="str">
        <f t="shared" si="36"/>
        <v/>
      </c>
      <c r="M290" s="105" t="str">
        <f t="shared" si="37"/>
        <v/>
      </c>
      <c r="N290" s="93">
        <f t="shared" si="41"/>
        <v>0</v>
      </c>
      <c r="O290" s="106">
        <f t="shared" si="47"/>
        <v>0</v>
      </c>
      <c r="P290" s="93" t="str">
        <f t="shared" si="48"/>
        <v>Dins Periode Legal</v>
      </c>
      <c r="Q290" s="93" t="str">
        <f t="shared" si="44"/>
        <v xml:space="preserve"> - Dins Periode Legal</v>
      </c>
      <c r="R290" s="93" t="str">
        <f t="shared" si="38"/>
        <v xml:space="preserve"> - Import Total</v>
      </c>
      <c r="S290" s="110">
        <f t="shared" si="49"/>
        <v>0</v>
      </c>
      <c r="T290" s="107">
        <f t="shared" si="50"/>
        <v>0</v>
      </c>
      <c r="V290" s="91"/>
      <c r="W290" s="91"/>
      <c r="X290" s="91"/>
      <c r="Y290" s="91"/>
      <c r="Z290" s="91"/>
      <c r="AA290" s="91"/>
    </row>
    <row r="291" spans="3:27" x14ac:dyDescent="0.25">
      <c r="C291" s="95"/>
      <c r="D291" s="54"/>
      <c r="E291" s="8"/>
      <c r="F291" s="8"/>
      <c r="G291" s="8"/>
      <c r="H291" s="48"/>
      <c r="I291" s="49"/>
      <c r="J291" s="8"/>
      <c r="K291" s="9"/>
      <c r="L291" s="104" t="str">
        <f t="shared" si="36"/>
        <v/>
      </c>
      <c r="M291" s="105" t="str">
        <f t="shared" si="37"/>
        <v/>
      </c>
      <c r="N291" s="93">
        <f t="shared" si="41"/>
        <v>0</v>
      </c>
      <c r="O291" s="106">
        <f t="shared" si="47"/>
        <v>0</v>
      </c>
      <c r="P291" s="93" t="str">
        <f t="shared" si="48"/>
        <v>Dins Periode Legal</v>
      </c>
      <c r="Q291" s="93" t="str">
        <f t="shared" si="44"/>
        <v xml:space="preserve"> - Dins Periode Legal</v>
      </c>
      <c r="R291" s="93" t="str">
        <f t="shared" si="38"/>
        <v xml:space="preserve"> - Import Total</v>
      </c>
      <c r="S291" s="110">
        <f t="shared" si="49"/>
        <v>0</v>
      </c>
      <c r="T291" s="107">
        <f t="shared" si="50"/>
        <v>0</v>
      </c>
      <c r="V291" s="91"/>
      <c r="W291" s="91"/>
      <c r="X291" s="91"/>
      <c r="Y291" s="91"/>
      <c r="Z291" s="91"/>
      <c r="AA291" s="91"/>
    </row>
    <row r="292" spans="3:27" x14ac:dyDescent="0.25">
      <c r="C292" s="95"/>
      <c r="D292" s="54"/>
      <c r="E292" s="8"/>
      <c r="F292" s="8"/>
      <c r="G292" s="8"/>
      <c r="H292" s="48"/>
      <c r="I292" s="49"/>
      <c r="J292" s="8"/>
      <c r="K292" s="9"/>
      <c r="L292" s="104" t="str">
        <f t="shared" si="36"/>
        <v/>
      </c>
      <c r="M292" s="105" t="str">
        <f t="shared" si="37"/>
        <v/>
      </c>
      <c r="N292" s="93">
        <f t="shared" si="41"/>
        <v>0</v>
      </c>
      <c r="O292" s="106">
        <f t="shared" si="47"/>
        <v>0</v>
      </c>
      <c r="P292" s="93" t="str">
        <f t="shared" si="48"/>
        <v>Dins Periode Legal</v>
      </c>
      <c r="Q292" s="93" t="str">
        <f t="shared" si="44"/>
        <v xml:space="preserve"> - Dins Periode Legal</v>
      </c>
      <c r="R292" s="93" t="str">
        <f t="shared" si="38"/>
        <v xml:space="preserve"> - Import Total</v>
      </c>
      <c r="S292" s="110">
        <f t="shared" si="49"/>
        <v>0</v>
      </c>
      <c r="T292" s="107">
        <f t="shared" si="50"/>
        <v>0</v>
      </c>
      <c r="V292" s="91"/>
      <c r="W292" s="91"/>
      <c r="X292" s="91"/>
      <c r="Y292" s="91"/>
      <c r="Z292" s="91"/>
      <c r="AA292" s="91"/>
    </row>
    <row r="293" spans="3:27" x14ac:dyDescent="0.25">
      <c r="C293" s="95"/>
      <c r="D293" s="54"/>
      <c r="E293" s="8"/>
      <c r="F293" s="8"/>
      <c r="G293" s="8"/>
      <c r="H293" s="48"/>
      <c r="I293" s="49"/>
      <c r="J293" s="8"/>
      <c r="K293" s="9"/>
      <c r="L293" s="104" t="str">
        <f t="shared" ref="L293:L353" si="51">IF(D293="","",MONTH(D293))</f>
        <v/>
      </c>
      <c r="M293" s="105" t="str">
        <f t="shared" ref="M293:M353" si="52">IF(L293="","",VLOOKUP(L293,$AJ$8:$AK$19,2,FALSE))</f>
        <v/>
      </c>
      <c r="N293" s="93">
        <f t="shared" si="41"/>
        <v>0</v>
      </c>
      <c r="O293" s="106">
        <f t="shared" si="47"/>
        <v>0</v>
      </c>
      <c r="P293" s="93" t="str">
        <f t="shared" si="48"/>
        <v>Dins Periode Legal</v>
      </c>
      <c r="Q293" s="93" t="str">
        <f t="shared" si="44"/>
        <v xml:space="preserve"> - Dins Periode Legal</v>
      </c>
      <c r="R293" s="93" t="str">
        <f t="shared" si="38"/>
        <v xml:space="preserve"> - Import Total</v>
      </c>
      <c r="S293" s="110">
        <f t="shared" si="49"/>
        <v>0</v>
      </c>
      <c r="T293" s="107">
        <f t="shared" si="50"/>
        <v>0</v>
      </c>
      <c r="V293" s="91"/>
      <c r="W293" s="91"/>
      <c r="X293" s="91"/>
      <c r="Y293" s="91"/>
      <c r="Z293" s="91"/>
      <c r="AA293" s="91"/>
    </row>
    <row r="294" spans="3:27" x14ac:dyDescent="0.25">
      <c r="C294" s="95"/>
      <c r="D294" s="54"/>
      <c r="E294" s="8"/>
      <c r="F294" s="8"/>
      <c r="G294" s="8"/>
      <c r="H294" s="48"/>
      <c r="I294" s="49"/>
      <c r="J294" s="8"/>
      <c r="K294" s="9"/>
      <c r="L294" s="104" t="str">
        <f t="shared" si="51"/>
        <v/>
      </c>
      <c r="M294" s="105" t="str">
        <f t="shared" si="52"/>
        <v/>
      </c>
      <c r="N294" s="93">
        <f t="shared" si="41"/>
        <v>0</v>
      </c>
      <c r="O294" s="106">
        <f t="shared" si="47"/>
        <v>0</v>
      </c>
      <c r="P294" s="93" t="str">
        <f t="shared" si="48"/>
        <v>Dins Periode Legal</v>
      </c>
      <c r="Q294" s="93" t="str">
        <f t="shared" si="44"/>
        <v xml:space="preserve"> - Dins Periode Legal</v>
      </c>
      <c r="R294" s="93" t="str">
        <f t="shared" si="38"/>
        <v xml:space="preserve"> - Import Total</v>
      </c>
      <c r="S294" s="110">
        <f t="shared" si="49"/>
        <v>0</v>
      </c>
      <c r="T294" s="107">
        <f t="shared" si="50"/>
        <v>0</v>
      </c>
      <c r="V294" s="91"/>
      <c r="W294" s="91"/>
      <c r="X294" s="91"/>
      <c r="Y294" s="91"/>
      <c r="Z294" s="91"/>
      <c r="AA294" s="91"/>
    </row>
    <row r="295" spans="3:27" x14ac:dyDescent="0.25">
      <c r="C295" s="95"/>
      <c r="D295" s="54"/>
      <c r="E295" s="8"/>
      <c r="F295" s="8"/>
      <c r="G295" s="50"/>
      <c r="H295" s="48"/>
      <c r="I295" s="49"/>
      <c r="J295" s="8"/>
      <c r="K295" s="9"/>
      <c r="L295" s="104" t="str">
        <f t="shared" si="51"/>
        <v/>
      </c>
      <c r="M295" s="105" t="str">
        <f t="shared" si="52"/>
        <v/>
      </c>
      <c r="N295" s="93">
        <f t="shared" si="41"/>
        <v>0</v>
      </c>
      <c r="O295" s="106">
        <f t="shared" si="47"/>
        <v>0</v>
      </c>
      <c r="P295" s="93" t="str">
        <f t="shared" si="48"/>
        <v>Dins Periode Legal</v>
      </c>
      <c r="Q295" s="93" t="str">
        <f t="shared" si="44"/>
        <v xml:space="preserve"> - Dins Periode Legal</v>
      </c>
      <c r="R295" s="93" t="str">
        <f t="shared" si="38"/>
        <v xml:space="preserve"> - Import Total</v>
      </c>
      <c r="S295" s="110">
        <f t="shared" si="49"/>
        <v>0</v>
      </c>
      <c r="T295" s="107">
        <f t="shared" si="50"/>
        <v>0</v>
      </c>
      <c r="V295" s="91"/>
      <c r="W295" s="91"/>
      <c r="X295" s="91"/>
      <c r="Y295" s="91"/>
      <c r="Z295" s="91"/>
      <c r="AA295" s="91"/>
    </row>
    <row r="296" spans="3:27" x14ac:dyDescent="0.25">
      <c r="C296" s="95"/>
      <c r="D296" s="54"/>
      <c r="E296" s="8"/>
      <c r="F296" s="8"/>
      <c r="G296" s="50"/>
      <c r="H296" s="48"/>
      <c r="I296" s="49"/>
      <c r="J296" s="8"/>
      <c r="K296" s="9"/>
      <c r="L296" s="104" t="str">
        <f t="shared" si="51"/>
        <v/>
      </c>
      <c r="M296" s="105" t="str">
        <f t="shared" si="52"/>
        <v/>
      </c>
      <c r="N296" s="93">
        <f t="shared" si="41"/>
        <v>0</v>
      </c>
      <c r="O296" s="106">
        <f t="shared" si="47"/>
        <v>0</v>
      </c>
      <c r="P296" s="93" t="str">
        <f t="shared" si="48"/>
        <v>Dins Periode Legal</v>
      </c>
      <c r="Q296" s="93" t="str">
        <f t="shared" si="44"/>
        <v xml:space="preserve"> - Dins Periode Legal</v>
      </c>
      <c r="R296" s="93" t="str">
        <f t="shared" si="38"/>
        <v xml:space="preserve"> - Import Total</v>
      </c>
      <c r="S296" s="110">
        <f t="shared" si="49"/>
        <v>0</v>
      </c>
      <c r="T296" s="107">
        <f t="shared" si="50"/>
        <v>0</v>
      </c>
      <c r="V296" s="91"/>
      <c r="W296" s="91"/>
      <c r="X296" s="91"/>
      <c r="Y296" s="91"/>
      <c r="Z296" s="91"/>
      <c r="AA296" s="91"/>
    </row>
    <row r="297" spans="3:27" x14ac:dyDescent="0.25">
      <c r="C297" s="95"/>
      <c r="D297" s="54"/>
      <c r="E297" s="91"/>
      <c r="F297" s="91"/>
      <c r="G297" s="50"/>
      <c r="H297" s="96"/>
      <c r="I297" s="97"/>
      <c r="J297" s="91"/>
      <c r="K297" s="94"/>
      <c r="L297" s="104" t="str">
        <f t="shared" si="51"/>
        <v/>
      </c>
      <c r="M297" s="105" t="str">
        <f t="shared" si="52"/>
        <v/>
      </c>
      <c r="N297" s="93">
        <f t="shared" ref="N297:N352" si="53">IF(D297="",0,D297-C297)</f>
        <v>0</v>
      </c>
      <c r="O297" s="106">
        <f t="shared" ref="O297:O352" si="54">K297*N297</f>
        <v>0</v>
      </c>
      <c r="P297" s="93" t="str">
        <f t="shared" ref="P297:P352" si="55">IF(N297&lt;=30,"Dins Periode Legal","Fora Periode Legal")</f>
        <v>Dins Periode Legal</v>
      </c>
      <c r="Q297" s="93" t="str">
        <f t="shared" si="44"/>
        <v xml:space="preserve"> - Dins Periode Legal</v>
      </c>
      <c r="R297" s="93" t="str">
        <f t="shared" si="38"/>
        <v xml:space="preserve"> - Import Total</v>
      </c>
      <c r="S297" s="110">
        <f t="shared" ref="S297:S340" si="56">IF(M297="",0,K297/(VLOOKUP(R297,$X$9:$Y$27,2,FALSE))*N297)</f>
        <v>0</v>
      </c>
      <c r="T297" s="107">
        <f t="shared" ref="T297:T340" si="57">IF(L297="",0,1)</f>
        <v>0</v>
      </c>
      <c r="V297" s="91"/>
      <c r="W297" s="91"/>
      <c r="X297" s="91"/>
      <c r="Y297" s="91"/>
      <c r="Z297" s="91"/>
      <c r="AA297" s="91"/>
    </row>
    <row r="298" spans="3:27" x14ac:dyDescent="0.25">
      <c r="C298" s="95"/>
      <c r="D298" s="54"/>
      <c r="E298" s="91"/>
      <c r="F298" s="91"/>
      <c r="G298" s="50"/>
      <c r="H298" s="96"/>
      <c r="I298" s="97"/>
      <c r="J298" s="91"/>
      <c r="K298" s="94"/>
      <c r="L298" s="104" t="str">
        <f t="shared" si="51"/>
        <v/>
      </c>
      <c r="M298" s="105" t="str">
        <f t="shared" si="52"/>
        <v/>
      </c>
      <c r="N298" s="93">
        <f t="shared" si="53"/>
        <v>0</v>
      </c>
      <c r="O298" s="106">
        <f t="shared" si="54"/>
        <v>0</v>
      </c>
      <c r="P298" s="93" t="str">
        <f t="shared" si="55"/>
        <v>Dins Periode Legal</v>
      </c>
      <c r="Q298" s="93" t="str">
        <f t="shared" si="44"/>
        <v xml:space="preserve"> - Dins Periode Legal</v>
      </c>
      <c r="R298" s="93" t="str">
        <f t="shared" si="38"/>
        <v xml:space="preserve"> - Import Total</v>
      </c>
      <c r="S298" s="110">
        <f t="shared" si="56"/>
        <v>0</v>
      </c>
      <c r="T298" s="107">
        <f t="shared" si="57"/>
        <v>0</v>
      </c>
      <c r="V298" s="91"/>
      <c r="W298" s="91"/>
      <c r="X298" s="91"/>
      <c r="Y298" s="91"/>
      <c r="Z298" s="91"/>
      <c r="AA298" s="91"/>
    </row>
    <row r="299" spans="3:27" x14ac:dyDescent="0.25">
      <c r="C299" s="95"/>
      <c r="D299" s="54"/>
      <c r="E299" s="91"/>
      <c r="F299" s="91"/>
      <c r="G299" s="50"/>
      <c r="H299" s="96"/>
      <c r="I299" s="97"/>
      <c r="J299" s="91"/>
      <c r="K299" s="94"/>
      <c r="L299" s="104" t="str">
        <f t="shared" si="51"/>
        <v/>
      </c>
      <c r="M299" s="105" t="str">
        <f t="shared" si="52"/>
        <v/>
      </c>
      <c r="N299" s="93">
        <f t="shared" si="53"/>
        <v>0</v>
      </c>
      <c r="O299" s="106">
        <f t="shared" si="54"/>
        <v>0</v>
      </c>
      <c r="P299" s="93" t="str">
        <f t="shared" si="55"/>
        <v>Dins Periode Legal</v>
      </c>
      <c r="Q299" s="93" t="str">
        <f t="shared" si="44"/>
        <v xml:space="preserve"> - Dins Periode Legal</v>
      </c>
      <c r="R299" s="93" t="str">
        <f t="shared" si="38"/>
        <v xml:space="preserve"> - Import Total</v>
      </c>
      <c r="S299" s="110">
        <f t="shared" si="56"/>
        <v>0</v>
      </c>
      <c r="T299" s="107">
        <f t="shared" si="57"/>
        <v>0</v>
      </c>
      <c r="V299" s="91"/>
      <c r="W299" s="91"/>
      <c r="X299" s="91"/>
      <c r="Y299" s="91"/>
      <c r="Z299" s="91"/>
      <c r="AA299" s="91"/>
    </row>
    <row r="300" spans="3:27" x14ac:dyDescent="0.25">
      <c r="C300" s="95"/>
      <c r="D300" s="54"/>
      <c r="E300" s="91"/>
      <c r="F300" s="91"/>
      <c r="G300" s="50"/>
      <c r="H300" s="96"/>
      <c r="I300" s="97"/>
      <c r="J300" s="91"/>
      <c r="K300" s="94"/>
      <c r="L300" s="104" t="str">
        <f t="shared" si="51"/>
        <v/>
      </c>
      <c r="M300" s="105" t="str">
        <f t="shared" si="52"/>
        <v/>
      </c>
      <c r="N300" s="93">
        <f t="shared" si="53"/>
        <v>0</v>
      </c>
      <c r="O300" s="106">
        <f t="shared" si="54"/>
        <v>0</v>
      </c>
      <c r="P300" s="93" t="str">
        <f t="shared" si="55"/>
        <v>Dins Periode Legal</v>
      </c>
      <c r="Q300" s="93" t="str">
        <f t="shared" si="44"/>
        <v xml:space="preserve"> - Dins Periode Legal</v>
      </c>
      <c r="R300" s="93" t="str">
        <f t="shared" si="38"/>
        <v xml:space="preserve"> - Import Total</v>
      </c>
      <c r="S300" s="110">
        <f t="shared" si="56"/>
        <v>0</v>
      </c>
      <c r="T300" s="107">
        <f t="shared" si="57"/>
        <v>0</v>
      </c>
      <c r="V300" s="91"/>
      <c r="W300" s="91"/>
      <c r="X300" s="91"/>
      <c r="Y300" s="91"/>
      <c r="Z300" s="91"/>
      <c r="AA300" s="91"/>
    </row>
    <row r="301" spans="3:27" x14ac:dyDescent="0.25">
      <c r="C301" s="95"/>
      <c r="D301" s="54"/>
      <c r="E301" s="91"/>
      <c r="F301" s="91"/>
      <c r="G301" s="50"/>
      <c r="H301" s="96"/>
      <c r="I301" s="97"/>
      <c r="J301" s="91"/>
      <c r="K301" s="94"/>
      <c r="L301" s="104" t="str">
        <f t="shared" si="51"/>
        <v/>
      </c>
      <c r="M301" s="105" t="str">
        <f t="shared" si="52"/>
        <v/>
      </c>
      <c r="N301" s="93">
        <f t="shared" si="53"/>
        <v>0</v>
      </c>
      <c r="O301" s="106">
        <f t="shared" si="54"/>
        <v>0</v>
      </c>
      <c r="P301" s="93" t="str">
        <f t="shared" si="55"/>
        <v>Dins Periode Legal</v>
      </c>
      <c r="Q301" s="93" t="str">
        <f t="shared" si="44"/>
        <v xml:space="preserve"> - Dins Periode Legal</v>
      </c>
      <c r="R301" s="93" t="str">
        <f t="shared" si="38"/>
        <v xml:space="preserve"> - Import Total</v>
      </c>
      <c r="S301" s="110">
        <f t="shared" si="56"/>
        <v>0</v>
      </c>
      <c r="T301" s="107">
        <f t="shared" si="57"/>
        <v>0</v>
      </c>
      <c r="V301" s="91"/>
      <c r="W301" s="91"/>
      <c r="X301" s="91"/>
      <c r="Y301" s="91"/>
      <c r="Z301" s="91"/>
      <c r="AA301" s="91"/>
    </row>
    <row r="302" spans="3:27" x14ac:dyDescent="0.25">
      <c r="C302" s="95"/>
      <c r="D302" s="54"/>
      <c r="E302" s="91"/>
      <c r="F302" s="91"/>
      <c r="G302" s="50"/>
      <c r="H302" s="96"/>
      <c r="I302" s="97"/>
      <c r="J302" s="91"/>
      <c r="K302" s="94"/>
      <c r="L302" s="104" t="str">
        <f t="shared" si="51"/>
        <v/>
      </c>
      <c r="M302" s="105" t="str">
        <f t="shared" si="52"/>
        <v/>
      </c>
      <c r="N302" s="93">
        <f t="shared" si="53"/>
        <v>0</v>
      </c>
      <c r="O302" s="106">
        <f t="shared" si="54"/>
        <v>0</v>
      </c>
      <c r="P302" s="93" t="str">
        <f t="shared" si="55"/>
        <v>Dins Periode Legal</v>
      </c>
      <c r="Q302" s="93" t="str">
        <f t="shared" si="44"/>
        <v xml:space="preserve"> - Dins Periode Legal</v>
      </c>
      <c r="R302" s="93" t="str">
        <f t="shared" si="38"/>
        <v xml:space="preserve"> - Import Total</v>
      </c>
      <c r="S302" s="110">
        <f t="shared" si="56"/>
        <v>0</v>
      </c>
      <c r="T302" s="107">
        <f t="shared" si="57"/>
        <v>0</v>
      </c>
      <c r="V302" s="91"/>
      <c r="W302" s="91"/>
      <c r="X302" s="91"/>
      <c r="Y302" s="91"/>
      <c r="Z302" s="91"/>
      <c r="AA302" s="91"/>
    </row>
    <row r="303" spans="3:27" x14ac:dyDescent="0.25">
      <c r="C303" s="95"/>
      <c r="D303" s="54"/>
      <c r="E303" s="91"/>
      <c r="F303" s="91"/>
      <c r="G303" s="50"/>
      <c r="H303" s="96"/>
      <c r="I303" s="97"/>
      <c r="J303" s="91"/>
      <c r="K303" s="94"/>
      <c r="L303" s="104" t="str">
        <f t="shared" si="51"/>
        <v/>
      </c>
      <c r="M303" s="105" t="str">
        <f t="shared" si="52"/>
        <v/>
      </c>
      <c r="N303" s="93">
        <f t="shared" si="53"/>
        <v>0</v>
      </c>
      <c r="O303" s="106">
        <f t="shared" si="54"/>
        <v>0</v>
      </c>
      <c r="P303" s="93" t="str">
        <f t="shared" si="55"/>
        <v>Dins Periode Legal</v>
      </c>
      <c r="Q303" s="93" t="str">
        <f t="shared" si="44"/>
        <v xml:space="preserve"> - Dins Periode Legal</v>
      </c>
      <c r="R303" s="93" t="str">
        <f t="shared" si="38"/>
        <v xml:space="preserve"> - Import Total</v>
      </c>
      <c r="S303" s="110">
        <f t="shared" si="56"/>
        <v>0</v>
      </c>
      <c r="T303" s="107">
        <f t="shared" si="57"/>
        <v>0</v>
      </c>
      <c r="V303" s="91"/>
      <c r="W303" s="91"/>
      <c r="X303" s="91"/>
      <c r="Y303" s="91"/>
      <c r="Z303" s="91"/>
      <c r="AA303" s="91"/>
    </row>
    <row r="304" spans="3:27" x14ac:dyDescent="0.25">
      <c r="C304" s="95"/>
      <c r="D304" s="54"/>
      <c r="E304" s="91"/>
      <c r="F304" s="91"/>
      <c r="G304" s="50"/>
      <c r="H304" s="96"/>
      <c r="I304" s="97"/>
      <c r="J304" s="91"/>
      <c r="K304" s="94"/>
      <c r="L304" s="104" t="str">
        <f t="shared" si="51"/>
        <v/>
      </c>
      <c r="M304" s="105" t="str">
        <f t="shared" si="52"/>
        <v/>
      </c>
      <c r="N304" s="93">
        <f t="shared" si="53"/>
        <v>0</v>
      </c>
      <c r="O304" s="106">
        <f t="shared" si="54"/>
        <v>0</v>
      </c>
      <c r="P304" s="93" t="str">
        <f t="shared" si="55"/>
        <v>Dins Periode Legal</v>
      </c>
      <c r="Q304" s="93" t="str">
        <f t="shared" si="44"/>
        <v xml:space="preserve"> - Dins Periode Legal</v>
      </c>
      <c r="R304" s="93" t="str">
        <f t="shared" si="38"/>
        <v xml:space="preserve"> - Import Total</v>
      </c>
      <c r="S304" s="110">
        <f t="shared" si="56"/>
        <v>0</v>
      </c>
      <c r="T304" s="107">
        <f t="shared" si="57"/>
        <v>0</v>
      </c>
      <c r="V304" s="91"/>
      <c r="W304" s="91"/>
      <c r="X304" s="91"/>
      <c r="Y304" s="91"/>
      <c r="Z304" s="91"/>
      <c r="AA304" s="91"/>
    </row>
    <row r="305" spans="3:27" x14ac:dyDescent="0.25">
      <c r="C305" s="95"/>
      <c r="D305" s="54"/>
      <c r="E305" s="91"/>
      <c r="F305" s="91"/>
      <c r="G305" s="50"/>
      <c r="H305" s="96"/>
      <c r="I305" s="97"/>
      <c r="J305" s="91"/>
      <c r="K305" s="94"/>
      <c r="L305" s="104" t="str">
        <f t="shared" si="51"/>
        <v/>
      </c>
      <c r="M305" s="105" t="str">
        <f t="shared" si="52"/>
        <v/>
      </c>
      <c r="N305" s="93">
        <f t="shared" si="53"/>
        <v>0</v>
      </c>
      <c r="O305" s="106">
        <f t="shared" si="54"/>
        <v>0</v>
      </c>
      <c r="P305" s="93" t="str">
        <f t="shared" si="55"/>
        <v>Dins Periode Legal</v>
      </c>
      <c r="Q305" s="93" t="str">
        <f t="shared" si="44"/>
        <v xml:space="preserve"> - Dins Periode Legal</v>
      </c>
      <c r="R305" s="93" t="str">
        <f t="shared" si="38"/>
        <v xml:space="preserve"> - Import Total</v>
      </c>
      <c r="S305" s="110">
        <f t="shared" si="56"/>
        <v>0</v>
      </c>
      <c r="T305" s="107">
        <f t="shared" si="57"/>
        <v>0</v>
      </c>
      <c r="V305" s="91"/>
      <c r="W305" s="91"/>
      <c r="X305" s="91"/>
      <c r="Y305" s="91"/>
      <c r="Z305" s="91"/>
      <c r="AA305" s="91"/>
    </row>
    <row r="306" spans="3:27" x14ac:dyDescent="0.25">
      <c r="C306" s="95"/>
      <c r="D306" s="54"/>
      <c r="E306" s="91"/>
      <c r="F306" s="91"/>
      <c r="G306" s="50"/>
      <c r="H306" s="96"/>
      <c r="I306" s="97"/>
      <c r="J306" s="91"/>
      <c r="K306" s="94"/>
      <c r="L306" s="104" t="str">
        <f t="shared" si="51"/>
        <v/>
      </c>
      <c r="M306" s="105" t="str">
        <f t="shared" si="52"/>
        <v/>
      </c>
      <c r="N306" s="93">
        <f t="shared" si="53"/>
        <v>0</v>
      </c>
      <c r="O306" s="106">
        <f t="shared" si="54"/>
        <v>0</v>
      </c>
      <c r="P306" s="93" t="str">
        <f t="shared" si="55"/>
        <v>Dins Periode Legal</v>
      </c>
      <c r="Q306" s="93" t="str">
        <f t="shared" si="44"/>
        <v xml:space="preserve"> - Dins Periode Legal</v>
      </c>
      <c r="R306" s="93" t="str">
        <f t="shared" si="38"/>
        <v xml:space="preserve"> - Import Total</v>
      </c>
      <c r="S306" s="110">
        <f t="shared" si="56"/>
        <v>0</v>
      </c>
      <c r="T306" s="107">
        <f t="shared" si="57"/>
        <v>0</v>
      </c>
      <c r="V306" s="91"/>
      <c r="W306" s="91"/>
      <c r="X306" s="91"/>
      <c r="Y306" s="91"/>
      <c r="Z306" s="91"/>
      <c r="AA306" s="91"/>
    </row>
    <row r="307" spans="3:27" x14ac:dyDescent="0.25">
      <c r="C307" s="95"/>
      <c r="D307" s="54"/>
      <c r="E307" s="91"/>
      <c r="F307" s="91"/>
      <c r="G307" s="50"/>
      <c r="H307" s="96"/>
      <c r="I307" s="97"/>
      <c r="J307" s="91"/>
      <c r="K307" s="94"/>
      <c r="L307" s="104" t="str">
        <f t="shared" si="51"/>
        <v/>
      </c>
      <c r="M307" s="105" t="str">
        <f t="shared" si="52"/>
        <v/>
      </c>
      <c r="N307" s="93">
        <f t="shared" si="53"/>
        <v>0</v>
      </c>
      <c r="O307" s="106">
        <f t="shared" si="54"/>
        <v>0</v>
      </c>
      <c r="P307" s="93" t="str">
        <f t="shared" si="55"/>
        <v>Dins Periode Legal</v>
      </c>
      <c r="Q307" s="93" t="str">
        <f t="shared" si="44"/>
        <v xml:space="preserve"> - Dins Periode Legal</v>
      </c>
      <c r="R307" s="93" t="str">
        <f t="shared" si="38"/>
        <v xml:space="preserve"> - Import Total</v>
      </c>
      <c r="S307" s="110">
        <f t="shared" si="56"/>
        <v>0</v>
      </c>
      <c r="T307" s="107">
        <f t="shared" si="57"/>
        <v>0</v>
      </c>
      <c r="V307" s="91"/>
      <c r="W307" s="91"/>
      <c r="X307" s="91"/>
      <c r="Y307" s="91"/>
      <c r="Z307" s="91"/>
      <c r="AA307" s="91"/>
    </row>
    <row r="308" spans="3:27" x14ac:dyDescent="0.25">
      <c r="C308" s="95"/>
      <c r="D308" s="54"/>
      <c r="E308" s="91"/>
      <c r="F308" s="91"/>
      <c r="G308" s="91"/>
      <c r="H308" s="96"/>
      <c r="I308" s="97"/>
      <c r="J308" s="91"/>
      <c r="K308" s="94"/>
      <c r="L308" s="104" t="str">
        <f t="shared" si="51"/>
        <v/>
      </c>
      <c r="M308" s="105" t="str">
        <f t="shared" si="52"/>
        <v/>
      </c>
      <c r="N308" s="93">
        <f t="shared" si="53"/>
        <v>0</v>
      </c>
      <c r="O308" s="106">
        <f t="shared" si="54"/>
        <v>0</v>
      </c>
      <c r="P308" s="93" t="str">
        <f t="shared" si="55"/>
        <v>Dins Periode Legal</v>
      </c>
      <c r="Q308" s="93" t="str">
        <f t="shared" si="44"/>
        <v xml:space="preserve"> - Dins Periode Legal</v>
      </c>
      <c r="R308" s="93" t="str">
        <f t="shared" si="38"/>
        <v xml:space="preserve"> - Import Total</v>
      </c>
      <c r="S308" s="110">
        <f t="shared" si="56"/>
        <v>0</v>
      </c>
      <c r="T308" s="107">
        <f t="shared" si="57"/>
        <v>0</v>
      </c>
      <c r="V308" s="91"/>
      <c r="W308" s="91"/>
      <c r="X308" s="91"/>
      <c r="Y308" s="91"/>
      <c r="Z308" s="91"/>
      <c r="AA308" s="91"/>
    </row>
    <row r="309" spans="3:27" x14ac:dyDescent="0.25">
      <c r="C309" s="95"/>
      <c r="D309" s="54"/>
      <c r="E309" s="91"/>
      <c r="F309" s="91"/>
      <c r="G309" s="91"/>
      <c r="H309" s="96"/>
      <c r="I309" s="97"/>
      <c r="J309" s="91"/>
      <c r="K309" s="94"/>
      <c r="L309" s="104" t="str">
        <f t="shared" si="51"/>
        <v/>
      </c>
      <c r="M309" s="105" t="str">
        <f t="shared" si="52"/>
        <v/>
      </c>
      <c r="N309" s="93">
        <f t="shared" si="53"/>
        <v>0</v>
      </c>
      <c r="O309" s="106">
        <f t="shared" si="54"/>
        <v>0</v>
      </c>
      <c r="P309" s="93" t="str">
        <f t="shared" si="55"/>
        <v>Dins Periode Legal</v>
      </c>
      <c r="Q309" s="93" t="str">
        <f t="shared" si="44"/>
        <v xml:space="preserve"> - Dins Periode Legal</v>
      </c>
      <c r="R309" s="93" t="str">
        <f t="shared" si="38"/>
        <v xml:space="preserve"> - Import Total</v>
      </c>
      <c r="S309" s="110">
        <f t="shared" si="56"/>
        <v>0</v>
      </c>
      <c r="T309" s="107">
        <f t="shared" si="57"/>
        <v>0</v>
      </c>
      <c r="V309" s="91"/>
      <c r="W309" s="91"/>
      <c r="X309" s="91"/>
      <c r="Y309" s="91"/>
      <c r="Z309" s="91"/>
      <c r="AA309" s="91"/>
    </row>
    <row r="310" spans="3:27" x14ac:dyDescent="0.25">
      <c r="C310" s="95"/>
      <c r="D310" s="54"/>
      <c r="E310" s="91"/>
      <c r="F310" s="91"/>
      <c r="G310" s="91"/>
      <c r="H310" s="96"/>
      <c r="I310" s="97"/>
      <c r="J310" s="91"/>
      <c r="K310" s="94"/>
      <c r="L310" s="104" t="str">
        <f t="shared" si="51"/>
        <v/>
      </c>
      <c r="M310" s="105" t="str">
        <f t="shared" si="52"/>
        <v/>
      </c>
      <c r="N310" s="93">
        <f t="shared" si="53"/>
        <v>0</v>
      </c>
      <c r="O310" s="106">
        <f t="shared" si="54"/>
        <v>0</v>
      </c>
      <c r="P310" s="93" t="str">
        <f t="shared" si="55"/>
        <v>Dins Periode Legal</v>
      </c>
      <c r="Q310" s="93" t="str">
        <f t="shared" si="44"/>
        <v xml:space="preserve"> - Dins Periode Legal</v>
      </c>
      <c r="R310" s="93" t="str">
        <f t="shared" si="38"/>
        <v xml:space="preserve"> - Import Total</v>
      </c>
      <c r="S310" s="110">
        <f t="shared" si="56"/>
        <v>0</v>
      </c>
      <c r="T310" s="107">
        <f t="shared" si="57"/>
        <v>0</v>
      </c>
      <c r="V310" s="91"/>
      <c r="W310" s="91"/>
      <c r="X310" s="91"/>
      <c r="Y310" s="91"/>
      <c r="Z310" s="91"/>
      <c r="AA310" s="91"/>
    </row>
    <row r="311" spans="3:27" x14ac:dyDescent="0.25">
      <c r="C311" s="95"/>
      <c r="D311" s="54"/>
      <c r="E311" s="91"/>
      <c r="F311" s="91"/>
      <c r="G311" s="91"/>
      <c r="H311" s="96"/>
      <c r="I311" s="97"/>
      <c r="J311" s="91"/>
      <c r="K311" s="94"/>
      <c r="L311" s="104" t="str">
        <f t="shared" si="51"/>
        <v/>
      </c>
      <c r="M311" s="105" t="str">
        <f t="shared" si="52"/>
        <v/>
      </c>
      <c r="N311" s="93">
        <f t="shared" si="53"/>
        <v>0</v>
      </c>
      <c r="O311" s="106">
        <f t="shared" si="54"/>
        <v>0</v>
      </c>
      <c r="P311" s="93" t="str">
        <f t="shared" si="55"/>
        <v>Dins Periode Legal</v>
      </c>
      <c r="Q311" s="93" t="str">
        <f t="shared" si="44"/>
        <v xml:space="preserve"> - Dins Periode Legal</v>
      </c>
      <c r="R311" s="93" t="str">
        <f t="shared" ref="R311:R373" si="58">CONCATENATE($M311," - Import Total")</f>
        <v xml:space="preserve"> - Import Total</v>
      </c>
      <c r="S311" s="110">
        <f t="shared" si="56"/>
        <v>0</v>
      </c>
      <c r="T311" s="107">
        <f t="shared" si="57"/>
        <v>0</v>
      </c>
      <c r="V311" s="91"/>
      <c r="W311" s="91"/>
      <c r="X311" s="91"/>
      <c r="Y311" s="91"/>
      <c r="Z311" s="91"/>
      <c r="AA311" s="91"/>
    </row>
    <row r="312" spans="3:27" x14ac:dyDescent="0.25">
      <c r="C312" s="95"/>
      <c r="D312" s="54"/>
      <c r="E312" s="91"/>
      <c r="F312" s="91"/>
      <c r="G312" s="91"/>
      <c r="H312" s="96"/>
      <c r="I312" s="97"/>
      <c r="J312" s="91"/>
      <c r="K312" s="94"/>
      <c r="L312" s="104" t="str">
        <f t="shared" si="51"/>
        <v/>
      </c>
      <c r="M312" s="105" t="str">
        <f t="shared" si="52"/>
        <v/>
      </c>
      <c r="N312" s="93">
        <f t="shared" si="53"/>
        <v>0</v>
      </c>
      <c r="O312" s="106">
        <f t="shared" si="54"/>
        <v>0</v>
      </c>
      <c r="P312" s="93" t="str">
        <f t="shared" si="55"/>
        <v>Dins Periode Legal</v>
      </c>
      <c r="Q312" s="93" t="str">
        <f t="shared" si="44"/>
        <v xml:space="preserve"> - Dins Periode Legal</v>
      </c>
      <c r="R312" s="93" t="str">
        <f t="shared" si="58"/>
        <v xml:space="preserve"> - Import Total</v>
      </c>
      <c r="S312" s="110">
        <f t="shared" si="56"/>
        <v>0</v>
      </c>
      <c r="T312" s="107">
        <f t="shared" si="57"/>
        <v>0</v>
      </c>
      <c r="V312" s="91"/>
      <c r="W312" s="91"/>
      <c r="X312" s="91"/>
      <c r="Y312" s="91"/>
      <c r="Z312" s="91"/>
      <c r="AA312" s="91"/>
    </row>
    <row r="313" spans="3:27" x14ac:dyDescent="0.25">
      <c r="C313" s="95"/>
      <c r="D313" s="54"/>
      <c r="E313" s="91"/>
      <c r="F313" s="91"/>
      <c r="G313" s="91"/>
      <c r="H313" s="96"/>
      <c r="I313" s="97"/>
      <c r="J313" s="91"/>
      <c r="K313" s="94"/>
      <c r="L313" s="104" t="str">
        <f t="shared" si="51"/>
        <v/>
      </c>
      <c r="M313" s="105" t="str">
        <f t="shared" si="52"/>
        <v/>
      </c>
      <c r="N313" s="93">
        <f t="shared" si="53"/>
        <v>0</v>
      </c>
      <c r="O313" s="106">
        <f t="shared" si="54"/>
        <v>0</v>
      </c>
      <c r="P313" s="93" t="str">
        <f t="shared" si="55"/>
        <v>Dins Periode Legal</v>
      </c>
      <c r="Q313" s="93" t="str">
        <f t="shared" ref="Q313:Q352" si="59">CONCATENATE($M313," - ",P313)</f>
        <v xml:space="preserve"> - Dins Periode Legal</v>
      </c>
      <c r="R313" s="93" t="str">
        <f t="shared" si="58"/>
        <v xml:space="preserve"> - Import Total</v>
      </c>
      <c r="S313" s="110">
        <f t="shared" si="56"/>
        <v>0</v>
      </c>
      <c r="T313" s="107">
        <f t="shared" si="57"/>
        <v>0</v>
      </c>
      <c r="V313" s="91"/>
      <c r="W313" s="91"/>
      <c r="X313" s="91"/>
      <c r="Y313" s="91"/>
      <c r="Z313" s="91"/>
      <c r="AA313" s="91"/>
    </row>
    <row r="314" spans="3:27" x14ac:dyDescent="0.25">
      <c r="C314" s="95"/>
      <c r="D314" s="54"/>
      <c r="E314" s="91"/>
      <c r="F314" s="91"/>
      <c r="G314" s="91"/>
      <c r="H314" s="96"/>
      <c r="I314" s="97"/>
      <c r="J314" s="91"/>
      <c r="K314" s="94"/>
      <c r="L314" s="104" t="str">
        <f t="shared" si="51"/>
        <v/>
      </c>
      <c r="M314" s="105" t="str">
        <f t="shared" si="52"/>
        <v/>
      </c>
      <c r="N314" s="93">
        <f t="shared" si="53"/>
        <v>0</v>
      </c>
      <c r="O314" s="106">
        <f t="shared" si="54"/>
        <v>0</v>
      </c>
      <c r="P314" s="93" t="str">
        <f t="shared" si="55"/>
        <v>Dins Periode Legal</v>
      </c>
      <c r="Q314" s="93" t="str">
        <f t="shared" si="59"/>
        <v xml:space="preserve"> - Dins Periode Legal</v>
      </c>
      <c r="R314" s="93" t="str">
        <f t="shared" si="58"/>
        <v xml:space="preserve"> - Import Total</v>
      </c>
      <c r="S314" s="110">
        <f t="shared" si="56"/>
        <v>0</v>
      </c>
      <c r="T314" s="107">
        <f t="shared" si="57"/>
        <v>0</v>
      </c>
      <c r="V314" s="91"/>
      <c r="W314" s="91"/>
      <c r="X314" s="91"/>
      <c r="Y314" s="91"/>
      <c r="Z314" s="91"/>
      <c r="AA314" s="91"/>
    </row>
    <row r="315" spans="3:27" x14ac:dyDescent="0.25">
      <c r="C315" s="95"/>
      <c r="D315" s="54"/>
      <c r="E315" s="91"/>
      <c r="F315" s="91"/>
      <c r="G315" s="91"/>
      <c r="H315" s="96"/>
      <c r="I315" s="97"/>
      <c r="J315" s="91"/>
      <c r="K315" s="94"/>
      <c r="L315" s="104" t="str">
        <f t="shared" si="51"/>
        <v/>
      </c>
      <c r="M315" s="105" t="str">
        <f t="shared" si="52"/>
        <v/>
      </c>
      <c r="N315" s="93">
        <f t="shared" si="53"/>
        <v>0</v>
      </c>
      <c r="O315" s="106">
        <f t="shared" si="54"/>
        <v>0</v>
      </c>
      <c r="P315" s="93" t="str">
        <f t="shared" si="55"/>
        <v>Dins Periode Legal</v>
      </c>
      <c r="Q315" s="93" t="str">
        <f t="shared" si="59"/>
        <v xml:space="preserve"> - Dins Periode Legal</v>
      </c>
      <c r="R315" s="93" t="str">
        <f t="shared" si="58"/>
        <v xml:space="preserve"> - Import Total</v>
      </c>
      <c r="S315" s="110">
        <f t="shared" si="56"/>
        <v>0</v>
      </c>
      <c r="T315" s="107">
        <f t="shared" si="57"/>
        <v>0</v>
      </c>
      <c r="V315" s="91"/>
      <c r="W315" s="91"/>
      <c r="X315" s="91"/>
      <c r="Y315" s="91"/>
      <c r="Z315" s="91"/>
      <c r="AA315" s="91"/>
    </row>
    <row r="316" spans="3:27" x14ac:dyDescent="0.25">
      <c r="C316" s="95"/>
      <c r="D316" s="54"/>
      <c r="E316" s="91"/>
      <c r="F316" s="91"/>
      <c r="G316" s="91"/>
      <c r="H316" s="173"/>
      <c r="I316" s="97"/>
      <c r="J316" s="91"/>
      <c r="K316" s="94"/>
      <c r="L316" s="104" t="str">
        <f t="shared" si="51"/>
        <v/>
      </c>
      <c r="M316" s="105" t="str">
        <f t="shared" si="52"/>
        <v/>
      </c>
      <c r="N316" s="93">
        <f t="shared" si="53"/>
        <v>0</v>
      </c>
      <c r="O316" s="106">
        <f t="shared" si="54"/>
        <v>0</v>
      </c>
      <c r="P316" s="93" t="str">
        <f t="shared" si="55"/>
        <v>Dins Periode Legal</v>
      </c>
      <c r="Q316" s="93" t="str">
        <f t="shared" si="59"/>
        <v xml:space="preserve"> - Dins Periode Legal</v>
      </c>
      <c r="R316" s="93" t="str">
        <f t="shared" si="58"/>
        <v xml:space="preserve"> - Import Total</v>
      </c>
      <c r="S316" s="110">
        <f t="shared" si="56"/>
        <v>0</v>
      </c>
      <c r="T316" s="107">
        <f t="shared" si="57"/>
        <v>0</v>
      </c>
      <c r="V316" s="91"/>
      <c r="W316" s="91"/>
      <c r="X316" s="91"/>
      <c r="Y316" s="91"/>
      <c r="Z316" s="91"/>
      <c r="AA316" s="91"/>
    </row>
    <row r="317" spans="3:27" x14ac:dyDescent="0.25">
      <c r="C317" s="95"/>
      <c r="D317" s="54"/>
      <c r="E317" s="91"/>
      <c r="F317" s="91"/>
      <c r="G317" s="91"/>
      <c r="H317" s="96"/>
      <c r="I317" s="97"/>
      <c r="J317" s="91"/>
      <c r="K317" s="94"/>
      <c r="L317" s="104" t="str">
        <f t="shared" si="51"/>
        <v/>
      </c>
      <c r="M317" s="105" t="str">
        <f t="shared" si="52"/>
        <v/>
      </c>
      <c r="N317" s="93">
        <f t="shared" si="53"/>
        <v>0</v>
      </c>
      <c r="O317" s="106">
        <f t="shared" si="54"/>
        <v>0</v>
      </c>
      <c r="P317" s="93" t="str">
        <f t="shared" si="55"/>
        <v>Dins Periode Legal</v>
      </c>
      <c r="Q317" s="93" t="str">
        <f t="shared" si="59"/>
        <v xml:space="preserve"> - Dins Periode Legal</v>
      </c>
      <c r="R317" s="93" t="str">
        <f t="shared" si="58"/>
        <v xml:space="preserve"> - Import Total</v>
      </c>
      <c r="S317" s="110">
        <f t="shared" si="56"/>
        <v>0</v>
      </c>
      <c r="T317" s="107">
        <f t="shared" si="57"/>
        <v>0</v>
      </c>
      <c r="V317" s="91"/>
      <c r="W317" s="91"/>
      <c r="X317" s="91"/>
      <c r="Y317" s="91"/>
      <c r="Z317" s="91"/>
      <c r="AA317" s="91"/>
    </row>
    <row r="318" spans="3:27" x14ac:dyDescent="0.25">
      <c r="C318" s="95"/>
      <c r="D318" s="54"/>
      <c r="E318" s="91"/>
      <c r="F318" s="91"/>
      <c r="G318" s="91"/>
      <c r="H318" s="96"/>
      <c r="I318" s="97"/>
      <c r="J318" s="91"/>
      <c r="K318" s="94"/>
      <c r="L318" s="104" t="str">
        <f t="shared" si="51"/>
        <v/>
      </c>
      <c r="M318" s="105" t="str">
        <f t="shared" si="52"/>
        <v/>
      </c>
      <c r="N318" s="93">
        <f t="shared" si="53"/>
        <v>0</v>
      </c>
      <c r="O318" s="106">
        <f t="shared" si="54"/>
        <v>0</v>
      </c>
      <c r="P318" s="93" t="str">
        <f t="shared" si="55"/>
        <v>Dins Periode Legal</v>
      </c>
      <c r="Q318" s="93" t="str">
        <f t="shared" si="59"/>
        <v xml:space="preserve"> - Dins Periode Legal</v>
      </c>
      <c r="R318" s="93" t="str">
        <f t="shared" si="58"/>
        <v xml:space="preserve"> - Import Total</v>
      </c>
      <c r="S318" s="110">
        <f t="shared" si="56"/>
        <v>0</v>
      </c>
      <c r="T318" s="107">
        <f t="shared" si="57"/>
        <v>0</v>
      </c>
      <c r="V318" s="91"/>
      <c r="W318" s="91"/>
      <c r="X318" s="91"/>
      <c r="Y318" s="91"/>
      <c r="Z318" s="91"/>
      <c r="AA318" s="91"/>
    </row>
    <row r="319" spans="3:27" x14ac:dyDescent="0.25">
      <c r="C319" s="95"/>
      <c r="D319" s="54"/>
      <c r="E319" s="91"/>
      <c r="F319" s="91"/>
      <c r="G319" s="91"/>
      <c r="H319" s="96"/>
      <c r="I319" s="97"/>
      <c r="J319" s="91"/>
      <c r="K319" s="94"/>
      <c r="L319" s="104" t="str">
        <f t="shared" si="51"/>
        <v/>
      </c>
      <c r="M319" s="105" t="str">
        <f t="shared" si="52"/>
        <v/>
      </c>
      <c r="N319" s="93">
        <f t="shared" si="53"/>
        <v>0</v>
      </c>
      <c r="O319" s="106">
        <f t="shared" si="54"/>
        <v>0</v>
      </c>
      <c r="P319" s="93" t="str">
        <f t="shared" si="55"/>
        <v>Dins Periode Legal</v>
      </c>
      <c r="Q319" s="93" t="str">
        <f t="shared" si="59"/>
        <v xml:space="preserve"> - Dins Periode Legal</v>
      </c>
      <c r="R319" s="93" t="str">
        <f t="shared" si="58"/>
        <v xml:space="preserve"> - Import Total</v>
      </c>
      <c r="S319" s="110">
        <f t="shared" si="56"/>
        <v>0</v>
      </c>
      <c r="T319" s="107">
        <f t="shared" si="57"/>
        <v>0</v>
      </c>
      <c r="V319" s="91"/>
      <c r="W319" s="91"/>
      <c r="X319" s="91"/>
      <c r="Y319" s="91"/>
      <c r="Z319" s="91"/>
      <c r="AA319" s="91"/>
    </row>
    <row r="320" spans="3:27" x14ac:dyDescent="0.25">
      <c r="C320" s="95"/>
      <c r="D320" s="54"/>
      <c r="E320" s="91"/>
      <c r="F320" s="91"/>
      <c r="G320" s="91"/>
      <c r="H320" s="96"/>
      <c r="I320" s="97"/>
      <c r="J320" s="91"/>
      <c r="K320" s="94"/>
      <c r="L320" s="104" t="str">
        <f t="shared" si="51"/>
        <v/>
      </c>
      <c r="M320" s="105" t="str">
        <f t="shared" si="52"/>
        <v/>
      </c>
      <c r="N320" s="93">
        <f t="shared" si="53"/>
        <v>0</v>
      </c>
      <c r="O320" s="106">
        <f t="shared" si="54"/>
        <v>0</v>
      </c>
      <c r="P320" s="93" t="str">
        <f t="shared" si="55"/>
        <v>Dins Periode Legal</v>
      </c>
      <c r="Q320" s="93" t="str">
        <f t="shared" si="59"/>
        <v xml:space="preserve"> - Dins Periode Legal</v>
      </c>
      <c r="R320" s="93" t="str">
        <f t="shared" si="58"/>
        <v xml:space="preserve"> - Import Total</v>
      </c>
      <c r="S320" s="110">
        <f t="shared" si="56"/>
        <v>0</v>
      </c>
      <c r="T320" s="107">
        <f t="shared" si="57"/>
        <v>0</v>
      </c>
      <c r="V320" s="91"/>
      <c r="W320" s="91"/>
      <c r="X320" s="91"/>
      <c r="Y320" s="91"/>
      <c r="Z320" s="91"/>
      <c r="AA320" s="91"/>
    </row>
    <row r="321" spans="3:27" x14ac:dyDescent="0.25">
      <c r="C321" s="95"/>
      <c r="D321" s="54"/>
      <c r="E321" s="91"/>
      <c r="F321" s="91"/>
      <c r="G321" s="91"/>
      <c r="H321" s="96"/>
      <c r="I321" s="97"/>
      <c r="J321" s="91"/>
      <c r="K321" s="94"/>
      <c r="L321" s="104" t="str">
        <f t="shared" si="51"/>
        <v/>
      </c>
      <c r="M321" s="105" t="str">
        <f t="shared" si="52"/>
        <v/>
      </c>
      <c r="N321" s="93">
        <f t="shared" si="53"/>
        <v>0</v>
      </c>
      <c r="O321" s="106">
        <f t="shared" si="54"/>
        <v>0</v>
      </c>
      <c r="P321" s="93" t="str">
        <f t="shared" si="55"/>
        <v>Dins Periode Legal</v>
      </c>
      <c r="Q321" s="93" t="str">
        <f t="shared" si="59"/>
        <v xml:space="preserve"> - Dins Periode Legal</v>
      </c>
      <c r="R321" s="93" t="str">
        <f t="shared" si="58"/>
        <v xml:space="preserve"> - Import Total</v>
      </c>
      <c r="S321" s="110">
        <f t="shared" si="56"/>
        <v>0</v>
      </c>
      <c r="T321" s="107">
        <f t="shared" si="57"/>
        <v>0</v>
      </c>
      <c r="V321" s="91"/>
      <c r="W321" s="91"/>
      <c r="X321" s="91"/>
      <c r="Y321" s="91"/>
      <c r="Z321" s="91"/>
      <c r="AA321" s="91"/>
    </row>
    <row r="322" spans="3:27" x14ac:dyDescent="0.25">
      <c r="C322" s="95"/>
      <c r="D322" s="54"/>
      <c r="E322" s="91"/>
      <c r="F322" s="91"/>
      <c r="G322" s="91"/>
      <c r="H322" s="96"/>
      <c r="I322" s="97"/>
      <c r="J322" s="91"/>
      <c r="K322" s="94"/>
      <c r="L322" s="104" t="str">
        <f t="shared" si="51"/>
        <v/>
      </c>
      <c r="M322" s="105" t="str">
        <f t="shared" si="52"/>
        <v/>
      </c>
      <c r="N322" s="93">
        <f t="shared" si="53"/>
        <v>0</v>
      </c>
      <c r="O322" s="106">
        <f t="shared" si="54"/>
        <v>0</v>
      </c>
      <c r="P322" s="93" t="str">
        <f t="shared" si="55"/>
        <v>Dins Periode Legal</v>
      </c>
      <c r="Q322" s="93" t="str">
        <f t="shared" si="59"/>
        <v xml:space="preserve"> - Dins Periode Legal</v>
      </c>
      <c r="R322" s="93" t="str">
        <f t="shared" si="58"/>
        <v xml:space="preserve"> - Import Total</v>
      </c>
      <c r="S322" s="110">
        <f t="shared" si="56"/>
        <v>0</v>
      </c>
      <c r="T322" s="107">
        <f t="shared" si="57"/>
        <v>0</v>
      </c>
      <c r="V322" s="91"/>
      <c r="W322" s="91"/>
      <c r="X322" s="91"/>
      <c r="Y322" s="91"/>
      <c r="Z322" s="91"/>
      <c r="AA322" s="91"/>
    </row>
    <row r="323" spans="3:27" x14ac:dyDescent="0.25">
      <c r="C323" s="95"/>
      <c r="D323" s="95"/>
      <c r="E323" s="91"/>
      <c r="F323" s="91"/>
      <c r="G323" s="91"/>
      <c r="H323" s="173"/>
      <c r="I323" s="97"/>
      <c r="J323" s="91"/>
      <c r="K323" s="94"/>
      <c r="L323" s="104" t="str">
        <f t="shared" si="51"/>
        <v/>
      </c>
      <c r="M323" s="105" t="str">
        <f t="shared" si="52"/>
        <v/>
      </c>
      <c r="N323" s="93">
        <f t="shared" si="53"/>
        <v>0</v>
      </c>
      <c r="O323" s="106">
        <f t="shared" si="54"/>
        <v>0</v>
      </c>
      <c r="P323" s="93" t="str">
        <f t="shared" si="55"/>
        <v>Dins Periode Legal</v>
      </c>
      <c r="Q323" s="93" t="str">
        <f t="shared" si="59"/>
        <v xml:space="preserve"> - Dins Periode Legal</v>
      </c>
      <c r="R323" s="93" t="str">
        <f t="shared" si="58"/>
        <v xml:space="preserve"> - Import Total</v>
      </c>
      <c r="S323" s="110">
        <f t="shared" si="56"/>
        <v>0</v>
      </c>
      <c r="T323" s="107">
        <f t="shared" si="57"/>
        <v>0</v>
      </c>
      <c r="V323" s="91"/>
      <c r="W323" s="91"/>
      <c r="X323" s="91"/>
      <c r="Y323" s="91"/>
      <c r="Z323" s="91"/>
      <c r="AA323" s="91"/>
    </row>
    <row r="324" spans="3:27" x14ac:dyDescent="0.25">
      <c r="C324" s="95"/>
      <c r="D324" s="95"/>
      <c r="E324" s="91"/>
      <c r="F324" s="91"/>
      <c r="G324" s="91"/>
      <c r="H324" s="173"/>
      <c r="I324" s="97"/>
      <c r="J324" s="91"/>
      <c r="K324" s="94"/>
      <c r="L324" s="104" t="str">
        <f t="shared" si="51"/>
        <v/>
      </c>
      <c r="M324" s="105" t="str">
        <f t="shared" si="52"/>
        <v/>
      </c>
      <c r="N324" s="93">
        <f t="shared" si="53"/>
        <v>0</v>
      </c>
      <c r="O324" s="106">
        <f t="shared" si="54"/>
        <v>0</v>
      </c>
      <c r="P324" s="93" t="str">
        <f t="shared" si="55"/>
        <v>Dins Periode Legal</v>
      </c>
      <c r="Q324" s="93" t="str">
        <f t="shared" si="59"/>
        <v xml:space="preserve"> - Dins Periode Legal</v>
      </c>
      <c r="R324" s="93" t="str">
        <f t="shared" si="58"/>
        <v xml:space="preserve"> - Import Total</v>
      </c>
      <c r="S324" s="110">
        <f t="shared" si="56"/>
        <v>0</v>
      </c>
      <c r="T324" s="107">
        <f t="shared" si="57"/>
        <v>0</v>
      </c>
      <c r="V324" s="91"/>
      <c r="W324" s="91"/>
      <c r="X324" s="91"/>
      <c r="Y324" s="91"/>
      <c r="Z324" s="91"/>
      <c r="AA324" s="91"/>
    </row>
    <row r="325" spans="3:27" x14ac:dyDescent="0.25">
      <c r="C325" s="95"/>
      <c r="D325" s="95"/>
      <c r="E325" s="91"/>
      <c r="F325" s="91"/>
      <c r="G325" s="91"/>
      <c r="H325" s="173"/>
      <c r="I325" s="97"/>
      <c r="J325" s="91"/>
      <c r="K325" s="94"/>
      <c r="L325" s="104" t="str">
        <f t="shared" si="51"/>
        <v/>
      </c>
      <c r="M325" s="105" t="str">
        <f t="shared" si="52"/>
        <v/>
      </c>
      <c r="N325" s="93">
        <f t="shared" si="53"/>
        <v>0</v>
      </c>
      <c r="O325" s="106">
        <f t="shared" si="54"/>
        <v>0</v>
      </c>
      <c r="P325" s="93" t="str">
        <f t="shared" si="55"/>
        <v>Dins Periode Legal</v>
      </c>
      <c r="Q325" s="93" t="str">
        <f t="shared" si="59"/>
        <v xml:space="preserve"> - Dins Periode Legal</v>
      </c>
      <c r="R325" s="93" t="str">
        <f t="shared" si="58"/>
        <v xml:space="preserve"> - Import Total</v>
      </c>
      <c r="S325" s="110">
        <f t="shared" si="56"/>
        <v>0</v>
      </c>
      <c r="T325" s="107">
        <f t="shared" si="57"/>
        <v>0</v>
      </c>
      <c r="V325" s="91"/>
      <c r="W325" s="91"/>
      <c r="X325" s="91"/>
      <c r="Y325" s="91"/>
      <c r="Z325" s="91"/>
      <c r="AA325" s="91"/>
    </row>
    <row r="326" spans="3:27" x14ac:dyDescent="0.25">
      <c r="C326" s="95"/>
      <c r="D326" s="95"/>
      <c r="E326" s="91"/>
      <c r="F326" s="91"/>
      <c r="G326" s="91"/>
      <c r="H326" s="96"/>
      <c r="I326" s="97"/>
      <c r="J326" s="91"/>
      <c r="K326" s="94"/>
      <c r="L326" s="104" t="str">
        <f t="shared" si="51"/>
        <v/>
      </c>
      <c r="M326" s="105" t="str">
        <f t="shared" si="52"/>
        <v/>
      </c>
      <c r="N326" s="93">
        <f t="shared" si="53"/>
        <v>0</v>
      </c>
      <c r="O326" s="106">
        <f t="shared" si="54"/>
        <v>0</v>
      </c>
      <c r="P326" s="93" t="str">
        <f t="shared" si="55"/>
        <v>Dins Periode Legal</v>
      </c>
      <c r="Q326" s="93" t="str">
        <f t="shared" si="59"/>
        <v xml:space="preserve"> - Dins Periode Legal</v>
      </c>
      <c r="R326" s="93" t="str">
        <f t="shared" si="58"/>
        <v xml:space="preserve"> - Import Total</v>
      </c>
      <c r="S326" s="110">
        <f t="shared" si="56"/>
        <v>0</v>
      </c>
      <c r="T326" s="107">
        <f t="shared" si="57"/>
        <v>0</v>
      </c>
      <c r="V326" s="91"/>
      <c r="W326" s="91"/>
      <c r="X326" s="91"/>
      <c r="Y326" s="91"/>
      <c r="Z326" s="91"/>
      <c r="AA326" s="91"/>
    </row>
    <row r="327" spans="3:27" x14ac:dyDescent="0.25">
      <c r="C327" s="95"/>
      <c r="D327" s="95"/>
      <c r="E327" s="91"/>
      <c r="F327" s="91"/>
      <c r="G327" s="91"/>
      <c r="H327" s="96"/>
      <c r="I327" s="97"/>
      <c r="J327" s="91"/>
      <c r="K327" s="94"/>
      <c r="L327" s="104" t="str">
        <f t="shared" si="51"/>
        <v/>
      </c>
      <c r="M327" s="105" t="str">
        <f t="shared" si="52"/>
        <v/>
      </c>
      <c r="N327" s="93">
        <f t="shared" si="53"/>
        <v>0</v>
      </c>
      <c r="O327" s="106">
        <f t="shared" si="54"/>
        <v>0</v>
      </c>
      <c r="P327" s="93" t="str">
        <f t="shared" si="55"/>
        <v>Dins Periode Legal</v>
      </c>
      <c r="Q327" s="93" t="str">
        <f t="shared" si="59"/>
        <v xml:space="preserve"> - Dins Periode Legal</v>
      </c>
      <c r="R327" s="93" t="str">
        <f t="shared" si="58"/>
        <v xml:space="preserve"> - Import Total</v>
      </c>
      <c r="S327" s="110">
        <f t="shared" si="56"/>
        <v>0</v>
      </c>
      <c r="T327" s="107">
        <f t="shared" si="57"/>
        <v>0</v>
      </c>
      <c r="V327" s="91"/>
      <c r="W327" s="91"/>
      <c r="X327" s="91"/>
      <c r="Y327" s="91"/>
      <c r="Z327" s="91"/>
      <c r="AA327" s="91"/>
    </row>
    <row r="328" spans="3:27" x14ac:dyDescent="0.25">
      <c r="C328" s="95"/>
      <c r="D328" s="95"/>
      <c r="E328" s="91"/>
      <c r="F328" s="91"/>
      <c r="G328" s="91"/>
      <c r="H328" s="96"/>
      <c r="I328" s="97"/>
      <c r="J328" s="91"/>
      <c r="K328" s="94"/>
      <c r="L328" s="104" t="str">
        <f t="shared" si="51"/>
        <v/>
      </c>
      <c r="M328" s="105" t="str">
        <f t="shared" si="52"/>
        <v/>
      </c>
      <c r="N328" s="93">
        <f t="shared" si="53"/>
        <v>0</v>
      </c>
      <c r="O328" s="106">
        <f t="shared" si="54"/>
        <v>0</v>
      </c>
      <c r="P328" s="93" t="str">
        <f t="shared" si="55"/>
        <v>Dins Periode Legal</v>
      </c>
      <c r="Q328" s="93" t="str">
        <f t="shared" si="59"/>
        <v xml:space="preserve"> - Dins Periode Legal</v>
      </c>
      <c r="R328" s="93" t="str">
        <f t="shared" si="58"/>
        <v xml:space="preserve"> - Import Total</v>
      </c>
      <c r="S328" s="110">
        <f t="shared" si="56"/>
        <v>0</v>
      </c>
      <c r="T328" s="107">
        <f t="shared" si="57"/>
        <v>0</v>
      </c>
      <c r="V328" s="91"/>
      <c r="W328" s="91"/>
      <c r="X328" s="91"/>
      <c r="Y328" s="91"/>
      <c r="Z328" s="91"/>
      <c r="AA328" s="91"/>
    </row>
    <row r="329" spans="3:27" x14ac:dyDescent="0.25">
      <c r="C329" s="95"/>
      <c r="D329" s="95"/>
      <c r="E329" s="91"/>
      <c r="F329" s="91"/>
      <c r="G329" s="91"/>
      <c r="H329" s="96"/>
      <c r="I329" s="97"/>
      <c r="J329" s="91"/>
      <c r="K329" s="94"/>
      <c r="L329" s="104" t="str">
        <f t="shared" si="51"/>
        <v/>
      </c>
      <c r="M329" s="105" t="str">
        <f t="shared" si="52"/>
        <v/>
      </c>
      <c r="N329" s="93">
        <f t="shared" si="53"/>
        <v>0</v>
      </c>
      <c r="O329" s="106">
        <f t="shared" si="54"/>
        <v>0</v>
      </c>
      <c r="P329" s="93" t="str">
        <f t="shared" si="55"/>
        <v>Dins Periode Legal</v>
      </c>
      <c r="Q329" s="93" t="str">
        <f t="shared" si="59"/>
        <v xml:space="preserve"> - Dins Periode Legal</v>
      </c>
      <c r="R329" s="93" t="str">
        <f t="shared" si="58"/>
        <v xml:space="preserve"> - Import Total</v>
      </c>
      <c r="S329" s="110">
        <f t="shared" si="56"/>
        <v>0</v>
      </c>
      <c r="T329" s="107">
        <f t="shared" si="57"/>
        <v>0</v>
      </c>
      <c r="V329" s="91"/>
      <c r="W329" s="91"/>
      <c r="X329" s="91"/>
      <c r="Y329" s="91"/>
      <c r="Z329" s="91"/>
      <c r="AA329" s="91"/>
    </row>
    <row r="330" spans="3:27" x14ac:dyDescent="0.25">
      <c r="C330" s="95"/>
      <c r="D330" s="95"/>
      <c r="E330" s="91"/>
      <c r="F330" s="91"/>
      <c r="G330" s="91"/>
      <c r="H330" s="96"/>
      <c r="I330" s="97"/>
      <c r="J330" s="91"/>
      <c r="K330" s="94"/>
      <c r="L330" s="104" t="str">
        <f t="shared" si="51"/>
        <v/>
      </c>
      <c r="M330" s="105" t="str">
        <f t="shared" si="52"/>
        <v/>
      </c>
      <c r="N330" s="93">
        <f t="shared" si="53"/>
        <v>0</v>
      </c>
      <c r="O330" s="106">
        <f t="shared" si="54"/>
        <v>0</v>
      </c>
      <c r="P330" s="93" t="str">
        <f t="shared" si="55"/>
        <v>Dins Periode Legal</v>
      </c>
      <c r="Q330" s="93" t="str">
        <f t="shared" si="59"/>
        <v xml:space="preserve"> - Dins Periode Legal</v>
      </c>
      <c r="R330" s="93" t="str">
        <f t="shared" si="58"/>
        <v xml:space="preserve"> - Import Total</v>
      </c>
      <c r="S330" s="110">
        <f t="shared" si="56"/>
        <v>0</v>
      </c>
      <c r="T330" s="107">
        <f t="shared" si="57"/>
        <v>0</v>
      </c>
      <c r="V330" s="91"/>
      <c r="W330" s="91"/>
      <c r="X330" s="91"/>
      <c r="Y330" s="91"/>
      <c r="Z330" s="91"/>
      <c r="AA330" s="91"/>
    </row>
    <row r="331" spans="3:27" x14ac:dyDescent="0.25">
      <c r="C331" s="95"/>
      <c r="D331" s="95"/>
      <c r="E331" s="91"/>
      <c r="F331" s="91"/>
      <c r="G331" s="91"/>
      <c r="H331" s="96"/>
      <c r="I331" s="97"/>
      <c r="J331" s="91"/>
      <c r="K331" s="94"/>
      <c r="L331" s="104" t="str">
        <f t="shared" si="51"/>
        <v/>
      </c>
      <c r="M331" s="105" t="str">
        <f t="shared" si="52"/>
        <v/>
      </c>
      <c r="N331" s="93">
        <f t="shared" si="53"/>
        <v>0</v>
      </c>
      <c r="O331" s="106">
        <f t="shared" si="54"/>
        <v>0</v>
      </c>
      <c r="P331" s="93" t="str">
        <f t="shared" si="55"/>
        <v>Dins Periode Legal</v>
      </c>
      <c r="Q331" s="93" t="str">
        <f t="shared" si="59"/>
        <v xml:space="preserve"> - Dins Periode Legal</v>
      </c>
      <c r="R331" s="93" t="str">
        <f t="shared" si="58"/>
        <v xml:space="preserve"> - Import Total</v>
      </c>
      <c r="S331" s="110">
        <f t="shared" si="56"/>
        <v>0</v>
      </c>
      <c r="T331" s="107">
        <f t="shared" si="57"/>
        <v>0</v>
      </c>
      <c r="V331" s="91"/>
      <c r="W331" s="91"/>
      <c r="X331" s="91"/>
      <c r="Y331" s="91"/>
      <c r="Z331" s="91"/>
      <c r="AA331" s="91"/>
    </row>
    <row r="332" spans="3:27" x14ac:dyDescent="0.25">
      <c r="C332" s="95"/>
      <c r="D332" s="95"/>
      <c r="E332" s="91"/>
      <c r="F332" s="91"/>
      <c r="G332" s="91"/>
      <c r="H332" s="96"/>
      <c r="I332" s="97"/>
      <c r="J332" s="91"/>
      <c r="K332" s="94"/>
      <c r="L332" s="104" t="str">
        <f t="shared" si="51"/>
        <v/>
      </c>
      <c r="M332" s="105" t="str">
        <f t="shared" si="52"/>
        <v/>
      </c>
      <c r="N332" s="93">
        <f t="shared" si="53"/>
        <v>0</v>
      </c>
      <c r="O332" s="106">
        <f t="shared" si="54"/>
        <v>0</v>
      </c>
      <c r="P332" s="93" t="str">
        <f t="shared" si="55"/>
        <v>Dins Periode Legal</v>
      </c>
      <c r="Q332" s="93" t="str">
        <f t="shared" si="59"/>
        <v xml:space="preserve"> - Dins Periode Legal</v>
      </c>
      <c r="R332" s="93" t="str">
        <f t="shared" si="58"/>
        <v xml:space="preserve"> - Import Total</v>
      </c>
      <c r="S332" s="110">
        <f t="shared" si="56"/>
        <v>0</v>
      </c>
      <c r="T332" s="107">
        <f t="shared" si="57"/>
        <v>0</v>
      </c>
      <c r="V332" s="91"/>
      <c r="W332" s="91"/>
      <c r="X332" s="91"/>
      <c r="Y332" s="91"/>
      <c r="Z332" s="91"/>
      <c r="AA332" s="91"/>
    </row>
    <row r="333" spans="3:27" x14ac:dyDescent="0.25">
      <c r="C333" s="95"/>
      <c r="D333" s="95"/>
      <c r="E333" s="91"/>
      <c r="F333" s="91"/>
      <c r="G333" s="91"/>
      <c r="H333" s="96"/>
      <c r="I333" s="97"/>
      <c r="J333" s="91"/>
      <c r="K333" s="94"/>
      <c r="L333" s="104" t="str">
        <f t="shared" si="51"/>
        <v/>
      </c>
      <c r="M333" s="105" t="str">
        <f t="shared" si="52"/>
        <v/>
      </c>
      <c r="N333" s="93">
        <f t="shared" si="53"/>
        <v>0</v>
      </c>
      <c r="O333" s="106">
        <f t="shared" si="54"/>
        <v>0</v>
      </c>
      <c r="P333" s="93" t="str">
        <f t="shared" si="55"/>
        <v>Dins Periode Legal</v>
      </c>
      <c r="Q333" s="93" t="str">
        <f t="shared" si="59"/>
        <v xml:space="preserve"> - Dins Periode Legal</v>
      </c>
      <c r="R333" s="93" t="str">
        <f t="shared" si="58"/>
        <v xml:space="preserve"> - Import Total</v>
      </c>
      <c r="S333" s="110">
        <f t="shared" si="56"/>
        <v>0</v>
      </c>
      <c r="T333" s="107">
        <f t="shared" si="57"/>
        <v>0</v>
      </c>
      <c r="V333" s="91"/>
      <c r="W333" s="91"/>
      <c r="X333" s="91"/>
      <c r="Y333" s="91"/>
      <c r="Z333" s="91"/>
      <c r="AA333" s="91"/>
    </row>
    <row r="334" spans="3:27" x14ac:dyDescent="0.25">
      <c r="C334" s="95"/>
      <c r="D334" s="95"/>
      <c r="E334" s="91"/>
      <c r="F334" s="91"/>
      <c r="G334" s="91"/>
      <c r="H334" s="96"/>
      <c r="I334" s="97"/>
      <c r="J334" s="91"/>
      <c r="K334" s="94"/>
      <c r="L334" s="104" t="str">
        <f t="shared" si="51"/>
        <v/>
      </c>
      <c r="M334" s="105" t="str">
        <f t="shared" si="52"/>
        <v/>
      </c>
      <c r="N334" s="93">
        <f t="shared" si="53"/>
        <v>0</v>
      </c>
      <c r="O334" s="106">
        <f t="shared" si="54"/>
        <v>0</v>
      </c>
      <c r="P334" s="93" t="str">
        <f t="shared" si="55"/>
        <v>Dins Periode Legal</v>
      </c>
      <c r="Q334" s="93" t="str">
        <f t="shared" si="59"/>
        <v xml:space="preserve"> - Dins Periode Legal</v>
      </c>
      <c r="R334" s="93" t="str">
        <f t="shared" si="58"/>
        <v xml:space="preserve"> - Import Total</v>
      </c>
      <c r="S334" s="110">
        <f t="shared" si="56"/>
        <v>0</v>
      </c>
      <c r="T334" s="107">
        <f t="shared" si="57"/>
        <v>0</v>
      </c>
      <c r="V334" s="91"/>
      <c r="W334" s="91"/>
      <c r="X334" s="91"/>
      <c r="Y334" s="91"/>
      <c r="Z334" s="91"/>
      <c r="AA334" s="91"/>
    </row>
    <row r="335" spans="3:27" x14ac:dyDescent="0.25">
      <c r="C335" s="95"/>
      <c r="D335" s="95"/>
      <c r="E335" s="91"/>
      <c r="F335" s="91"/>
      <c r="G335" s="91"/>
      <c r="H335" s="96"/>
      <c r="I335" s="97"/>
      <c r="J335" s="91"/>
      <c r="K335" s="94"/>
      <c r="L335" s="104" t="str">
        <f t="shared" si="51"/>
        <v/>
      </c>
      <c r="M335" s="105" t="str">
        <f t="shared" si="52"/>
        <v/>
      </c>
      <c r="N335" s="93">
        <f t="shared" si="53"/>
        <v>0</v>
      </c>
      <c r="O335" s="106">
        <f t="shared" si="54"/>
        <v>0</v>
      </c>
      <c r="P335" s="93" t="str">
        <f t="shared" si="55"/>
        <v>Dins Periode Legal</v>
      </c>
      <c r="Q335" s="93" t="str">
        <f t="shared" si="59"/>
        <v xml:space="preserve"> - Dins Periode Legal</v>
      </c>
      <c r="R335" s="93" t="str">
        <f t="shared" si="58"/>
        <v xml:space="preserve"> - Import Total</v>
      </c>
      <c r="S335" s="110">
        <f t="shared" si="56"/>
        <v>0</v>
      </c>
      <c r="T335" s="107">
        <f t="shared" si="57"/>
        <v>0</v>
      </c>
      <c r="V335" s="91"/>
      <c r="W335" s="91"/>
      <c r="X335" s="91"/>
      <c r="Y335" s="91"/>
      <c r="Z335" s="91"/>
      <c r="AA335" s="91"/>
    </row>
    <row r="336" spans="3:27" x14ac:dyDescent="0.25">
      <c r="C336" s="95"/>
      <c r="D336" s="95"/>
      <c r="E336" s="91"/>
      <c r="F336" s="91"/>
      <c r="G336" s="91"/>
      <c r="H336" s="96"/>
      <c r="I336" s="97"/>
      <c r="J336" s="91"/>
      <c r="K336" s="94"/>
      <c r="L336" s="104" t="str">
        <f t="shared" si="51"/>
        <v/>
      </c>
      <c r="M336" s="105" t="str">
        <f t="shared" si="52"/>
        <v/>
      </c>
      <c r="N336" s="93">
        <f t="shared" si="53"/>
        <v>0</v>
      </c>
      <c r="O336" s="106">
        <f t="shared" si="54"/>
        <v>0</v>
      </c>
      <c r="P336" s="93" t="str">
        <f t="shared" si="55"/>
        <v>Dins Periode Legal</v>
      </c>
      <c r="Q336" s="93" t="str">
        <f t="shared" si="59"/>
        <v xml:space="preserve"> - Dins Periode Legal</v>
      </c>
      <c r="R336" s="93" t="str">
        <f t="shared" si="58"/>
        <v xml:space="preserve"> - Import Total</v>
      </c>
      <c r="S336" s="110">
        <f t="shared" si="56"/>
        <v>0</v>
      </c>
      <c r="T336" s="107">
        <f t="shared" si="57"/>
        <v>0</v>
      </c>
      <c r="V336" s="91"/>
      <c r="W336" s="91"/>
      <c r="X336" s="91"/>
      <c r="Y336" s="91"/>
      <c r="Z336" s="91"/>
      <c r="AA336" s="91"/>
    </row>
    <row r="337" spans="3:27" x14ac:dyDescent="0.25">
      <c r="C337" s="95"/>
      <c r="D337" s="95"/>
      <c r="E337" s="91"/>
      <c r="F337" s="91"/>
      <c r="G337" s="91"/>
      <c r="H337" s="96"/>
      <c r="I337" s="97"/>
      <c r="J337" s="91"/>
      <c r="K337" s="94"/>
      <c r="L337" s="104" t="str">
        <f t="shared" si="51"/>
        <v/>
      </c>
      <c r="M337" s="105" t="str">
        <f t="shared" si="52"/>
        <v/>
      </c>
      <c r="N337" s="93">
        <f t="shared" si="53"/>
        <v>0</v>
      </c>
      <c r="O337" s="106">
        <f t="shared" si="54"/>
        <v>0</v>
      </c>
      <c r="P337" s="93" t="str">
        <f t="shared" si="55"/>
        <v>Dins Periode Legal</v>
      </c>
      <c r="Q337" s="93" t="str">
        <f t="shared" si="59"/>
        <v xml:space="preserve"> - Dins Periode Legal</v>
      </c>
      <c r="R337" s="93" t="str">
        <f t="shared" si="58"/>
        <v xml:space="preserve"> - Import Total</v>
      </c>
      <c r="S337" s="110">
        <f t="shared" si="56"/>
        <v>0</v>
      </c>
      <c r="T337" s="107">
        <f t="shared" si="57"/>
        <v>0</v>
      </c>
      <c r="V337" s="91"/>
      <c r="W337" s="91"/>
      <c r="X337" s="91"/>
      <c r="Y337" s="91"/>
      <c r="Z337" s="91"/>
      <c r="AA337" s="91"/>
    </row>
    <row r="338" spans="3:27" x14ac:dyDescent="0.25">
      <c r="C338" s="95"/>
      <c r="D338" s="95"/>
      <c r="E338" s="91"/>
      <c r="F338" s="91"/>
      <c r="G338" s="91"/>
      <c r="H338" s="96"/>
      <c r="I338" s="97"/>
      <c r="J338" s="91"/>
      <c r="K338" s="94"/>
      <c r="L338" s="104" t="str">
        <f t="shared" si="51"/>
        <v/>
      </c>
      <c r="M338" s="105" t="str">
        <f t="shared" si="52"/>
        <v/>
      </c>
      <c r="N338" s="93">
        <f t="shared" si="53"/>
        <v>0</v>
      </c>
      <c r="O338" s="106">
        <f t="shared" si="54"/>
        <v>0</v>
      </c>
      <c r="P338" s="93" t="str">
        <f t="shared" si="55"/>
        <v>Dins Periode Legal</v>
      </c>
      <c r="Q338" s="93" t="str">
        <f t="shared" si="59"/>
        <v xml:space="preserve"> - Dins Periode Legal</v>
      </c>
      <c r="R338" s="93" t="str">
        <f t="shared" si="58"/>
        <v xml:space="preserve"> - Import Total</v>
      </c>
      <c r="S338" s="110">
        <f t="shared" si="56"/>
        <v>0</v>
      </c>
      <c r="T338" s="107">
        <f t="shared" si="57"/>
        <v>0</v>
      </c>
      <c r="V338" s="91"/>
      <c r="W338" s="91"/>
      <c r="X338" s="91"/>
      <c r="Y338" s="91"/>
      <c r="Z338" s="91"/>
      <c r="AA338" s="91"/>
    </row>
    <row r="339" spans="3:27" x14ac:dyDescent="0.25">
      <c r="C339" s="95"/>
      <c r="D339" s="95"/>
      <c r="E339" s="91"/>
      <c r="F339" s="91"/>
      <c r="G339" s="91"/>
      <c r="H339" s="96"/>
      <c r="I339" s="97"/>
      <c r="J339" s="91"/>
      <c r="K339" s="94"/>
      <c r="L339" s="104" t="str">
        <f t="shared" si="51"/>
        <v/>
      </c>
      <c r="M339" s="105" t="str">
        <f t="shared" si="52"/>
        <v/>
      </c>
      <c r="N339" s="93">
        <f t="shared" si="53"/>
        <v>0</v>
      </c>
      <c r="O339" s="106">
        <f t="shared" si="54"/>
        <v>0</v>
      </c>
      <c r="P339" s="93" t="str">
        <f t="shared" si="55"/>
        <v>Dins Periode Legal</v>
      </c>
      <c r="Q339" s="93" t="str">
        <f t="shared" si="59"/>
        <v xml:space="preserve"> - Dins Periode Legal</v>
      </c>
      <c r="R339" s="93" t="str">
        <f t="shared" si="58"/>
        <v xml:space="preserve"> - Import Total</v>
      </c>
      <c r="S339" s="110">
        <f t="shared" si="56"/>
        <v>0</v>
      </c>
      <c r="T339" s="107">
        <f t="shared" si="57"/>
        <v>0</v>
      </c>
      <c r="V339" s="91"/>
      <c r="W339" s="91"/>
      <c r="X339" s="91"/>
      <c r="Y339" s="91"/>
      <c r="Z339" s="91"/>
      <c r="AA339" s="91"/>
    </row>
    <row r="340" spans="3:27" x14ac:dyDescent="0.25">
      <c r="C340" s="95"/>
      <c r="D340" s="95"/>
      <c r="E340" s="91"/>
      <c r="F340" s="91"/>
      <c r="G340" s="91"/>
      <c r="H340" s="96"/>
      <c r="I340" s="97"/>
      <c r="J340" s="91"/>
      <c r="K340" s="94"/>
      <c r="L340" s="104" t="str">
        <f t="shared" si="51"/>
        <v/>
      </c>
      <c r="M340" s="105" t="str">
        <f t="shared" si="52"/>
        <v/>
      </c>
      <c r="N340" s="93">
        <f t="shared" si="53"/>
        <v>0</v>
      </c>
      <c r="O340" s="106">
        <f t="shared" si="54"/>
        <v>0</v>
      </c>
      <c r="P340" s="93" t="str">
        <f t="shared" si="55"/>
        <v>Dins Periode Legal</v>
      </c>
      <c r="Q340" s="93" t="str">
        <f t="shared" si="59"/>
        <v xml:space="preserve"> - Dins Periode Legal</v>
      </c>
      <c r="R340" s="93" t="str">
        <f t="shared" si="58"/>
        <v xml:space="preserve"> - Import Total</v>
      </c>
      <c r="S340" s="110">
        <f t="shared" si="56"/>
        <v>0</v>
      </c>
      <c r="T340" s="107">
        <f t="shared" si="57"/>
        <v>0</v>
      </c>
      <c r="V340" s="91"/>
      <c r="W340" s="91"/>
      <c r="X340" s="91"/>
      <c r="Y340" s="91"/>
      <c r="Z340" s="91"/>
      <c r="AA340" s="91"/>
    </row>
    <row r="341" spans="3:27" x14ac:dyDescent="0.25">
      <c r="C341" s="95"/>
      <c r="D341" s="54"/>
      <c r="E341" s="8"/>
      <c r="F341" s="8"/>
      <c r="G341" s="8"/>
      <c r="H341" s="48"/>
      <c r="I341" s="49"/>
      <c r="J341" s="8"/>
      <c r="K341" s="9"/>
      <c r="L341" s="104" t="str">
        <f t="shared" si="51"/>
        <v/>
      </c>
      <c r="M341" s="105" t="str">
        <f t="shared" si="52"/>
        <v/>
      </c>
      <c r="N341" s="93">
        <f t="shared" si="53"/>
        <v>0</v>
      </c>
      <c r="O341" s="106">
        <f t="shared" si="54"/>
        <v>0</v>
      </c>
      <c r="P341" s="93" t="str">
        <f t="shared" si="55"/>
        <v>Dins Periode Legal</v>
      </c>
      <c r="Q341" s="93" t="str">
        <f t="shared" si="59"/>
        <v xml:space="preserve"> - Dins Periode Legal</v>
      </c>
      <c r="R341" s="93" t="str">
        <f t="shared" si="58"/>
        <v xml:space="preserve"> - Import Total</v>
      </c>
      <c r="S341" s="110">
        <f t="shared" ref="S341:S403" si="60">IF(M341="",0,K341/(VLOOKUP(R341,$X$9:$Y$27,2,FALSE))*N341)</f>
        <v>0</v>
      </c>
      <c r="T341" s="107">
        <f t="shared" ref="T341:T403" si="61">IF(L341="",0,1)</f>
        <v>0</v>
      </c>
      <c r="V341" s="91"/>
      <c r="W341" s="91"/>
      <c r="X341" s="91"/>
      <c r="Y341" s="91"/>
      <c r="Z341" s="91"/>
      <c r="AA341" s="91"/>
    </row>
    <row r="342" spans="3:27" x14ac:dyDescent="0.25">
      <c r="C342" s="95"/>
      <c r="D342" s="54"/>
      <c r="E342" s="8"/>
      <c r="F342" s="8"/>
      <c r="G342" s="8"/>
      <c r="H342" s="48"/>
      <c r="I342" s="49"/>
      <c r="J342" s="8"/>
      <c r="K342" s="9"/>
      <c r="L342" s="104" t="str">
        <f t="shared" si="51"/>
        <v/>
      </c>
      <c r="M342" s="105" t="str">
        <f t="shared" si="52"/>
        <v/>
      </c>
      <c r="N342" s="93">
        <f t="shared" si="53"/>
        <v>0</v>
      </c>
      <c r="O342" s="106">
        <f t="shared" si="54"/>
        <v>0</v>
      </c>
      <c r="P342" s="93" t="str">
        <f t="shared" si="55"/>
        <v>Dins Periode Legal</v>
      </c>
      <c r="Q342" s="93" t="str">
        <f t="shared" si="59"/>
        <v xml:space="preserve"> - Dins Periode Legal</v>
      </c>
      <c r="R342" s="93" t="str">
        <f t="shared" si="58"/>
        <v xml:space="preserve"> - Import Total</v>
      </c>
      <c r="S342" s="110">
        <f t="shared" si="60"/>
        <v>0</v>
      </c>
      <c r="T342" s="107">
        <f t="shared" si="61"/>
        <v>0</v>
      </c>
      <c r="V342" s="91"/>
      <c r="W342" s="91"/>
      <c r="X342" s="91"/>
      <c r="Y342" s="91"/>
      <c r="Z342" s="91"/>
      <c r="AA342" s="91"/>
    </row>
    <row r="343" spans="3:27" x14ac:dyDescent="0.25">
      <c r="C343" s="95"/>
      <c r="D343" s="54"/>
      <c r="E343" s="8"/>
      <c r="F343" s="8"/>
      <c r="G343" s="8"/>
      <c r="H343" s="48"/>
      <c r="I343" s="49"/>
      <c r="J343" s="8"/>
      <c r="K343" s="9"/>
      <c r="L343" s="104" t="str">
        <f t="shared" si="51"/>
        <v/>
      </c>
      <c r="M343" s="105" t="str">
        <f t="shared" si="52"/>
        <v/>
      </c>
      <c r="N343" s="93">
        <f t="shared" si="53"/>
        <v>0</v>
      </c>
      <c r="O343" s="106">
        <f t="shared" si="54"/>
        <v>0</v>
      </c>
      <c r="P343" s="93" t="str">
        <f t="shared" si="55"/>
        <v>Dins Periode Legal</v>
      </c>
      <c r="Q343" s="93" t="str">
        <f t="shared" si="59"/>
        <v xml:space="preserve"> - Dins Periode Legal</v>
      </c>
      <c r="R343" s="93" t="str">
        <f t="shared" si="58"/>
        <v xml:space="preserve"> - Import Total</v>
      </c>
      <c r="S343" s="110">
        <f t="shared" si="60"/>
        <v>0</v>
      </c>
      <c r="T343" s="107">
        <f t="shared" si="61"/>
        <v>0</v>
      </c>
      <c r="V343" s="91"/>
      <c r="W343" s="91"/>
      <c r="X343" s="91"/>
      <c r="Y343" s="91"/>
      <c r="Z343" s="91"/>
      <c r="AA343" s="91"/>
    </row>
    <row r="344" spans="3:27" x14ac:dyDescent="0.25">
      <c r="C344" s="95"/>
      <c r="D344" s="54"/>
      <c r="E344" s="8"/>
      <c r="F344" s="8"/>
      <c r="G344" s="8"/>
      <c r="H344" s="48"/>
      <c r="I344" s="49"/>
      <c r="J344" s="8"/>
      <c r="K344" s="9"/>
      <c r="L344" s="104" t="str">
        <f t="shared" si="51"/>
        <v/>
      </c>
      <c r="M344" s="105" t="str">
        <f t="shared" si="52"/>
        <v/>
      </c>
      <c r="N344" s="93">
        <f t="shared" si="53"/>
        <v>0</v>
      </c>
      <c r="O344" s="106">
        <f t="shared" si="54"/>
        <v>0</v>
      </c>
      <c r="P344" s="93" t="str">
        <f t="shared" si="55"/>
        <v>Dins Periode Legal</v>
      </c>
      <c r="Q344" s="93" t="str">
        <f t="shared" si="59"/>
        <v xml:space="preserve"> - Dins Periode Legal</v>
      </c>
      <c r="R344" s="93" t="str">
        <f t="shared" si="58"/>
        <v xml:space="preserve"> - Import Total</v>
      </c>
      <c r="S344" s="110">
        <f t="shared" si="60"/>
        <v>0</v>
      </c>
      <c r="T344" s="107">
        <f t="shared" si="61"/>
        <v>0</v>
      </c>
      <c r="V344" s="91"/>
      <c r="W344" s="91"/>
      <c r="X344" s="91"/>
      <c r="Y344" s="91"/>
      <c r="Z344" s="91"/>
      <c r="AA344" s="91"/>
    </row>
    <row r="345" spans="3:27" x14ac:dyDescent="0.25">
      <c r="C345" s="95"/>
      <c r="D345" s="54"/>
      <c r="E345" s="8"/>
      <c r="F345" s="8"/>
      <c r="G345" s="8"/>
      <c r="H345" s="48"/>
      <c r="I345" s="49"/>
      <c r="J345" s="8"/>
      <c r="K345" s="9"/>
      <c r="L345" s="104" t="str">
        <f t="shared" si="51"/>
        <v/>
      </c>
      <c r="M345" s="105" t="str">
        <f t="shared" si="52"/>
        <v/>
      </c>
      <c r="N345" s="93">
        <f t="shared" si="53"/>
        <v>0</v>
      </c>
      <c r="O345" s="106">
        <f t="shared" si="54"/>
        <v>0</v>
      </c>
      <c r="P345" s="93" t="str">
        <f t="shared" si="55"/>
        <v>Dins Periode Legal</v>
      </c>
      <c r="Q345" s="93" t="str">
        <f t="shared" si="59"/>
        <v xml:space="preserve"> - Dins Periode Legal</v>
      </c>
      <c r="R345" s="93" t="str">
        <f t="shared" si="58"/>
        <v xml:space="preserve"> - Import Total</v>
      </c>
      <c r="S345" s="110">
        <f t="shared" si="60"/>
        <v>0</v>
      </c>
      <c r="T345" s="107">
        <f t="shared" si="61"/>
        <v>0</v>
      </c>
      <c r="V345" s="91"/>
      <c r="W345" s="91"/>
      <c r="X345" s="91"/>
      <c r="Y345" s="91"/>
      <c r="Z345" s="91"/>
      <c r="AA345" s="91"/>
    </row>
    <row r="346" spans="3:27" x14ac:dyDescent="0.25">
      <c r="C346" s="95"/>
      <c r="D346" s="54"/>
      <c r="E346" s="8"/>
      <c r="F346" s="8"/>
      <c r="G346" s="8"/>
      <c r="H346" s="48"/>
      <c r="I346" s="49"/>
      <c r="J346" s="8"/>
      <c r="K346" s="9"/>
      <c r="L346" s="104" t="str">
        <f t="shared" si="51"/>
        <v/>
      </c>
      <c r="M346" s="105" t="str">
        <f t="shared" si="52"/>
        <v/>
      </c>
      <c r="N346" s="93">
        <f t="shared" si="53"/>
        <v>0</v>
      </c>
      <c r="O346" s="106">
        <f t="shared" si="54"/>
        <v>0</v>
      </c>
      <c r="P346" s="93" t="str">
        <f t="shared" si="55"/>
        <v>Dins Periode Legal</v>
      </c>
      <c r="Q346" s="93" t="str">
        <f t="shared" si="59"/>
        <v xml:space="preserve"> - Dins Periode Legal</v>
      </c>
      <c r="R346" s="93" t="str">
        <f t="shared" si="58"/>
        <v xml:space="preserve"> - Import Total</v>
      </c>
      <c r="S346" s="110">
        <f t="shared" si="60"/>
        <v>0</v>
      </c>
      <c r="T346" s="107">
        <f t="shared" si="61"/>
        <v>0</v>
      </c>
      <c r="V346" s="91"/>
      <c r="W346" s="91"/>
      <c r="X346" s="91"/>
      <c r="Y346" s="91"/>
      <c r="Z346" s="91"/>
      <c r="AA346" s="91"/>
    </row>
    <row r="347" spans="3:27" x14ac:dyDescent="0.25">
      <c r="C347" s="95"/>
      <c r="D347" s="54"/>
      <c r="E347" s="8"/>
      <c r="F347" s="8"/>
      <c r="G347" s="8"/>
      <c r="H347" s="48"/>
      <c r="I347" s="49"/>
      <c r="J347" s="8"/>
      <c r="K347" s="9"/>
      <c r="L347" s="104" t="str">
        <f t="shared" si="51"/>
        <v/>
      </c>
      <c r="M347" s="105" t="str">
        <f t="shared" si="52"/>
        <v/>
      </c>
      <c r="N347" s="93">
        <f t="shared" si="53"/>
        <v>0</v>
      </c>
      <c r="O347" s="106">
        <f t="shared" si="54"/>
        <v>0</v>
      </c>
      <c r="P347" s="93" t="str">
        <f t="shared" si="55"/>
        <v>Dins Periode Legal</v>
      </c>
      <c r="Q347" s="93" t="str">
        <f t="shared" si="59"/>
        <v xml:space="preserve"> - Dins Periode Legal</v>
      </c>
      <c r="R347" s="93" t="str">
        <f t="shared" si="58"/>
        <v xml:space="preserve"> - Import Total</v>
      </c>
      <c r="S347" s="110">
        <f t="shared" si="60"/>
        <v>0</v>
      </c>
      <c r="T347" s="107">
        <f t="shared" si="61"/>
        <v>0</v>
      </c>
      <c r="V347" s="91"/>
      <c r="W347" s="91"/>
      <c r="X347" s="91"/>
      <c r="Y347" s="91"/>
      <c r="Z347" s="91"/>
      <c r="AA347" s="91"/>
    </row>
    <row r="348" spans="3:27" x14ac:dyDescent="0.25">
      <c r="C348" s="95"/>
      <c r="D348" s="54"/>
      <c r="E348" s="8"/>
      <c r="F348" s="8"/>
      <c r="G348" s="8"/>
      <c r="H348" s="48"/>
      <c r="I348" s="49"/>
      <c r="J348" s="8"/>
      <c r="K348" s="9"/>
      <c r="L348" s="104" t="str">
        <f t="shared" si="51"/>
        <v/>
      </c>
      <c r="M348" s="105" t="str">
        <f t="shared" si="52"/>
        <v/>
      </c>
      <c r="N348" s="93">
        <f t="shared" si="53"/>
        <v>0</v>
      </c>
      <c r="O348" s="106">
        <f t="shared" si="54"/>
        <v>0</v>
      </c>
      <c r="P348" s="93" t="str">
        <f t="shared" si="55"/>
        <v>Dins Periode Legal</v>
      </c>
      <c r="Q348" s="93" t="str">
        <f t="shared" si="59"/>
        <v xml:space="preserve"> - Dins Periode Legal</v>
      </c>
      <c r="R348" s="93" t="str">
        <f t="shared" si="58"/>
        <v xml:space="preserve"> - Import Total</v>
      </c>
      <c r="S348" s="110">
        <f t="shared" si="60"/>
        <v>0</v>
      </c>
      <c r="T348" s="107">
        <f t="shared" si="61"/>
        <v>0</v>
      </c>
      <c r="V348" s="91"/>
      <c r="W348" s="91"/>
      <c r="X348" s="91"/>
      <c r="Y348" s="91"/>
      <c r="Z348" s="91"/>
      <c r="AA348" s="91"/>
    </row>
    <row r="349" spans="3:27" x14ac:dyDescent="0.25">
      <c r="C349" s="95"/>
      <c r="D349" s="54"/>
      <c r="E349" s="8"/>
      <c r="F349" s="8"/>
      <c r="G349" s="8"/>
      <c r="H349" s="48"/>
      <c r="I349" s="49"/>
      <c r="J349" s="8"/>
      <c r="K349" s="9"/>
      <c r="L349" s="104" t="str">
        <f t="shared" si="51"/>
        <v/>
      </c>
      <c r="M349" s="105" t="str">
        <f t="shared" si="52"/>
        <v/>
      </c>
      <c r="N349" s="93">
        <f t="shared" si="53"/>
        <v>0</v>
      </c>
      <c r="O349" s="106">
        <f t="shared" si="54"/>
        <v>0</v>
      </c>
      <c r="P349" s="93" t="str">
        <f t="shared" si="55"/>
        <v>Dins Periode Legal</v>
      </c>
      <c r="Q349" s="93" t="str">
        <f t="shared" si="59"/>
        <v xml:space="preserve"> - Dins Periode Legal</v>
      </c>
      <c r="R349" s="93" t="str">
        <f t="shared" si="58"/>
        <v xml:space="preserve"> - Import Total</v>
      </c>
      <c r="S349" s="110">
        <f t="shared" si="60"/>
        <v>0</v>
      </c>
      <c r="T349" s="107">
        <f t="shared" si="61"/>
        <v>0</v>
      </c>
      <c r="V349" s="91"/>
      <c r="W349" s="91"/>
      <c r="X349" s="91"/>
      <c r="Y349" s="91"/>
      <c r="Z349" s="91"/>
      <c r="AA349" s="91"/>
    </row>
    <row r="350" spans="3:27" x14ac:dyDescent="0.25">
      <c r="C350" s="95"/>
      <c r="D350" s="54"/>
      <c r="E350" s="8"/>
      <c r="F350" s="8"/>
      <c r="G350" s="8"/>
      <c r="H350" s="48"/>
      <c r="I350" s="49"/>
      <c r="J350" s="8"/>
      <c r="K350" s="9"/>
      <c r="L350" s="104" t="str">
        <f t="shared" si="51"/>
        <v/>
      </c>
      <c r="M350" s="105" t="str">
        <f t="shared" si="52"/>
        <v/>
      </c>
      <c r="N350" s="93">
        <f t="shared" si="53"/>
        <v>0</v>
      </c>
      <c r="O350" s="106">
        <f t="shared" si="54"/>
        <v>0</v>
      </c>
      <c r="P350" s="93" t="str">
        <f t="shared" si="55"/>
        <v>Dins Periode Legal</v>
      </c>
      <c r="Q350" s="93" t="str">
        <f t="shared" si="59"/>
        <v xml:space="preserve"> - Dins Periode Legal</v>
      </c>
      <c r="R350" s="93" t="str">
        <f t="shared" si="58"/>
        <v xml:space="preserve"> - Import Total</v>
      </c>
      <c r="S350" s="110">
        <f t="shared" si="60"/>
        <v>0</v>
      </c>
      <c r="T350" s="107">
        <f t="shared" si="61"/>
        <v>0</v>
      </c>
      <c r="V350" s="91"/>
      <c r="W350" s="91"/>
      <c r="X350" s="91"/>
      <c r="Y350" s="91"/>
      <c r="Z350" s="91"/>
      <c r="AA350" s="91"/>
    </row>
    <row r="351" spans="3:27" x14ac:dyDescent="0.25">
      <c r="C351" s="95"/>
      <c r="D351" s="54"/>
      <c r="E351" s="8"/>
      <c r="F351" s="8"/>
      <c r="G351" s="8"/>
      <c r="H351" s="48"/>
      <c r="I351" s="49"/>
      <c r="J351" s="8"/>
      <c r="K351" s="9"/>
      <c r="L351" s="104" t="str">
        <f t="shared" si="51"/>
        <v/>
      </c>
      <c r="M351" s="105" t="str">
        <f t="shared" si="52"/>
        <v/>
      </c>
      <c r="N351" s="93">
        <f t="shared" si="53"/>
        <v>0</v>
      </c>
      <c r="O351" s="106">
        <f t="shared" si="54"/>
        <v>0</v>
      </c>
      <c r="P351" s="93" t="str">
        <f t="shared" si="55"/>
        <v>Dins Periode Legal</v>
      </c>
      <c r="Q351" s="93" t="str">
        <f t="shared" si="59"/>
        <v xml:space="preserve"> - Dins Periode Legal</v>
      </c>
      <c r="R351" s="93" t="str">
        <f t="shared" si="58"/>
        <v xml:space="preserve"> - Import Total</v>
      </c>
      <c r="S351" s="110">
        <f t="shared" si="60"/>
        <v>0</v>
      </c>
      <c r="T351" s="107">
        <f t="shared" si="61"/>
        <v>0</v>
      </c>
      <c r="V351" s="91"/>
      <c r="W351" s="91"/>
      <c r="X351" s="91"/>
      <c r="Y351" s="91"/>
      <c r="Z351" s="91"/>
      <c r="AA351" s="91"/>
    </row>
    <row r="352" spans="3:27" x14ac:dyDescent="0.25">
      <c r="C352" s="95"/>
      <c r="D352" s="54"/>
      <c r="E352" s="8"/>
      <c r="F352" s="8"/>
      <c r="G352" s="8"/>
      <c r="H352" s="48"/>
      <c r="I352" s="49"/>
      <c r="J352" s="8"/>
      <c r="K352" s="9"/>
      <c r="L352" s="104" t="str">
        <f t="shared" si="51"/>
        <v/>
      </c>
      <c r="M352" s="105" t="str">
        <f t="shared" si="52"/>
        <v/>
      </c>
      <c r="N352" s="93">
        <f t="shared" si="53"/>
        <v>0</v>
      </c>
      <c r="O352" s="106">
        <f t="shared" si="54"/>
        <v>0</v>
      </c>
      <c r="P352" s="93" t="str">
        <f t="shared" si="55"/>
        <v>Dins Periode Legal</v>
      </c>
      <c r="Q352" s="93" t="str">
        <f t="shared" si="59"/>
        <v xml:space="preserve"> - Dins Periode Legal</v>
      </c>
      <c r="R352" s="93" t="str">
        <f t="shared" si="58"/>
        <v xml:space="preserve"> - Import Total</v>
      </c>
      <c r="S352" s="110">
        <f t="shared" si="60"/>
        <v>0</v>
      </c>
      <c r="T352" s="107">
        <f t="shared" si="61"/>
        <v>0</v>
      </c>
      <c r="V352" s="91"/>
      <c r="W352" s="91"/>
      <c r="X352" s="91"/>
      <c r="Y352" s="91"/>
      <c r="Z352" s="91"/>
      <c r="AA352" s="91"/>
    </row>
    <row r="353" spans="3:27" x14ac:dyDescent="0.25">
      <c r="C353" s="95"/>
      <c r="D353" s="54"/>
      <c r="E353" s="8"/>
      <c r="F353" s="8"/>
      <c r="G353" s="8"/>
      <c r="H353" s="48"/>
      <c r="I353" s="49"/>
      <c r="J353" s="8"/>
      <c r="K353" s="9"/>
      <c r="L353" s="104" t="str">
        <f t="shared" si="51"/>
        <v/>
      </c>
      <c r="M353" s="105" t="str">
        <f t="shared" si="52"/>
        <v/>
      </c>
      <c r="N353" s="93">
        <f t="shared" ref="N353:N409" si="62">IF(D353="",0,D353-C353)</f>
        <v>0</v>
      </c>
      <c r="O353" s="106">
        <f t="shared" ref="O353:O409" si="63">K353*N353</f>
        <v>0</v>
      </c>
      <c r="P353" s="93" t="str">
        <f t="shared" ref="P353:P409" si="64">IF(N353&lt;=30,"Dins Periode Legal","Fora Periode Legal")</f>
        <v>Dins Periode Legal</v>
      </c>
      <c r="Q353" s="93" t="str">
        <f t="shared" ref="Q353:Q409" si="65">CONCATENATE($M353," - ",P353)</f>
        <v xml:space="preserve"> - Dins Periode Legal</v>
      </c>
      <c r="R353" s="93" t="str">
        <f t="shared" si="58"/>
        <v xml:space="preserve"> - Import Total</v>
      </c>
      <c r="S353" s="110">
        <f t="shared" si="60"/>
        <v>0</v>
      </c>
      <c r="T353" s="107">
        <f t="shared" si="61"/>
        <v>0</v>
      </c>
      <c r="V353" s="91"/>
      <c r="W353" s="91"/>
      <c r="X353" s="91"/>
      <c r="Y353" s="91"/>
      <c r="Z353" s="91"/>
      <c r="AA353" s="91"/>
    </row>
    <row r="354" spans="3:27" x14ac:dyDescent="0.25">
      <c r="C354" s="95"/>
      <c r="D354" s="54"/>
      <c r="E354" s="8"/>
      <c r="F354" s="8"/>
      <c r="G354" s="8"/>
      <c r="H354" s="48"/>
      <c r="I354" s="49"/>
      <c r="J354" s="8"/>
      <c r="K354" s="9"/>
      <c r="L354" s="104" t="str">
        <f t="shared" ref="L354:L416" si="66">IF(D354="","",MONTH(D354))</f>
        <v/>
      </c>
      <c r="M354" s="105" t="str">
        <f t="shared" ref="M354:M416" si="67">IF(L354="","",VLOOKUP(L354,$AJ$8:$AK$19,2,FALSE))</f>
        <v/>
      </c>
      <c r="N354" s="93">
        <f t="shared" si="62"/>
        <v>0</v>
      </c>
      <c r="O354" s="106">
        <f t="shared" si="63"/>
        <v>0</v>
      </c>
      <c r="P354" s="93" t="str">
        <f t="shared" si="64"/>
        <v>Dins Periode Legal</v>
      </c>
      <c r="Q354" s="93" t="str">
        <f t="shared" si="65"/>
        <v xml:space="preserve"> - Dins Periode Legal</v>
      </c>
      <c r="R354" s="93" t="str">
        <f t="shared" si="58"/>
        <v xml:space="preserve"> - Import Total</v>
      </c>
      <c r="S354" s="110">
        <f t="shared" si="60"/>
        <v>0</v>
      </c>
      <c r="T354" s="107">
        <f t="shared" si="61"/>
        <v>0</v>
      </c>
      <c r="V354" s="91"/>
      <c r="W354" s="91"/>
      <c r="X354" s="91"/>
      <c r="Y354" s="91"/>
      <c r="Z354" s="91"/>
      <c r="AA354" s="91"/>
    </row>
    <row r="355" spans="3:27" x14ac:dyDescent="0.25">
      <c r="C355" s="95"/>
      <c r="D355" s="54"/>
      <c r="E355" s="8"/>
      <c r="F355" s="8"/>
      <c r="G355" s="8"/>
      <c r="H355" s="48"/>
      <c r="I355" s="49"/>
      <c r="J355" s="8"/>
      <c r="K355" s="9"/>
      <c r="L355" s="104" t="str">
        <f t="shared" si="66"/>
        <v/>
      </c>
      <c r="M355" s="105" t="str">
        <f t="shared" si="67"/>
        <v/>
      </c>
      <c r="N355" s="93">
        <f t="shared" si="62"/>
        <v>0</v>
      </c>
      <c r="O355" s="106">
        <f t="shared" si="63"/>
        <v>0</v>
      </c>
      <c r="P355" s="93" t="str">
        <f t="shared" si="64"/>
        <v>Dins Periode Legal</v>
      </c>
      <c r="Q355" s="93" t="str">
        <f t="shared" si="65"/>
        <v xml:space="preserve"> - Dins Periode Legal</v>
      </c>
      <c r="R355" s="93" t="str">
        <f t="shared" si="58"/>
        <v xml:space="preserve"> - Import Total</v>
      </c>
      <c r="S355" s="110">
        <f t="shared" si="60"/>
        <v>0</v>
      </c>
      <c r="T355" s="107">
        <f t="shared" si="61"/>
        <v>0</v>
      </c>
      <c r="V355" s="91"/>
      <c r="W355" s="91"/>
      <c r="X355" s="91"/>
      <c r="Y355" s="91"/>
      <c r="Z355" s="91"/>
      <c r="AA355" s="91"/>
    </row>
    <row r="356" spans="3:27" x14ac:dyDescent="0.25">
      <c r="C356" s="95"/>
      <c r="D356" s="54"/>
      <c r="E356" s="8"/>
      <c r="F356" s="8"/>
      <c r="G356" s="8"/>
      <c r="H356" s="48"/>
      <c r="I356" s="49"/>
      <c r="J356" s="8"/>
      <c r="K356" s="9"/>
      <c r="L356" s="104" t="str">
        <f t="shared" si="66"/>
        <v/>
      </c>
      <c r="M356" s="105" t="str">
        <f t="shared" si="67"/>
        <v/>
      </c>
      <c r="N356" s="93">
        <f t="shared" si="62"/>
        <v>0</v>
      </c>
      <c r="O356" s="106">
        <f t="shared" si="63"/>
        <v>0</v>
      </c>
      <c r="P356" s="93" t="str">
        <f t="shared" si="64"/>
        <v>Dins Periode Legal</v>
      </c>
      <c r="Q356" s="93" t="str">
        <f t="shared" si="65"/>
        <v xml:space="preserve"> - Dins Periode Legal</v>
      </c>
      <c r="R356" s="93" t="str">
        <f t="shared" si="58"/>
        <v xml:space="preserve"> - Import Total</v>
      </c>
      <c r="S356" s="110">
        <f t="shared" si="60"/>
        <v>0</v>
      </c>
      <c r="T356" s="107">
        <f t="shared" si="61"/>
        <v>0</v>
      </c>
      <c r="V356" s="91"/>
      <c r="W356" s="91"/>
      <c r="X356" s="91"/>
      <c r="Y356" s="91"/>
      <c r="Z356" s="91"/>
      <c r="AA356" s="91"/>
    </row>
    <row r="357" spans="3:27" x14ac:dyDescent="0.25">
      <c r="C357" s="95"/>
      <c r="D357" s="54"/>
      <c r="E357" s="8"/>
      <c r="F357" s="8"/>
      <c r="G357" s="8"/>
      <c r="H357" s="48"/>
      <c r="I357" s="49"/>
      <c r="J357" s="8"/>
      <c r="K357" s="9"/>
      <c r="L357" s="104" t="str">
        <f t="shared" si="66"/>
        <v/>
      </c>
      <c r="M357" s="105" t="str">
        <f t="shared" si="67"/>
        <v/>
      </c>
      <c r="N357" s="93">
        <f t="shared" si="62"/>
        <v>0</v>
      </c>
      <c r="O357" s="106">
        <f t="shared" si="63"/>
        <v>0</v>
      </c>
      <c r="P357" s="93" t="str">
        <f t="shared" si="64"/>
        <v>Dins Periode Legal</v>
      </c>
      <c r="Q357" s="93" t="str">
        <f t="shared" si="65"/>
        <v xml:space="preserve"> - Dins Periode Legal</v>
      </c>
      <c r="R357" s="93" t="str">
        <f t="shared" si="58"/>
        <v xml:space="preserve"> - Import Total</v>
      </c>
      <c r="S357" s="110">
        <f t="shared" si="60"/>
        <v>0</v>
      </c>
      <c r="T357" s="107">
        <f t="shared" si="61"/>
        <v>0</v>
      </c>
      <c r="V357" s="91"/>
      <c r="W357" s="91"/>
      <c r="X357" s="91"/>
      <c r="Y357" s="91"/>
      <c r="Z357" s="91"/>
      <c r="AA357" s="91"/>
    </row>
    <row r="358" spans="3:27" x14ac:dyDescent="0.25">
      <c r="C358" s="95"/>
      <c r="D358" s="54"/>
      <c r="E358" s="8"/>
      <c r="F358" s="8"/>
      <c r="G358" s="8"/>
      <c r="H358" s="48"/>
      <c r="I358" s="49"/>
      <c r="J358" s="8"/>
      <c r="K358" s="9"/>
      <c r="L358" s="104" t="str">
        <f t="shared" si="66"/>
        <v/>
      </c>
      <c r="M358" s="105" t="str">
        <f t="shared" si="67"/>
        <v/>
      </c>
      <c r="N358" s="93">
        <f t="shared" si="62"/>
        <v>0</v>
      </c>
      <c r="O358" s="106">
        <f t="shared" si="63"/>
        <v>0</v>
      </c>
      <c r="P358" s="93" t="str">
        <f t="shared" si="64"/>
        <v>Dins Periode Legal</v>
      </c>
      <c r="Q358" s="93" t="str">
        <f t="shared" si="65"/>
        <v xml:space="preserve"> - Dins Periode Legal</v>
      </c>
      <c r="R358" s="93" t="str">
        <f t="shared" si="58"/>
        <v xml:space="preserve"> - Import Total</v>
      </c>
      <c r="S358" s="110">
        <f t="shared" si="60"/>
        <v>0</v>
      </c>
      <c r="T358" s="107">
        <f t="shared" si="61"/>
        <v>0</v>
      </c>
      <c r="V358" s="91"/>
      <c r="W358" s="91"/>
      <c r="X358" s="91"/>
      <c r="Y358" s="91"/>
      <c r="Z358" s="91"/>
      <c r="AA358" s="91"/>
    </row>
    <row r="359" spans="3:27" x14ac:dyDescent="0.25">
      <c r="C359" s="95"/>
      <c r="D359" s="54"/>
      <c r="E359" s="8"/>
      <c r="F359" s="8"/>
      <c r="G359" s="8"/>
      <c r="H359" s="48"/>
      <c r="I359" s="49"/>
      <c r="J359" s="8"/>
      <c r="K359" s="9"/>
      <c r="L359" s="104" t="str">
        <f t="shared" si="66"/>
        <v/>
      </c>
      <c r="M359" s="105" t="str">
        <f t="shared" si="67"/>
        <v/>
      </c>
      <c r="N359" s="93">
        <f t="shared" si="62"/>
        <v>0</v>
      </c>
      <c r="O359" s="106">
        <f t="shared" si="63"/>
        <v>0</v>
      </c>
      <c r="P359" s="93" t="str">
        <f t="shared" si="64"/>
        <v>Dins Periode Legal</v>
      </c>
      <c r="Q359" s="93" t="str">
        <f t="shared" si="65"/>
        <v xml:space="preserve"> - Dins Periode Legal</v>
      </c>
      <c r="R359" s="93" t="str">
        <f t="shared" si="58"/>
        <v xml:space="preserve"> - Import Total</v>
      </c>
      <c r="S359" s="110">
        <f t="shared" si="60"/>
        <v>0</v>
      </c>
      <c r="T359" s="107">
        <f t="shared" si="61"/>
        <v>0</v>
      </c>
      <c r="V359" s="91"/>
      <c r="W359" s="91"/>
      <c r="X359" s="91"/>
      <c r="Y359" s="91"/>
      <c r="Z359" s="91"/>
      <c r="AA359" s="91"/>
    </row>
    <row r="360" spans="3:27" x14ac:dyDescent="0.25">
      <c r="C360" s="95"/>
      <c r="D360" s="54"/>
      <c r="E360" s="8"/>
      <c r="F360" s="8"/>
      <c r="G360" s="8"/>
      <c r="H360" s="48"/>
      <c r="I360" s="49"/>
      <c r="J360" s="8"/>
      <c r="K360" s="9"/>
      <c r="L360" s="104" t="str">
        <f t="shared" si="66"/>
        <v/>
      </c>
      <c r="M360" s="105" t="str">
        <f t="shared" si="67"/>
        <v/>
      </c>
      <c r="N360" s="93">
        <f t="shared" si="62"/>
        <v>0</v>
      </c>
      <c r="O360" s="106">
        <f t="shared" si="63"/>
        <v>0</v>
      </c>
      <c r="P360" s="93" t="str">
        <f t="shared" si="64"/>
        <v>Dins Periode Legal</v>
      </c>
      <c r="Q360" s="93" t="str">
        <f t="shared" si="65"/>
        <v xml:space="preserve"> - Dins Periode Legal</v>
      </c>
      <c r="R360" s="93" t="str">
        <f t="shared" si="58"/>
        <v xml:space="preserve"> - Import Total</v>
      </c>
      <c r="S360" s="110">
        <f t="shared" si="60"/>
        <v>0</v>
      </c>
      <c r="T360" s="107">
        <f t="shared" si="61"/>
        <v>0</v>
      </c>
      <c r="V360" s="91"/>
      <c r="W360" s="91"/>
      <c r="X360" s="91"/>
      <c r="Y360" s="91"/>
      <c r="Z360" s="91"/>
      <c r="AA360" s="91"/>
    </row>
    <row r="361" spans="3:27" x14ac:dyDescent="0.25">
      <c r="C361" s="95"/>
      <c r="D361" s="54"/>
      <c r="E361" s="8"/>
      <c r="F361" s="8"/>
      <c r="G361" s="8"/>
      <c r="H361" s="48"/>
      <c r="I361" s="49"/>
      <c r="J361" s="8"/>
      <c r="K361" s="9"/>
      <c r="L361" s="104" t="str">
        <f t="shared" si="66"/>
        <v/>
      </c>
      <c r="M361" s="105" t="str">
        <f t="shared" si="67"/>
        <v/>
      </c>
      <c r="N361" s="93">
        <f t="shared" si="62"/>
        <v>0</v>
      </c>
      <c r="O361" s="106">
        <f t="shared" si="63"/>
        <v>0</v>
      </c>
      <c r="P361" s="93" t="str">
        <f t="shared" si="64"/>
        <v>Dins Periode Legal</v>
      </c>
      <c r="Q361" s="93" t="str">
        <f t="shared" si="65"/>
        <v xml:space="preserve"> - Dins Periode Legal</v>
      </c>
      <c r="R361" s="93" t="str">
        <f t="shared" si="58"/>
        <v xml:space="preserve"> - Import Total</v>
      </c>
      <c r="S361" s="110">
        <f t="shared" si="60"/>
        <v>0</v>
      </c>
      <c r="T361" s="107">
        <f t="shared" si="61"/>
        <v>0</v>
      </c>
      <c r="V361" s="91"/>
      <c r="W361" s="91"/>
      <c r="X361" s="91"/>
      <c r="Y361" s="91"/>
      <c r="Z361" s="91"/>
      <c r="AA361" s="91"/>
    </row>
    <row r="362" spans="3:27" x14ac:dyDescent="0.25">
      <c r="C362" s="95"/>
      <c r="D362" s="54"/>
      <c r="E362" s="8"/>
      <c r="F362" s="8"/>
      <c r="G362" s="8"/>
      <c r="H362" s="48"/>
      <c r="I362" s="49"/>
      <c r="J362" s="8"/>
      <c r="K362" s="9"/>
      <c r="L362" s="104" t="str">
        <f t="shared" si="66"/>
        <v/>
      </c>
      <c r="M362" s="105" t="str">
        <f t="shared" si="67"/>
        <v/>
      </c>
      <c r="N362" s="93">
        <f t="shared" si="62"/>
        <v>0</v>
      </c>
      <c r="O362" s="106">
        <f t="shared" si="63"/>
        <v>0</v>
      </c>
      <c r="P362" s="93" t="str">
        <f t="shared" si="64"/>
        <v>Dins Periode Legal</v>
      </c>
      <c r="Q362" s="93" t="str">
        <f t="shared" si="65"/>
        <v xml:space="preserve"> - Dins Periode Legal</v>
      </c>
      <c r="R362" s="93" t="str">
        <f t="shared" si="58"/>
        <v xml:space="preserve"> - Import Total</v>
      </c>
      <c r="S362" s="110">
        <f t="shared" si="60"/>
        <v>0</v>
      </c>
      <c r="T362" s="107">
        <f t="shared" si="61"/>
        <v>0</v>
      </c>
      <c r="V362" s="91"/>
      <c r="W362" s="91"/>
      <c r="X362" s="91"/>
      <c r="Y362" s="91"/>
      <c r="Z362" s="91"/>
      <c r="AA362" s="91"/>
    </row>
    <row r="363" spans="3:27" x14ac:dyDescent="0.25">
      <c r="C363" s="95"/>
      <c r="D363" s="54"/>
      <c r="E363" s="8"/>
      <c r="F363" s="8"/>
      <c r="G363" s="8"/>
      <c r="H363" s="48"/>
      <c r="I363" s="49"/>
      <c r="J363" s="8"/>
      <c r="K363" s="9"/>
      <c r="L363" s="104" t="str">
        <f t="shared" si="66"/>
        <v/>
      </c>
      <c r="M363" s="105" t="str">
        <f t="shared" si="67"/>
        <v/>
      </c>
      <c r="N363" s="93">
        <f t="shared" si="62"/>
        <v>0</v>
      </c>
      <c r="O363" s="106">
        <f t="shared" si="63"/>
        <v>0</v>
      </c>
      <c r="P363" s="93" t="str">
        <f t="shared" si="64"/>
        <v>Dins Periode Legal</v>
      </c>
      <c r="Q363" s="93" t="str">
        <f t="shared" si="65"/>
        <v xml:space="preserve"> - Dins Periode Legal</v>
      </c>
      <c r="R363" s="93" t="str">
        <f t="shared" si="58"/>
        <v xml:space="preserve"> - Import Total</v>
      </c>
      <c r="S363" s="110">
        <f t="shared" si="60"/>
        <v>0</v>
      </c>
      <c r="T363" s="107">
        <f t="shared" si="61"/>
        <v>0</v>
      </c>
      <c r="V363" s="91"/>
      <c r="W363" s="91"/>
      <c r="X363" s="91"/>
      <c r="Y363" s="91"/>
      <c r="Z363" s="91"/>
      <c r="AA363" s="91"/>
    </row>
    <row r="364" spans="3:27" x14ac:dyDescent="0.25">
      <c r="C364" s="95"/>
      <c r="D364" s="54"/>
      <c r="E364" s="8"/>
      <c r="F364" s="8"/>
      <c r="G364" s="8"/>
      <c r="H364" s="48"/>
      <c r="I364" s="49"/>
      <c r="J364" s="8"/>
      <c r="K364" s="9"/>
      <c r="L364" s="104" t="str">
        <f t="shared" si="66"/>
        <v/>
      </c>
      <c r="M364" s="105" t="str">
        <f t="shared" si="67"/>
        <v/>
      </c>
      <c r="N364" s="93">
        <f t="shared" si="62"/>
        <v>0</v>
      </c>
      <c r="O364" s="106">
        <f t="shared" si="63"/>
        <v>0</v>
      </c>
      <c r="P364" s="93" t="str">
        <f t="shared" si="64"/>
        <v>Dins Periode Legal</v>
      </c>
      <c r="Q364" s="93" t="str">
        <f t="shared" si="65"/>
        <v xml:space="preserve"> - Dins Periode Legal</v>
      </c>
      <c r="R364" s="93" t="str">
        <f t="shared" si="58"/>
        <v xml:space="preserve"> - Import Total</v>
      </c>
      <c r="S364" s="110">
        <f t="shared" si="60"/>
        <v>0</v>
      </c>
      <c r="T364" s="107">
        <f t="shared" si="61"/>
        <v>0</v>
      </c>
      <c r="V364" s="91"/>
      <c r="W364" s="91"/>
      <c r="X364" s="91"/>
      <c r="Y364" s="91"/>
      <c r="Z364" s="91"/>
      <c r="AA364" s="91"/>
    </row>
    <row r="365" spans="3:27" x14ac:dyDescent="0.25">
      <c r="C365" s="95"/>
      <c r="D365" s="54"/>
      <c r="E365" s="8"/>
      <c r="F365" s="8"/>
      <c r="G365" s="8"/>
      <c r="H365" s="48"/>
      <c r="I365" s="49"/>
      <c r="J365" s="8"/>
      <c r="K365" s="9"/>
      <c r="L365" s="104" t="str">
        <f t="shared" si="66"/>
        <v/>
      </c>
      <c r="M365" s="105" t="str">
        <f t="shared" si="67"/>
        <v/>
      </c>
      <c r="N365" s="93">
        <f t="shared" si="62"/>
        <v>0</v>
      </c>
      <c r="O365" s="106">
        <f t="shared" si="63"/>
        <v>0</v>
      </c>
      <c r="P365" s="93" t="str">
        <f t="shared" si="64"/>
        <v>Dins Periode Legal</v>
      </c>
      <c r="Q365" s="93" t="str">
        <f t="shared" si="65"/>
        <v xml:space="preserve"> - Dins Periode Legal</v>
      </c>
      <c r="R365" s="93" t="str">
        <f t="shared" si="58"/>
        <v xml:space="preserve"> - Import Total</v>
      </c>
      <c r="S365" s="110">
        <f t="shared" si="60"/>
        <v>0</v>
      </c>
      <c r="T365" s="107">
        <f t="shared" si="61"/>
        <v>0</v>
      </c>
      <c r="V365" s="91"/>
      <c r="W365" s="91"/>
      <c r="X365" s="91"/>
      <c r="Y365" s="91"/>
      <c r="Z365" s="91"/>
      <c r="AA365" s="91"/>
    </row>
    <row r="366" spans="3:27" x14ac:dyDescent="0.25">
      <c r="C366" s="95"/>
      <c r="D366" s="54"/>
      <c r="E366" s="8"/>
      <c r="F366" s="8"/>
      <c r="G366" s="8"/>
      <c r="H366" s="48"/>
      <c r="I366" s="49"/>
      <c r="J366" s="8"/>
      <c r="K366" s="9"/>
      <c r="L366" s="104" t="str">
        <f t="shared" si="66"/>
        <v/>
      </c>
      <c r="M366" s="105" t="str">
        <f t="shared" si="67"/>
        <v/>
      </c>
      <c r="N366" s="93">
        <f t="shared" si="62"/>
        <v>0</v>
      </c>
      <c r="O366" s="106">
        <f t="shared" si="63"/>
        <v>0</v>
      </c>
      <c r="P366" s="93" t="str">
        <f t="shared" si="64"/>
        <v>Dins Periode Legal</v>
      </c>
      <c r="Q366" s="93" t="str">
        <f t="shared" si="65"/>
        <v xml:space="preserve"> - Dins Periode Legal</v>
      </c>
      <c r="R366" s="93" t="str">
        <f t="shared" si="58"/>
        <v xml:space="preserve"> - Import Total</v>
      </c>
      <c r="S366" s="110">
        <f t="shared" si="60"/>
        <v>0</v>
      </c>
      <c r="T366" s="107">
        <f t="shared" si="61"/>
        <v>0</v>
      </c>
      <c r="V366" s="91"/>
      <c r="W366" s="91"/>
      <c r="X366" s="91"/>
      <c r="Y366" s="91"/>
      <c r="Z366" s="91"/>
      <c r="AA366" s="91"/>
    </row>
    <row r="367" spans="3:27" x14ac:dyDescent="0.25">
      <c r="C367" s="95"/>
      <c r="D367" s="54"/>
      <c r="E367" s="8"/>
      <c r="F367" s="8"/>
      <c r="G367" s="8"/>
      <c r="H367" s="48"/>
      <c r="I367" s="49"/>
      <c r="J367" s="8"/>
      <c r="K367" s="9"/>
      <c r="L367" s="104" t="str">
        <f t="shared" si="66"/>
        <v/>
      </c>
      <c r="M367" s="105" t="str">
        <f t="shared" si="67"/>
        <v/>
      </c>
      <c r="N367" s="93">
        <f t="shared" si="62"/>
        <v>0</v>
      </c>
      <c r="O367" s="106">
        <f t="shared" si="63"/>
        <v>0</v>
      </c>
      <c r="P367" s="93" t="str">
        <f t="shared" si="64"/>
        <v>Dins Periode Legal</v>
      </c>
      <c r="Q367" s="93" t="str">
        <f t="shared" si="65"/>
        <v xml:space="preserve"> - Dins Periode Legal</v>
      </c>
      <c r="R367" s="93" t="str">
        <f t="shared" si="58"/>
        <v xml:space="preserve"> - Import Total</v>
      </c>
      <c r="S367" s="110">
        <f t="shared" si="60"/>
        <v>0</v>
      </c>
      <c r="T367" s="107">
        <f t="shared" si="61"/>
        <v>0</v>
      </c>
      <c r="V367" s="91"/>
      <c r="W367" s="91"/>
      <c r="X367" s="91"/>
      <c r="Y367" s="91"/>
      <c r="Z367" s="91"/>
      <c r="AA367" s="91"/>
    </row>
    <row r="368" spans="3:27" x14ac:dyDescent="0.25">
      <c r="C368" s="95"/>
      <c r="D368" s="54"/>
      <c r="E368" s="8"/>
      <c r="F368" s="8"/>
      <c r="G368" s="8"/>
      <c r="H368" s="48"/>
      <c r="I368" s="49"/>
      <c r="J368" s="8"/>
      <c r="K368" s="9"/>
      <c r="L368" s="104" t="str">
        <f t="shared" si="66"/>
        <v/>
      </c>
      <c r="M368" s="105" t="str">
        <f t="shared" si="67"/>
        <v/>
      </c>
      <c r="N368" s="93">
        <f t="shared" si="62"/>
        <v>0</v>
      </c>
      <c r="O368" s="106">
        <f t="shared" si="63"/>
        <v>0</v>
      </c>
      <c r="P368" s="93" t="str">
        <f t="shared" si="64"/>
        <v>Dins Periode Legal</v>
      </c>
      <c r="Q368" s="93" t="str">
        <f t="shared" si="65"/>
        <v xml:space="preserve"> - Dins Periode Legal</v>
      </c>
      <c r="R368" s="93" t="str">
        <f t="shared" si="58"/>
        <v xml:space="preserve"> - Import Total</v>
      </c>
      <c r="S368" s="110">
        <f t="shared" si="60"/>
        <v>0</v>
      </c>
      <c r="T368" s="107">
        <f t="shared" si="61"/>
        <v>0</v>
      </c>
      <c r="V368" s="91"/>
      <c r="W368" s="91"/>
      <c r="X368" s="91"/>
      <c r="Y368" s="91"/>
      <c r="Z368" s="91"/>
      <c r="AA368" s="91"/>
    </row>
    <row r="369" spans="3:27" x14ac:dyDescent="0.25">
      <c r="C369" s="95"/>
      <c r="D369" s="54"/>
      <c r="E369" s="8"/>
      <c r="F369" s="8"/>
      <c r="G369" s="8"/>
      <c r="H369" s="48"/>
      <c r="I369" s="49"/>
      <c r="J369" s="8"/>
      <c r="K369" s="9"/>
      <c r="L369" s="104" t="str">
        <f t="shared" si="66"/>
        <v/>
      </c>
      <c r="M369" s="105" t="str">
        <f t="shared" si="67"/>
        <v/>
      </c>
      <c r="N369" s="93">
        <f t="shared" si="62"/>
        <v>0</v>
      </c>
      <c r="O369" s="106">
        <f t="shared" si="63"/>
        <v>0</v>
      </c>
      <c r="P369" s="93" t="str">
        <f t="shared" si="64"/>
        <v>Dins Periode Legal</v>
      </c>
      <c r="Q369" s="93" t="str">
        <f t="shared" si="65"/>
        <v xml:space="preserve"> - Dins Periode Legal</v>
      </c>
      <c r="R369" s="93" t="str">
        <f t="shared" si="58"/>
        <v xml:space="preserve"> - Import Total</v>
      </c>
      <c r="S369" s="110">
        <f t="shared" si="60"/>
        <v>0</v>
      </c>
      <c r="T369" s="107">
        <f t="shared" si="61"/>
        <v>0</v>
      </c>
      <c r="V369" s="91"/>
      <c r="W369" s="91"/>
      <c r="X369" s="91"/>
      <c r="Y369" s="91"/>
      <c r="Z369" s="91"/>
      <c r="AA369" s="91"/>
    </row>
    <row r="370" spans="3:27" x14ac:dyDescent="0.25">
      <c r="C370" s="95"/>
      <c r="D370" s="54"/>
      <c r="E370" s="8"/>
      <c r="F370" s="8"/>
      <c r="G370" s="8"/>
      <c r="H370" s="48"/>
      <c r="I370" s="49"/>
      <c r="J370" s="8"/>
      <c r="K370" s="9"/>
      <c r="L370" s="104" t="str">
        <f t="shared" si="66"/>
        <v/>
      </c>
      <c r="M370" s="105" t="str">
        <f t="shared" si="67"/>
        <v/>
      </c>
      <c r="N370" s="93">
        <f t="shared" si="62"/>
        <v>0</v>
      </c>
      <c r="O370" s="106">
        <f t="shared" si="63"/>
        <v>0</v>
      </c>
      <c r="P370" s="93" t="str">
        <f t="shared" si="64"/>
        <v>Dins Periode Legal</v>
      </c>
      <c r="Q370" s="93" t="str">
        <f t="shared" si="65"/>
        <v xml:space="preserve"> - Dins Periode Legal</v>
      </c>
      <c r="R370" s="93" t="str">
        <f t="shared" si="58"/>
        <v xml:space="preserve"> - Import Total</v>
      </c>
      <c r="S370" s="110">
        <f t="shared" si="60"/>
        <v>0</v>
      </c>
      <c r="T370" s="107">
        <f t="shared" si="61"/>
        <v>0</v>
      </c>
      <c r="V370" s="91"/>
      <c r="W370" s="91"/>
      <c r="X370" s="91"/>
      <c r="Y370" s="91"/>
      <c r="Z370" s="91"/>
      <c r="AA370" s="91"/>
    </row>
    <row r="371" spans="3:27" x14ac:dyDescent="0.25">
      <c r="C371" s="95"/>
      <c r="D371" s="54"/>
      <c r="E371" s="8"/>
      <c r="F371" s="8"/>
      <c r="G371" s="8"/>
      <c r="H371" s="48"/>
      <c r="I371" s="49"/>
      <c r="J371" s="8"/>
      <c r="K371" s="9"/>
      <c r="L371" s="104" t="str">
        <f t="shared" si="66"/>
        <v/>
      </c>
      <c r="M371" s="105" t="str">
        <f t="shared" si="67"/>
        <v/>
      </c>
      <c r="N371" s="93">
        <f t="shared" si="62"/>
        <v>0</v>
      </c>
      <c r="O371" s="106">
        <f t="shared" si="63"/>
        <v>0</v>
      </c>
      <c r="P371" s="93" t="str">
        <f t="shared" si="64"/>
        <v>Dins Periode Legal</v>
      </c>
      <c r="Q371" s="93" t="str">
        <f t="shared" si="65"/>
        <v xml:space="preserve"> - Dins Periode Legal</v>
      </c>
      <c r="R371" s="93" t="str">
        <f t="shared" si="58"/>
        <v xml:space="preserve"> - Import Total</v>
      </c>
      <c r="S371" s="110">
        <f t="shared" si="60"/>
        <v>0</v>
      </c>
      <c r="T371" s="107">
        <f t="shared" si="61"/>
        <v>0</v>
      </c>
      <c r="V371" s="91"/>
      <c r="W371" s="91"/>
      <c r="X371" s="91"/>
      <c r="Y371" s="91"/>
      <c r="Z371" s="91"/>
      <c r="AA371" s="91"/>
    </row>
    <row r="372" spans="3:27" x14ac:dyDescent="0.25">
      <c r="C372" s="95"/>
      <c r="D372" s="54"/>
      <c r="E372" s="8"/>
      <c r="F372" s="8"/>
      <c r="G372" s="8"/>
      <c r="H372" s="48"/>
      <c r="I372" s="49"/>
      <c r="J372" s="8"/>
      <c r="K372" s="9"/>
      <c r="L372" s="104" t="str">
        <f t="shared" si="66"/>
        <v/>
      </c>
      <c r="M372" s="105" t="str">
        <f t="shared" si="67"/>
        <v/>
      </c>
      <c r="N372" s="93">
        <f t="shared" si="62"/>
        <v>0</v>
      </c>
      <c r="O372" s="106">
        <f t="shared" si="63"/>
        <v>0</v>
      </c>
      <c r="P372" s="93" t="str">
        <f t="shared" si="64"/>
        <v>Dins Periode Legal</v>
      </c>
      <c r="Q372" s="93" t="str">
        <f t="shared" si="65"/>
        <v xml:space="preserve"> - Dins Periode Legal</v>
      </c>
      <c r="R372" s="93" t="str">
        <f t="shared" si="58"/>
        <v xml:space="preserve"> - Import Total</v>
      </c>
      <c r="S372" s="110">
        <f t="shared" si="60"/>
        <v>0</v>
      </c>
      <c r="T372" s="107">
        <f t="shared" si="61"/>
        <v>0</v>
      </c>
      <c r="V372" s="91"/>
      <c r="W372" s="91"/>
      <c r="X372" s="91"/>
      <c r="Y372" s="91"/>
      <c r="Z372" s="91"/>
      <c r="AA372" s="91"/>
    </row>
    <row r="373" spans="3:27" x14ac:dyDescent="0.25">
      <c r="C373" s="95"/>
      <c r="D373" s="54"/>
      <c r="E373" s="8"/>
      <c r="F373" s="8"/>
      <c r="G373" s="8"/>
      <c r="H373" s="48"/>
      <c r="I373" s="49"/>
      <c r="J373" s="8"/>
      <c r="K373" s="9"/>
      <c r="L373" s="104" t="str">
        <f t="shared" si="66"/>
        <v/>
      </c>
      <c r="M373" s="105" t="str">
        <f t="shared" si="67"/>
        <v/>
      </c>
      <c r="N373" s="93">
        <f t="shared" si="62"/>
        <v>0</v>
      </c>
      <c r="O373" s="106">
        <f t="shared" si="63"/>
        <v>0</v>
      </c>
      <c r="P373" s="93" t="str">
        <f t="shared" si="64"/>
        <v>Dins Periode Legal</v>
      </c>
      <c r="Q373" s="93" t="str">
        <f t="shared" si="65"/>
        <v xml:space="preserve"> - Dins Periode Legal</v>
      </c>
      <c r="R373" s="93" t="str">
        <f t="shared" si="58"/>
        <v xml:space="preserve"> - Import Total</v>
      </c>
      <c r="S373" s="110">
        <f t="shared" si="60"/>
        <v>0</v>
      </c>
      <c r="T373" s="107">
        <f t="shared" si="61"/>
        <v>0</v>
      </c>
      <c r="V373" s="91"/>
      <c r="W373" s="91"/>
      <c r="X373" s="91"/>
      <c r="Y373" s="91"/>
      <c r="Z373" s="91"/>
      <c r="AA373" s="91"/>
    </row>
    <row r="374" spans="3:27" x14ac:dyDescent="0.25">
      <c r="C374" s="95"/>
      <c r="D374" s="54"/>
      <c r="E374" s="8"/>
      <c r="F374" s="8"/>
      <c r="G374" s="8"/>
      <c r="H374" s="48"/>
      <c r="I374" s="49"/>
      <c r="J374" s="8"/>
      <c r="K374" s="9"/>
      <c r="L374" s="104" t="str">
        <f t="shared" si="66"/>
        <v/>
      </c>
      <c r="M374" s="105" t="str">
        <f t="shared" si="67"/>
        <v/>
      </c>
      <c r="N374" s="93">
        <f t="shared" si="62"/>
        <v>0</v>
      </c>
      <c r="O374" s="106">
        <f t="shared" si="63"/>
        <v>0</v>
      </c>
      <c r="P374" s="93" t="str">
        <f t="shared" si="64"/>
        <v>Dins Periode Legal</v>
      </c>
      <c r="Q374" s="93" t="str">
        <f t="shared" si="65"/>
        <v xml:space="preserve"> - Dins Periode Legal</v>
      </c>
      <c r="R374" s="93" t="str">
        <f t="shared" ref="R374:R437" si="68">CONCATENATE($M374," - Import Total")</f>
        <v xml:space="preserve"> - Import Total</v>
      </c>
      <c r="S374" s="110">
        <f t="shared" si="60"/>
        <v>0</v>
      </c>
      <c r="T374" s="107">
        <f t="shared" si="61"/>
        <v>0</v>
      </c>
      <c r="V374" s="91"/>
      <c r="W374" s="91"/>
      <c r="X374" s="91"/>
      <c r="Y374" s="91"/>
      <c r="Z374" s="91"/>
      <c r="AA374" s="91"/>
    </row>
    <row r="375" spans="3:27" x14ac:dyDescent="0.25">
      <c r="C375" s="95"/>
      <c r="D375" s="54"/>
      <c r="E375" s="8"/>
      <c r="F375" s="8"/>
      <c r="G375" s="8"/>
      <c r="H375" s="48"/>
      <c r="I375" s="49"/>
      <c r="J375" s="8"/>
      <c r="K375" s="9"/>
      <c r="L375" s="104" t="str">
        <f t="shared" si="66"/>
        <v/>
      </c>
      <c r="M375" s="105" t="str">
        <f t="shared" si="67"/>
        <v/>
      </c>
      <c r="N375" s="93">
        <f t="shared" si="62"/>
        <v>0</v>
      </c>
      <c r="O375" s="106">
        <f t="shared" si="63"/>
        <v>0</v>
      </c>
      <c r="P375" s="93" t="str">
        <f t="shared" si="64"/>
        <v>Dins Periode Legal</v>
      </c>
      <c r="Q375" s="93" t="str">
        <f t="shared" si="65"/>
        <v xml:space="preserve"> - Dins Periode Legal</v>
      </c>
      <c r="R375" s="93" t="str">
        <f t="shared" si="68"/>
        <v xml:space="preserve"> - Import Total</v>
      </c>
      <c r="S375" s="110">
        <f t="shared" si="60"/>
        <v>0</v>
      </c>
      <c r="T375" s="107">
        <f t="shared" si="61"/>
        <v>0</v>
      </c>
      <c r="V375" s="91"/>
      <c r="W375" s="91"/>
      <c r="X375" s="91"/>
      <c r="Y375" s="91"/>
      <c r="Z375" s="91"/>
      <c r="AA375" s="91"/>
    </row>
    <row r="376" spans="3:27" x14ac:dyDescent="0.25">
      <c r="C376" s="95"/>
      <c r="D376" s="54"/>
      <c r="E376" s="8"/>
      <c r="F376" s="8"/>
      <c r="G376" s="8"/>
      <c r="H376" s="48"/>
      <c r="I376" s="49"/>
      <c r="J376" s="8"/>
      <c r="K376" s="9"/>
      <c r="L376" s="104" t="str">
        <f t="shared" si="66"/>
        <v/>
      </c>
      <c r="M376" s="105" t="str">
        <f t="shared" si="67"/>
        <v/>
      </c>
      <c r="N376" s="93">
        <f t="shared" si="62"/>
        <v>0</v>
      </c>
      <c r="O376" s="106">
        <f t="shared" si="63"/>
        <v>0</v>
      </c>
      <c r="P376" s="93" t="str">
        <f t="shared" si="64"/>
        <v>Dins Periode Legal</v>
      </c>
      <c r="Q376" s="93" t="str">
        <f t="shared" si="65"/>
        <v xml:space="preserve"> - Dins Periode Legal</v>
      </c>
      <c r="R376" s="93" t="str">
        <f t="shared" si="68"/>
        <v xml:space="preserve"> - Import Total</v>
      </c>
      <c r="S376" s="110">
        <f t="shared" si="60"/>
        <v>0</v>
      </c>
      <c r="T376" s="107">
        <f t="shared" si="61"/>
        <v>0</v>
      </c>
      <c r="V376" s="91"/>
      <c r="W376" s="91"/>
      <c r="X376" s="91"/>
      <c r="Y376" s="91"/>
      <c r="Z376" s="91"/>
      <c r="AA376" s="91"/>
    </row>
    <row r="377" spans="3:27" x14ac:dyDescent="0.25">
      <c r="C377" s="95"/>
      <c r="D377" s="54"/>
      <c r="E377" s="8"/>
      <c r="F377" s="8"/>
      <c r="G377" s="8"/>
      <c r="H377" s="48"/>
      <c r="I377" s="49"/>
      <c r="J377" s="8"/>
      <c r="K377" s="9"/>
      <c r="L377" s="104" t="str">
        <f t="shared" si="66"/>
        <v/>
      </c>
      <c r="M377" s="105" t="str">
        <f t="shared" si="67"/>
        <v/>
      </c>
      <c r="N377" s="93">
        <f t="shared" si="62"/>
        <v>0</v>
      </c>
      <c r="O377" s="106">
        <f t="shared" si="63"/>
        <v>0</v>
      </c>
      <c r="P377" s="93" t="str">
        <f t="shared" si="64"/>
        <v>Dins Periode Legal</v>
      </c>
      <c r="Q377" s="93" t="str">
        <f t="shared" si="65"/>
        <v xml:space="preserve"> - Dins Periode Legal</v>
      </c>
      <c r="R377" s="93" t="str">
        <f t="shared" si="68"/>
        <v xml:space="preserve"> - Import Total</v>
      </c>
      <c r="S377" s="110">
        <f t="shared" si="60"/>
        <v>0</v>
      </c>
      <c r="T377" s="107">
        <f t="shared" si="61"/>
        <v>0</v>
      </c>
      <c r="V377" s="91"/>
      <c r="W377" s="91"/>
      <c r="X377" s="91"/>
      <c r="Y377" s="91"/>
      <c r="Z377" s="91"/>
      <c r="AA377" s="91"/>
    </row>
    <row r="378" spans="3:27" x14ac:dyDescent="0.25">
      <c r="C378" s="95"/>
      <c r="D378" s="54"/>
      <c r="E378" s="8"/>
      <c r="F378" s="8"/>
      <c r="G378" s="8"/>
      <c r="H378" s="48"/>
      <c r="I378" s="49"/>
      <c r="J378" s="8"/>
      <c r="K378" s="9"/>
      <c r="L378" s="104" t="str">
        <f t="shared" si="66"/>
        <v/>
      </c>
      <c r="M378" s="105" t="str">
        <f t="shared" si="67"/>
        <v/>
      </c>
      <c r="N378" s="93">
        <f t="shared" si="62"/>
        <v>0</v>
      </c>
      <c r="O378" s="106">
        <f t="shared" si="63"/>
        <v>0</v>
      </c>
      <c r="P378" s="93" t="str">
        <f t="shared" si="64"/>
        <v>Dins Periode Legal</v>
      </c>
      <c r="Q378" s="93" t="str">
        <f t="shared" si="65"/>
        <v xml:space="preserve"> - Dins Periode Legal</v>
      </c>
      <c r="R378" s="93" t="str">
        <f t="shared" si="68"/>
        <v xml:space="preserve"> - Import Total</v>
      </c>
      <c r="S378" s="110">
        <f t="shared" si="60"/>
        <v>0</v>
      </c>
      <c r="T378" s="107">
        <f t="shared" si="61"/>
        <v>0</v>
      </c>
      <c r="V378" s="91"/>
      <c r="W378" s="91"/>
      <c r="X378" s="91"/>
      <c r="Y378" s="91"/>
      <c r="Z378" s="91"/>
      <c r="AA378" s="91"/>
    </row>
    <row r="379" spans="3:27" x14ac:dyDescent="0.25">
      <c r="C379" s="95"/>
      <c r="D379" s="54"/>
      <c r="E379" s="8"/>
      <c r="F379" s="8"/>
      <c r="G379" s="8"/>
      <c r="H379" s="48"/>
      <c r="I379" s="49"/>
      <c r="J379" s="8"/>
      <c r="K379" s="9"/>
      <c r="L379" s="104" t="str">
        <f t="shared" si="66"/>
        <v/>
      </c>
      <c r="M379" s="105" t="str">
        <f t="shared" si="67"/>
        <v/>
      </c>
      <c r="N379" s="93">
        <f t="shared" si="62"/>
        <v>0</v>
      </c>
      <c r="O379" s="106">
        <f t="shared" si="63"/>
        <v>0</v>
      </c>
      <c r="P379" s="93" t="str">
        <f t="shared" si="64"/>
        <v>Dins Periode Legal</v>
      </c>
      <c r="Q379" s="93" t="str">
        <f t="shared" si="65"/>
        <v xml:space="preserve"> - Dins Periode Legal</v>
      </c>
      <c r="R379" s="93" t="str">
        <f t="shared" si="68"/>
        <v xml:space="preserve"> - Import Total</v>
      </c>
      <c r="S379" s="110">
        <f t="shared" si="60"/>
        <v>0</v>
      </c>
      <c r="T379" s="107">
        <f t="shared" si="61"/>
        <v>0</v>
      </c>
      <c r="V379" s="91"/>
      <c r="W379" s="91"/>
      <c r="X379" s="91"/>
      <c r="Y379" s="91"/>
      <c r="Z379" s="91"/>
      <c r="AA379" s="91"/>
    </row>
    <row r="380" spans="3:27" x14ac:dyDescent="0.25">
      <c r="C380" s="95"/>
      <c r="D380" s="54"/>
      <c r="E380" s="8"/>
      <c r="F380" s="8"/>
      <c r="G380" s="8"/>
      <c r="H380" s="48"/>
      <c r="I380" s="49"/>
      <c r="J380" s="8"/>
      <c r="K380" s="9"/>
      <c r="L380" s="104" t="str">
        <f t="shared" si="66"/>
        <v/>
      </c>
      <c r="M380" s="105" t="str">
        <f t="shared" si="67"/>
        <v/>
      </c>
      <c r="N380" s="93">
        <f t="shared" si="62"/>
        <v>0</v>
      </c>
      <c r="O380" s="106">
        <f t="shared" si="63"/>
        <v>0</v>
      </c>
      <c r="P380" s="93" t="str">
        <f t="shared" si="64"/>
        <v>Dins Periode Legal</v>
      </c>
      <c r="Q380" s="93" t="str">
        <f t="shared" si="65"/>
        <v xml:space="preserve"> - Dins Periode Legal</v>
      </c>
      <c r="R380" s="93" t="str">
        <f t="shared" si="68"/>
        <v xml:space="preserve"> - Import Total</v>
      </c>
      <c r="S380" s="110">
        <f t="shared" si="60"/>
        <v>0</v>
      </c>
      <c r="T380" s="107">
        <f t="shared" si="61"/>
        <v>0</v>
      </c>
      <c r="V380" s="91"/>
      <c r="W380" s="91"/>
      <c r="X380" s="91"/>
      <c r="Y380" s="91"/>
      <c r="Z380" s="91"/>
      <c r="AA380" s="91"/>
    </row>
    <row r="381" spans="3:27" x14ac:dyDescent="0.25">
      <c r="C381" s="95"/>
      <c r="D381" s="54"/>
      <c r="E381" s="8"/>
      <c r="F381" s="8"/>
      <c r="G381" s="8"/>
      <c r="H381" s="48"/>
      <c r="I381" s="49"/>
      <c r="J381" s="8"/>
      <c r="K381" s="9"/>
      <c r="L381" s="104" t="str">
        <f t="shared" si="66"/>
        <v/>
      </c>
      <c r="M381" s="105" t="str">
        <f t="shared" si="67"/>
        <v/>
      </c>
      <c r="N381" s="93">
        <f t="shared" si="62"/>
        <v>0</v>
      </c>
      <c r="O381" s="106">
        <f t="shared" si="63"/>
        <v>0</v>
      </c>
      <c r="P381" s="93" t="str">
        <f t="shared" si="64"/>
        <v>Dins Periode Legal</v>
      </c>
      <c r="Q381" s="93" t="str">
        <f t="shared" si="65"/>
        <v xml:space="preserve"> - Dins Periode Legal</v>
      </c>
      <c r="R381" s="93" t="str">
        <f t="shared" si="68"/>
        <v xml:space="preserve"> - Import Total</v>
      </c>
      <c r="S381" s="110">
        <f t="shared" si="60"/>
        <v>0</v>
      </c>
      <c r="T381" s="107">
        <f t="shared" si="61"/>
        <v>0</v>
      </c>
      <c r="V381" s="91"/>
      <c r="W381" s="91"/>
      <c r="X381" s="91"/>
      <c r="Y381" s="91"/>
      <c r="Z381" s="91"/>
      <c r="AA381" s="91"/>
    </row>
    <row r="382" spans="3:27" x14ac:dyDescent="0.25">
      <c r="C382" s="95"/>
      <c r="D382" s="54"/>
      <c r="E382" s="8"/>
      <c r="F382" s="8"/>
      <c r="G382" s="8"/>
      <c r="H382" s="48"/>
      <c r="I382" s="49"/>
      <c r="J382" s="8"/>
      <c r="K382" s="9"/>
      <c r="L382" s="104" t="str">
        <f t="shared" si="66"/>
        <v/>
      </c>
      <c r="M382" s="105" t="str">
        <f t="shared" si="67"/>
        <v/>
      </c>
      <c r="N382" s="93">
        <f t="shared" si="62"/>
        <v>0</v>
      </c>
      <c r="O382" s="106">
        <f t="shared" si="63"/>
        <v>0</v>
      </c>
      <c r="P382" s="93" t="str">
        <f t="shared" si="64"/>
        <v>Dins Periode Legal</v>
      </c>
      <c r="Q382" s="93" t="str">
        <f t="shared" si="65"/>
        <v xml:space="preserve"> - Dins Periode Legal</v>
      </c>
      <c r="R382" s="93" t="str">
        <f t="shared" si="68"/>
        <v xml:space="preserve"> - Import Total</v>
      </c>
      <c r="S382" s="110">
        <f t="shared" si="60"/>
        <v>0</v>
      </c>
      <c r="T382" s="107">
        <f t="shared" si="61"/>
        <v>0</v>
      </c>
      <c r="V382" s="91"/>
      <c r="W382" s="91"/>
      <c r="X382" s="91"/>
      <c r="Y382" s="91"/>
      <c r="Z382" s="91"/>
      <c r="AA382" s="91"/>
    </row>
    <row r="383" spans="3:27" x14ac:dyDescent="0.25">
      <c r="C383" s="95"/>
      <c r="D383" s="54"/>
      <c r="E383" s="8"/>
      <c r="F383" s="8"/>
      <c r="G383" s="8"/>
      <c r="H383" s="48"/>
      <c r="I383" s="49"/>
      <c r="J383" s="8"/>
      <c r="K383" s="9"/>
      <c r="L383" s="104" t="str">
        <f t="shared" si="66"/>
        <v/>
      </c>
      <c r="M383" s="105" t="str">
        <f t="shared" si="67"/>
        <v/>
      </c>
      <c r="N383" s="93">
        <f t="shared" si="62"/>
        <v>0</v>
      </c>
      <c r="O383" s="106">
        <f t="shared" si="63"/>
        <v>0</v>
      </c>
      <c r="P383" s="93" t="str">
        <f t="shared" si="64"/>
        <v>Dins Periode Legal</v>
      </c>
      <c r="Q383" s="93" t="str">
        <f t="shared" si="65"/>
        <v xml:space="preserve"> - Dins Periode Legal</v>
      </c>
      <c r="R383" s="93" t="str">
        <f t="shared" si="68"/>
        <v xml:space="preserve"> - Import Total</v>
      </c>
      <c r="S383" s="110">
        <f t="shared" si="60"/>
        <v>0</v>
      </c>
      <c r="T383" s="107">
        <f t="shared" si="61"/>
        <v>0</v>
      </c>
      <c r="V383" s="91"/>
      <c r="W383" s="91"/>
      <c r="X383" s="91"/>
      <c r="Y383" s="91"/>
      <c r="Z383" s="91"/>
      <c r="AA383" s="91"/>
    </row>
    <row r="384" spans="3:27" x14ac:dyDescent="0.25">
      <c r="C384" s="95"/>
      <c r="D384" s="54"/>
      <c r="E384" s="8"/>
      <c r="F384" s="8"/>
      <c r="G384" s="8"/>
      <c r="H384" s="48"/>
      <c r="I384" s="49"/>
      <c r="J384" s="8"/>
      <c r="K384" s="9"/>
      <c r="L384" s="104" t="str">
        <f t="shared" si="66"/>
        <v/>
      </c>
      <c r="M384" s="105" t="str">
        <f t="shared" si="67"/>
        <v/>
      </c>
      <c r="N384" s="93">
        <f t="shared" si="62"/>
        <v>0</v>
      </c>
      <c r="O384" s="106">
        <f t="shared" si="63"/>
        <v>0</v>
      </c>
      <c r="P384" s="93" t="str">
        <f t="shared" si="64"/>
        <v>Dins Periode Legal</v>
      </c>
      <c r="Q384" s="93" t="str">
        <f t="shared" si="65"/>
        <v xml:space="preserve"> - Dins Periode Legal</v>
      </c>
      <c r="R384" s="93" t="str">
        <f t="shared" si="68"/>
        <v xml:space="preserve"> - Import Total</v>
      </c>
      <c r="S384" s="110">
        <f t="shared" si="60"/>
        <v>0</v>
      </c>
      <c r="T384" s="107">
        <f t="shared" si="61"/>
        <v>0</v>
      </c>
      <c r="V384" s="91"/>
      <c r="W384" s="91"/>
      <c r="X384" s="91"/>
      <c r="Y384" s="91"/>
      <c r="Z384" s="91"/>
      <c r="AA384" s="91"/>
    </row>
    <row r="385" spans="3:27" x14ac:dyDescent="0.25">
      <c r="C385" s="95"/>
      <c r="D385" s="54"/>
      <c r="E385" s="8"/>
      <c r="F385" s="8"/>
      <c r="G385" s="8"/>
      <c r="H385" s="48"/>
      <c r="I385" s="49"/>
      <c r="J385" s="8"/>
      <c r="K385" s="9"/>
      <c r="L385" s="104" t="str">
        <f t="shared" si="66"/>
        <v/>
      </c>
      <c r="M385" s="105" t="str">
        <f t="shared" si="67"/>
        <v/>
      </c>
      <c r="N385" s="93">
        <f t="shared" si="62"/>
        <v>0</v>
      </c>
      <c r="O385" s="106">
        <f t="shared" si="63"/>
        <v>0</v>
      </c>
      <c r="P385" s="93" t="str">
        <f t="shared" si="64"/>
        <v>Dins Periode Legal</v>
      </c>
      <c r="Q385" s="93" t="str">
        <f t="shared" si="65"/>
        <v xml:space="preserve"> - Dins Periode Legal</v>
      </c>
      <c r="R385" s="93" t="str">
        <f t="shared" si="68"/>
        <v xml:space="preserve"> - Import Total</v>
      </c>
      <c r="S385" s="110">
        <f t="shared" si="60"/>
        <v>0</v>
      </c>
      <c r="T385" s="107">
        <f t="shared" si="61"/>
        <v>0</v>
      </c>
      <c r="V385" s="91"/>
      <c r="W385" s="91"/>
      <c r="X385" s="91"/>
      <c r="Y385" s="91"/>
      <c r="Z385" s="91"/>
      <c r="AA385" s="91"/>
    </row>
    <row r="386" spans="3:27" x14ac:dyDescent="0.25">
      <c r="C386" s="95"/>
      <c r="D386" s="54"/>
      <c r="E386" s="8"/>
      <c r="F386" s="8"/>
      <c r="G386" s="8"/>
      <c r="H386" s="48"/>
      <c r="I386" s="49"/>
      <c r="J386" s="8"/>
      <c r="K386" s="9"/>
      <c r="L386" s="104" t="str">
        <f t="shared" si="66"/>
        <v/>
      </c>
      <c r="M386" s="105" t="str">
        <f t="shared" si="67"/>
        <v/>
      </c>
      <c r="N386" s="93">
        <f t="shared" si="62"/>
        <v>0</v>
      </c>
      <c r="O386" s="106">
        <f t="shared" si="63"/>
        <v>0</v>
      </c>
      <c r="P386" s="93" t="str">
        <f t="shared" si="64"/>
        <v>Dins Periode Legal</v>
      </c>
      <c r="Q386" s="93" t="str">
        <f t="shared" si="65"/>
        <v xml:space="preserve"> - Dins Periode Legal</v>
      </c>
      <c r="R386" s="93" t="str">
        <f t="shared" si="68"/>
        <v xml:space="preserve"> - Import Total</v>
      </c>
      <c r="S386" s="110">
        <f t="shared" si="60"/>
        <v>0</v>
      </c>
      <c r="T386" s="107">
        <f t="shared" si="61"/>
        <v>0</v>
      </c>
      <c r="V386" s="91"/>
      <c r="W386" s="91"/>
      <c r="X386" s="91"/>
      <c r="Y386" s="91"/>
      <c r="Z386" s="91"/>
      <c r="AA386" s="91"/>
    </row>
    <row r="387" spans="3:27" x14ac:dyDescent="0.25">
      <c r="C387" s="95"/>
      <c r="D387" s="54"/>
      <c r="E387" s="8"/>
      <c r="F387" s="8"/>
      <c r="G387" s="8"/>
      <c r="H387" s="48"/>
      <c r="I387" s="49"/>
      <c r="J387" s="8"/>
      <c r="K387" s="9"/>
      <c r="L387" s="104" t="str">
        <f t="shared" si="66"/>
        <v/>
      </c>
      <c r="M387" s="105" t="str">
        <f t="shared" si="67"/>
        <v/>
      </c>
      <c r="N387" s="93">
        <f t="shared" si="62"/>
        <v>0</v>
      </c>
      <c r="O387" s="106">
        <f t="shared" si="63"/>
        <v>0</v>
      </c>
      <c r="P387" s="93" t="str">
        <f t="shared" si="64"/>
        <v>Dins Periode Legal</v>
      </c>
      <c r="Q387" s="93" t="str">
        <f t="shared" si="65"/>
        <v xml:space="preserve"> - Dins Periode Legal</v>
      </c>
      <c r="R387" s="93" t="str">
        <f t="shared" si="68"/>
        <v xml:space="preserve"> - Import Total</v>
      </c>
      <c r="S387" s="110">
        <f t="shared" si="60"/>
        <v>0</v>
      </c>
      <c r="T387" s="107">
        <f t="shared" si="61"/>
        <v>0</v>
      </c>
      <c r="V387" s="91"/>
      <c r="W387" s="91"/>
      <c r="X387" s="91"/>
      <c r="Y387" s="91"/>
      <c r="Z387" s="91"/>
      <c r="AA387" s="91"/>
    </row>
    <row r="388" spans="3:27" x14ac:dyDescent="0.25">
      <c r="C388" s="95"/>
      <c r="D388" s="54"/>
      <c r="E388" s="8"/>
      <c r="F388" s="8"/>
      <c r="G388" s="8"/>
      <c r="H388" s="48"/>
      <c r="I388" s="49"/>
      <c r="J388" s="8"/>
      <c r="K388" s="9"/>
      <c r="L388" s="104" t="str">
        <f t="shared" si="66"/>
        <v/>
      </c>
      <c r="M388" s="105" t="str">
        <f t="shared" si="67"/>
        <v/>
      </c>
      <c r="N388" s="93">
        <f t="shared" si="62"/>
        <v>0</v>
      </c>
      <c r="O388" s="106">
        <f t="shared" si="63"/>
        <v>0</v>
      </c>
      <c r="P388" s="93" t="str">
        <f t="shared" si="64"/>
        <v>Dins Periode Legal</v>
      </c>
      <c r="Q388" s="93" t="str">
        <f t="shared" si="65"/>
        <v xml:space="preserve"> - Dins Periode Legal</v>
      </c>
      <c r="R388" s="93" t="str">
        <f t="shared" si="68"/>
        <v xml:space="preserve"> - Import Total</v>
      </c>
      <c r="S388" s="110">
        <f t="shared" si="60"/>
        <v>0</v>
      </c>
      <c r="T388" s="107">
        <f t="shared" si="61"/>
        <v>0</v>
      </c>
      <c r="V388" s="91"/>
      <c r="W388" s="91"/>
      <c r="X388" s="91"/>
      <c r="Y388" s="91"/>
      <c r="Z388" s="91"/>
      <c r="AA388" s="91"/>
    </row>
    <row r="389" spans="3:27" x14ac:dyDescent="0.25">
      <c r="C389" s="95"/>
      <c r="D389" s="54"/>
      <c r="E389" s="8"/>
      <c r="F389" s="8"/>
      <c r="G389" s="8"/>
      <c r="H389" s="48"/>
      <c r="I389" s="49"/>
      <c r="J389" s="8"/>
      <c r="K389" s="9"/>
      <c r="L389" s="104" t="str">
        <f t="shared" si="66"/>
        <v/>
      </c>
      <c r="M389" s="105" t="str">
        <f t="shared" si="67"/>
        <v/>
      </c>
      <c r="N389" s="93">
        <f t="shared" si="62"/>
        <v>0</v>
      </c>
      <c r="O389" s="106">
        <f t="shared" si="63"/>
        <v>0</v>
      </c>
      <c r="P389" s="93" t="str">
        <f t="shared" si="64"/>
        <v>Dins Periode Legal</v>
      </c>
      <c r="Q389" s="93" t="str">
        <f t="shared" si="65"/>
        <v xml:space="preserve"> - Dins Periode Legal</v>
      </c>
      <c r="R389" s="93" t="str">
        <f t="shared" si="68"/>
        <v xml:space="preserve"> - Import Total</v>
      </c>
      <c r="S389" s="110">
        <f t="shared" si="60"/>
        <v>0</v>
      </c>
      <c r="T389" s="107">
        <f t="shared" si="61"/>
        <v>0</v>
      </c>
      <c r="V389" s="91"/>
      <c r="W389" s="91"/>
      <c r="X389" s="91"/>
      <c r="Y389" s="91"/>
      <c r="Z389" s="91"/>
      <c r="AA389" s="91"/>
    </row>
    <row r="390" spans="3:27" x14ac:dyDescent="0.25">
      <c r="C390" s="95"/>
      <c r="D390" s="54"/>
      <c r="E390" s="8"/>
      <c r="F390" s="8"/>
      <c r="G390" s="8"/>
      <c r="H390" s="48"/>
      <c r="I390" s="49"/>
      <c r="J390" s="8"/>
      <c r="K390" s="9"/>
      <c r="L390" s="104" t="str">
        <f t="shared" si="66"/>
        <v/>
      </c>
      <c r="M390" s="105" t="str">
        <f t="shared" si="67"/>
        <v/>
      </c>
      <c r="N390" s="93">
        <f t="shared" si="62"/>
        <v>0</v>
      </c>
      <c r="O390" s="106">
        <f t="shared" si="63"/>
        <v>0</v>
      </c>
      <c r="P390" s="93" t="str">
        <f t="shared" si="64"/>
        <v>Dins Periode Legal</v>
      </c>
      <c r="Q390" s="93" t="str">
        <f t="shared" si="65"/>
        <v xml:space="preserve"> - Dins Periode Legal</v>
      </c>
      <c r="R390" s="93" t="str">
        <f t="shared" si="68"/>
        <v xml:space="preserve"> - Import Total</v>
      </c>
      <c r="S390" s="110">
        <f t="shared" si="60"/>
        <v>0</v>
      </c>
      <c r="T390" s="107">
        <f t="shared" si="61"/>
        <v>0</v>
      </c>
      <c r="V390" s="91"/>
      <c r="W390" s="91"/>
      <c r="X390" s="91"/>
      <c r="Y390" s="91"/>
      <c r="Z390" s="91"/>
      <c r="AA390" s="91"/>
    </row>
    <row r="391" spans="3:27" x14ac:dyDescent="0.25">
      <c r="C391" s="95"/>
      <c r="D391" s="54"/>
      <c r="E391" s="8"/>
      <c r="F391" s="8"/>
      <c r="G391" s="8"/>
      <c r="H391" s="48"/>
      <c r="I391" s="49"/>
      <c r="J391" s="8"/>
      <c r="K391" s="9"/>
      <c r="L391" s="104" t="str">
        <f t="shared" si="66"/>
        <v/>
      </c>
      <c r="M391" s="105" t="str">
        <f t="shared" si="67"/>
        <v/>
      </c>
      <c r="N391" s="93">
        <f t="shared" si="62"/>
        <v>0</v>
      </c>
      <c r="O391" s="106">
        <f t="shared" si="63"/>
        <v>0</v>
      </c>
      <c r="P391" s="93" t="str">
        <f t="shared" si="64"/>
        <v>Dins Periode Legal</v>
      </c>
      <c r="Q391" s="93" t="str">
        <f t="shared" si="65"/>
        <v xml:space="preserve"> - Dins Periode Legal</v>
      </c>
      <c r="R391" s="93" t="str">
        <f t="shared" si="68"/>
        <v xml:space="preserve"> - Import Total</v>
      </c>
      <c r="S391" s="110">
        <f t="shared" si="60"/>
        <v>0</v>
      </c>
      <c r="T391" s="107">
        <f t="shared" si="61"/>
        <v>0</v>
      </c>
      <c r="V391" s="91"/>
      <c r="W391" s="91"/>
      <c r="X391" s="91"/>
      <c r="Y391" s="91"/>
      <c r="Z391" s="91"/>
      <c r="AA391" s="91"/>
    </row>
    <row r="392" spans="3:27" x14ac:dyDescent="0.25">
      <c r="C392" s="95"/>
      <c r="D392" s="54"/>
      <c r="E392" s="8"/>
      <c r="F392" s="8"/>
      <c r="G392" s="8"/>
      <c r="H392" s="48"/>
      <c r="I392" s="49"/>
      <c r="J392" s="8"/>
      <c r="K392" s="9"/>
      <c r="L392" s="104" t="str">
        <f t="shared" si="66"/>
        <v/>
      </c>
      <c r="M392" s="105" t="str">
        <f t="shared" si="67"/>
        <v/>
      </c>
      <c r="N392" s="93">
        <f t="shared" si="62"/>
        <v>0</v>
      </c>
      <c r="O392" s="106">
        <f t="shared" si="63"/>
        <v>0</v>
      </c>
      <c r="P392" s="93" t="str">
        <f t="shared" si="64"/>
        <v>Dins Periode Legal</v>
      </c>
      <c r="Q392" s="93" t="str">
        <f t="shared" si="65"/>
        <v xml:space="preserve"> - Dins Periode Legal</v>
      </c>
      <c r="R392" s="93" t="str">
        <f t="shared" si="68"/>
        <v xml:space="preserve"> - Import Total</v>
      </c>
      <c r="S392" s="110">
        <f t="shared" si="60"/>
        <v>0</v>
      </c>
      <c r="T392" s="107">
        <f t="shared" si="61"/>
        <v>0</v>
      </c>
      <c r="V392" s="91"/>
      <c r="W392" s="91"/>
      <c r="X392" s="91"/>
      <c r="Y392" s="91"/>
      <c r="Z392" s="91"/>
      <c r="AA392" s="91"/>
    </row>
    <row r="393" spans="3:27" x14ac:dyDescent="0.25">
      <c r="C393" s="95"/>
      <c r="D393" s="54"/>
      <c r="E393" s="8"/>
      <c r="F393" s="8"/>
      <c r="G393" s="8"/>
      <c r="H393" s="48"/>
      <c r="I393" s="49"/>
      <c r="J393" s="8"/>
      <c r="K393" s="9"/>
      <c r="L393" s="104" t="str">
        <f t="shared" si="66"/>
        <v/>
      </c>
      <c r="M393" s="105" t="str">
        <f t="shared" si="67"/>
        <v/>
      </c>
      <c r="N393" s="93">
        <f t="shared" si="62"/>
        <v>0</v>
      </c>
      <c r="O393" s="106">
        <f t="shared" si="63"/>
        <v>0</v>
      </c>
      <c r="P393" s="93" t="str">
        <f t="shared" si="64"/>
        <v>Dins Periode Legal</v>
      </c>
      <c r="Q393" s="93" t="str">
        <f t="shared" si="65"/>
        <v xml:space="preserve"> - Dins Periode Legal</v>
      </c>
      <c r="R393" s="93" t="str">
        <f t="shared" si="68"/>
        <v xml:space="preserve"> - Import Total</v>
      </c>
      <c r="S393" s="110">
        <f t="shared" si="60"/>
        <v>0</v>
      </c>
      <c r="T393" s="107">
        <f t="shared" si="61"/>
        <v>0</v>
      </c>
      <c r="V393" s="91"/>
      <c r="W393" s="91"/>
      <c r="X393" s="91"/>
      <c r="Y393" s="91"/>
      <c r="Z393" s="91"/>
      <c r="AA393" s="91"/>
    </row>
    <row r="394" spans="3:27" x14ac:dyDescent="0.25">
      <c r="C394" s="95"/>
      <c r="D394" s="54"/>
      <c r="E394" s="8"/>
      <c r="F394" s="8"/>
      <c r="G394" s="8"/>
      <c r="H394" s="48"/>
      <c r="I394" s="49"/>
      <c r="J394" s="8"/>
      <c r="K394" s="9"/>
      <c r="L394" s="104" t="str">
        <f t="shared" si="66"/>
        <v/>
      </c>
      <c r="M394" s="105" t="str">
        <f t="shared" si="67"/>
        <v/>
      </c>
      <c r="N394" s="93">
        <f t="shared" si="62"/>
        <v>0</v>
      </c>
      <c r="O394" s="106">
        <f t="shared" si="63"/>
        <v>0</v>
      </c>
      <c r="P394" s="93" t="str">
        <f t="shared" si="64"/>
        <v>Dins Periode Legal</v>
      </c>
      <c r="Q394" s="93" t="str">
        <f t="shared" si="65"/>
        <v xml:space="preserve"> - Dins Periode Legal</v>
      </c>
      <c r="R394" s="93" t="str">
        <f t="shared" si="68"/>
        <v xml:space="preserve"> - Import Total</v>
      </c>
      <c r="S394" s="110">
        <f t="shared" si="60"/>
        <v>0</v>
      </c>
      <c r="T394" s="107">
        <f t="shared" si="61"/>
        <v>0</v>
      </c>
      <c r="V394" s="91"/>
      <c r="W394" s="91"/>
      <c r="X394" s="91"/>
      <c r="Y394" s="91"/>
      <c r="Z394" s="91"/>
      <c r="AA394" s="91"/>
    </row>
    <row r="395" spans="3:27" x14ac:dyDescent="0.25">
      <c r="C395" s="95"/>
      <c r="D395" s="54"/>
      <c r="E395" s="8"/>
      <c r="F395" s="8"/>
      <c r="G395" s="8"/>
      <c r="H395" s="48"/>
      <c r="I395" s="49"/>
      <c r="J395" s="8"/>
      <c r="K395" s="9"/>
      <c r="L395" s="104" t="str">
        <f t="shared" si="66"/>
        <v/>
      </c>
      <c r="M395" s="105" t="str">
        <f t="shared" si="67"/>
        <v/>
      </c>
      <c r="N395" s="93">
        <f t="shared" si="62"/>
        <v>0</v>
      </c>
      <c r="O395" s="106">
        <f t="shared" si="63"/>
        <v>0</v>
      </c>
      <c r="P395" s="93" t="str">
        <f t="shared" si="64"/>
        <v>Dins Periode Legal</v>
      </c>
      <c r="Q395" s="93" t="str">
        <f t="shared" si="65"/>
        <v xml:space="preserve"> - Dins Periode Legal</v>
      </c>
      <c r="R395" s="93" t="str">
        <f t="shared" si="68"/>
        <v xml:space="preserve"> - Import Total</v>
      </c>
      <c r="S395" s="110">
        <f t="shared" si="60"/>
        <v>0</v>
      </c>
      <c r="T395" s="107">
        <f t="shared" si="61"/>
        <v>0</v>
      </c>
      <c r="V395" s="91"/>
      <c r="W395" s="91"/>
      <c r="X395" s="91"/>
      <c r="Y395" s="91"/>
      <c r="Z395" s="91"/>
      <c r="AA395" s="91"/>
    </row>
    <row r="396" spans="3:27" x14ac:dyDescent="0.25">
      <c r="C396" s="95"/>
      <c r="D396" s="54"/>
      <c r="E396" s="8"/>
      <c r="F396" s="8"/>
      <c r="G396" s="8"/>
      <c r="H396" s="48"/>
      <c r="I396" s="49"/>
      <c r="J396" s="8"/>
      <c r="K396" s="9"/>
      <c r="L396" s="104" t="str">
        <f t="shared" si="66"/>
        <v/>
      </c>
      <c r="M396" s="105" t="str">
        <f t="shared" si="67"/>
        <v/>
      </c>
      <c r="N396" s="93">
        <f t="shared" si="62"/>
        <v>0</v>
      </c>
      <c r="O396" s="106">
        <f t="shared" si="63"/>
        <v>0</v>
      </c>
      <c r="P396" s="93" t="str">
        <f t="shared" si="64"/>
        <v>Dins Periode Legal</v>
      </c>
      <c r="Q396" s="93" t="str">
        <f t="shared" si="65"/>
        <v xml:space="preserve"> - Dins Periode Legal</v>
      </c>
      <c r="R396" s="93" t="str">
        <f t="shared" si="68"/>
        <v xml:space="preserve"> - Import Total</v>
      </c>
      <c r="S396" s="110">
        <f t="shared" si="60"/>
        <v>0</v>
      </c>
      <c r="T396" s="107">
        <f t="shared" si="61"/>
        <v>0</v>
      </c>
      <c r="V396" s="91"/>
      <c r="W396" s="91"/>
      <c r="X396" s="91"/>
      <c r="Y396" s="91"/>
      <c r="Z396" s="91"/>
      <c r="AA396" s="91"/>
    </row>
    <row r="397" spans="3:27" x14ac:dyDescent="0.25">
      <c r="C397" s="95"/>
      <c r="D397" s="54"/>
      <c r="E397" s="8"/>
      <c r="F397" s="8"/>
      <c r="G397" s="8"/>
      <c r="H397" s="48"/>
      <c r="I397" s="49"/>
      <c r="J397" s="8"/>
      <c r="K397" s="9"/>
      <c r="L397" s="104" t="str">
        <f t="shared" si="66"/>
        <v/>
      </c>
      <c r="M397" s="105" t="str">
        <f t="shared" si="67"/>
        <v/>
      </c>
      <c r="N397" s="93">
        <f t="shared" si="62"/>
        <v>0</v>
      </c>
      <c r="O397" s="106">
        <f t="shared" si="63"/>
        <v>0</v>
      </c>
      <c r="P397" s="93" t="str">
        <f t="shared" si="64"/>
        <v>Dins Periode Legal</v>
      </c>
      <c r="Q397" s="93" t="str">
        <f t="shared" si="65"/>
        <v xml:space="preserve"> - Dins Periode Legal</v>
      </c>
      <c r="R397" s="93" t="str">
        <f t="shared" si="68"/>
        <v xml:space="preserve"> - Import Total</v>
      </c>
      <c r="S397" s="110">
        <f t="shared" si="60"/>
        <v>0</v>
      </c>
      <c r="T397" s="107">
        <f t="shared" si="61"/>
        <v>0</v>
      </c>
      <c r="V397" s="91"/>
      <c r="W397" s="91"/>
      <c r="X397" s="91"/>
      <c r="Y397" s="91"/>
      <c r="Z397" s="91"/>
      <c r="AA397" s="91"/>
    </row>
    <row r="398" spans="3:27" x14ac:dyDescent="0.25">
      <c r="C398" s="95"/>
      <c r="D398" s="54"/>
      <c r="E398" s="8"/>
      <c r="F398" s="8"/>
      <c r="G398" s="8"/>
      <c r="H398" s="48"/>
      <c r="I398" s="49"/>
      <c r="J398" s="8"/>
      <c r="K398" s="9"/>
      <c r="L398" s="104" t="str">
        <f t="shared" si="66"/>
        <v/>
      </c>
      <c r="M398" s="105" t="str">
        <f t="shared" si="67"/>
        <v/>
      </c>
      <c r="N398" s="93">
        <f t="shared" si="62"/>
        <v>0</v>
      </c>
      <c r="O398" s="106">
        <f t="shared" si="63"/>
        <v>0</v>
      </c>
      <c r="P398" s="93" t="str">
        <f t="shared" si="64"/>
        <v>Dins Periode Legal</v>
      </c>
      <c r="Q398" s="93" t="str">
        <f t="shared" si="65"/>
        <v xml:space="preserve"> - Dins Periode Legal</v>
      </c>
      <c r="R398" s="93" t="str">
        <f t="shared" si="68"/>
        <v xml:space="preserve"> - Import Total</v>
      </c>
      <c r="S398" s="110">
        <f t="shared" si="60"/>
        <v>0</v>
      </c>
      <c r="T398" s="107">
        <f t="shared" si="61"/>
        <v>0</v>
      </c>
      <c r="V398" s="91"/>
      <c r="W398" s="91"/>
      <c r="X398" s="91"/>
      <c r="Y398" s="91"/>
      <c r="Z398" s="91"/>
      <c r="AA398" s="91"/>
    </row>
    <row r="399" spans="3:27" x14ac:dyDescent="0.25">
      <c r="C399" s="95"/>
      <c r="D399" s="54"/>
      <c r="E399" s="8"/>
      <c r="F399" s="8"/>
      <c r="G399" s="8"/>
      <c r="H399" s="48"/>
      <c r="I399" s="49"/>
      <c r="J399" s="8"/>
      <c r="K399" s="9"/>
      <c r="L399" s="104" t="str">
        <f t="shared" si="66"/>
        <v/>
      </c>
      <c r="M399" s="105" t="str">
        <f t="shared" si="67"/>
        <v/>
      </c>
      <c r="N399" s="93">
        <f t="shared" si="62"/>
        <v>0</v>
      </c>
      <c r="O399" s="106">
        <f t="shared" si="63"/>
        <v>0</v>
      </c>
      <c r="P399" s="93" t="str">
        <f t="shared" si="64"/>
        <v>Dins Periode Legal</v>
      </c>
      <c r="Q399" s="93" t="str">
        <f t="shared" si="65"/>
        <v xml:space="preserve"> - Dins Periode Legal</v>
      </c>
      <c r="R399" s="93" t="str">
        <f t="shared" si="68"/>
        <v xml:space="preserve"> - Import Total</v>
      </c>
      <c r="S399" s="110">
        <f t="shared" si="60"/>
        <v>0</v>
      </c>
      <c r="T399" s="107">
        <f t="shared" si="61"/>
        <v>0</v>
      </c>
      <c r="V399" s="91"/>
      <c r="W399" s="91"/>
      <c r="X399" s="91"/>
      <c r="Y399" s="91"/>
      <c r="Z399" s="91"/>
      <c r="AA399" s="91"/>
    </row>
    <row r="400" spans="3:27" x14ac:dyDescent="0.25">
      <c r="C400" s="95"/>
      <c r="D400" s="54"/>
      <c r="E400" s="8"/>
      <c r="F400" s="8"/>
      <c r="G400" s="8"/>
      <c r="H400" s="48"/>
      <c r="I400" s="49"/>
      <c r="J400" s="8"/>
      <c r="K400" s="9"/>
      <c r="L400" s="104" t="str">
        <f t="shared" si="66"/>
        <v/>
      </c>
      <c r="M400" s="105" t="str">
        <f t="shared" si="67"/>
        <v/>
      </c>
      <c r="N400" s="93">
        <f t="shared" si="62"/>
        <v>0</v>
      </c>
      <c r="O400" s="106">
        <f t="shared" si="63"/>
        <v>0</v>
      </c>
      <c r="P400" s="93" t="str">
        <f t="shared" si="64"/>
        <v>Dins Periode Legal</v>
      </c>
      <c r="Q400" s="93" t="str">
        <f t="shared" si="65"/>
        <v xml:space="preserve"> - Dins Periode Legal</v>
      </c>
      <c r="R400" s="93" t="str">
        <f t="shared" si="68"/>
        <v xml:space="preserve"> - Import Total</v>
      </c>
      <c r="S400" s="110">
        <f t="shared" si="60"/>
        <v>0</v>
      </c>
      <c r="T400" s="107">
        <f t="shared" si="61"/>
        <v>0</v>
      </c>
      <c r="V400" s="91"/>
      <c r="W400" s="91"/>
      <c r="X400" s="91"/>
      <c r="Y400" s="91"/>
      <c r="Z400" s="91"/>
      <c r="AA400" s="91"/>
    </row>
    <row r="401" spans="3:27" x14ac:dyDescent="0.25">
      <c r="C401" s="95"/>
      <c r="D401" s="54"/>
      <c r="E401" s="8"/>
      <c r="F401" s="8"/>
      <c r="G401" s="8"/>
      <c r="H401" s="48"/>
      <c r="I401" s="49"/>
      <c r="J401" s="8"/>
      <c r="K401" s="9"/>
      <c r="L401" s="104" t="str">
        <f t="shared" si="66"/>
        <v/>
      </c>
      <c r="M401" s="105" t="str">
        <f t="shared" si="67"/>
        <v/>
      </c>
      <c r="N401" s="93">
        <f t="shared" si="62"/>
        <v>0</v>
      </c>
      <c r="O401" s="106">
        <f t="shared" si="63"/>
        <v>0</v>
      </c>
      <c r="P401" s="93" t="str">
        <f t="shared" si="64"/>
        <v>Dins Periode Legal</v>
      </c>
      <c r="Q401" s="93" t="str">
        <f t="shared" si="65"/>
        <v xml:space="preserve"> - Dins Periode Legal</v>
      </c>
      <c r="R401" s="93" t="str">
        <f t="shared" si="68"/>
        <v xml:space="preserve"> - Import Total</v>
      </c>
      <c r="S401" s="110">
        <f t="shared" si="60"/>
        <v>0</v>
      </c>
      <c r="T401" s="107">
        <f t="shared" si="61"/>
        <v>0</v>
      </c>
      <c r="V401" s="91"/>
      <c r="W401" s="91"/>
      <c r="X401" s="91"/>
      <c r="Y401" s="91"/>
      <c r="Z401" s="91"/>
      <c r="AA401" s="91"/>
    </row>
    <row r="402" spans="3:27" x14ac:dyDescent="0.25">
      <c r="C402" s="95"/>
      <c r="D402" s="54"/>
      <c r="E402" s="8"/>
      <c r="F402" s="8"/>
      <c r="G402" s="8"/>
      <c r="H402" s="48"/>
      <c r="I402" s="49"/>
      <c r="J402" s="8"/>
      <c r="K402" s="9"/>
      <c r="L402" s="104" t="str">
        <f t="shared" si="66"/>
        <v/>
      </c>
      <c r="M402" s="105" t="str">
        <f t="shared" si="67"/>
        <v/>
      </c>
      <c r="N402" s="93">
        <f t="shared" si="62"/>
        <v>0</v>
      </c>
      <c r="O402" s="106">
        <f t="shared" si="63"/>
        <v>0</v>
      </c>
      <c r="P402" s="93" t="str">
        <f t="shared" si="64"/>
        <v>Dins Periode Legal</v>
      </c>
      <c r="Q402" s="93" t="str">
        <f t="shared" si="65"/>
        <v xml:space="preserve"> - Dins Periode Legal</v>
      </c>
      <c r="R402" s="93" t="str">
        <f t="shared" si="68"/>
        <v xml:space="preserve"> - Import Total</v>
      </c>
      <c r="S402" s="110">
        <f t="shared" si="60"/>
        <v>0</v>
      </c>
      <c r="T402" s="107">
        <f t="shared" si="61"/>
        <v>0</v>
      </c>
      <c r="V402" s="91"/>
      <c r="W402" s="91"/>
      <c r="X402" s="91"/>
      <c r="Y402" s="91"/>
      <c r="Z402" s="91"/>
      <c r="AA402" s="91"/>
    </row>
    <row r="403" spans="3:27" x14ac:dyDescent="0.25">
      <c r="C403" s="95"/>
      <c r="D403" s="54"/>
      <c r="E403" s="8"/>
      <c r="F403" s="8"/>
      <c r="G403" s="8"/>
      <c r="H403" s="48"/>
      <c r="I403" s="49"/>
      <c r="J403" s="8"/>
      <c r="K403" s="9"/>
      <c r="L403" s="104" t="str">
        <f t="shared" si="66"/>
        <v/>
      </c>
      <c r="M403" s="105" t="str">
        <f t="shared" si="67"/>
        <v/>
      </c>
      <c r="N403" s="93">
        <f t="shared" si="62"/>
        <v>0</v>
      </c>
      <c r="O403" s="106">
        <f t="shared" si="63"/>
        <v>0</v>
      </c>
      <c r="P403" s="93" t="str">
        <f t="shared" si="64"/>
        <v>Dins Periode Legal</v>
      </c>
      <c r="Q403" s="93" t="str">
        <f t="shared" si="65"/>
        <v xml:space="preserve"> - Dins Periode Legal</v>
      </c>
      <c r="R403" s="93" t="str">
        <f t="shared" si="68"/>
        <v xml:space="preserve"> - Import Total</v>
      </c>
      <c r="S403" s="110">
        <f t="shared" si="60"/>
        <v>0</v>
      </c>
      <c r="T403" s="107">
        <f t="shared" si="61"/>
        <v>0</v>
      </c>
      <c r="V403" s="91"/>
      <c r="W403" s="91"/>
      <c r="X403" s="91"/>
      <c r="Y403" s="91"/>
      <c r="Z403" s="91"/>
      <c r="AA403" s="91"/>
    </row>
    <row r="404" spans="3:27" x14ac:dyDescent="0.25">
      <c r="C404" s="95"/>
      <c r="D404" s="54"/>
      <c r="E404" s="8"/>
      <c r="F404" s="8"/>
      <c r="G404" s="8"/>
      <c r="H404" s="48"/>
      <c r="I404" s="49"/>
      <c r="J404" s="8"/>
      <c r="K404" s="9"/>
      <c r="L404" s="104" t="str">
        <f t="shared" si="66"/>
        <v/>
      </c>
      <c r="M404" s="105" t="str">
        <f t="shared" si="67"/>
        <v/>
      </c>
      <c r="N404" s="93">
        <f t="shared" si="62"/>
        <v>0</v>
      </c>
      <c r="O404" s="106">
        <f t="shared" si="63"/>
        <v>0</v>
      </c>
      <c r="P404" s="93" t="str">
        <f t="shared" si="64"/>
        <v>Dins Periode Legal</v>
      </c>
      <c r="Q404" s="93" t="str">
        <f t="shared" si="65"/>
        <v xml:space="preserve"> - Dins Periode Legal</v>
      </c>
      <c r="R404" s="93" t="str">
        <f t="shared" si="68"/>
        <v xml:space="preserve"> - Import Total</v>
      </c>
      <c r="S404" s="110">
        <f t="shared" ref="S404:S409" si="69">IF(M404="",0,K404/(VLOOKUP(R404,$X$9:$Y$27,2,FALSE))*N404)</f>
        <v>0</v>
      </c>
      <c r="T404" s="107">
        <f t="shared" ref="T404:T409" si="70">IF(L404="",0,1)</f>
        <v>0</v>
      </c>
      <c r="V404" s="91"/>
      <c r="W404" s="91"/>
      <c r="X404" s="91"/>
      <c r="Y404" s="91"/>
      <c r="Z404" s="91"/>
      <c r="AA404" s="91"/>
    </row>
    <row r="405" spans="3:27" x14ac:dyDescent="0.25">
      <c r="C405" s="95"/>
      <c r="D405" s="54"/>
      <c r="E405" s="8"/>
      <c r="F405" s="8"/>
      <c r="G405" s="8"/>
      <c r="H405" s="48"/>
      <c r="I405" s="49"/>
      <c r="J405" s="8"/>
      <c r="K405" s="9"/>
      <c r="L405" s="104" t="str">
        <f t="shared" si="66"/>
        <v/>
      </c>
      <c r="M405" s="105" t="str">
        <f t="shared" si="67"/>
        <v/>
      </c>
      <c r="N405" s="93">
        <f t="shared" si="62"/>
        <v>0</v>
      </c>
      <c r="O405" s="106">
        <f t="shared" si="63"/>
        <v>0</v>
      </c>
      <c r="P405" s="93" t="str">
        <f t="shared" si="64"/>
        <v>Dins Periode Legal</v>
      </c>
      <c r="Q405" s="93" t="str">
        <f t="shared" si="65"/>
        <v xml:space="preserve"> - Dins Periode Legal</v>
      </c>
      <c r="R405" s="93" t="str">
        <f t="shared" si="68"/>
        <v xml:space="preserve"> - Import Total</v>
      </c>
      <c r="S405" s="110">
        <f t="shared" si="69"/>
        <v>0</v>
      </c>
      <c r="T405" s="107">
        <f t="shared" si="70"/>
        <v>0</v>
      </c>
      <c r="V405" s="91"/>
      <c r="W405" s="91"/>
      <c r="X405" s="91"/>
      <c r="Y405" s="91"/>
      <c r="Z405" s="91"/>
      <c r="AA405" s="91"/>
    </row>
    <row r="406" spans="3:27" x14ac:dyDescent="0.25">
      <c r="C406" s="95"/>
      <c r="D406" s="54"/>
      <c r="E406" s="8"/>
      <c r="F406" s="8"/>
      <c r="G406" s="8"/>
      <c r="H406" s="48"/>
      <c r="I406" s="49"/>
      <c r="J406" s="8"/>
      <c r="K406" s="9"/>
      <c r="L406" s="104" t="str">
        <f t="shared" si="66"/>
        <v/>
      </c>
      <c r="M406" s="105" t="str">
        <f t="shared" si="67"/>
        <v/>
      </c>
      <c r="N406" s="93">
        <f t="shared" si="62"/>
        <v>0</v>
      </c>
      <c r="O406" s="106">
        <f t="shared" si="63"/>
        <v>0</v>
      </c>
      <c r="P406" s="93" t="str">
        <f t="shared" si="64"/>
        <v>Dins Periode Legal</v>
      </c>
      <c r="Q406" s="93" t="str">
        <f t="shared" si="65"/>
        <v xml:space="preserve"> - Dins Periode Legal</v>
      </c>
      <c r="R406" s="93" t="str">
        <f t="shared" si="68"/>
        <v xml:space="preserve"> - Import Total</v>
      </c>
      <c r="S406" s="110">
        <f t="shared" si="69"/>
        <v>0</v>
      </c>
      <c r="T406" s="107">
        <f t="shared" si="70"/>
        <v>0</v>
      </c>
      <c r="V406" s="91"/>
      <c r="W406" s="91"/>
      <c r="X406" s="91"/>
      <c r="Y406" s="91"/>
      <c r="Z406" s="91"/>
      <c r="AA406" s="91"/>
    </row>
    <row r="407" spans="3:27" x14ac:dyDescent="0.25">
      <c r="C407" s="95"/>
      <c r="D407" s="54"/>
      <c r="E407" s="8"/>
      <c r="F407" s="8"/>
      <c r="G407" s="8"/>
      <c r="H407" s="48"/>
      <c r="I407" s="49"/>
      <c r="J407" s="8"/>
      <c r="K407" s="9"/>
      <c r="L407" s="104" t="str">
        <f t="shared" si="66"/>
        <v/>
      </c>
      <c r="M407" s="105" t="str">
        <f t="shared" si="67"/>
        <v/>
      </c>
      <c r="N407" s="93">
        <f t="shared" si="62"/>
        <v>0</v>
      </c>
      <c r="O407" s="106">
        <f t="shared" si="63"/>
        <v>0</v>
      </c>
      <c r="P407" s="93" t="str">
        <f t="shared" si="64"/>
        <v>Dins Periode Legal</v>
      </c>
      <c r="Q407" s="93" t="str">
        <f t="shared" si="65"/>
        <v xml:space="preserve"> - Dins Periode Legal</v>
      </c>
      <c r="R407" s="93" t="str">
        <f t="shared" si="68"/>
        <v xml:space="preserve"> - Import Total</v>
      </c>
      <c r="S407" s="110">
        <f t="shared" si="69"/>
        <v>0</v>
      </c>
      <c r="T407" s="107">
        <f t="shared" si="70"/>
        <v>0</v>
      </c>
      <c r="V407" s="91"/>
      <c r="W407" s="91"/>
      <c r="X407" s="91"/>
      <c r="Y407" s="91"/>
      <c r="Z407" s="91"/>
      <c r="AA407" s="91"/>
    </row>
    <row r="408" spans="3:27" x14ac:dyDescent="0.25">
      <c r="C408" s="95"/>
      <c r="D408" s="54"/>
      <c r="E408" s="8"/>
      <c r="F408" s="8"/>
      <c r="G408" s="8"/>
      <c r="H408" s="48"/>
      <c r="I408" s="49"/>
      <c r="J408" s="8"/>
      <c r="K408" s="9"/>
      <c r="L408" s="104" t="str">
        <f t="shared" si="66"/>
        <v/>
      </c>
      <c r="M408" s="105" t="str">
        <f t="shared" si="67"/>
        <v/>
      </c>
      <c r="N408" s="93">
        <f t="shared" si="62"/>
        <v>0</v>
      </c>
      <c r="O408" s="106">
        <f t="shared" si="63"/>
        <v>0</v>
      </c>
      <c r="P408" s="93" t="str">
        <f t="shared" si="64"/>
        <v>Dins Periode Legal</v>
      </c>
      <c r="Q408" s="93" t="str">
        <f t="shared" si="65"/>
        <v xml:space="preserve"> - Dins Periode Legal</v>
      </c>
      <c r="R408" s="93" t="str">
        <f t="shared" si="68"/>
        <v xml:space="preserve"> - Import Total</v>
      </c>
      <c r="S408" s="110">
        <f t="shared" si="69"/>
        <v>0</v>
      </c>
      <c r="T408" s="107">
        <f t="shared" si="70"/>
        <v>0</v>
      </c>
      <c r="V408" s="91"/>
      <c r="W408" s="91"/>
      <c r="X408" s="91"/>
      <c r="Y408" s="91"/>
      <c r="Z408" s="91"/>
      <c r="AA408" s="91"/>
    </row>
    <row r="409" spans="3:27" x14ac:dyDescent="0.25">
      <c r="C409" s="95"/>
      <c r="D409" s="54"/>
      <c r="E409" s="8"/>
      <c r="F409" s="8"/>
      <c r="G409" s="8"/>
      <c r="H409" s="48"/>
      <c r="I409" s="49"/>
      <c r="J409" s="8"/>
      <c r="K409" s="9"/>
      <c r="L409" s="104" t="str">
        <f t="shared" si="66"/>
        <v/>
      </c>
      <c r="M409" s="105" t="str">
        <f t="shared" si="67"/>
        <v/>
      </c>
      <c r="N409" s="93">
        <f t="shared" si="62"/>
        <v>0</v>
      </c>
      <c r="O409" s="106">
        <f t="shared" si="63"/>
        <v>0</v>
      </c>
      <c r="P409" s="93" t="str">
        <f t="shared" si="64"/>
        <v>Dins Periode Legal</v>
      </c>
      <c r="Q409" s="93" t="str">
        <f t="shared" si="65"/>
        <v xml:space="preserve"> - Dins Periode Legal</v>
      </c>
      <c r="R409" s="93" t="str">
        <f t="shared" si="68"/>
        <v xml:space="preserve"> - Import Total</v>
      </c>
      <c r="S409" s="110">
        <f t="shared" si="69"/>
        <v>0</v>
      </c>
      <c r="T409" s="107">
        <f t="shared" si="70"/>
        <v>0</v>
      </c>
      <c r="V409" s="91"/>
      <c r="W409" s="91"/>
      <c r="X409" s="91"/>
      <c r="Y409" s="91"/>
      <c r="Z409" s="91"/>
      <c r="AA409" s="91"/>
    </row>
    <row r="410" spans="3:27" x14ac:dyDescent="0.25">
      <c r="C410" s="95"/>
      <c r="D410" s="54"/>
      <c r="E410" s="8"/>
      <c r="F410" s="8"/>
      <c r="G410" s="8"/>
      <c r="H410" s="48"/>
      <c r="I410" s="49"/>
      <c r="J410" s="8"/>
      <c r="K410" s="9"/>
      <c r="L410" s="104" t="str">
        <f t="shared" si="66"/>
        <v/>
      </c>
      <c r="M410" s="105" t="str">
        <f t="shared" si="67"/>
        <v/>
      </c>
      <c r="N410" s="93">
        <f t="shared" ref="N410:N427" si="71">IF(D410="",0,D410-C410)</f>
        <v>0</v>
      </c>
      <c r="O410" s="106">
        <f t="shared" ref="O410:O427" si="72">K410*N410</f>
        <v>0</v>
      </c>
      <c r="P410" s="93" t="str">
        <f t="shared" ref="P410:P427" si="73">IF(N410&lt;=30,"Dins Periode Legal","Fora Periode Legal")</f>
        <v>Dins Periode Legal</v>
      </c>
      <c r="Q410" s="93" t="str">
        <f t="shared" ref="Q410:Q427" si="74">CONCATENATE($M410," - ",P410)</f>
        <v xml:space="preserve"> - Dins Periode Legal</v>
      </c>
      <c r="R410" s="93" t="str">
        <f t="shared" si="68"/>
        <v xml:space="preserve"> - Import Total</v>
      </c>
      <c r="S410" s="110">
        <f t="shared" ref="S410:S427" si="75">IF(M410="",0,K410/(VLOOKUP(R410,$X$9:$Y$27,2,FALSE))*N410)</f>
        <v>0</v>
      </c>
      <c r="T410" s="107">
        <f t="shared" ref="T410:T427" si="76">IF(L410="",0,1)</f>
        <v>0</v>
      </c>
      <c r="V410" s="91"/>
      <c r="W410" s="91"/>
      <c r="X410" s="91"/>
      <c r="Y410" s="91"/>
      <c r="Z410" s="91"/>
      <c r="AA410" s="91"/>
    </row>
    <row r="411" spans="3:27" x14ac:dyDescent="0.25">
      <c r="C411" s="95"/>
      <c r="D411" s="54"/>
      <c r="E411" s="8"/>
      <c r="F411" s="8"/>
      <c r="G411" s="8"/>
      <c r="H411" s="173"/>
      <c r="I411" s="49"/>
      <c r="J411" s="8"/>
      <c r="K411" s="9"/>
      <c r="L411" s="104" t="str">
        <f t="shared" si="66"/>
        <v/>
      </c>
      <c r="M411" s="105" t="str">
        <f t="shared" si="67"/>
        <v/>
      </c>
      <c r="N411" s="93">
        <f t="shared" si="71"/>
        <v>0</v>
      </c>
      <c r="O411" s="106">
        <f t="shared" si="72"/>
        <v>0</v>
      </c>
      <c r="P411" s="93" t="str">
        <f t="shared" si="73"/>
        <v>Dins Periode Legal</v>
      </c>
      <c r="Q411" s="93" t="str">
        <f t="shared" si="74"/>
        <v xml:space="preserve"> - Dins Periode Legal</v>
      </c>
      <c r="R411" s="93" t="str">
        <f t="shared" si="68"/>
        <v xml:space="preserve"> - Import Total</v>
      </c>
      <c r="S411" s="110">
        <f t="shared" si="75"/>
        <v>0</v>
      </c>
      <c r="T411" s="107">
        <f t="shared" si="76"/>
        <v>0</v>
      </c>
      <c r="V411" s="91"/>
      <c r="W411" s="91"/>
      <c r="X411" s="91"/>
      <c r="Y411" s="91"/>
      <c r="Z411" s="91"/>
      <c r="AA411" s="91"/>
    </row>
    <row r="412" spans="3:27" x14ac:dyDescent="0.25">
      <c r="C412" s="95"/>
      <c r="D412" s="54"/>
      <c r="E412" s="8"/>
      <c r="F412" s="8"/>
      <c r="G412" s="8"/>
      <c r="H412" s="173"/>
      <c r="I412" s="49"/>
      <c r="J412" s="8"/>
      <c r="K412" s="9"/>
      <c r="L412" s="104" t="str">
        <f t="shared" si="66"/>
        <v/>
      </c>
      <c r="M412" s="105" t="str">
        <f t="shared" si="67"/>
        <v/>
      </c>
      <c r="N412" s="93">
        <f t="shared" si="71"/>
        <v>0</v>
      </c>
      <c r="O412" s="106">
        <f t="shared" si="72"/>
        <v>0</v>
      </c>
      <c r="P412" s="93" t="str">
        <f t="shared" si="73"/>
        <v>Dins Periode Legal</v>
      </c>
      <c r="Q412" s="93" t="str">
        <f t="shared" si="74"/>
        <v xml:space="preserve"> - Dins Periode Legal</v>
      </c>
      <c r="R412" s="93" t="str">
        <f t="shared" si="68"/>
        <v xml:space="preserve"> - Import Total</v>
      </c>
      <c r="S412" s="110">
        <f t="shared" si="75"/>
        <v>0</v>
      </c>
      <c r="T412" s="107">
        <f t="shared" si="76"/>
        <v>0</v>
      </c>
      <c r="V412" s="91"/>
      <c r="W412" s="91"/>
      <c r="X412" s="91"/>
      <c r="Y412" s="91"/>
      <c r="Z412" s="91"/>
      <c r="AA412" s="91"/>
    </row>
    <row r="413" spans="3:27" x14ac:dyDescent="0.25">
      <c r="C413" s="95"/>
      <c r="D413" s="54"/>
      <c r="E413" s="8"/>
      <c r="F413" s="8"/>
      <c r="G413" s="8"/>
      <c r="H413" s="48"/>
      <c r="I413" s="49"/>
      <c r="J413" s="8"/>
      <c r="K413" s="9"/>
      <c r="L413" s="104" t="str">
        <f t="shared" si="66"/>
        <v/>
      </c>
      <c r="M413" s="105" t="str">
        <f t="shared" si="67"/>
        <v/>
      </c>
      <c r="N413" s="93">
        <f t="shared" si="71"/>
        <v>0</v>
      </c>
      <c r="O413" s="106">
        <f t="shared" si="72"/>
        <v>0</v>
      </c>
      <c r="P413" s="93" t="str">
        <f t="shared" si="73"/>
        <v>Dins Periode Legal</v>
      </c>
      <c r="Q413" s="93" t="str">
        <f t="shared" si="74"/>
        <v xml:space="preserve"> - Dins Periode Legal</v>
      </c>
      <c r="R413" s="93" t="str">
        <f t="shared" si="68"/>
        <v xml:space="preserve"> - Import Total</v>
      </c>
      <c r="S413" s="110">
        <f t="shared" si="75"/>
        <v>0</v>
      </c>
      <c r="T413" s="107">
        <f t="shared" si="76"/>
        <v>0</v>
      </c>
      <c r="V413" s="91"/>
      <c r="W413" s="91"/>
      <c r="X413" s="91"/>
      <c r="Y413" s="91"/>
      <c r="Z413" s="91"/>
      <c r="AA413" s="91"/>
    </row>
    <row r="414" spans="3:27" x14ac:dyDescent="0.25">
      <c r="C414" s="95"/>
      <c r="D414" s="54"/>
      <c r="E414" s="8"/>
      <c r="F414" s="8"/>
      <c r="G414" s="8"/>
      <c r="H414" s="48"/>
      <c r="I414" s="49"/>
      <c r="J414" s="8"/>
      <c r="K414" s="9"/>
      <c r="L414" s="104" t="str">
        <f t="shared" si="66"/>
        <v/>
      </c>
      <c r="M414" s="105" t="str">
        <f t="shared" si="67"/>
        <v/>
      </c>
      <c r="N414" s="93">
        <f t="shared" si="71"/>
        <v>0</v>
      </c>
      <c r="O414" s="106">
        <f t="shared" si="72"/>
        <v>0</v>
      </c>
      <c r="P414" s="93" t="str">
        <f t="shared" si="73"/>
        <v>Dins Periode Legal</v>
      </c>
      <c r="Q414" s="93" t="str">
        <f t="shared" si="74"/>
        <v xml:space="preserve"> - Dins Periode Legal</v>
      </c>
      <c r="R414" s="93" t="str">
        <f t="shared" si="68"/>
        <v xml:space="preserve"> - Import Total</v>
      </c>
      <c r="S414" s="110">
        <f t="shared" si="75"/>
        <v>0</v>
      </c>
      <c r="T414" s="107">
        <f t="shared" si="76"/>
        <v>0</v>
      </c>
      <c r="V414" s="91"/>
      <c r="W414" s="91"/>
      <c r="X414" s="91"/>
      <c r="Y414" s="91"/>
      <c r="Z414" s="91"/>
      <c r="AA414" s="91"/>
    </row>
    <row r="415" spans="3:27" x14ac:dyDescent="0.25">
      <c r="C415" s="95"/>
      <c r="D415" s="54"/>
      <c r="E415" s="8"/>
      <c r="F415" s="8"/>
      <c r="G415" s="8"/>
      <c r="H415" s="48"/>
      <c r="I415" s="49"/>
      <c r="J415" s="8"/>
      <c r="K415" s="9"/>
      <c r="L415" s="104" t="str">
        <f t="shared" si="66"/>
        <v/>
      </c>
      <c r="M415" s="105" t="str">
        <f t="shared" si="67"/>
        <v/>
      </c>
      <c r="N415" s="93">
        <f t="shared" si="71"/>
        <v>0</v>
      </c>
      <c r="O415" s="106">
        <f t="shared" si="72"/>
        <v>0</v>
      </c>
      <c r="P415" s="93" t="str">
        <f t="shared" si="73"/>
        <v>Dins Periode Legal</v>
      </c>
      <c r="Q415" s="93" t="str">
        <f t="shared" si="74"/>
        <v xml:space="preserve"> - Dins Periode Legal</v>
      </c>
      <c r="R415" s="93" t="str">
        <f t="shared" si="68"/>
        <v xml:space="preserve"> - Import Total</v>
      </c>
      <c r="S415" s="110">
        <f t="shared" si="75"/>
        <v>0</v>
      </c>
      <c r="T415" s="107">
        <f t="shared" si="76"/>
        <v>0</v>
      </c>
      <c r="V415" s="91"/>
      <c r="W415" s="91"/>
      <c r="X415" s="91"/>
      <c r="Y415" s="91"/>
      <c r="Z415" s="91"/>
      <c r="AA415" s="91"/>
    </row>
    <row r="416" spans="3:27" x14ac:dyDescent="0.25">
      <c r="C416" s="95"/>
      <c r="D416" s="54"/>
      <c r="E416" s="8"/>
      <c r="F416" s="8"/>
      <c r="G416" s="8"/>
      <c r="H416" s="48"/>
      <c r="I416" s="49"/>
      <c r="J416" s="8"/>
      <c r="K416" s="9"/>
      <c r="L416" s="104" t="str">
        <f t="shared" si="66"/>
        <v/>
      </c>
      <c r="M416" s="105" t="str">
        <f t="shared" si="67"/>
        <v/>
      </c>
      <c r="N416" s="93">
        <f t="shared" si="71"/>
        <v>0</v>
      </c>
      <c r="O416" s="106">
        <f t="shared" si="72"/>
        <v>0</v>
      </c>
      <c r="P416" s="93" t="str">
        <f t="shared" si="73"/>
        <v>Dins Periode Legal</v>
      </c>
      <c r="Q416" s="93" t="str">
        <f t="shared" si="74"/>
        <v xml:space="preserve"> - Dins Periode Legal</v>
      </c>
      <c r="R416" s="93" t="str">
        <f t="shared" si="68"/>
        <v xml:space="preserve"> - Import Total</v>
      </c>
      <c r="S416" s="110">
        <f t="shared" si="75"/>
        <v>0</v>
      </c>
      <c r="T416" s="107">
        <f t="shared" si="76"/>
        <v>0</v>
      </c>
      <c r="V416" s="91"/>
      <c r="W416" s="91"/>
      <c r="X416" s="91"/>
      <c r="Y416" s="91"/>
      <c r="Z416" s="91"/>
      <c r="AA416" s="91"/>
    </row>
    <row r="417" spans="3:27" x14ac:dyDescent="0.25">
      <c r="C417" s="95"/>
      <c r="D417" s="54"/>
      <c r="E417" s="8"/>
      <c r="F417" s="8"/>
      <c r="G417" s="8"/>
      <c r="H417" s="48"/>
      <c r="I417" s="49"/>
      <c r="J417" s="8"/>
      <c r="K417" s="9"/>
      <c r="L417" s="104" t="str">
        <f t="shared" ref="L417:L480" si="77">IF(D417="","",MONTH(D417))</f>
        <v/>
      </c>
      <c r="M417" s="105" t="str">
        <f t="shared" ref="M417:M480" si="78">IF(L417="","",VLOOKUP(L417,$AJ$8:$AK$19,2,FALSE))</f>
        <v/>
      </c>
      <c r="N417" s="93">
        <f t="shared" si="71"/>
        <v>0</v>
      </c>
      <c r="O417" s="106">
        <f t="shared" si="72"/>
        <v>0</v>
      </c>
      <c r="P417" s="93" t="str">
        <f t="shared" si="73"/>
        <v>Dins Periode Legal</v>
      </c>
      <c r="Q417" s="93" t="str">
        <f t="shared" si="74"/>
        <v xml:space="preserve"> - Dins Periode Legal</v>
      </c>
      <c r="R417" s="93" t="str">
        <f t="shared" si="68"/>
        <v xml:space="preserve"> - Import Total</v>
      </c>
      <c r="S417" s="110">
        <f t="shared" si="75"/>
        <v>0</v>
      </c>
      <c r="T417" s="107">
        <f t="shared" si="76"/>
        <v>0</v>
      </c>
      <c r="V417" s="91"/>
      <c r="W417" s="91"/>
      <c r="X417" s="91"/>
      <c r="Y417" s="91"/>
      <c r="Z417" s="91"/>
      <c r="AA417" s="91"/>
    </row>
    <row r="418" spans="3:27" x14ac:dyDescent="0.25">
      <c r="C418" s="95"/>
      <c r="D418" s="54"/>
      <c r="E418" s="8"/>
      <c r="F418" s="8"/>
      <c r="G418" s="8"/>
      <c r="H418" s="48"/>
      <c r="I418" s="49"/>
      <c r="J418" s="8"/>
      <c r="K418" s="9"/>
      <c r="L418" s="104" t="str">
        <f t="shared" si="77"/>
        <v/>
      </c>
      <c r="M418" s="105" t="str">
        <f t="shared" si="78"/>
        <v/>
      </c>
      <c r="N418" s="93">
        <f t="shared" si="71"/>
        <v>0</v>
      </c>
      <c r="O418" s="106">
        <f t="shared" si="72"/>
        <v>0</v>
      </c>
      <c r="P418" s="93" t="str">
        <f t="shared" si="73"/>
        <v>Dins Periode Legal</v>
      </c>
      <c r="Q418" s="93" t="str">
        <f t="shared" si="74"/>
        <v xml:space="preserve"> - Dins Periode Legal</v>
      </c>
      <c r="R418" s="93" t="str">
        <f t="shared" si="68"/>
        <v xml:space="preserve"> - Import Total</v>
      </c>
      <c r="S418" s="110">
        <f t="shared" si="75"/>
        <v>0</v>
      </c>
      <c r="T418" s="107">
        <f t="shared" si="76"/>
        <v>0</v>
      </c>
      <c r="V418" s="91"/>
      <c r="W418" s="91"/>
      <c r="X418" s="91"/>
      <c r="Y418" s="91"/>
      <c r="Z418" s="91"/>
      <c r="AA418" s="91"/>
    </row>
    <row r="419" spans="3:27" x14ac:dyDescent="0.25">
      <c r="C419" s="95"/>
      <c r="D419" s="54"/>
      <c r="E419" s="8"/>
      <c r="F419" s="8"/>
      <c r="G419" s="8"/>
      <c r="H419" s="48"/>
      <c r="I419" s="49"/>
      <c r="J419" s="8"/>
      <c r="K419" s="9"/>
      <c r="L419" s="104" t="str">
        <f t="shared" si="77"/>
        <v/>
      </c>
      <c r="M419" s="105" t="str">
        <f t="shared" si="78"/>
        <v/>
      </c>
      <c r="N419" s="93">
        <f t="shared" si="71"/>
        <v>0</v>
      </c>
      <c r="O419" s="106">
        <f t="shared" si="72"/>
        <v>0</v>
      </c>
      <c r="P419" s="93" t="str">
        <f t="shared" si="73"/>
        <v>Dins Periode Legal</v>
      </c>
      <c r="Q419" s="93" t="str">
        <f t="shared" si="74"/>
        <v xml:space="preserve"> - Dins Periode Legal</v>
      </c>
      <c r="R419" s="93" t="str">
        <f t="shared" si="68"/>
        <v xml:space="preserve"> - Import Total</v>
      </c>
      <c r="S419" s="110">
        <f t="shared" si="75"/>
        <v>0</v>
      </c>
      <c r="T419" s="107">
        <f t="shared" si="76"/>
        <v>0</v>
      </c>
      <c r="V419" s="91"/>
      <c r="W419" s="91"/>
      <c r="X419" s="91"/>
      <c r="Y419" s="91"/>
      <c r="Z419" s="91"/>
      <c r="AA419" s="91"/>
    </row>
    <row r="420" spans="3:27" x14ac:dyDescent="0.25">
      <c r="C420" s="95"/>
      <c r="D420" s="54"/>
      <c r="E420" s="8"/>
      <c r="F420" s="8"/>
      <c r="G420" s="8"/>
      <c r="H420" s="48"/>
      <c r="I420" s="49"/>
      <c r="J420" s="8"/>
      <c r="K420" s="9"/>
      <c r="L420" s="104" t="str">
        <f t="shared" si="77"/>
        <v/>
      </c>
      <c r="M420" s="105" t="str">
        <f t="shared" si="78"/>
        <v/>
      </c>
      <c r="N420" s="93">
        <f t="shared" si="71"/>
        <v>0</v>
      </c>
      <c r="O420" s="106">
        <f t="shared" si="72"/>
        <v>0</v>
      </c>
      <c r="P420" s="93" t="str">
        <f t="shared" si="73"/>
        <v>Dins Periode Legal</v>
      </c>
      <c r="Q420" s="93" t="str">
        <f t="shared" si="74"/>
        <v xml:space="preserve"> - Dins Periode Legal</v>
      </c>
      <c r="R420" s="93" t="str">
        <f t="shared" si="68"/>
        <v xml:space="preserve"> - Import Total</v>
      </c>
      <c r="S420" s="110">
        <f t="shared" si="75"/>
        <v>0</v>
      </c>
      <c r="T420" s="107">
        <f t="shared" si="76"/>
        <v>0</v>
      </c>
      <c r="V420" s="91"/>
      <c r="W420" s="91"/>
      <c r="X420" s="91"/>
      <c r="Y420" s="91"/>
      <c r="Z420" s="91"/>
      <c r="AA420" s="91"/>
    </row>
    <row r="421" spans="3:27" x14ac:dyDescent="0.25">
      <c r="C421" s="95"/>
      <c r="D421" s="54"/>
      <c r="E421" s="8"/>
      <c r="F421" s="8"/>
      <c r="G421" s="8"/>
      <c r="H421" s="48"/>
      <c r="I421" s="49"/>
      <c r="J421" s="8"/>
      <c r="K421" s="9"/>
      <c r="L421" s="104" t="str">
        <f t="shared" si="77"/>
        <v/>
      </c>
      <c r="M421" s="105" t="str">
        <f t="shared" si="78"/>
        <v/>
      </c>
      <c r="N421" s="93">
        <f t="shared" si="71"/>
        <v>0</v>
      </c>
      <c r="O421" s="106">
        <f t="shared" si="72"/>
        <v>0</v>
      </c>
      <c r="P421" s="93" t="str">
        <f t="shared" si="73"/>
        <v>Dins Periode Legal</v>
      </c>
      <c r="Q421" s="93" t="str">
        <f t="shared" si="74"/>
        <v xml:space="preserve"> - Dins Periode Legal</v>
      </c>
      <c r="R421" s="93" t="str">
        <f t="shared" si="68"/>
        <v xml:space="preserve"> - Import Total</v>
      </c>
      <c r="S421" s="110">
        <f t="shared" si="75"/>
        <v>0</v>
      </c>
      <c r="T421" s="107">
        <f t="shared" si="76"/>
        <v>0</v>
      </c>
      <c r="V421" s="91"/>
      <c r="W421" s="91"/>
      <c r="X421" s="91"/>
      <c r="Y421" s="91"/>
      <c r="Z421" s="91"/>
      <c r="AA421" s="91"/>
    </row>
    <row r="422" spans="3:27" x14ac:dyDescent="0.25">
      <c r="C422" s="95"/>
      <c r="D422" s="54"/>
      <c r="E422" s="8"/>
      <c r="F422" s="8"/>
      <c r="G422" s="8"/>
      <c r="H422" s="48"/>
      <c r="I422" s="49"/>
      <c r="J422" s="8"/>
      <c r="K422" s="9"/>
      <c r="L422" s="104" t="str">
        <f t="shared" si="77"/>
        <v/>
      </c>
      <c r="M422" s="105" t="str">
        <f t="shared" si="78"/>
        <v/>
      </c>
      <c r="N422" s="93">
        <f t="shared" si="71"/>
        <v>0</v>
      </c>
      <c r="O422" s="106">
        <f t="shared" si="72"/>
        <v>0</v>
      </c>
      <c r="P422" s="93" t="str">
        <f t="shared" si="73"/>
        <v>Dins Periode Legal</v>
      </c>
      <c r="Q422" s="93" t="str">
        <f t="shared" si="74"/>
        <v xml:space="preserve"> - Dins Periode Legal</v>
      </c>
      <c r="R422" s="93" t="str">
        <f t="shared" si="68"/>
        <v xml:space="preserve"> - Import Total</v>
      </c>
      <c r="S422" s="110">
        <f t="shared" si="75"/>
        <v>0</v>
      </c>
      <c r="T422" s="107">
        <f t="shared" si="76"/>
        <v>0</v>
      </c>
      <c r="V422" s="91"/>
      <c r="W422" s="91"/>
      <c r="X422" s="91"/>
      <c r="Y422" s="91"/>
      <c r="Z422" s="91"/>
      <c r="AA422" s="91"/>
    </row>
    <row r="423" spans="3:27" x14ac:dyDescent="0.25">
      <c r="C423" s="95"/>
      <c r="D423" s="54"/>
      <c r="E423" s="8"/>
      <c r="F423" s="8"/>
      <c r="G423" s="8"/>
      <c r="H423" s="48"/>
      <c r="I423" s="49"/>
      <c r="J423" s="8"/>
      <c r="K423" s="9"/>
      <c r="L423" s="104" t="str">
        <f t="shared" si="77"/>
        <v/>
      </c>
      <c r="M423" s="105" t="str">
        <f t="shared" si="78"/>
        <v/>
      </c>
      <c r="N423" s="93">
        <f t="shared" si="71"/>
        <v>0</v>
      </c>
      <c r="O423" s="106">
        <f t="shared" si="72"/>
        <v>0</v>
      </c>
      <c r="P423" s="93" t="str">
        <f t="shared" si="73"/>
        <v>Dins Periode Legal</v>
      </c>
      <c r="Q423" s="93" t="str">
        <f t="shared" si="74"/>
        <v xml:space="preserve"> - Dins Periode Legal</v>
      </c>
      <c r="R423" s="93" t="str">
        <f t="shared" si="68"/>
        <v xml:space="preserve"> - Import Total</v>
      </c>
      <c r="S423" s="110">
        <f t="shared" si="75"/>
        <v>0</v>
      </c>
      <c r="T423" s="107">
        <f t="shared" si="76"/>
        <v>0</v>
      </c>
      <c r="V423" s="91"/>
      <c r="W423" s="91"/>
      <c r="X423" s="91"/>
      <c r="Y423" s="91"/>
      <c r="Z423" s="91"/>
      <c r="AA423" s="91"/>
    </row>
    <row r="424" spans="3:27" x14ac:dyDescent="0.25">
      <c r="C424" s="95"/>
      <c r="D424" s="54"/>
      <c r="E424" s="8"/>
      <c r="F424" s="8"/>
      <c r="G424" s="8"/>
      <c r="H424" s="48"/>
      <c r="I424" s="49"/>
      <c r="J424" s="8"/>
      <c r="K424" s="9"/>
      <c r="L424" s="104" t="str">
        <f t="shared" si="77"/>
        <v/>
      </c>
      <c r="M424" s="105" t="str">
        <f t="shared" si="78"/>
        <v/>
      </c>
      <c r="N424" s="93">
        <f t="shared" si="71"/>
        <v>0</v>
      </c>
      <c r="O424" s="106">
        <f t="shared" si="72"/>
        <v>0</v>
      </c>
      <c r="P424" s="93" t="str">
        <f t="shared" si="73"/>
        <v>Dins Periode Legal</v>
      </c>
      <c r="Q424" s="93" t="str">
        <f t="shared" si="74"/>
        <v xml:space="preserve"> - Dins Periode Legal</v>
      </c>
      <c r="R424" s="93" t="str">
        <f t="shared" si="68"/>
        <v xml:space="preserve"> - Import Total</v>
      </c>
      <c r="S424" s="110">
        <f t="shared" si="75"/>
        <v>0</v>
      </c>
      <c r="T424" s="107">
        <f t="shared" si="76"/>
        <v>0</v>
      </c>
      <c r="V424" s="91"/>
      <c r="W424" s="91"/>
      <c r="X424" s="91"/>
      <c r="Y424" s="91"/>
      <c r="Z424" s="91"/>
      <c r="AA424" s="91"/>
    </row>
    <row r="425" spans="3:27" x14ac:dyDescent="0.25">
      <c r="C425" s="95"/>
      <c r="D425" s="54"/>
      <c r="E425" s="8"/>
      <c r="F425" s="8"/>
      <c r="G425" s="8"/>
      <c r="H425" s="48"/>
      <c r="I425" s="49"/>
      <c r="J425" s="8"/>
      <c r="K425" s="9"/>
      <c r="L425" s="104" t="str">
        <f t="shared" si="77"/>
        <v/>
      </c>
      <c r="M425" s="105" t="str">
        <f t="shared" si="78"/>
        <v/>
      </c>
      <c r="N425" s="93">
        <f t="shared" si="71"/>
        <v>0</v>
      </c>
      <c r="O425" s="106">
        <f t="shared" si="72"/>
        <v>0</v>
      </c>
      <c r="P425" s="93" t="str">
        <f t="shared" si="73"/>
        <v>Dins Periode Legal</v>
      </c>
      <c r="Q425" s="93" t="str">
        <f t="shared" si="74"/>
        <v xml:space="preserve"> - Dins Periode Legal</v>
      </c>
      <c r="R425" s="93" t="str">
        <f t="shared" si="68"/>
        <v xml:space="preserve"> - Import Total</v>
      </c>
      <c r="S425" s="110">
        <f t="shared" si="75"/>
        <v>0</v>
      </c>
      <c r="T425" s="107">
        <f t="shared" si="76"/>
        <v>0</v>
      </c>
      <c r="V425" s="91"/>
      <c r="W425" s="91"/>
      <c r="X425" s="91"/>
      <c r="Y425" s="91"/>
      <c r="Z425" s="91"/>
      <c r="AA425" s="91"/>
    </row>
    <row r="426" spans="3:27" x14ac:dyDescent="0.25">
      <c r="C426" s="95"/>
      <c r="D426" s="54"/>
      <c r="E426" s="8"/>
      <c r="F426" s="8"/>
      <c r="G426" s="8"/>
      <c r="H426" s="48"/>
      <c r="I426" s="49"/>
      <c r="J426" s="8"/>
      <c r="K426" s="9"/>
      <c r="L426" s="104" t="str">
        <f t="shared" si="77"/>
        <v/>
      </c>
      <c r="M426" s="105" t="str">
        <f t="shared" si="78"/>
        <v/>
      </c>
      <c r="N426" s="93">
        <f t="shared" si="71"/>
        <v>0</v>
      </c>
      <c r="O426" s="106">
        <f t="shared" si="72"/>
        <v>0</v>
      </c>
      <c r="P426" s="93" t="str">
        <f t="shared" si="73"/>
        <v>Dins Periode Legal</v>
      </c>
      <c r="Q426" s="93" t="str">
        <f t="shared" si="74"/>
        <v xml:space="preserve"> - Dins Periode Legal</v>
      </c>
      <c r="R426" s="93" t="str">
        <f t="shared" si="68"/>
        <v xml:space="preserve"> - Import Total</v>
      </c>
      <c r="S426" s="110">
        <f t="shared" si="75"/>
        <v>0</v>
      </c>
      <c r="T426" s="107">
        <f t="shared" si="76"/>
        <v>0</v>
      </c>
      <c r="V426" s="91"/>
      <c r="W426" s="91"/>
      <c r="X426" s="91"/>
      <c r="Y426" s="91"/>
      <c r="Z426" s="91"/>
      <c r="AA426" s="91"/>
    </row>
    <row r="427" spans="3:27" x14ac:dyDescent="0.25">
      <c r="C427" s="95"/>
      <c r="D427" s="54"/>
      <c r="E427" s="8"/>
      <c r="F427" s="8"/>
      <c r="G427" s="8"/>
      <c r="H427" s="173"/>
      <c r="I427" s="49"/>
      <c r="J427" s="8"/>
      <c r="K427" s="9"/>
      <c r="L427" s="104" t="str">
        <f t="shared" si="77"/>
        <v/>
      </c>
      <c r="M427" s="105" t="str">
        <f t="shared" si="78"/>
        <v/>
      </c>
      <c r="N427" s="93">
        <f t="shared" si="71"/>
        <v>0</v>
      </c>
      <c r="O427" s="106">
        <f t="shared" si="72"/>
        <v>0</v>
      </c>
      <c r="P427" s="93" t="str">
        <f t="shared" si="73"/>
        <v>Dins Periode Legal</v>
      </c>
      <c r="Q427" s="93" t="str">
        <f t="shared" si="74"/>
        <v xml:space="preserve"> - Dins Periode Legal</v>
      </c>
      <c r="R427" s="93" t="str">
        <f t="shared" si="68"/>
        <v xml:space="preserve"> - Import Total</v>
      </c>
      <c r="S427" s="110">
        <f t="shared" si="75"/>
        <v>0</v>
      </c>
      <c r="T427" s="107">
        <f t="shared" si="76"/>
        <v>0</v>
      </c>
      <c r="V427" s="91"/>
      <c r="W427" s="91"/>
      <c r="X427" s="91"/>
      <c r="Y427" s="91"/>
      <c r="Z427" s="91"/>
      <c r="AA427" s="91"/>
    </row>
    <row r="428" spans="3:27" x14ac:dyDescent="0.25">
      <c r="C428" s="95"/>
      <c r="D428" s="95"/>
      <c r="E428" s="91"/>
      <c r="F428" s="91"/>
      <c r="G428" s="91"/>
      <c r="H428" s="173"/>
      <c r="I428" s="97"/>
      <c r="J428" s="91"/>
      <c r="K428" s="94"/>
      <c r="L428" s="104" t="str">
        <f t="shared" si="77"/>
        <v/>
      </c>
      <c r="M428" s="105" t="str">
        <f t="shared" si="78"/>
        <v/>
      </c>
      <c r="N428" s="93">
        <f t="shared" ref="N428:N491" si="79">IF(D428="",0,D428-C428)</f>
        <v>0</v>
      </c>
      <c r="O428" s="106">
        <f t="shared" ref="O428:O491" si="80">K428*N428</f>
        <v>0</v>
      </c>
      <c r="P428" s="93" t="str">
        <f t="shared" ref="P428:P491" si="81">IF(N428&lt;=30,"Dins Periode Legal","Fora Periode Legal")</f>
        <v>Dins Periode Legal</v>
      </c>
      <c r="Q428" s="93" t="str">
        <f t="shared" ref="Q428:Q491" si="82">CONCATENATE($M428," - ",P428)</f>
        <v xml:space="preserve"> - Dins Periode Legal</v>
      </c>
      <c r="R428" s="93" t="str">
        <f t="shared" si="68"/>
        <v xml:space="preserve"> - Import Total</v>
      </c>
      <c r="S428" s="110">
        <f t="shared" ref="S428:S491" si="83">IF(M428="",0,K428/(VLOOKUP(R428,$X$9:$Y$27,2,FALSE))*N428)</f>
        <v>0</v>
      </c>
      <c r="T428" s="107">
        <f t="shared" ref="T428:T491" si="84">IF(L428="",0,1)</f>
        <v>0</v>
      </c>
      <c r="V428" s="91"/>
      <c r="W428" s="91"/>
      <c r="X428" s="91"/>
      <c r="Y428" s="91"/>
      <c r="Z428" s="91"/>
      <c r="AA428" s="91"/>
    </row>
    <row r="429" spans="3:27" x14ac:dyDescent="0.25">
      <c r="C429" s="95"/>
      <c r="D429" s="95"/>
      <c r="E429" s="91"/>
      <c r="F429" s="91"/>
      <c r="G429" s="91"/>
      <c r="H429" s="96"/>
      <c r="I429" s="97"/>
      <c r="J429" s="91"/>
      <c r="K429" s="94"/>
      <c r="L429" s="104" t="str">
        <f t="shared" si="77"/>
        <v/>
      </c>
      <c r="M429" s="105" t="str">
        <f t="shared" si="78"/>
        <v/>
      </c>
      <c r="N429" s="93">
        <f t="shared" si="79"/>
        <v>0</v>
      </c>
      <c r="O429" s="106">
        <f t="shared" si="80"/>
        <v>0</v>
      </c>
      <c r="P429" s="93" t="str">
        <f t="shared" si="81"/>
        <v>Dins Periode Legal</v>
      </c>
      <c r="Q429" s="93" t="str">
        <f t="shared" si="82"/>
        <v xml:space="preserve"> - Dins Periode Legal</v>
      </c>
      <c r="R429" s="93" t="str">
        <f t="shared" si="68"/>
        <v xml:space="preserve"> - Import Total</v>
      </c>
      <c r="S429" s="110">
        <f t="shared" si="83"/>
        <v>0</v>
      </c>
      <c r="T429" s="107">
        <f t="shared" si="84"/>
        <v>0</v>
      </c>
      <c r="V429" s="91"/>
      <c r="W429" s="91"/>
      <c r="X429" s="91"/>
      <c r="Y429" s="91"/>
      <c r="Z429" s="91"/>
      <c r="AA429" s="91"/>
    </row>
    <row r="430" spans="3:27" x14ac:dyDescent="0.25">
      <c r="C430" s="95"/>
      <c r="D430" s="95"/>
      <c r="E430" s="91"/>
      <c r="F430" s="91"/>
      <c r="G430" s="91"/>
      <c r="H430" s="96"/>
      <c r="I430" s="97"/>
      <c r="J430" s="91"/>
      <c r="K430" s="94"/>
      <c r="L430" s="104" t="str">
        <f t="shared" si="77"/>
        <v/>
      </c>
      <c r="M430" s="105" t="str">
        <f t="shared" si="78"/>
        <v/>
      </c>
      <c r="N430" s="93">
        <f t="shared" si="79"/>
        <v>0</v>
      </c>
      <c r="O430" s="106">
        <f t="shared" si="80"/>
        <v>0</v>
      </c>
      <c r="P430" s="93" t="str">
        <f t="shared" si="81"/>
        <v>Dins Periode Legal</v>
      </c>
      <c r="Q430" s="93" t="str">
        <f t="shared" si="82"/>
        <v xml:space="preserve"> - Dins Periode Legal</v>
      </c>
      <c r="R430" s="93" t="str">
        <f t="shared" si="68"/>
        <v xml:space="preserve"> - Import Total</v>
      </c>
      <c r="S430" s="110">
        <f t="shared" si="83"/>
        <v>0</v>
      </c>
      <c r="T430" s="107">
        <f t="shared" si="84"/>
        <v>0</v>
      </c>
      <c r="V430" s="91"/>
      <c r="W430" s="91"/>
      <c r="X430" s="91"/>
      <c r="Y430" s="91"/>
      <c r="Z430" s="91"/>
      <c r="AA430" s="91"/>
    </row>
    <row r="431" spans="3:27" x14ac:dyDescent="0.25">
      <c r="C431" s="95"/>
      <c r="D431" s="95"/>
      <c r="E431" s="91"/>
      <c r="F431" s="91"/>
      <c r="G431" s="91"/>
      <c r="H431" s="96"/>
      <c r="I431" s="97"/>
      <c r="J431" s="91"/>
      <c r="K431" s="94"/>
      <c r="L431" s="104" t="str">
        <f t="shared" si="77"/>
        <v/>
      </c>
      <c r="M431" s="105" t="str">
        <f t="shared" si="78"/>
        <v/>
      </c>
      <c r="N431" s="93">
        <f t="shared" si="79"/>
        <v>0</v>
      </c>
      <c r="O431" s="106">
        <f t="shared" si="80"/>
        <v>0</v>
      </c>
      <c r="P431" s="93" t="str">
        <f t="shared" si="81"/>
        <v>Dins Periode Legal</v>
      </c>
      <c r="Q431" s="93" t="str">
        <f t="shared" si="82"/>
        <v xml:space="preserve"> - Dins Periode Legal</v>
      </c>
      <c r="R431" s="93" t="str">
        <f t="shared" si="68"/>
        <v xml:space="preserve"> - Import Total</v>
      </c>
      <c r="S431" s="110">
        <f t="shared" si="83"/>
        <v>0</v>
      </c>
      <c r="T431" s="107">
        <f t="shared" si="84"/>
        <v>0</v>
      </c>
      <c r="V431" s="91"/>
      <c r="W431" s="91"/>
      <c r="X431" s="91"/>
      <c r="Y431" s="91"/>
      <c r="Z431" s="91"/>
      <c r="AA431" s="91"/>
    </row>
    <row r="432" spans="3:27" x14ac:dyDescent="0.25">
      <c r="C432" s="95"/>
      <c r="D432" s="95"/>
      <c r="E432" s="91"/>
      <c r="F432" s="91"/>
      <c r="G432" s="91"/>
      <c r="H432" s="96"/>
      <c r="I432" s="97"/>
      <c r="J432" s="91"/>
      <c r="K432" s="94"/>
      <c r="L432" s="104" t="str">
        <f t="shared" si="77"/>
        <v/>
      </c>
      <c r="M432" s="105" t="str">
        <f t="shared" si="78"/>
        <v/>
      </c>
      <c r="N432" s="93">
        <f t="shared" si="79"/>
        <v>0</v>
      </c>
      <c r="O432" s="106">
        <f t="shared" si="80"/>
        <v>0</v>
      </c>
      <c r="P432" s="93" t="str">
        <f t="shared" si="81"/>
        <v>Dins Periode Legal</v>
      </c>
      <c r="Q432" s="93" t="str">
        <f t="shared" si="82"/>
        <v xml:space="preserve"> - Dins Periode Legal</v>
      </c>
      <c r="R432" s="93" t="str">
        <f t="shared" si="68"/>
        <v xml:space="preserve"> - Import Total</v>
      </c>
      <c r="S432" s="110">
        <f t="shared" si="83"/>
        <v>0</v>
      </c>
      <c r="T432" s="107">
        <f t="shared" si="84"/>
        <v>0</v>
      </c>
      <c r="V432" s="91"/>
      <c r="W432" s="91"/>
      <c r="X432" s="91"/>
      <c r="Y432" s="91"/>
      <c r="Z432" s="91"/>
      <c r="AA432" s="91"/>
    </row>
    <row r="433" spans="3:27" x14ac:dyDescent="0.25">
      <c r="C433" s="95"/>
      <c r="D433" s="95"/>
      <c r="E433" s="91"/>
      <c r="F433" s="91"/>
      <c r="G433" s="91"/>
      <c r="H433" s="96"/>
      <c r="I433" s="97"/>
      <c r="J433" s="91"/>
      <c r="K433" s="94"/>
      <c r="L433" s="104" t="str">
        <f t="shared" si="77"/>
        <v/>
      </c>
      <c r="M433" s="105" t="str">
        <f t="shared" si="78"/>
        <v/>
      </c>
      <c r="N433" s="93">
        <f t="shared" si="79"/>
        <v>0</v>
      </c>
      <c r="O433" s="106">
        <f t="shared" si="80"/>
        <v>0</v>
      </c>
      <c r="P433" s="93" t="str">
        <f t="shared" si="81"/>
        <v>Dins Periode Legal</v>
      </c>
      <c r="Q433" s="93" t="str">
        <f t="shared" si="82"/>
        <v xml:space="preserve"> - Dins Periode Legal</v>
      </c>
      <c r="R433" s="93" t="str">
        <f t="shared" si="68"/>
        <v xml:space="preserve"> - Import Total</v>
      </c>
      <c r="S433" s="110">
        <f t="shared" si="83"/>
        <v>0</v>
      </c>
      <c r="T433" s="107">
        <f t="shared" si="84"/>
        <v>0</v>
      </c>
      <c r="V433" s="91"/>
      <c r="W433" s="91"/>
      <c r="X433" s="91"/>
      <c r="Y433" s="91"/>
      <c r="Z433" s="91"/>
      <c r="AA433" s="91"/>
    </row>
    <row r="434" spans="3:27" x14ac:dyDescent="0.25">
      <c r="C434" s="95"/>
      <c r="D434" s="95"/>
      <c r="E434" s="91"/>
      <c r="F434" s="91"/>
      <c r="G434" s="91"/>
      <c r="H434" s="96"/>
      <c r="I434" s="97"/>
      <c r="J434" s="91"/>
      <c r="K434" s="94"/>
      <c r="L434" s="104" t="str">
        <f t="shared" si="77"/>
        <v/>
      </c>
      <c r="M434" s="105" t="str">
        <f t="shared" si="78"/>
        <v/>
      </c>
      <c r="N434" s="93">
        <f t="shared" si="79"/>
        <v>0</v>
      </c>
      <c r="O434" s="106">
        <f t="shared" si="80"/>
        <v>0</v>
      </c>
      <c r="P434" s="93" t="str">
        <f t="shared" si="81"/>
        <v>Dins Periode Legal</v>
      </c>
      <c r="Q434" s="93" t="str">
        <f t="shared" si="82"/>
        <v xml:space="preserve"> - Dins Periode Legal</v>
      </c>
      <c r="R434" s="93" t="str">
        <f t="shared" si="68"/>
        <v xml:space="preserve"> - Import Total</v>
      </c>
      <c r="S434" s="110">
        <f t="shared" si="83"/>
        <v>0</v>
      </c>
      <c r="T434" s="107">
        <f t="shared" si="84"/>
        <v>0</v>
      </c>
      <c r="V434" s="91"/>
      <c r="W434" s="91"/>
      <c r="X434" s="91"/>
      <c r="Y434" s="91"/>
      <c r="Z434" s="91"/>
      <c r="AA434" s="91"/>
    </row>
    <row r="435" spans="3:27" x14ac:dyDescent="0.25">
      <c r="C435" s="95"/>
      <c r="D435" s="95"/>
      <c r="E435" s="91"/>
      <c r="F435" s="91"/>
      <c r="G435" s="91"/>
      <c r="H435" s="96"/>
      <c r="I435" s="97"/>
      <c r="J435" s="91"/>
      <c r="K435" s="94"/>
      <c r="L435" s="104" t="str">
        <f t="shared" si="77"/>
        <v/>
      </c>
      <c r="M435" s="105" t="str">
        <f t="shared" si="78"/>
        <v/>
      </c>
      <c r="N435" s="93">
        <f t="shared" si="79"/>
        <v>0</v>
      </c>
      <c r="O435" s="106">
        <f t="shared" si="80"/>
        <v>0</v>
      </c>
      <c r="P435" s="93" t="str">
        <f t="shared" si="81"/>
        <v>Dins Periode Legal</v>
      </c>
      <c r="Q435" s="93" t="str">
        <f t="shared" si="82"/>
        <v xml:space="preserve"> - Dins Periode Legal</v>
      </c>
      <c r="R435" s="93" t="str">
        <f t="shared" si="68"/>
        <v xml:space="preserve"> - Import Total</v>
      </c>
      <c r="S435" s="110">
        <f t="shared" si="83"/>
        <v>0</v>
      </c>
      <c r="T435" s="107">
        <f t="shared" si="84"/>
        <v>0</v>
      </c>
      <c r="V435" s="91"/>
      <c r="W435" s="91"/>
      <c r="X435" s="91"/>
      <c r="Y435" s="91"/>
      <c r="Z435" s="91"/>
      <c r="AA435" s="91"/>
    </row>
    <row r="436" spans="3:27" x14ac:dyDescent="0.25">
      <c r="C436" s="95"/>
      <c r="D436" s="95"/>
      <c r="E436" s="91"/>
      <c r="F436" s="91"/>
      <c r="G436" s="91"/>
      <c r="H436" s="96"/>
      <c r="I436" s="97"/>
      <c r="J436" s="91"/>
      <c r="K436" s="94"/>
      <c r="L436" s="104" t="str">
        <f t="shared" si="77"/>
        <v/>
      </c>
      <c r="M436" s="105" t="str">
        <f t="shared" si="78"/>
        <v/>
      </c>
      <c r="N436" s="93">
        <f t="shared" si="79"/>
        <v>0</v>
      </c>
      <c r="O436" s="106">
        <f t="shared" si="80"/>
        <v>0</v>
      </c>
      <c r="P436" s="93" t="str">
        <f t="shared" si="81"/>
        <v>Dins Periode Legal</v>
      </c>
      <c r="Q436" s="93" t="str">
        <f t="shared" si="82"/>
        <v xml:space="preserve"> - Dins Periode Legal</v>
      </c>
      <c r="R436" s="93" t="str">
        <f t="shared" si="68"/>
        <v xml:space="preserve"> - Import Total</v>
      </c>
      <c r="S436" s="110">
        <f t="shared" si="83"/>
        <v>0</v>
      </c>
      <c r="T436" s="107">
        <f t="shared" si="84"/>
        <v>0</v>
      </c>
      <c r="V436" s="91"/>
      <c r="W436" s="91"/>
      <c r="X436" s="91"/>
      <c r="Y436" s="91"/>
      <c r="Z436" s="91"/>
      <c r="AA436" s="91"/>
    </row>
    <row r="437" spans="3:27" x14ac:dyDescent="0.25">
      <c r="C437" s="95"/>
      <c r="D437" s="95"/>
      <c r="E437" s="91"/>
      <c r="F437" s="91"/>
      <c r="G437" s="91"/>
      <c r="H437" s="96"/>
      <c r="I437" s="97"/>
      <c r="J437" s="91"/>
      <c r="K437" s="94"/>
      <c r="L437" s="104" t="str">
        <f t="shared" si="77"/>
        <v/>
      </c>
      <c r="M437" s="105" t="str">
        <f t="shared" si="78"/>
        <v/>
      </c>
      <c r="N437" s="93">
        <f t="shared" si="79"/>
        <v>0</v>
      </c>
      <c r="O437" s="106">
        <f t="shared" si="80"/>
        <v>0</v>
      </c>
      <c r="P437" s="93" t="str">
        <f t="shared" si="81"/>
        <v>Dins Periode Legal</v>
      </c>
      <c r="Q437" s="93" t="str">
        <f t="shared" si="82"/>
        <v xml:space="preserve"> - Dins Periode Legal</v>
      </c>
      <c r="R437" s="93" t="str">
        <f t="shared" si="68"/>
        <v xml:space="preserve"> - Import Total</v>
      </c>
      <c r="S437" s="110">
        <f t="shared" si="83"/>
        <v>0</v>
      </c>
      <c r="T437" s="107">
        <f t="shared" si="84"/>
        <v>0</v>
      </c>
      <c r="V437" s="91"/>
      <c r="W437" s="91"/>
      <c r="X437" s="91"/>
      <c r="Y437" s="91"/>
      <c r="Z437" s="91"/>
      <c r="AA437" s="91"/>
    </row>
    <row r="438" spans="3:27" x14ac:dyDescent="0.25">
      <c r="C438" s="95"/>
      <c r="D438" s="95"/>
      <c r="E438" s="91"/>
      <c r="F438" s="91"/>
      <c r="G438" s="91"/>
      <c r="H438" s="96"/>
      <c r="I438" s="97"/>
      <c r="J438" s="91"/>
      <c r="K438" s="94"/>
      <c r="L438" s="104" t="str">
        <f t="shared" si="77"/>
        <v/>
      </c>
      <c r="M438" s="105" t="str">
        <f t="shared" si="78"/>
        <v/>
      </c>
      <c r="N438" s="93">
        <f t="shared" si="79"/>
        <v>0</v>
      </c>
      <c r="O438" s="106">
        <f t="shared" si="80"/>
        <v>0</v>
      </c>
      <c r="P438" s="93" t="str">
        <f t="shared" si="81"/>
        <v>Dins Periode Legal</v>
      </c>
      <c r="Q438" s="93" t="str">
        <f t="shared" si="82"/>
        <v xml:space="preserve"> - Dins Periode Legal</v>
      </c>
      <c r="R438" s="93" t="str">
        <f t="shared" ref="R438:R501" si="85">CONCATENATE($M438," - Import Total")</f>
        <v xml:space="preserve"> - Import Total</v>
      </c>
      <c r="S438" s="110">
        <f t="shared" si="83"/>
        <v>0</v>
      </c>
      <c r="T438" s="107">
        <f t="shared" si="84"/>
        <v>0</v>
      </c>
      <c r="V438" s="91"/>
      <c r="W438" s="91"/>
      <c r="X438" s="91"/>
      <c r="Y438" s="91"/>
      <c r="Z438" s="91"/>
      <c r="AA438" s="91"/>
    </row>
    <row r="439" spans="3:27" x14ac:dyDescent="0.25">
      <c r="C439" s="95"/>
      <c r="D439" s="95"/>
      <c r="E439" s="91"/>
      <c r="F439" s="91"/>
      <c r="G439" s="91"/>
      <c r="H439" s="96"/>
      <c r="I439" s="97"/>
      <c r="J439" s="91"/>
      <c r="K439" s="94"/>
      <c r="L439" s="104" t="str">
        <f t="shared" si="77"/>
        <v/>
      </c>
      <c r="M439" s="105" t="str">
        <f t="shared" si="78"/>
        <v/>
      </c>
      <c r="N439" s="93">
        <f t="shared" si="79"/>
        <v>0</v>
      </c>
      <c r="O439" s="106">
        <f t="shared" si="80"/>
        <v>0</v>
      </c>
      <c r="P439" s="93" t="str">
        <f t="shared" si="81"/>
        <v>Dins Periode Legal</v>
      </c>
      <c r="Q439" s="93" t="str">
        <f t="shared" si="82"/>
        <v xml:space="preserve"> - Dins Periode Legal</v>
      </c>
      <c r="R439" s="93" t="str">
        <f t="shared" si="85"/>
        <v xml:space="preserve"> - Import Total</v>
      </c>
      <c r="S439" s="110">
        <f t="shared" si="83"/>
        <v>0</v>
      </c>
      <c r="T439" s="107">
        <f t="shared" si="84"/>
        <v>0</v>
      </c>
      <c r="V439" s="91"/>
      <c r="W439" s="91"/>
      <c r="X439" s="91"/>
      <c r="Y439" s="91"/>
      <c r="Z439" s="91"/>
      <c r="AA439" s="91"/>
    </row>
    <row r="440" spans="3:27" x14ac:dyDescent="0.25">
      <c r="C440" s="95"/>
      <c r="D440" s="95"/>
      <c r="E440" s="91"/>
      <c r="F440" s="91"/>
      <c r="G440" s="91"/>
      <c r="H440" s="96"/>
      <c r="I440" s="97"/>
      <c r="J440" s="91"/>
      <c r="K440" s="94"/>
      <c r="L440" s="104" t="str">
        <f t="shared" si="77"/>
        <v/>
      </c>
      <c r="M440" s="105" t="str">
        <f t="shared" si="78"/>
        <v/>
      </c>
      <c r="N440" s="93">
        <f t="shared" si="79"/>
        <v>0</v>
      </c>
      <c r="O440" s="106">
        <f t="shared" si="80"/>
        <v>0</v>
      </c>
      <c r="P440" s="93" t="str">
        <f t="shared" si="81"/>
        <v>Dins Periode Legal</v>
      </c>
      <c r="Q440" s="93" t="str">
        <f t="shared" si="82"/>
        <v xml:space="preserve"> - Dins Periode Legal</v>
      </c>
      <c r="R440" s="93" t="str">
        <f t="shared" si="85"/>
        <v xml:space="preserve"> - Import Total</v>
      </c>
      <c r="S440" s="110">
        <f t="shared" si="83"/>
        <v>0</v>
      </c>
      <c r="T440" s="107">
        <f t="shared" si="84"/>
        <v>0</v>
      </c>
      <c r="V440" s="91"/>
      <c r="W440" s="91"/>
      <c r="X440" s="91"/>
      <c r="Y440" s="91"/>
      <c r="Z440" s="91"/>
      <c r="AA440" s="91"/>
    </row>
    <row r="441" spans="3:27" x14ac:dyDescent="0.25">
      <c r="C441" s="95"/>
      <c r="D441" s="95"/>
      <c r="E441" s="91"/>
      <c r="F441" s="91"/>
      <c r="G441" s="91"/>
      <c r="H441" s="96"/>
      <c r="I441" s="97"/>
      <c r="J441" s="91"/>
      <c r="K441" s="94"/>
      <c r="L441" s="104" t="str">
        <f t="shared" si="77"/>
        <v/>
      </c>
      <c r="M441" s="105" t="str">
        <f t="shared" si="78"/>
        <v/>
      </c>
      <c r="N441" s="93">
        <f t="shared" si="79"/>
        <v>0</v>
      </c>
      <c r="O441" s="106">
        <f t="shared" si="80"/>
        <v>0</v>
      </c>
      <c r="P441" s="93" t="str">
        <f t="shared" si="81"/>
        <v>Dins Periode Legal</v>
      </c>
      <c r="Q441" s="93" t="str">
        <f t="shared" si="82"/>
        <v xml:space="preserve"> - Dins Periode Legal</v>
      </c>
      <c r="R441" s="93" t="str">
        <f t="shared" si="85"/>
        <v xml:space="preserve"> - Import Total</v>
      </c>
      <c r="S441" s="110">
        <f t="shared" si="83"/>
        <v>0</v>
      </c>
      <c r="T441" s="107">
        <f t="shared" si="84"/>
        <v>0</v>
      </c>
      <c r="V441" s="91"/>
      <c r="W441" s="91"/>
      <c r="X441" s="91"/>
      <c r="Y441" s="91"/>
      <c r="Z441" s="91"/>
      <c r="AA441" s="91"/>
    </row>
    <row r="442" spans="3:27" x14ac:dyDescent="0.25">
      <c r="C442" s="95"/>
      <c r="D442" s="95"/>
      <c r="E442" s="91"/>
      <c r="F442" s="91"/>
      <c r="G442" s="91"/>
      <c r="H442" s="96"/>
      <c r="I442" s="97"/>
      <c r="J442" s="91"/>
      <c r="K442" s="94"/>
      <c r="L442" s="104" t="str">
        <f t="shared" si="77"/>
        <v/>
      </c>
      <c r="M442" s="105" t="str">
        <f t="shared" si="78"/>
        <v/>
      </c>
      <c r="N442" s="93">
        <f t="shared" si="79"/>
        <v>0</v>
      </c>
      <c r="O442" s="106">
        <f t="shared" si="80"/>
        <v>0</v>
      </c>
      <c r="P442" s="93" t="str">
        <f t="shared" si="81"/>
        <v>Dins Periode Legal</v>
      </c>
      <c r="Q442" s="93" t="str">
        <f t="shared" si="82"/>
        <v xml:space="preserve"> - Dins Periode Legal</v>
      </c>
      <c r="R442" s="93" t="str">
        <f t="shared" si="85"/>
        <v xml:space="preserve"> - Import Total</v>
      </c>
      <c r="S442" s="110">
        <f t="shared" si="83"/>
        <v>0</v>
      </c>
      <c r="T442" s="107">
        <f t="shared" si="84"/>
        <v>0</v>
      </c>
      <c r="V442" s="91"/>
      <c r="W442" s="91"/>
      <c r="X442" s="91"/>
      <c r="Y442" s="91"/>
      <c r="Z442" s="91"/>
      <c r="AA442" s="91"/>
    </row>
    <row r="443" spans="3:27" x14ac:dyDescent="0.25">
      <c r="C443" s="95"/>
      <c r="D443" s="95"/>
      <c r="E443" s="91"/>
      <c r="F443" s="91"/>
      <c r="G443" s="91"/>
      <c r="H443" s="96"/>
      <c r="I443" s="97"/>
      <c r="J443" s="91"/>
      <c r="K443" s="94"/>
      <c r="L443" s="104" t="str">
        <f t="shared" si="77"/>
        <v/>
      </c>
      <c r="M443" s="105" t="str">
        <f t="shared" si="78"/>
        <v/>
      </c>
      <c r="N443" s="93">
        <f t="shared" si="79"/>
        <v>0</v>
      </c>
      <c r="O443" s="106">
        <f t="shared" si="80"/>
        <v>0</v>
      </c>
      <c r="P443" s="93" t="str">
        <f t="shared" si="81"/>
        <v>Dins Periode Legal</v>
      </c>
      <c r="Q443" s="93" t="str">
        <f t="shared" si="82"/>
        <v xml:space="preserve"> - Dins Periode Legal</v>
      </c>
      <c r="R443" s="93" t="str">
        <f t="shared" si="85"/>
        <v xml:space="preserve"> - Import Total</v>
      </c>
      <c r="S443" s="110">
        <f t="shared" si="83"/>
        <v>0</v>
      </c>
      <c r="T443" s="107">
        <f t="shared" si="84"/>
        <v>0</v>
      </c>
      <c r="V443" s="91"/>
      <c r="W443" s="91"/>
      <c r="X443" s="91"/>
      <c r="Y443" s="91"/>
      <c r="Z443" s="91"/>
      <c r="AA443" s="91"/>
    </row>
    <row r="444" spans="3:27" x14ac:dyDescent="0.25">
      <c r="C444" s="95"/>
      <c r="D444" s="95"/>
      <c r="E444" s="91"/>
      <c r="F444" s="91"/>
      <c r="G444" s="91"/>
      <c r="H444" s="96"/>
      <c r="I444" s="97"/>
      <c r="J444" s="91"/>
      <c r="K444" s="94"/>
      <c r="L444" s="104" t="str">
        <f t="shared" si="77"/>
        <v/>
      </c>
      <c r="M444" s="105" t="str">
        <f t="shared" si="78"/>
        <v/>
      </c>
      <c r="N444" s="93">
        <f t="shared" si="79"/>
        <v>0</v>
      </c>
      <c r="O444" s="106">
        <f t="shared" si="80"/>
        <v>0</v>
      </c>
      <c r="P444" s="93" t="str">
        <f t="shared" si="81"/>
        <v>Dins Periode Legal</v>
      </c>
      <c r="Q444" s="93" t="str">
        <f t="shared" si="82"/>
        <v xml:space="preserve"> - Dins Periode Legal</v>
      </c>
      <c r="R444" s="93" t="str">
        <f t="shared" si="85"/>
        <v xml:space="preserve"> - Import Total</v>
      </c>
      <c r="S444" s="110">
        <f t="shared" si="83"/>
        <v>0</v>
      </c>
      <c r="T444" s="107">
        <f t="shared" si="84"/>
        <v>0</v>
      </c>
      <c r="V444" s="91"/>
      <c r="W444" s="91"/>
      <c r="X444" s="91"/>
      <c r="Y444" s="91"/>
      <c r="Z444" s="91"/>
      <c r="AA444" s="91"/>
    </row>
    <row r="445" spans="3:27" x14ac:dyDescent="0.25">
      <c r="C445" s="95"/>
      <c r="D445" s="95"/>
      <c r="E445" s="91"/>
      <c r="F445" s="91"/>
      <c r="G445" s="91"/>
      <c r="H445" s="96"/>
      <c r="I445" s="97"/>
      <c r="J445" s="91"/>
      <c r="K445" s="94"/>
      <c r="L445" s="104" t="str">
        <f t="shared" si="77"/>
        <v/>
      </c>
      <c r="M445" s="105" t="str">
        <f t="shared" si="78"/>
        <v/>
      </c>
      <c r="N445" s="93">
        <f t="shared" si="79"/>
        <v>0</v>
      </c>
      <c r="O445" s="106">
        <f t="shared" si="80"/>
        <v>0</v>
      </c>
      <c r="P445" s="93" t="str">
        <f t="shared" si="81"/>
        <v>Dins Periode Legal</v>
      </c>
      <c r="Q445" s="93" t="str">
        <f t="shared" si="82"/>
        <v xml:space="preserve"> - Dins Periode Legal</v>
      </c>
      <c r="R445" s="93" t="str">
        <f t="shared" si="85"/>
        <v xml:space="preserve"> - Import Total</v>
      </c>
      <c r="S445" s="110">
        <f t="shared" si="83"/>
        <v>0</v>
      </c>
      <c r="T445" s="107">
        <f t="shared" si="84"/>
        <v>0</v>
      </c>
      <c r="V445" s="91"/>
      <c r="W445" s="91"/>
      <c r="X445" s="91"/>
      <c r="Y445" s="91"/>
      <c r="Z445" s="91"/>
      <c r="AA445" s="91"/>
    </row>
    <row r="446" spans="3:27" x14ac:dyDescent="0.25">
      <c r="C446" s="95"/>
      <c r="D446" s="95"/>
      <c r="E446" s="91"/>
      <c r="F446" s="91"/>
      <c r="G446" s="91"/>
      <c r="H446" s="96"/>
      <c r="I446" s="97"/>
      <c r="J446" s="91"/>
      <c r="K446" s="94"/>
      <c r="L446" s="104" t="str">
        <f t="shared" si="77"/>
        <v/>
      </c>
      <c r="M446" s="105" t="str">
        <f t="shared" si="78"/>
        <v/>
      </c>
      <c r="N446" s="93">
        <f t="shared" si="79"/>
        <v>0</v>
      </c>
      <c r="O446" s="106">
        <f t="shared" si="80"/>
        <v>0</v>
      </c>
      <c r="P446" s="93" t="str">
        <f t="shared" si="81"/>
        <v>Dins Periode Legal</v>
      </c>
      <c r="Q446" s="93" t="str">
        <f t="shared" si="82"/>
        <v xml:space="preserve"> - Dins Periode Legal</v>
      </c>
      <c r="R446" s="93" t="str">
        <f t="shared" si="85"/>
        <v xml:space="preserve"> - Import Total</v>
      </c>
      <c r="S446" s="110">
        <f t="shared" si="83"/>
        <v>0</v>
      </c>
      <c r="T446" s="107">
        <f t="shared" si="84"/>
        <v>0</v>
      </c>
      <c r="V446" s="91"/>
      <c r="W446" s="91"/>
      <c r="X446" s="91"/>
      <c r="Y446" s="91"/>
      <c r="Z446" s="91"/>
      <c r="AA446" s="91"/>
    </row>
    <row r="447" spans="3:27" x14ac:dyDescent="0.25">
      <c r="C447" s="95"/>
      <c r="D447" s="95"/>
      <c r="E447" s="91"/>
      <c r="F447" s="91"/>
      <c r="G447" s="91"/>
      <c r="H447" s="96"/>
      <c r="I447" s="97"/>
      <c r="J447" s="91"/>
      <c r="K447" s="94"/>
      <c r="L447" s="104" t="str">
        <f t="shared" si="77"/>
        <v/>
      </c>
      <c r="M447" s="105" t="str">
        <f t="shared" si="78"/>
        <v/>
      </c>
      <c r="N447" s="93">
        <f t="shared" si="79"/>
        <v>0</v>
      </c>
      <c r="O447" s="106">
        <f t="shared" si="80"/>
        <v>0</v>
      </c>
      <c r="P447" s="93" t="str">
        <f t="shared" si="81"/>
        <v>Dins Periode Legal</v>
      </c>
      <c r="Q447" s="93" t="str">
        <f t="shared" si="82"/>
        <v xml:space="preserve"> - Dins Periode Legal</v>
      </c>
      <c r="R447" s="93" t="str">
        <f t="shared" si="85"/>
        <v xml:space="preserve"> - Import Total</v>
      </c>
      <c r="S447" s="110">
        <f t="shared" si="83"/>
        <v>0</v>
      </c>
      <c r="T447" s="107">
        <f t="shared" si="84"/>
        <v>0</v>
      </c>
      <c r="V447" s="91"/>
      <c r="W447" s="91"/>
      <c r="X447" s="91"/>
      <c r="Y447" s="91"/>
      <c r="Z447" s="91"/>
      <c r="AA447" s="91"/>
    </row>
    <row r="448" spans="3:27" x14ac:dyDescent="0.25">
      <c r="C448" s="95"/>
      <c r="D448" s="95"/>
      <c r="E448" s="91"/>
      <c r="F448" s="91"/>
      <c r="G448" s="91"/>
      <c r="H448" s="96"/>
      <c r="I448" s="97"/>
      <c r="J448" s="91"/>
      <c r="K448" s="94"/>
      <c r="L448" s="104" t="str">
        <f t="shared" si="77"/>
        <v/>
      </c>
      <c r="M448" s="105" t="str">
        <f t="shared" si="78"/>
        <v/>
      </c>
      <c r="N448" s="93">
        <f t="shared" si="79"/>
        <v>0</v>
      </c>
      <c r="O448" s="106">
        <f t="shared" si="80"/>
        <v>0</v>
      </c>
      <c r="P448" s="93" t="str">
        <f t="shared" si="81"/>
        <v>Dins Periode Legal</v>
      </c>
      <c r="Q448" s="93" t="str">
        <f t="shared" si="82"/>
        <v xml:space="preserve"> - Dins Periode Legal</v>
      </c>
      <c r="R448" s="93" t="str">
        <f t="shared" si="85"/>
        <v xml:space="preserve"> - Import Total</v>
      </c>
      <c r="S448" s="110">
        <f t="shared" si="83"/>
        <v>0</v>
      </c>
      <c r="T448" s="107">
        <f t="shared" si="84"/>
        <v>0</v>
      </c>
      <c r="V448" s="91"/>
      <c r="W448" s="91"/>
      <c r="X448" s="91"/>
      <c r="Y448" s="91"/>
      <c r="Z448" s="91"/>
      <c r="AA448" s="91"/>
    </row>
    <row r="449" spans="3:27" x14ac:dyDescent="0.25">
      <c r="C449" s="95"/>
      <c r="D449" s="95"/>
      <c r="E449" s="91"/>
      <c r="F449" s="91"/>
      <c r="G449" s="91"/>
      <c r="H449" s="96"/>
      <c r="I449" s="97"/>
      <c r="J449" s="91"/>
      <c r="K449" s="94"/>
      <c r="L449" s="104" t="str">
        <f t="shared" si="77"/>
        <v/>
      </c>
      <c r="M449" s="105" t="str">
        <f t="shared" si="78"/>
        <v/>
      </c>
      <c r="N449" s="93">
        <f t="shared" si="79"/>
        <v>0</v>
      </c>
      <c r="O449" s="106">
        <f t="shared" si="80"/>
        <v>0</v>
      </c>
      <c r="P449" s="93" t="str">
        <f t="shared" si="81"/>
        <v>Dins Periode Legal</v>
      </c>
      <c r="Q449" s="93" t="str">
        <f t="shared" si="82"/>
        <v xml:space="preserve"> - Dins Periode Legal</v>
      </c>
      <c r="R449" s="93" t="str">
        <f t="shared" si="85"/>
        <v xml:space="preserve"> - Import Total</v>
      </c>
      <c r="S449" s="110">
        <f t="shared" si="83"/>
        <v>0</v>
      </c>
      <c r="T449" s="107">
        <f t="shared" si="84"/>
        <v>0</v>
      </c>
      <c r="V449" s="91"/>
      <c r="W449" s="91"/>
      <c r="X449" s="91"/>
      <c r="Y449" s="91"/>
      <c r="Z449" s="91"/>
      <c r="AA449" s="91"/>
    </row>
    <row r="450" spans="3:27" x14ac:dyDescent="0.25">
      <c r="C450" s="95"/>
      <c r="D450" s="95"/>
      <c r="E450" s="91"/>
      <c r="F450" s="91"/>
      <c r="G450" s="91"/>
      <c r="H450" s="96"/>
      <c r="I450" s="97"/>
      <c r="J450" s="91"/>
      <c r="K450" s="94"/>
      <c r="L450" s="104" t="str">
        <f t="shared" si="77"/>
        <v/>
      </c>
      <c r="M450" s="105" t="str">
        <f t="shared" si="78"/>
        <v/>
      </c>
      <c r="N450" s="93">
        <f t="shared" si="79"/>
        <v>0</v>
      </c>
      <c r="O450" s="106">
        <f t="shared" si="80"/>
        <v>0</v>
      </c>
      <c r="P450" s="93" t="str">
        <f t="shared" si="81"/>
        <v>Dins Periode Legal</v>
      </c>
      <c r="Q450" s="93" t="str">
        <f t="shared" si="82"/>
        <v xml:space="preserve"> - Dins Periode Legal</v>
      </c>
      <c r="R450" s="93" t="str">
        <f t="shared" si="85"/>
        <v xml:space="preserve"> - Import Total</v>
      </c>
      <c r="S450" s="110">
        <f t="shared" si="83"/>
        <v>0</v>
      </c>
      <c r="T450" s="107">
        <f t="shared" si="84"/>
        <v>0</v>
      </c>
      <c r="V450" s="91"/>
      <c r="W450" s="91"/>
      <c r="X450" s="91"/>
      <c r="Y450" s="91"/>
      <c r="Z450" s="91"/>
      <c r="AA450" s="91"/>
    </row>
    <row r="451" spans="3:27" x14ac:dyDescent="0.25">
      <c r="C451" s="95"/>
      <c r="D451" s="95"/>
      <c r="E451" s="91"/>
      <c r="F451" s="91"/>
      <c r="G451" s="91"/>
      <c r="H451" s="96"/>
      <c r="I451" s="97"/>
      <c r="J451" s="91"/>
      <c r="K451" s="94"/>
      <c r="L451" s="104" t="str">
        <f t="shared" si="77"/>
        <v/>
      </c>
      <c r="M451" s="105" t="str">
        <f t="shared" si="78"/>
        <v/>
      </c>
      <c r="N451" s="93">
        <f t="shared" si="79"/>
        <v>0</v>
      </c>
      <c r="O451" s="106">
        <f t="shared" si="80"/>
        <v>0</v>
      </c>
      <c r="P451" s="93" t="str">
        <f t="shared" si="81"/>
        <v>Dins Periode Legal</v>
      </c>
      <c r="Q451" s="93" t="str">
        <f t="shared" si="82"/>
        <v xml:space="preserve"> - Dins Periode Legal</v>
      </c>
      <c r="R451" s="93" t="str">
        <f t="shared" si="85"/>
        <v xml:space="preserve"> - Import Total</v>
      </c>
      <c r="S451" s="110">
        <f t="shared" si="83"/>
        <v>0</v>
      </c>
      <c r="T451" s="107">
        <f t="shared" si="84"/>
        <v>0</v>
      </c>
      <c r="V451" s="91"/>
      <c r="W451" s="91"/>
      <c r="X451" s="91"/>
      <c r="Y451" s="91"/>
      <c r="Z451" s="91"/>
      <c r="AA451" s="91"/>
    </row>
    <row r="452" spans="3:27" x14ac:dyDescent="0.25">
      <c r="C452" s="95"/>
      <c r="D452" s="95"/>
      <c r="E452" s="91"/>
      <c r="F452" s="91"/>
      <c r="G452" s="91"/>
      <c r="H452" s="96"/>
      <c r="I452" s="97"/>
      <c r="J452" s="91"/>
      <c r="K452" s="94"/>
      <c r="L452" s="104" t="str">
        <f t="shared" si="77"/>
        <v/>
      </c>
      <c r="M452" s="105" t="str">
        <f t="shared" si="78"/>
        <v/>
      </c>
      <c r="N452" s="93">
        <f t="shared" si="79"/>
        <v>0</v>
      </c>
      <c r="O452" s="106">
        <f t="shared" si="80"/>
        <v>0</v>
      </c>
      <c r="P452" s="93" t="str">
        <f t="shared" si="81"/>
        <v>Dins Periode Legal</v>
      </c>
      <c r="Q452" s="93" t="str">
        <f t="shared" si="82"/>
        <v xml:space="preserve"> - Dins Periode Legal</v>
      </c>
      <c r="R452" s="93" t="str">
        <f t="shared" si="85"/>
        <v xml:space="preserve"> - Import Total</v>
      </c>
      <c r="S452" s="110">
        <f t="shared" si="83"/>
        <v>0</v>
      </c>
      <c r="T452" s="107">
        <f t="shared" si="84"/>
        <v>0</v>
      </c>
      <c r="V452" s="91"/>
      <c r="W452" s="91"/>
      <c r="X452" s="91"/>
      <c r="Y452" s="91"/>
      <c r="Z452" s="91"/>
      <c r="AA452" s="91"/>
    </row>
    <row r="453" spans="3:27" x14ac:dyDescent="0.25">
      <c r="C453" s="95"/>
      <c r="D453" s="95"/>
      <c r="E453" s="91"/>
      <c r="F453" s="91"/>
      <c r="G453" s="91"/>
      <c r="H453" s="96"/>
      <c r="I453" s="97"/>
      <c r="J453" s="91"/>
      <c r="K453" s="94"/>
      <c r="L453" s="104" t="str">
        <f t="shared" si="77"/>
        <v/>
      </c>
      <c r="M453" s="105" t="str">
        <f t="shared" si="78"/>
        <v/>
      </c>
      <c r="N453" s="93">
        <f t="shared" si="79"/>
        <v>0</v>
      </c>
      <c r="O453" s="106">
        <f t="shared" si="80"/>
        <v>0</v>
      </c>
      <c r="P453" s="93" t="str">
        <f t="shared" si="81"/>
        <v>Dins Periode Legal</v>
      </c>
      <c r="Q453" s="93" t="str">
        <f t="shared" si="82"/>
        <v xml:space="preserve"> - Dins Periode Legal</v>
      </c>
      <c r="R453" s="93" t="str">
        <f t="shared" si="85"/>
        <v xml:space="preserve"> - Import Total</v>
      </c>
      <c r="S453" s="110">
        <f t="shared" si="83"/>
        <v>0</v>
      </c>
      <c r="T453" s="107">
        <f t="shared" si="84"/>
        <v>0</v>
      </c>
      <c r="V453" s="91"/>
      <c r="W453" s="91"/>
      <c r="X453" s="91"/>
      <c r="Y453" s="91"/>
      <c r="Z453" s="91"/>
      <c r="AA453" s="91"/>
    </row>
    <row r="454" spans="3:27" x14ac:dyDescent="0.25">
      <c r="C454" s="95"/>
      <c r="D454" s="95"/>
      <c r="E454" s="91"/>
      <c r="F454" s="91"/>
      <c r="G454" s="91"/>
      <c r="H454" s="96"/>
      <c r="I454" s="97"/>
      <c r="J454" s="91"/>
      <c r="K454" s="94"/>
      <c r="L454" s="104" t="str">
        <f t="shared" si="77"/>
        <v/>
      </c>
      <c r="M454" s="105" t="str">
        <f t="shared" si="78"/>
        <v/>
      </c>
      <c r="N454" s="93">
        <f t="shared" si="79"/>
        <v>0</v>
      </c>
      <c r="O454" s="106">
        <f t="shared" si="80"/>
        <v>0</v>
      </c>
      <c r="P454" s="93" t="str">
        <f t="shared" si="81"/>
        <v>Dins Periode Legal</v>
      </c>
      <c r="Q454" s="93" t="str">
        <f t="shared" si="82"/>
        <v xml:space="preserve"> - Dins Periode Legal</v>
      </c>
      <c r="R454" s="93" t="str">
        <f t="shared" si="85"/>
        <v xml:space="preserve"> - Import Total</v>
      </c>
      <c r="S454" s="110">
        <f t="shared" si="83"/>
        <v>0</v>
      </c>
      <c r="T454" s="107">
        <f t="shared" si="84"/>
        <v>0</v>
      </c>
      <c r="V454" s="91"/>
      <c r="W454" s="91"/>
      <c r="X454" s="91"/>
      <c r="Y454" s="91"/>
      <c r="Z454" s="91"/>
      <c r="AA454" s="91"/>
    </row>
    <row r="455" spans="3:27" x14ac:dyDescent="0.25">
      <c r="C455" s="95"/>
      <c r="D455" s="95"/>
      <c r="E455" s="91"/>
      <c r="F455" s="91"/>
      <c r="G455" s="91"/>
      <c r="H455" s="96"/>
      <c r="I455" s="97"/>
      <c r="J455" s="91"/>
      <c r="K455" s="94"/>
      <c r="L455" s="104" t="str">
        <f t="shared" si="77"/>
        <v/>
      </c>
      <c r="M455" s="105" t="str">
        <f t="shared" si="78"/>
        <v/>
      </c>
      <c r="N455" s="93">
        <f t="shared" si="79"/>
        <v>0</v>
      </c>
      <c r="O455" s="106">
        <f t="shared" si="80"/>
        <v>0</v>
      </c>
      <c r="P455" s="93" t="str">
        <f t="shared" si="81"/>
        <v>Dins Periode Legal</v>
      </c>
      <c r="Q455" s="93" t="str">
        <f t="shared" si="82"/>
        <v xml:space="preserve"> - Dins Periode Legal</v>
      </c>
      <c r="R455" s="93" t="str">
        <f t="shared" si="85"/>
        <v xml:space="preserve"> - Import Total</v>
      </c>
      <c r="S455" s="110">
        <f t="shared" si="83"/>
        <v>0</v>
      </c>
      <c r="T455" s="107">
        <f t="shared" si="84"/>
        <v>0</v>
      </c>
      <c r="V455" s="91"/>
      <c r="W455" s="91"/>
      <c r="X455" s="91"/>
      <c r="Y455" s="91"/>
      <c r="Z455" s="91"/>
      <c r="AA455" s="91"/>
    </row>
    <row r="456" spans="3:27" x14ac:dyDescent="0.25">
      <c r="C456" s="95"/>
      <c r="D456" s="95"/>
      <c r="E456" s="91"/>
      <c r="F456" s="91"/>
      <c r="G456" s="91"/>
      <c r="H456" s="96"/>
      <c r="I456" s="97"/>
      <c r="J456" s="91"/>
      <c r="K456" s="94"/>
      <c r="L456" s="104" t="str">
        <f t="shared" si="77"/>
        <v/>
      </c>
      <c r="M456" s="105" t="str">
        <f t="shared" si="78"/>
        <v/>
      </c>
      <c r="N456" s="93">
        <f t="shared" si="79"/>
        <v>0</v>
      </c>
      <c r="O456" s="106">
        <f t="shared" si="80"/>
        <v>0</v>
      </c>
      <c r="P456" s="93" t="str">
        <f t="shared" si="81"/>
        <v>Dins Periode Legal</v>
      </c>
      <c r="Q456" s="93" t="str">
        <f t="shared" si="82"/>
        <v xml:space="preserve"> - Dins Periode Legal</v>
      </c>
      <c r="R456" s="93" t="str">
        <f t="shared" si="85"/>
        <v xml:space="preserve"> - Import Total</v>
      </c>
      <c r="S456" s="110">
        <f t="shared" si="83"/>
        <v>0</v>
      </c>
      <c r="T456" s="107">
        <f t="shared" si="84"/>
        <v>0</v>
      </c>
      <c r="V456" s="91"/>
      <c r="W456" s="91"/>
      <c r="X456" s="91"/>
      <c r="Y456" s="91"/>
      <c r="Z456" s="91"/>
      <c r="AA456" s="91"/>
    </row>
    <row r="457" spans="3:27" x14ac:dyDescent="0.25">
      <c r="C457" s="95"/>
      <c r="D457" s="95"/>
      <c r="E457" s="91"/>
      <c r="F457" s="91"/>
      <c r="G457" s="91"/>
      <c r="H457" s="96"/>
      <c r="I457" s="97"/>
      <c r="J457" s="91"/>
      <c r="K457" s="94"/>
      <c r="L457" s="104" t="str">
        <f t="shared" si="77"/>
        <v/>
      </c>
      <c r="M457" s="105" t="str">
        <f t="shared" si="78"/>
        <v/>
      </c>
      <c r="N457" s="93">
        <f t="shared" si="79"/>
        <v>0</v>
      </c>
      <c r="O457" s="106">
        <f t="shared" si="80"/>
        <v>0</v>
      </c>
      <c r="P457" s="93" t="str">
        <f t="shared" si="81"/>
        <v>Dins Periode Legal</v>
      </c>
      <c r="Q457" s="93" t="str">
        <f t="shared" si="82"/>
        <v xml:space="preserve"> - Dins Periode Legal</v>
      </c>
      <c r="R457" s="93" t="str">
        <f t="shared" si="85"/>
        <v xml:space="preserve"> - Import Total</v>
      </c>
      <c r="S457" s="110">
        <f t="shared" si="83"/>
        <v>0</v>
      </c>
      <c r="T457" s="107">
        <f t="shared" si="84"/>
        <v>0</v>
      </c>
      <c r="V457" s="91"/>
      <c r="W457" s="91"/>
      <c r="X457" s="91"/>
      <c r="Y457" s="91"/>
      <c r="Z457" s="91"/>
      <c r="AA457" s="91"/>
    </row>
    <row r="458" spans="3:27" x14ac:dyDescent="0.25">
      <c r="C458" s="95"/>
      <c r="D458" s="95"/>
      <c r="E458" s="91"/>
      <c r="F458" s="91"/>
      <c r="G458" s="91"/>
      <c r="H458" s="96"/>
      <c r="I458" s="97"/>
      <c r="J458" s="91"/>
      <c r="K458" s="94"/>
      <c r="L458" s="104" t="str">
        <f t="shared" si="77"/>
        <v/>
      </c>
      <c r="M458" s="105" t="str">
        <f t="shared" si="78"/>
        <v/>
      </c>
      <c r="N458" s="93">
        <f t="shared" si="79"/>
        <v>0</v>
      </c>
      <c r="O458" s="106">
        <f t="shared" si="80"/>
        <v>0</v>
      </c>
      <c r="P458" s="93" t="str">
        <f t="shared" si="81"/>
        <v>Dins Periode Legal</v>
      </c>
      <c r="Q458" s="93" t="str">
        <f t="shared" si="82"/>
        <v xml:space="preserve"> - Dins Periode Legal</v>
      </c>
      <c r="R458" s="93" t="str">
        <f t="shared" si="85"/>
        <v xml:space="preserve"> - Import Total</v>
      </c>
      <c r="S458" s="110">
        <f t="shared" si="83"/>
        <v>0</v>
      </c>
      <c r="T458" s="107">
        <f t="shared" si="84"/>
        <v>0</v>
      </c>
      <c r="V458" s="91"/>
      <c r="W458" s="91"/>
      <c r="X458" s="91"/>
      <c r="Y458" s="91"/>
      <c r="Z458" s="91"/>
      <c r="AA458" s="91"/>
    </row>
    <row r="459" spans="3:27" x14ac:dyDescent="0.25">
      <c r="C459" s="95"/>
      <c r="D459" s="95"/>
      <c r="E459" s="91"/>
      <c r="F459" s="91"/>
      <c r="G459" s="91"/>
      <c r="H459" s="96"/>
      <c r="I459" s="97"/>
      <c r="J459" s="91"/>
      <c r="K459" s="94"/>
      <c r="L459" s="104" t="str">
        <f t="shared" si="77"/>
        <v/>
      </c>
      <c r="M459" s="105" t="str">
        <f t="shared" si="78"/>
        <v/>
      </c>
      <c r="N459" s="93">
        <f t="shared" si="79"/>
        <v>0</v>
      </c>
      <c r="O459" s="106">
        <f t="shared" si="80"/>
        <v>0</v>
      </c>
      <c r="P459" s="93" t="str">
        <f t="shared" si="81"/>
        <v>Dins Periode Legal</v>
      </c>
      <c r="Q459" s="93" t="str">
        <f t="shared" si="82"/>
        <v xml:space="preserve"> - Dins Periode Legal</v>
      </c>
      <c r="R459" s="93" t="str">
        <f t="shared" si="85"/>
        <v xml:space="preserve"> - Import Total</v>
      </c>
      <c r="S459" s="110">
        <f t="shared" si="83"/>
        <v>0</v>
      </c>
      <c r="T459" s="107">
        <f t="shared" si="84"/>
        <v>0</v>
      </c>
      <c r="V459" s="91"/>
      <c r="W459" s="91"/>
      <c r="X459" s="91"/>
      <c r="Y459" s="91"/>
      <c r="Z459" s="91"/>
      <c r="AA459" s="91"/>
    </row>
    <row r="460" spans="3:27" x14ac:dyDescent="0.25">
      <c r="C460" s="95"/>
      <c r="D460" s="95"/>
      <c r="E460" s="91"/>
      <c r="F460" s="91"/>
      <c r="G460" s="91"/>
      <c r="H460" s="96"/>
      <c r="I460" s="97"/>
      <c r="J460" s="91"/>
      <c r="K460" s="94"/>
      <c r="L460" s="104" t="str">
        <f t="shared" si="77"/>
        <v/>
      </c>
      <c r="M460" s="105" t="str">
        <f t="shared" si="78"/>
        <v/>
      </c>
      <c r="N460" s="93">
        <f t="shared" si="79"/>
        <v>0</v>
      </c>
      <c r="O460" s="106">
        <f t="shared" si="80"/>
        <v>0</v>
      </c>
      <c r="P460" s="93" t="str">
        <f t="shared" si="81"/>
        <v>Dins Periode Legal</v>
      </c>
      <c r="Q460" s="93" t="str">
        <f t="shared" si="82"/>
        <v xml:space="preserve"> - Dins Periode Legal</v>
      </c>
      <c r="R460" s="93" t="str">
        <f t="shared" si="85"/>
        <v xml:space="preserve"> - Import Total</v>
      </c>
      <c r="S460" s="110">
        <f t="shared" si="83"/>
        <v>0</v>
      </c>
      <c r="T460" s="107">
        <f t="shared" si="84"/>
        <v>0</v>
      </c>
      <c r="V460" s="91"/>
      <c r="W460" s="91"/>
      <c r="X460" s="91"/>
      <c r="Y460" s="91"/>
      <c r="Z460" s="91"/>
      <c r="AA460" s="91"/>
    </row>
    <row r="461" spans="3:27" x14ac:dyDescent="0.25">
      <c r="C461" s="95"/>
      <c r="D461" s="95"/>
      <c r="E461" s="91"/>
      <c r="F461" s="91"/>
      <c r="G461" s="91"/>
      <c r="H461" s="96"/>
      <c r="I461" s="97"/>
      <c r="J461" s="91"/>
      <c r="K461" s="94"/>
      <c r="L461" s="104" t="str">
        <f t="shared" si="77"/>
        <v/>
      </c>
      <c r="M461" s="105" t="str">
        <f t="shared" si="78"/>
        <v/>
      </c>
      <c r="N461" s="93">
        <f t="shared" si="79"/>
        <v>0</v>
      </c>
      <c r="O461" s="106">
        <f t="shared" si="80"/>
        <v>0</v>
      </c>
      <c r="P461" s="93" t="str">
        <f t="shared" si="81"/>
        <v>Dins Periode Legal</v>
      </c>
      <c r="Q461" s="93" t="str">
        <f t="shared" si="82"/>
        <v xml:space="preserve"> - Dins Periode Legal</v>
      </c>
      <c r="R461" s="93" t="str">
        <f t="shared" si="85"/>
        <v xml:space="preserve"> - Import Total</v>
      </c>
      <c r="S461" s="110">
        <f t="shared" si="83"/>
        <v>0</v>
      </c>
      <c r="T461" s="107">
        <f t="shared" si="84"/>
        <v>0</v>
      </c>
      <c r="V461" s="91"/>
      <c r="W461" s="91"/>
      <c r="X461" s="91"/>
      <c r="Y461" s="91"/>
      <c r="Z461" s="91"/>
      <c r="AA461" s="91"/>
    </row>
    <row r="462" spans="3:27" x14ac:dyDescent="0.25">
      <c r="C462" s="95"/>
      <c r="D462" s="95"/>
      <c r="E462" s="91"/>
      <c r="F462" s="91"/>
      <c r="G462" s="91"/>
      <c r="H462" s="96"/>
      <c r="I462" s="97"/>
      <c r="J462" s="91"/>
      <c r="K462" s="94"/>
      <c r="L462" s="104" t="str">
        <f t="shared" si="77"/>
        <v/>
      </c>
      <c r="M462" s="105" t="str">
        <f t="shared" si="78"/>
        <v/>
      </c>
      <c r="N462" s="93">
        <f t="shared" si="79"/>
        <v>0</v>
      </c>
      <c r="O462" s="106">
        <f t="shared" si="80"/>
        <v>0</v>
      </c>
      <c r="P462" s="93" t="str">
        <f t="shared" si="81"/>
        <v>Dins Periode Legal</v>
      </c>
      <c r="Q462" s="93" t="str">
        <f t="shared" si="82"/>
        <v xml:space="preserve"> - Dins Periode Legal</v>
      </c>
      <c r="R462" s="93" t="str">
        <f t="shared" si="85"/>
        <v xml:space="preserve"> - Import Total</v>
      </c>
      <c r="S462" s="110">
        <f t="shared" si="83"/>
        <v>0</v>
      </c>
      <c r="T462" s="107">
        <f t="shared" si="84"/>
        <v>0</v>
      </c>
      <c r="V462" s="91"/>
      <c r="W462" s="91"/>
      <c r="X462" s="91"/>
      <c r="Y462" s="91"/>
      <c r="Z462" s="91"/>
      <c r="AA462" s="91"/>
    </row>
    <row r="463" spans="3:27" x14ac:dyDescent="0.25">
      <c r="C463" s="95"/>
      <c r="D463" s="95"/>
      <c r="E463" s="91"/>
      <c r="F463" s="91"/>
      <c r="G463" s="91"/>
      <c r="H463" s="96"/>
      <c r="I463" s="97"/>
      <c r="J463" s="91"/>
      <c r="K463" s="94"/>
      <c r="L463" s="104" t="str">
        <f t="shared" si="77"/>
        <v/>
      </c>
      <c r="M463" s="105" t="str">
        <f t="shared" si="78"/>
        <v/>
      </c>
      <c r="N463" s="93">
        <f t="shared" si="79"/>
        <v>0</v>
      </c>
      <c r="O463" s="106">
        <f t="shared" si="80"/>
        <v>0</v>
      </c>
      <c r="P463" s="93" t="str">
        <f t="shared" si="81"/>
        <v>Dins Periode Legal</v>
      </c>
      <c r="Q463" s="93" t="str">
        <f t="shared" si="82"/>
        <v xml:space="preserve"> - Dins Periode Legal</v>
      </c>
      <c r="R463" s="93" t="str">
        <f t="shared" si="85"/>
        <v xml:space="preserve"> - Import Total</v>
      </c>
      <c r="S463" s="110">
        <f t="shared" si="83"/>
        <v>0</v>
      </c>
      <c r="T463" s="107">
        <f t="shared" si="84"/>
        <v>0</v>
      </c>
      <c r="V463" s="91"/>
      <c r="W463" s="91"/>
      <c r="X463" s="91"/>
      <c r="Y463" s="91"/>
      <c r="Z463" s="91"/>
      <c r="AA463" s="91"/>
    </row>
    <row r="464" spans="3:27" x14ac:dyDescent="0.25">
      <c r="C464" s="95"/>
      <c r="D464" s="95"/>
      <c r="E464" s="91"/>
      <c r="F464" s="91"/>
      <c r="G464" s="91"/>
      <c r="H464" s="96"/>
      <c r="I464" s="97"/>
      <c r="J464" s="91"/>
      <c r="K464" s="94"/>
      <c r="L464" s="104" t="str">
        <f t="shared" si="77"/>
        <v/>
      </c>
      <c r="M464" s="105" t="str">
        <f t="shared" si="78"/>
        <v/>
      </c>
      <c r="N464" s="93">
        <f t="shared" si="79"/>
        <v>0</v>
      </c>
      <c r="O464" s="106">
        <f t="shared" si="80"/>
        <v>0</v>
      </c>
      <c r="P464" s="93" t="str">
        <f t="shared" si="81"/>
        <v>Dins Periode Legal</v>
      </c>
      <c r="Q464" s="93" t="str">
        <f t="shared" si="82"/>
        <v xml:space="preserve"> - Dins Periode Legal</v>
      </c>
      <c r="R464" s="93" t="str">
        <f t="shared" si="85"/>
        <v xml:space="preserve"> - Import Total</v>
      </c>
      <c r="S464" s="110">
        <f t="shared" si="83"/>
        <v>0</v>
      </c>
      <c r="T464" s="107">
        <f t="shared" si="84"/>
        <v>0</v>
      </c>
      <c r="V464" s="91"/>
      <c r="W464" s="91"/>
      <c r="X464" s="91"/>
      <c r="Y464" s="91"/>
      <c r="Z464" s="91"/>
      <c r="AA464" s="91"/>
    </row>
    <row r="465" spans="3:27" x14ac:dyDescent="0.25">
      <c r="C465" s="95"/>
      <c r="D465" s="95"/>
      <c r="E465" s="91"/>
      <c r="F465" s="91"/>
      <c r="G465" s="91"/>
      <c r="H465" s="96"/>
      <c r="I465" s="97"/>
      <c r="J465" s="91"/>
      <c r="K465" s="94"/>
      <c r="L465" s="104" t="str">
        <f t="shared" si="77"/>
        <v/>
      </c>
      <c r="M465" s="105" t="str">
        <f t="shared" si="78"/>
        <v/>
      </c>
      <c r="N465" s="93">
        <f t="shared" si="79"/>
        <v>0</v>
      </c>
      <c r="O465" s="106">
        <f t="shared" si="80"/>
        <v>0</v>
      </c>
      <c r="P465" s="93" t="str">
        <f t="shared" si="81"/>
        <v>Dins Periode Legal</v>
      </c>
      <c r="Q465" s="93" t="str">
        <f t="shared" si="82"/>
        <v xml:space="preserve"> - Dins Periode Legal</v>
      </c>
      <c r="R465" s="93" t="str">
        <f t="shared" si="85"/>
        <v xml:space="preserve"> - Import Total</v>
      </c>
      <c r="S465" s="110">
        <f t="shared" si="83"/>
        <v>0</v>
      </c>
      <c r="T465" s="107">
        <f t="shared" si="84"/>
        <v>0</v>
      </c>
      <c r="V465" s="91"/>
      <c r="W465" s="91"/>
      <c r="X465" s="91"/>
      <c r="Y465" s="91"/>
      <c r="Z465" s="91"/>
      <c r="AA465" s="91"/>
    </row>
    <row r="466" spans="3:27" x14ac:dyDescent="0.25">
      <c r="C466" s="95"/>
      <c r="D466" s="95"/>
      <c r="E466" s="91"/>
      <c r="F466" s="91"/>
      <c r="G466" s="91"/>
      <c r="H466" s="96"/>
      <c r="I466" s="97"/>
      <c r="J466" s="91"/>
      <c r="K466" s="94"/>
      <c r="L466" s="104" t="str">
        <f t="shared" si="77"/>
        <v/>
      </c>
      <c r="M466" s="105" t="str">
        <f t="shared" si="78"/>
        <v/>
      </c>
      <c r="N466" s="93">
        <f t="shared" si="79"/>
        <v>0</v>
      </c>
      <c r="O466" s="106">
        <f t="shared" si="80"/>
        <v>0</v>
      </c>
      <c r="P466" s="93" t="str">
        <f t="shared" si="81"/>
        <v>Dins Periode Legal</v>
      </c>
      <c r="Q466" s="93" t="str">
        <f t="shared" si="82"/>
        <v xml:space="preserve"> - Dins Periode Legal</v>
      </c>
      <c r="R466" s="93" t="str">
        <f t="shared" si="85"/>
        <v xml:space="preserve"> - Import Total</v>
      </c>
      <c r="S466" s="110">
        <f t="shared" si="83"/>
        <v>0</v>
      </c>
      <c r="T466" s="107">
        <f t="shared" si="84"/>
        <v>0</v>
      </c>
      <c r="V466" s="91"/>
      <c r="W466" s="91"/>
      <c r="X466" s="91"/>
      <c r="Y466" s="91"/>
      <c r="Z466" s="91"/>
      <c r="AA466" s="91"/>
    </row>
    <row r="467" spans="3:27" x14ac:dyDescent="0.25">
      <c r="C467" s="95"/>
      <c r="D467" s="95"/>
      <c r="E467" s="91"/>
      <c r="F467" s="91"/>
      <c r="G467" s="91"/>
      <c r="H467" s="96"/>
      <c r="I467" s="97"/>
      <c r="J467" s="91"/>
      <c r="K467" s="94"/>
      <c r="L467" s="104" t="str">
        <f t="shared" si="77"/>
        <v/>
      </c>
      <c r="M467" s="105" t="str">
        <f t="shared" si="78"/>
        <v/>
      </c>
      <c r="N467" s="93">
        <f t="shared" si="79"/>
        <v>0</v>
      </c>
      <c r="O467" s="106">
        <f t="shared" si="80"/>
        <v>0</v>
      </c>
      <c r="P467" s="93" t="str">
        <f t="shared" si="81"/>
        <v>Dins Periode Legal</v>
      </c>
      <c r="Q467" s="93" t="str">
        <f t="shared" si="82"/>
        <v xml:space="preserve"> - Dins Periode Legal</v>
      </c>
      <c r="R467" s="93" t="str">
        <f t="shared" si="85"/>
        <v xml:space="preserve"> - Import Total</v>
      </c>
      <c r="S467" s="110">
        <f t="shared" si="83"/>
        <v>0</v>
      </c>
      <c r="T467" s="107">
        <f t="shared" si="84"/>
        <v>0</v>
      </c>
      <c r="V467" s="91"/>
      <c r="W467" s="91"/>
      <c r="X467" s="91"/>
      <c r="Y467" s="91"/>
      <c r="Z467" s="91"/>
      <c r="AA467" s="91"/>
    </row>
    <row r="468" spans="3:27" x14ac:dyDescent="0.25">
      <c r="C468" s="95"/>
      <c r="D468" s="95"/>
      <c r="E468" s="91"/>
      <c r="F468" s="91"/>
      <c r="G468" s="91"/>
      <c r="H468" s="96"/>
      <c r="I468" s="97"/>
      <c r="J468" s="91"/>
      <c r="K468" s="94"/>
      <c r="L468" s="104" t="str">
        <f t="shared" si="77"/>
        <v/>
      </c>
      <c r="M468" s="105" t="str">
        <f t="shared" si="78"/>
        <v/>
      </c>
      <c r="N468" s="93">
        <f t="shared" si="79"/>
        <v>0</v>
      </c>
      <c r="O468" s="106">
        <f t="shared" si="80"/>
        <v>0</v>
      </c>
      <c r="P468" s="93" t="str">
        <f t="shared" si="81"/>
        <v>Dins Periode Legal</v>
      </c>
      <c r="Q468" s="93" t="str">
        <f t="shared" si="82"/>
        <v xml:space="preserve"> - Dins Periode Legal</v>
      </c>
      <c r="R468" s="93" t="str">
        <f t="shared" si="85"/>
        <v xml:space="preserve"> - Import Total</v>
      </c>
      <c r="S468" s="110">
        <f t="shared" si="83"/>
        <v>0</v>
      </c>
      <c r="T468" s="107">
        <f t="shared" si="84"/>
        <v>0</v>
      </c>
      <c r="V468" s="91"/>
      <c r="W468" s="91"/>
      <c r="X468" s="91"/>
      <c r="Y468" s="91"/>
      <c r="Z468" s="91"/>
      <c r="AA468" s="91"/>
    </row>
    <row r="469" spans="3:27" x14ac:dyDescent="0.25">
      <c r="C469" s="95"/>
      <c r="D469" s="95"/>
      <c r="E469" s="91"/>
      <c r="F469" s="91"/>
      <c r="G469" s="91"/>
      <c r="H469" s="96"/>
      <c r="I469" s="97"/>
      <c r="J469" s="91"/>
      <c r="K469" s="94"/>
      <c r="L469" s="104" t="str">
        <f t="shared" si="77"/>
        <v/>
      </c>
      <c r="M469" s="105" t="str">
        <f t="shared" si="78"/>
        <v/>
      </c>
      <c r="N469" s="93">
        <f t="shared" si="79"/>
        <v>0</v>
      </c>
      <c r="O469" s="106">
        <f t="shared" si="80"/>
        <v>0</v>
      </c>
      <c r="P469" s="93" t="str">
        <f t="shared" si="81"/>
        <v>Dins Periode Legal</v>
      </c>
      <c r="Q469" s="93" t="str">
        <f t="shared" si="82"/>
        <v xml:space="preserve"> - Dins Periode Legal</v>
      </c>
      <c r="R469" s="93" t="str">
        <f t="shared" si="85"/>
        <v xml:space="preserve"> - Import Total</v>
      </c>
      <c r="S469" s="110">
        <f t="shared" si="83"/>
        <v>0</v>
      </c>
      <c r="T469" s="107">
        <f t="shared" si="84"/>
        <v>0</v>
      </c>
      <c r="V469" s="91"/>
      <c r="W469" s="91"/>
      <c r="X469" s="91"/>
      <c r="Y469" s="91"/>
      <c r="Z469" s="91"/>
      <c r="AA469" s="91"/>
    </row>
    <row r="470" spans="3:27" x14ac:dyDescent="0.25">
      <c r="C470" s="95"/>
      <c r="D470" s="95"/>
      <c r="E470" s="91"/>
      <c r="F470" s="91"/>
      <c r="G470" s="91"/>
      <c r="H470" s="96"/>
      <c r="I470" s="97"/>
      <c r="J470" s="91"/>
      <c r="K470" s="94"/>
      <c r="L470" s="104" t="str">
        <f t="shared" si="77"/>
        <v/>
      </c>
      <c r="M470" s="105" t="str">
        <f t="shared" si="78"/>
        <v/>
      </c>
      <c r="N470" s="93">
        <f t="shared" si="79"/>
        <v>0</v>
      </c>
      <c r="O470" s="106">
        <f t="shared" si="80"/>
        <v>0</v>
      </c>
      <c r="P470" s="93" t="str">
        <f t="shared" si="81"/>
        <v>Dins Periode Legal</v>
      </c>
      <c r="Q470" s="93" t="str">
        <f t="shared" si="82"/>
        <v xml:space="preserve"> - Dins Periode Legal</v>
      </c>
      <c r="R470" s="93" t="str">
        <f t="shared" si="85"/>
        <v xml:space="preserve"> - Import Total</v>
      </c>
      <c r="S470" s="110">
        <f t="shared" si="83"/>
        <v>0</v>
      </c>
      <c r="T470" s="107">
        <f t="shared" si="84"/>
        <v>0</v>
      </c>
      <c r="V470" s="91"/>
      <c r="W470" s="91"/>
      <c r="X470" s="91"/>
      <c r="Y470" s="91"/>
      <c r="Z470" s="91"/>
      <c r="AA470" s="91"/>
    </row>
    <row r="471" spans="3:27" x14ac:dyDescent="0.25">
      <c r="C471" s="95"/>
      <c r="D471" s="95"/>
      <c r="E471" s="91"/>
      <c r="F471" s="91"/>
      <c r="G471" s="91"/>
      <c r="H471" s="96"/>
      <c r="I471" s="97"/>
      <c r="J471" s="91"/>
      <c r="K471" s="94"/>
      <c r="L471" s="104" t="str">
        <f t="shared" si="77"/>
        <v/>
      </c>
      <c r="M471" s="105" t="str">
        <f t="shared" si="78"/>
        <v/>
      </c>
      <c r="N471" s="93">
        <f t="shared" si="79"/>
        <v>0</v>
      </c>
      <c r="O471" s="106">
        <f t="shared" si="80"/>
        <v>0</v>
      </c>
      <c r="P471" s="93" t="str">
        <f t="shared" si="81"/>
        <v>Dins Periode Legal</v>
      </c>
      <c r="Q471" s="93" t="str">
        <f t="shared" si="82"/>
        <v xml:space="preserve"> - Dins Periode Legal</v>
      </c>
      <c r="R471" s="93" t="str">
        <f t="shared" si="85"/>
        <v xml:space="preserve"> - Import Total</v>
      </c>
      <c r="S471" s="110">
        <f t="shared" si="83"/>
        <v>0</v>
      </c>
      <c r="T471" s="107">
        <f t="shared" si="84"/>
        <v>0</v>
      </c>
      <c r="V471" s="91"/>
      <c r="W471" s="91"/>
      <c r="X471" s="91"/>
      <c r="Y471" s="91"/>
      <c r="Z471" s="91"/>
      <c r="AA471" s="91"/>
    </row>
    <row r="472" spans="3:27" x14ac:dyDescent="0.25">
      <c r="C472" s="95"/>
      <c r="D472" s="95"/>
      <c r="E472" s="91"/>
      <c r="F472" s="91"/>
      <c r="G472" s="91"/>
      <c r="H472" s="96"/>
      <c r="I472" s="97"/>
      <c r="J472" s="91"/>
      <c r="K472" s="94"/>
      <c r="L472" s="104" t="str">
        <f t="shared" si="77"/>
        <v/>
      </c>
      <c r="M472" s="105" t="str">
        <f t="shared" si="78"/>
        <v/>
      </c>
      <c r="N472" s="93">
        <f t="shared" si="79"/>
        <v>0</v>
      </c>
      <c r="O472" s="106">
        <f t="shared" si="80"/>
        <v>0</v>
      </c>
      <c r="P472" s="93" t="str">
        <f t="shared" si="81"/>
        <v>Dins Periode Legal</v>
      </c>
      <c r="Q472" s="93" t="str">
        <f t="shared" si="82"/>
        <v xml:space="preserve"> - Dins Periode Legal</v>
      </c>
      <c r="R472" s="93" t="str">
        <f t="shared" si="85"/>
        <v xml:space="preserve"> - Import Total</v>
      </c>
      <c r="S472" s="110">
        <f t="shared" si="83"/>
        <v>0</v>
      </c>
      <c r="T472" s="107">
        <f t="shared" si="84"/>
        <v>0</v>
      </c>
      <c r="V472" s="91"/>
      <c r="W472" s="91"/>
      <c r="X472" s="91"/>
      <c r="Y472" s="91"/>
      <c r="Z472" s="91"/>
      <c r="AA472" s="91"/>
    </row>
    <row r="473" spans="3:27" x14ac:dyDescent="0.25">
      <c r="C473" s="95"/>
      <c r="D473" s="95"/>
      <c r="E473" s="91"/>
      <c r="F473" s="91"/>
      <c r="G473" s="91"/>
      <c r="H473" s="96"/>
      <c r="I473" s="97"/>
      <c r="J473" s="91"/>
      <c r="K473" s="94"/>
      <c r="L473" s="104" t="str">
        <f t="shared" si="77"/>
        <v/>
      </c>
      <c r="M473" s="105" t="str">
        <f t="shared" si="78"/>
        <v/>
      </c>
      <c r="N473" s="93">
        <f t="shared" si="79"/>
        <v>0</v>
      </c>
      <c r="O473" s="106">
        <f t="shared" si="80"/>
        <v>0</v>
      </c>
      <c r="P473" s="93" t="str">
        <f t="shared" si="81"/>
        <v>Dins Periode Legal</v>
      </c>
      <c r="Q473" s="93" t="str">
        <f t="shared" si="82"/>
        <v xml:space="preserve"> - Dins Periode Legal</v>
      </c>
      <c r="R473" s="93" t="str">
        <f t="shared" si="85"/>
        <v xml:space="preserve"> - Import Total</v>
      </c>
      <c r="S473" s="110">
        <f t="shared" si="83"/>
        <v>0</v>
      </c>
      <c r="T473" s="107">
        <f t="shared" si="84"/>
        <v>0</v>
      </c>
      <c r="V473" s="91"/>
      <c r="W473" s="91"/>
      <c r="X473" s="91"/>
      <c r="Y473" s="91"/>
      <c r="Z473" s="91"/>
      <c r="AA473" s="91"/>
    </row>
    <row r="474" spans="3:27" x14ac:dyDescent="0.25">
      <c r="C474" s="95"/>
      <c r="D474" s="95"/>
      <c r="E474" s="91"/>
      <c r="F474" s="91"/>
      <c r="G474" s="91"/>
      <c r="H474" s="96"/>
      <c r="I474" s="97"/>
      <c r="J474" s="91"/>
      <c r="K474" s="94"/>
      <c r="L474" s="104" t="str">
        <f t="shared" si="77"/>
        <v/>
      </c>
      <c r="M474" s="105" t="str">
        <f t="shared" si="78"/>
        <v/>
      </c>
      <c r="N474" s="93">
        <f t="shared" si="79"/>
        <v>0</v>
      </c>
      <c r="O474" s="106">
        <f t="shared" si="80"/>
        <v>0</v>
      </c>
      <c r="P474" s="93" t="str">
        <f t="shared" si="81"/>
        <v>Dins Periode Legal</v>
      </c>
      <c r="Q474" s="93" t="str">
        <f t="shared" si="82"/>
        <v xml:space="preserve"> - Dins Periode Legal</v>
      </c>
      <c r="R474" s="93" t="str">
        <f t="shared" si="85"/>
        <v xml:space="preserve"> - Import Total</v>
      </c>
      <c r="S474" s="110">
        <f t="shared" si="83"/>
        <v>0</v>
      </c>
      <c r="T474" s="107">
        <f t="shared" si="84"/>
        <v>0</v>
      </c>
      <c r="V474" s="91"/>
      <c r="W474" s="91"/>
      <c r="X474" s="91"/>
      <c r="Y474" s="91"/>
      <c r="Z474" s="91"/>
      <c r="AA474" s="91"/>
    </row>
    <row r="475" spans="3:27" x14ac:dyDescent="0.25">
      <c r="C475" s="95"/>
      <c r="D475" s="95"/>
      <c r="E475" s="91"/>
      <c r="F475" s="91"/>
      <c r="G475" s="91"/>
      <c r="H475" s="96"/>
      <c r="I475" s="97"/>
      <c r="J475" s="91"/>
      <c r="K475" s="94"/>
      <c r="L475" s="104" t="str">
        <f t="shared" si="77"/>
        <v/>
      </c>
      <c r="M475" s="105" t="str">
        <f t="shared" si="78"/>
        <v/>
      </c>
      <c r="N475" s="93">
        <f t="shared" si="79"/>
        <v>0</v>
      </c>
      <c r="O475" s="106">
        <f t="shared" si="80"/>
        <v>0</v>
      </c>
      <c r="P475" s="93" t="str">
        <f t="shared" si="81"/>
        <v>Dins Periode Legal</v>
      </c>
      <c r="Q475" s="93" t="str">
        <f t="shared" si="82"/>
        <v xml:space="preserve"> - Dins Periode Legal</v>
      </c>
      <c r="R475" s="93" t="str">
        <f t="shared" si="85"/>
        <v xml:space="preserve"> - Import Total</v>
      </c>
      <c r="S475" s="110">
        <f t="shared" si="83"/>
        <v>0</v>
      </c>
      <c r="T475" s="107">
        <f t="shared" si="84"/>
        <v>0</v>
      </c>
      <c r="V475" s="91"/>
      <c r="W475" s="91"/>
      <c r="X475" s="91"/>
      <c r="Y475" s="91"/>
      <c r="Z475" s="91"/>
      <c r="AA475" s="91"/>
    </row>
    <row r="476" spans="3:27" x14ac:dyDescent="0.25">
      <c r="C476" s="95"/>
      <c r="D476" s="95"/>
      <c r="E476" s="91"/>
      <c r="F476" s="91"/>
      <c r="G476" s="91"/>
      <c r="H476" s="96"/>
      <c r="I476" s="97"/>
      <c r="J476" s="91"/>
      <c r="K476" s="94"/>
      <c r="L476" s="104" t="str">
        <f t="shared" si="77"/>
        <v/>
      </c>
      <c r="M476" s="105" t="str">
        <f t="shared" si="78"/>
        <v/>
      </c>
      <c r="N476" s="93">
        <f t="shared" si="79"/>
        <v>0</v>
      </c>
      <c r="O476" s="106">
        <f t="shared" si="80"/>
        <v>0</v>
      </c>
      <c r="P476" s="93" t="str">
        <f t="shared" si="81"/>
        <v>Dins Periode Legal</v>
      </c>
      <c r="Q476" s="93" t="str">
        <f t="shared" si="82"/>
        <v xml:space="preserve"> - Dins Periode Legal</v>
      </c>
      <c r="R476" s="93" t="str">
        <f t="shared" si="85"/>
        <v xml:space="preserve"> - Import Total</v>
      </c>
      <c r="S476" s="110">
        <f t="shared" si="83"/>
        <v>0</v>
      </c>
      <c r="T476" s="107">
        <f t="shared" si="84"/>
        <v>0</v>
      </c>
      <c r="V476" s="91"/>
      <c r="W476" s="91"/>
      <c r="X476" s="91"/>
      <c r="Y476" s="91"/>
      <c r="Z476" s="91"/>
      <c r="AA476" s="91"/>
    </row>
    <row r="477" spans="3:27" x14ac:dyDescent="0.25">
      <c r="C477" s="95"/>
      <c r="D477" s="95"/>
      <c r="E477" s="91"/>
      <c r="F477" s="91"/>
      <c r="G477" s="91"/>
      <c r="H477" s="96"/>
      <c r="I477" s="97"/>
      <c r="J477" s="91"/>
      <c r="K477" s="94"/>
      <c r="L477" s="104" t="str">
        <f t="shared" si="77"/>
        <v/>
      </c>
      <c r="M477" s="105" t="str">
        <f t="shared" si="78"/>
        <v/>
      </c>
      <c r="N477" s="93">
        <f t="shared" si="79"/>
        <v>0</v>
      </c>
      <c r="O477" s="106">
        <f t="shared" si="80"/>
        <v>0</v>
      </c>
      <c r="P477" s="93" t="str">
        <f t="shared" si="81"/>
        <v>Dins Periode Legal</v>
      </c>
      <c r="Q477" s="93" t="str">
        <f t="shared" si="82"/>
        <v xml:space="preserve"> - Dins Periode Legal</v>
      </c>
      <c r="R477" s="93" t="str">
        <f t="shared" si="85"/>
        <v xml:space="preserve"> - Import Total</v>
      </c>
      <c r="S477" s="110">
        <f t="shared" si="83"/>
        <v>0</v>
      </c>
      <c r="T477" s="107">
        <f t="shared" si="84"/>
        <v>0</v>
      </c>
      <c r="V477" s="91"/>
      <c r="W477" s="91"/>
      <c r="X477" s="91"/>
      <c r="Y477" s="91"/>
      <c r="Z477" s="91"/>
      <c r="AA477" s="91"/>
    </row>
    <row r="478" spans="3:27" x14ac:dyDescent="0.25">
      <c r="C478" s="95"/>
      <c r="D478" s="95"/>
      <c r="E478" s="91"/>
      <c r="F478" s="91"/>
      <c r="G478" s="91"/>
      <c r="H478" s="96"/>
      <c r="I478" s="97"/>
      <c r="J478" s="91"/>
      <c r="K478" s="94"/>
      <c r="L478" s="104" t="str">
        <f t="shared" si="77"/>
        <v/>
      </c>
      <c r="M478" s="105" t="str">
        <f t="shared" si="78"/>
        <v/>
      </c>
      <c r="N478" s="93">
        <f t="shared" si="79"/>
        <v>0</v>
      </c>
      <c r="O478" s="106">
        <f t="shared" si="80"/>
        <v>0</v>
      </c>
      <c r="P478" s="93" t="str">
        <f t="shared" si="81"/>
        <v>Dins Periode Legal</v>
      </c>
      <c r="Q478" s="93" t="str">
        <f t="shared" si="82"/>
        <v xml:space="preserve"> - Dins Periode Legal</v>
      </c>
      <c r="R478" s="93" t="str">
        <f t="shared" si="85"/>
        <v xml:space="preserve"> - Import Total</v>
      </c>
      <c r="S478" s="110">
        <f t="shared" si="83"/>
        <v>0</v>
      </c>
      <c r="T478" s="107">
        <f t="shared" si="84"/>
        <v>0</v>
      </c>
      <c r="V478" s="91"/>
      <c r="W478" s="91"/>
      <c r="X478" s="91"/>
      <c r="Y478" s="91"/>
      <c r="Z478" s="91"/>
      <c r="AA478" s="91"/>
    </row>
    <row r="479" spans="3:27" x14ac:dyDescent="0.25">
      <c r="C479" s="95"/>
      <c r="D479" s="95"/>
      <c r="E479" s="91"/>
      <c r="F479" s="91"/>
      <c r="G479" s="91"/>
      <c r="H479" s="96"/>
      <c r="I479" s="97"/>
      <c r="J479" s="91"/>
      <c r="K479" s="94"/>
      <c r="L479" s="104" t="str">
        <f t="shared" si="77"/>
        <v/>
      </c>
      <c r="M479" s="105" t="str">
        <f t="shared" si="78"/>
        <v/>
      </c>
      <c r="N479" s="93">
        <f t="shared" si="79"/>
        <v>0</v>
      </c>
      <c r="O479" s="106">
        <f t="shared" si="80"/>
        <v>0</v>
      </c>
      <c r="P479" s="93" t="str">
        <f t="shared" si="81"/>
        <v>Dins Periode Legal</v>
      </c>
      <c r="Q479" s="93" t="str">
        <f t="shared" si="82"/>
        <v xml:space="preserve"> - Dins Periode Legal</v>
      </c>
      <c r="R479" s="93" t="str">
        <f t="shared" si="85"/>
        <v xml:space="preserve"> - Import Total</v>
      </c>
      <c r="S479" s="110">
        <f t="shared" si="83"/>
        <v>0</v>
      </c>
      <c r="T479" s="107">
        <f t="shared" si="84"/>
        <v>0</v>
      </c>
      <c r="V479" s="91"/>
      <c r="W479" s="91"/>
      <c r="X479" s="91"/>
      <c r="Y479" s="91"/>
      <c r="Z479" s="91"/>
      <c r="AA479" s="91"/>
    </row>
    <row r="480" spans="3:27" x14ac:dyDescent="0.25">
      <c r="C480" s="95"/>
      <c r="D480" s="95"/>
      <c r="E480" s="91"/>
      <c r="F480" s="91"/>
      <c r="G480" s="91"/>
      <c r="H480" s="96"/>
      <c r="I480" s="97"/>
      <c r="J480" s="91"/>
      <c r="K480" s="94"/>
      <c r="L480" s="104" t="str">
        <f t="shared" si="77"/>
        <v/>
      </c>
      <c r="M480" s="105" t="str">
        <f t="shared" si="78"/>
        <v/>
      </c>
      <c r="N480" s="93">
        <f t="shared" si="79"/>
        <v>0</v>
      </c>
      <c r="O480" s="106">
        <f t="shared" si="80"/>
        <v>0</v>
      </c>
      <c r="P480" s="93" t="str">
        <f t="shared" si="81"/>
        <v>Dins Periode Legal</v>
      </c>
      <c r="Q480" s="93" t="str">
        <f t="shared" si="82"/>
        <v xml:space="preserve"> - Dins Periode Legal</v>
      </c>
      <c r="R480" s="93" t="str">
        <f t="shared" si="85"/>
        <v xml:space="preserve"> - Import Total</v>
      </c>
      <c r="S480" s="110">
        <f t="shared" si="83"/>
        <v>0</v>
      </c>
      <c r="T480" s="107">
        <f t="shared" si="84"/>
        <v>0</v>
      </c>
      <c r="V480" s="91"/>
      <c r="W480" s="91"/>
      <c r="X480" s="91"/>
      <c r="Y480" s="91"/>
      <c r="Z480" s="91"/>
      <c r="AA480" s="91"/>
    </row>
    <row r="481" spans="3:27" x14ac:dyDescent="0.25">
      <c r="C481" s="95"/>
      <c r="D481" s="95"/>
      <c r="E481" s="91"/>
      <c r="F481" s="91"/>
      <c r="G481" s="91"/>
      <c r="H481" s="96"/>
      <c r="I481" s="97"/>
      <c r="J481" s="91"/>
      <c r="K481" s="94"/>
      <c r="L481" s="104" t="str">
        <f t="shared" ref="L481:L502" si="86">IF(D481="","",MONTH(D481))</f>
        <v/>
      </c>
      <c r="M481" s="105" t="str">
        <f t="shared" ref="M481:M542" si="87">IF(L481="","",VLOOKUP(L481,$AJ$8:$AK$19,2,FALSE))</f>
        <v/>
      </c>
      <c r="N481" s="93">
        <f t="shared" si="79"/>
        <v>0</v>
      </c>
      <c r="O481" s="106">
        <f t="shared" si="80"/>
        <v>0</v>
      </c>
      <c r="P481" s="93" t="str">
        <f t="shared" si="81"/>
        <v>Dins Periode Legal</v>
      </c>
      <c r="Q481" s="93" t="str">
        <f t="shared" si="82"/>
        <v xml:space="preserve"> - Dins Periode Legal</v>
      </c>
      <c r="R481" s="93" t="str">
        <f t="shared" si="85"/>
        <v xml:space="preserve"> - Import Total</v>
      </c>
      <c r="S481" s="110">
        <f t="shared" si="83"/>
        <v>0</v>
      </c>
      <c r="T481" s="107">
        <f t="shared" si="84"/>
        <v>0</v>
      </c>
      <c r="V481" s="91"/>
      <c r="W481" s="91"/>
      <c r="X481" s="91"/>
      <c r="Y481" s="91"/>
      <c r="Z481" s="91"/>
      <c r="AA481" s="91"/>
    </row>
    <row r="482" spans="3:27" x14ac:dyDescent="0.25">
      <c r="C482" s="95"/>
      <c r="D482" s="95"/>
      <c r="E482" s="91"/>
      <c r="F482" s="91"/>
      <c r="G482" s="91"/>
      <c r="H482" s="96"/>
      <c r="I482" s="97"/>
      <c r="J482" s="91"/>
      <c r="K482" s="94"/>
      <c r="L482" s="104" t="str">
        <f t="shared" si="86"/>
        <v/>
      </c>
      <c r="M482" s="105" t="str">
        <f t="shared" si="87"/>
        <v/>
      </c>
      <c r="N482" s="93">
        <f t="shared" si="79"/>
        <v>0</v>
      </c>
      <c r="O482" s="106">
        <f t="shared" si="80"/>
        <v>0</v>
      </c>
      <c r="P482" s="93" t="str">
        <f t="shared" si="81"/>
        <v>Dins Periode Legal</v>
      </c>
      <c r="Q482" s="93" t="str">
        <f t="shared" si="82"/>
        <v xml:space="preserve"> - Dins Periode Legal</v>
      </c>
      <c r="R482" s="93" t="str">
        <f t="shared" si="85"/>
        <v xml:space="preserve"> - Import Total</v>
      </c>
      <c r="S482" s="110">
        <f t="shared" si="83"/>
        <v>0</v>
      </c>
      <c r="T482" s="107">
        <f t="shared" si="84"/>
        <v>0</v>
      </c>
      <c r="V482" s="91"/>
      <c r="W482" s="91"/>
      <c r="X482" s="91"/>
      <c r="Y482" s="91"/>
      <c r="Z482" s="91"/>
      <c r="AA482" s="91"/>
    </row>
    <row r="483" spans="3:27" x14ac:dyDescent="0.25">
      <c r="C483" s="95"/>
      <c r="D483" s="95"/>
      <c r="E483" s="91"/>
      <c r="F483" s="91"/>
      <c r="G483" s="91"/>
      <c r="H483" s="96"/>
      <c r="I483" s="97"/>
      <c r="J483" s="91"/>
      <c r="K483" s="94"/>
      <c r="L483" s="104" t="str">
        <f t="shared" si="86"/>
        <v/>
      </c>
      <c r="M483" s="105" t="str">
        <f t="shared" si="87"/>
        <v/>
      </c>
      <c r="N483" s="93">
        <f t="shared" si="79"/>
        <v>0</v>
      </c>
      <c r="O483" s="106">
        <f t="shared" si="80"/>
        <v>0</v>
      </c>
      <c r="P483" s="93" t="str">
        <f t="shared" si="81"/>
        <v>Dins Periode Legal</v>
      </c>
      <c r="Q483" s="93" t="str">
        <f t="shared" si="82"/>
        <v xml:space="preserve"> - Dins Periode Legal</v>
      </c>
      <c r="R483" s="93" t="str">
        <f t="shared" si="85"/>
        <v xml:space="preserve"> - Import Total</v>
      </c>
      <c r="S483" s="110">
        <f t="shared" si="83"/>
        <v>0</v>
      </c>
      <c r="T483" s="107">
        <f t="shared" si="84"/>
        <v>0</v>
      </c>
      <c r="V483" s="91"/>
      <c r="W483" s="91"/>
      <c r="X483" s="91"/>
      <c r="Y483" s="91"/>
      <c r="Z483" s="91"/>
      <c r="AA483" s="91"/>
    </row>
    <row r="484" spans="3:27" x14ac:dyDescent="0.25">
      <c r="C484" s="95"/>
      <c r="D484" s="95"/>
      <c r="E484" s="91"/>
      <c r="F484" s="91"/>
      <c r="G484" s="91"/>
      <c r="H484" s="96"/>
      <c r="I484" s="97"/>
      <c r="J484" s="91"/>
      <c r="K484" s="94"/>
      <c r="L484" s="104" t="str">
        <f t="shared" si="86"/>
        <v/>
      </c>
      <c r="M484" s="105" t="str">
        <f t="shared" si="87"/>
        <v/>
      </c>
      <c r="N484" s="93">
        <f t="shared" si="79"/>
        <v>0</v>
      </c>
      <c r="O484" s="106">
        <f t="shared" si="80"/>
        <v>0</v>
      </c>
      <c r="P484" s="93" t="str">
        <f t="shared" si="81"/>
        <v>Dins Periode Legal</v>
      </c>
      <c r="Q484" s="93" t="str">
        <f t="shared" si="82"/>
        <v xml:space="preserve"> - Dins Periode Legal</v>
      </c>
      <c r="R484" s="93" t="str">
        <f t="shared" si="85"/>
        <v xml:space="preserve"> - Import Total</v>
      </c>
      <c r="S484" s="110">
        <f t="shared" si="83"/>
        <v>0</v>
      </c>
      <c r="T484" s="107">
        <f t="shared" si="84"/>
        <v>0</v>
      </c>
      <c r="V484" s="91"/>
      <c r="W484" s="91"/>
      <c r="X484" s="91"/>
      <c r="Y484" s="91"/>
      <c r="Z484" s="91"/>
      <c r="AA484" s="91"/>
    </row>
    <row r="485" spans="3:27" x14ac:dyDescent="0.25">
      <c r="C485" s="95"/>
      <c r="D485" s="95"/>
      <c r="E485" s="91"/>
      <c r="F485" s="91"/>
      <c r="G485" s="91"/>
      <c r="H485" s="96"/>
      <c r="I485" s="97"/>
      <c r="J485" s="91"/>
      <c r="K485" s="94"/>
      <c r="L485" s="104" t="str">
        <f t="shared" si="86"/>
        <v/>
      </c>
      <c r="M485" s="105" t="str">
        <f t="shared" si="87"/>
        <v/>
      </c>
      <c r="N485" s="93">
        <f t="shared" si="79"/>
        <v>0</v>
      </c>
      <c r="O485" s="106">
        <f t="shared" si="80"/>
        <v>0</v>
      </c>
      <c r="P485" s="93" t="str">
        <f t="shared" si="81"/>
        <v>Dins Periode Legal</v>
      </c>
      <c r="Q485" s="93" t="str">
        <f t="shared" si="82"/>
        <v xml:space="preserve"> - Dins Periode Legal</v>
      </c>
      <c r="R485" s="93" t="str">
        <f t="shared" si="85"/>
        <v xml:space="preserve"> - Import Total</v>
      </c>
      <c r="S485" s="110">
        <f t="shared" si="83"/>
        <v>0</v>
      </c>
      <c r="T485" s="107">
        <f t="shared" si="84"/>
        <v>0</v>
      </c>
      <c r="V485" s="91"/>
      <c r="W485" s="91"/>
      <c r="X485" s="91"/>
      <c r="Y485" s="91"/>
      <c r="Z485" s="91"/>
      <c r="AA485" s="91"/>
    </row>
    <row r="486" spans="3:27" x14ac:dyDescent="0.25">
      <c r="C486" s="95"/>
      <c r="D486" s="95"/>
      <c r="E486" s="91"/>
      <c r="F486" s="91"/>
      <c r="G486" s="91"/>
      <c r="H486" s="96"/>
      <c r="I486" s="97"/>
      <c r="J486" s="91"/>
      <c r="K486" s="94"/>
      <c r="L486" s="104" t="str">
        <f t="shared" si="86"/>
        <v/>
      </c>
      <c r="M486" s="105" t="str">
        <f t="shared" si="87"/>
        <v/>
      </c>
      <c r="N486" s="93">
        <f t="shared" si="79"/>
        <v>0</v>
      </c>
      <c r="O486" s="106">
        <f t="shared" si="80"/>
        <v>0</v>
      </c>
      <c r="P486" s="93" t="str">
        <f t="shared" si="81"/>
        <v>Dins Periode Legal</v>
      </c>
      <c r="Q486" s="93" t="str">
        <f t="shared" si="82"/>
        <v xml:space="preserve"> - Dins Periode Legal</v>
      </c>
      <c r="R486" s="93" t="str">
        <f t="shared" si="85"/>
        <v xml:space="preserve"> - Import Total</v>
      </c>
      <c r="S486" s="110">
        <f t="shared" si="83"/>
        <v>0</v>
      </c>
      <c r="T486" s="107">
        <f t="shared" si="84"/>
        <v>0</v>
      </c>
      <c r="V486" s="91"/>
      <c r="W486" s="91"/>
      <c r="X486" s="91"/>
      <c r="Y486" s="91"/>
      <c r="Z486" s="91"/>
      <c r="AA486" s="91"/>
    </row>
    <row r="487" spans="3:27" x14ac:dyDescent="0.25">
      <c r="C487" s="95"/>
      <c r="D487" s="95"/>
      <c r="E487" s="91"/>
      <c r="F487" s="91"/>
      <c r="G487" s="91"/>
      <c r="H487" s="96"/>
      <c r="I487" s="97"/>
      <c r="J487" s="91"/>
      <c r="K487" s="94"/>
      <c r="L487" s="104" t="str">
        <f t="shared" si="86"/>
        <v/>
      </c>
      <c r="M487" s="105" t="str">
        <f t="shared" si="87"/>
        <v/>
      </c>
      <c r="N487" s="93">
        <f t="shared" si="79"/>
        <v>0</v>
      </c>
      <c r="O487" s="106">
        <f t="shared" si="80"/>
        <v>0</v>
      </c>
      <c r="P487" s="93" t="str">
        <f t="shared" si="81"/>
        <v>Dins Periode Legal</v>
      </c>
      <c r="Q487" s="93" t="str">
        <f t="shared" si="82"/>
        <v xml:space="preserve"> - Dins Periode Legal</v>
      </c>
      <c r="R487" s="93" t="str">
        <f t="shared" si="85"/>
        <v xml:space="preserve"> - Import Total</v>
      </c>
      <c r="S487" s="110">
        <f t="shared" si="83"/>
        <v>0</v>
      </c>
      <c r="T487" s="107">
        <f t="shared" si="84"/>
        <v>0</v>
      </c>
      <c r="V487" s="91"/>
      <c r="W487" s="91"/>
      <c r="X487" s="91"/>
      <c r="Y487" s="91"/>
      <c r="Z487" s="91"/>
      <c r="AA487" s="91"/>
    </row>
    <row r="488" spans="3:27" x14ac:dyDescent="0.25">
      <c r="C488" s="95"/>
      <c r="D488" s="95"/>
      <c r="E488" s="91"/>
      <c r="F488" s="91"/>
      <c r="G488" s="91"/>
      <c r="H488" s="96"/>
      <c r="I488" s="97"/>
      <c r="J488" s="91"/>
      <c r="K488" s="94"/>
      <c r="L488" s="104" t="str">
        <f t="shared" si="86"/>
        <v/>
      </c>
      <c r="M488" s="105" t="str">
        <f t="shared" si="87"/>
        <v/>
      </c>
      <c r="N488" s="93">
        <f t="shared" si="79"/>
        <v>0</v>
      </c>
      <c r="O488" s="106">
        <f t="shared" si="80"/>
        <v>0</v>
      </c>
      <c r="P488" s="93" t="str">
        <f t="shared" si="81"/>
        <v>Dins Periode Legal</v>
      </c>
      <c r="Q488" s="93" t="str">
        <f t="shared" si="82"/>
        <v xml:space="preserve"> - Dins Periode Legal</v>
      </c>
      <c r="R488" s="93" t="str">
        <f t="shared" si="85"/>
        <v xml:space="preserve"> - Import Total</v>
      </c>
      <c r="S488" s="110">
        <f t="shared" si="83"/>
        <v>0</v>
      </c>
      <c r="T488" s="107">
        <f t="shared" si="84"/>
        <v>0</v>
      </c>
      <c r="V488" s="91"/>
      <c r="W488" s="91"/>
      <c r="X488" s="91"/>
      <c r="Y488" s="91"/>
      <c r="Z488" s="91"/>
      <c r="AA488" s="91"/>
    </row>
    <row r="489" spans="3:27" x14ac:dyDescent="0.25">
      <c r="C489" s="95"/>
      <c r="D489" s="95"/>
      <c r="E489" s="91"/>
      <c r="F489" s="91"/>
      <c r="G489" s="91"/>
      <c r="H489" s="96"/>
      <c r="I489" s="97"/>
      <c r="J489" s="91"/>
      <c r="K489" s="94"/>
      <c r="L489" s="104" t="str">
        <f t="shared" si="86"/>
        <v/>
      </c>
      <c r="M489" s="105" t="str">
        <f t="shared" si="87"/>
        <v/>
      </c>
      <c r="N489" s="93">
        <f t="shared" si="79"/>
        <v>0</v>
      </c>
      <c r="O489" s="106">
        <f t="shared" si="80"/>
        <v>0</v>
      </c>
      <c r="P489" s="93" t="str">
        <f t="shared" si="81"/>
        <v>Dins Periode Legal</v>
      </c>
      <c r="Q489" s="93" t="str">
        <f t="shared" si="82"/>
        <v xml:space="preserve"> - Dins Periode Legal</v>
      </c>
      <c r="R489" s="93" t="str">
        <f t="shared" si="85"/>
        <v xml:space="preserve"> - Import Total</v>
      </c>
      <c r="S489" s="110">
        <f t="shared" si="83"/>
        <v>0</v>
      </c>
      <c r="T489" s="107">
        <f t="shared" si="84"/>
        <v>0</v>
      </c>
      <c r="V489" s="91"/>
      <c r="W489" s="91"/>
      <c r="X489" s="91"/>
      <c r="Y489" s="91"/>
      <c r="Z489" s="91"/>
      <c r="AA489" s="91"/>
    </row>
    <row r="490" spans="3:27" x14ac:dyDescent="0.25">
      <c r="C490" s="95"/>
      <c r="D490" s="95"/>
      <c r="E490" s="91"/>
      <c r="F490" s="91"/>
      <c r="G490" s="91"/>
      <c r="H490" s="96"/>
      <c r="I490" s="97"/>
      <c r="J490" s="91"/>
      <c r="K490" s="94"/>
      <c r="L490" s="104" t="str">
        <f t="shared" si="86"/>
        <v/>
      </c>
      <c r="M490" s="105" t="str">
        <f t="shared" si="87"/>
        <v/>
      </c>
      <c r="N490" s="93">
        <f t="shared" si="79"/>
        <v>0</v>
      </c>
      <c r="O490" s="106">
        <f t="shared" si="80"/>
        <v>0</v>
      </c>
      <c r="P490" s="93" t="str">
        <f t="shared" si="81"/>
        <v>Dins Periode Legal</v>
      </c>
      <c r="Q490" s="93" t="str">
        <f t="shared" si="82"/>
        <v xml:space="preserve"> - Dins Periode Legal</v>
      </c>
      <c r="R490" s="93" t="str">
        <f t="shared" si="85"/>
        <v xml:space="preserve"> - Import Total</v>
      </c>
      <c r="S490" s="110">
        <f t="shared" si="83"/>
        <v>0</v>
      </c>
      <c r="T490" s="107">
        <f t="shared" si="84"/>
        <v>0</v>
      </c>
      <c r="V490" s="91"/>
      <c r="W490" s="91"/>
      <c r="X490" s="91"/>
      <c r="Y490" s="91"/>
      <c r="Z490" s="91"/>
      <c r="AA490" s="91"/>
    </row>
    <row r="491" spans="3:27" x14ac:dyDescent="0.25">
      <c r="C491" s="95"/>
      <c r="D491" s="95"/>
      <c r="E491" s="91"/>
      <c r="F491" s="91"/>
      <c r="G491" s="91"/>
      <c r="H491" s="96"/>
      <c r="I491" s="97"/>
      <c r="J491" s="91"/>
      <c r="K491" s="94"/>
      <c r="L491" s="104" t="str">
        <f t="shared" si="86"/>
        <v/>
      </c>
      <c r="M491" s="105" t="str">
        <f t="shared" si="87"/>
        <v/>
      </c>
      <c r="N491" s="93">
        <f t="shared" si="79"/>
        <v>0</v>
      </c>
      <c r="O491" s="106">
        <f t="shared" si="80"/>
        <v>0</v>
      </c>
      <c r="P491" s="93" t="str">
        <f t="shared" si="81"/>
        <v>Dins Periode Legal</v>
      </c>
      <c r="Q491" s="93" t="str">
        <f t="shared" si="82"/>
        <v xml:space="preserve"> - Dins Periode Legal</v>
      </c>
      <c r="R491" s="93" t="str">
        <f t="shared" si="85"/>
        <v xml:space="preserve"> - Import Total</v>
      </c>
      <c r="S491" s="110">
        <f t="shared" si="83"/>
        <v>0</v>
      </c>
      <c r="T491" s="107">
        <f t="shared" si="84"/>
        <v>0</v>
      </c>
      <c r="V491" s="91"/>
      <c r="W491" s="91"/>
      <c r="X491" s="91"/>
      <c r="Y491" s="91"/>
      <c r="Z491" s="91"/>
      <c r="AA491" s="91"/>
    </row>
    <row r="492" spans="3:27" x14ac:dyDescent="0.25">
      <c r="C492" s="95"/>
      <c r="D492" s="95"/>
      <c r="E492" s="91"/>
      <c r="F492" s="91"/>
      <c r="G492" s="91"/>
      <c r="H492" s="96"/>
      <c r="I492" s="97"/>
      <c r="J492" s="91"/>
      <c r="K492" s="94"/>
      <c r="L492" s="104" t="str">
        <f t="shared" si="86"/>
        <v/>
      </c>
      <c r="M492" s="105" t="str">
        <f t="shared" si="87"/>
        <v/>
      </c>
      <c r="N492" s="93">
        <f t="shared" ref="N492:N526" si="88">IF(D492="",0,D492-C492)</f>
        <v>0</v>
      </c>
      <c r="O492" s="106">
        <f t="shared" ref="O492:O526" si="89">K492*N492</f>
        <v>0</v>
      </c>
      <c r="P492" s="93" t="str">
        <f t="shared" ref="P492:P526" si="90">IF(N492&lt;=30,"Dins Periode Legal","Fora Periode Legal")</f>
        <v>Dins Periode Legal</v>
      </c>
      <c r="Q492" s="93" t="str">
        <f t="shared" ref="Q492:Q526" si="91">CONCATENATE($M492," - ",P492)</f>
        <v xml:space="preserve"> - Dins Periode Legal</v>
      </c>
      <c r="R492" s="93" t="str">
        <f t="shared" si="85"/>
        <v xml:space="preserve"> - Import Total</v>
      </c>
      <c r="S492" s="110">
        <f t="shared" ref="S492:S526" si="92">IF(M492="",0,K492/(VLOOKUP(R492,$X$9:$Y$27,2,FALSE))*N492)</f>
        <v>0</v>
      </c>
      <c r="T492" s="107">
        <f t="shared" ref="T492:T526" si="93">IF(L492="",0,1)</f>
        <v>0</v>
      </c>
      <c r="V492" s="91"/>
      <c r="W492" s="91"/>
      <c r="X492" s="91"/>
      <c r="Y492" s="91"/>
      <c r="Z492" s="91"/>
      <c r="AA492" s="91"/>
    </row>
    <row r="493" spans="3:27" x14ac:dyDescent="0.25">
      <c r="C493" s="95"/>
      <c r="D493" s="95"/>
      <c r="E493" s="91"/>
      <c r="F493" s="91"/>
      <c r="G493" s="91"/>
      <c r="H493" s="96"/>
      <c r="I493" s="97"/>
      <c r="J493" s="91"/>
      <c r="K493" s="94"/>
      <c r="L493" s="104" t="str">
        <f t="shared" si="86"/>
        <v/>
      </c>
      <c r="M493" s="105" t="str">
        <f t="shared" si="87"/>
        <v/>
      </c>
      <c r="N493" s="93">
        <f t="shared" si="88"/>
        <v>0</v>
      </c>
      <c r="O493" s="106">
        <f t="shared" si="89"/>
        <v>0</v>
      </c>
      <c r="P493" s="93" t="str">
        <f t="shared" si="90"/>
        <v>Dins Periode Legal</v>
      </c>
      <c r="Q493" s="93" t="str">
        <f t="shared" si="91"/>
        <v xml:space="preserve"> - Dins Periode Legal</v>
      </c>
      <c r="R493" s="93" t="str">
        <f t="shared" si="85"/>
        <v xml:space="preserve"> - Import Total</v>
      </c>
      <c r="S493" s="110">
        <f t="shared" si="92"/>
        <v>0</v>
      </c>
      <c r="T493" s="107">
        <f t="shared" si="93"/>
        <v>0</v>
      </c>
      <c r="V493" s="91"/>
      <c r="W493" s="91"/>
      <c r="X493" s="91"/>
      <c r="Y493" s="91"/>
      <c r="Z493" s="91"/>
      <c r="AA493" s="91"/>
    </row>
    <row r="494" spans="3:27" x14ac:dyDescent="0.25">
      <c r="C494" s="95"/>
      <c r="D494" s="95"/>
      <c r="E494" s="91"/>
      <c r="F494" s="91"/>
      <c r="G494" s="91"/>
      <c r="H494" s="96"/>
      <c r="I494" s="97"/>
      <c r="J494" s="91"/>
      <c r="K494" s="94"/>
      <c r="L494" s="104" t="str">
        <f t="shared" si="86"/>
        <v/>
      </c>
      <c r="M494" s="105" t="str">
        <f t="shared" si="87"/>
        <v/>
      </c>
      <c r="N494" s="93">
        <f t="shared" si="88"/>
        <v>0</v>
      </c>
      <c r="O494" s="106">
        <f t="shared" si="89"/>
        <v>0</v>
      </c>
      <c r="P494" s="93" t="str">
        <f t="shared" si="90"/>
        <v>Dins Periode Legal</v>
      </c>
      <c r="Q494" s="93" t="str">
        <f t="shared" si="91"/>
        <v xml:space="preserve"> - Dins Periode Legal</v>
      </c>
      <c r="R494" s="93" t="str">
        <f t="shared" si="85"/>
        <v xml:space="preserve"> - Import Total</v>
      </c>
      <c r="S494" s="110">
        <f t="shared" si="92"/>
        <v>0</v>
      </c>
      <c r="T494" s="107">
        <f t="shared" si="93"/>
        <v>0</v>
      </c>
      <c r="V494" s="91"/>
      <c r="W494" s="91"/>
      <c r="X494" s="91"/>
      <c r="Y494" s="91"/>
      <c r="Z494" s="91"/>
      <c r="AA494" s="91"/>
    </row>
    <row r="495" spans="3:27" x14ac:dyDescent="0.25">
      <c r="C495" s="95"/>
      <c r="D495" s="95"/>
      <c r="E495" s="91"/>
      <c r="F495" s="91"/>
      <c r="G495" s="91"/>
      <c r="H495" s="96"/>
      <c r="I495" s="97"/>
      <c r="J495" s="91"/>
      <c r="K495" s="94"/>
      <c r="L495" s="104" t="str">
        <f t="shared" si="86"/>
        <v/>
      </c>
      <c r="M495" s="105" t="str">
        <f t="shared" si="87"/>
        <v/>
      </c>
      <c r="N495" s="93">
        <f t="shared" si="88"/>
        <v>0</v>
      </c>
      <c r="O495" s="106">
        <f t="shared" si="89"/>
        <v>0</v>
      </c>
      <c r="P495" s="93" t="str">
        <f t="shared" si="90"/>
        <v>Dins Periode Legal</v>
      </c>
      <c r="Q495" s="93" t="str">
        <f t="shared" si="91"/>
        <v xml:space="preserve"> - Dins Periode Legal</v>
      </c>
      <c r="R495" s="93" t="str">
        <f t="shared" si="85"/>
        <v xml:space="preserve"> - Import Total</v>
      </c>
      <c r="S495" s="110">
        <f t="shared" si="92"/>
        <v>0</v>
      </c>
      <c r="T495" s="107">
        <f t="shared" si="93"/>
        <v>0</v>
      </c>
      <c r="V495" s="91"/>
      <c r="W495" s="91"/>
      <c r="X495" s="91"/>
      <c r="Y495" s="91"/>
      <c r="Z495" s="91"/>
      <c r="AA495" s="91"/>
    </row>
    <row r="496" spans="3:27" x14ac:dyDescent="0.25">
      <c r="C496" s="95"/>
      <c r="D496" s="95"/>
      <c r="E496" s="91"/>
      <c r="F496" s="91"/>
      <c r="G496" s="91"/>
      <c r="H496" s="96"/>
      <c r="I496" s="97"/>
      <c r="J496" s="91"/>
      <c r="K496" s="94"/>
      <c r="L496" s="104" t="str">
        <f t="shared" si="86"/>
        <v/>
      </c>
      <c r="M496" s="105" t="str">
        <f t="shared" si="87"/>
        <v/>
      </c>
      <c r="N496" s="93">
        <f t="shared" si="88"/>
        <v>0</v>
      </c>
      <c r="O496" s="106">
        <f t="shared" si="89"/>
        <v>0</v>
      </c>
      <c r="P496" s="93" t="str">
        <f t="shared" si="90"/>
        <v>Dins Periode Legal</v>
      </c>
      <c r="Q496" s="93" t="str">
        <f t="shared" si="91"/>
        <v xml:space="preserve"> - Dins Periode Legal</v>
      </c>
      <c r="R496" s="93" t="str">
        <f t="shared" si="85"/>
        <v xml:space="preserve"> - Import Total</v>
      </c>
      <c r="S496" s="110">
        <f t="shared" si="92"/>
        <v>0</v>
      </c>
      <c r="T496" s="107">
        <f t="shared" si="93"/>
        <v>0</v>
      </c>
      <c r="V496" s="91"/>
      <c r="W496" s="91"/>
      <c r="X496" s="91"/>
      <c r="Y496" s="91"/>
      <c r="Z496" s="91"/>
      <c r="AA496" s="91"/>
    </row>
    <row r="497" spans="3:27" x14ac:dyDescent="0.25">
      <c r="C497" s="95"/>
      <c r="D497" s="95"/>
      <c r="E497" s="91"/>
      <c r="F497" s="91"/>
      <c r="G497" s="91"/>
      <c r="H497" s="96"/>
      <c r="I497" s="97"/>
      <c r="J497" s="91"/>
      <c r="K497" s="94"/>
      <c r="L497" s="104" t="str">
        <f t="shared" si="86"/>
        <v/>
      </c>
      <c r="M497" s="105" t="str">
        <f t="shared" si="87"/>
        <v/>
      </c>
      <c r="N497" s="93">
        <f t="shared" si="88"/>
        <v>0</v>
      </c>
      <c r="O497" s="106">
        <f t="shared" si="89"/>
        <v>0</v>
      </c>
      <c r="P497" s="93" t="str">
        <f t="shared" si="90"/>
        <v>Dins Periode Legal</v>
      </c>
      <c r="Q497" s="93" t="str">
        <f t="shared" si="91"/>
        <v xml:space="preserve"> - Dins Periode Legal</v>
      </c>
      <c r="R497" s="93" t="str">
        <f t="shared" si="85"/>
        <v xml:space="preserve"> - Import Total</v>
      </c>
      <c r="S497" s="110">
        <f t="shared" si="92"/>
        <v>0</v>
      </c>
      <c r="T497" s="107">
        <f t="shared" si="93"/>
        <v>0</v>
      </c>
      <c r="V497" s="91"/>
      <c r="W497" s="91"/>
      <c r="X497" s="91"/>
      <c r="Y497" s="91"/>
      <c r="Z497" s="91"/>
      <c r="AA497" s="91"/>
    </row>
    <row r="498" spans="3:27" x14ac:dyDescent="0.25">
      <c r="C498" s="95"/>
      <c r="D498" s="95"/>
      <c r="E498" s="91"/>
      <c r="F498" s="91"/>
      <c r="G498" s="91"/>
      <c r="H498" s="96"/>
      <c r="I498" s="97"/>
      <c r="J498" s="91"/>
      <c r="K498" s="94"/>
      <c r="L498" s="104" t="str">
        <f t="shared" si="86"/>
        <v/>
      </c>
      <c r="M498" s="105" t="str">
        <f t="shared" si="87"/>
        <v/>
      </c>
      <c r="N498" s="93">
        <f t="shared" si="88"/>
        <v>0</v>
      </c>
      <c r="O498" s="106">
        <f t="shared" si="89"/>
        <v>0</v>
      </c>
      <c r="P498" s="93" t="str">
        <f t="shared" si="90"/>
        <v>Dins Periode Legal</v>
      </c>
      <c r="Q498" s="93" t="str">
        <f t="shared" si="91"/>
        <v xml:space="preserve"> - Dins Periode Legal</v>
      </c>
      <c r="R498" s="93" t="str">
        <f t="shared" si="85"/>
        <v xml:space="preserve"> - Import Total</v>
      </c>
      <c r="S498" s="110">
        <f t="shared" si="92"/>
        <v>0</v>
      </c>
      <c r="T498" s="107">
        <f t="shared" si="93"/>
        <v>0</v>
      </c>
      <c r="V498" s="91"/>
      <c r="W498" s="91"/>
      <c r="X498" s="91"/>
      <c r="Y498" s="91"/>
      <c r="Z498" s="91"/>
      <c r="AA498" s="91"/>
    </row>
    <row r="499" spans="3:27" x14ac:dyDescent="0.25">
      <c r="C499" s="95"/>
      <c r="D499" s="95"/>
      <c r="E499" s="91"/>
      <c r="F499" s="91"/>
      <c r="G499" s="91"/>
      <c r="H499" s="96"/>
      <c r="I499" s="97"/>
      <c r="J499" s="91"/>
      <c r="K499" s="94"/>
      <c r="L499" s="104" t="str">
        <f t="shared" si="86"/>
        <v/>
      </c>
      <c r="M499" s="105" t="str">
        <f t="shared" si="87"/>
        <v/>
      </c>
      <c r="N499" s="93">
        <f t="shared" si="88"/>
        <v>0</v>
      </c>
      <c r="O499" s="106">
        <f t="shared" si="89"/>
        <v>0</v>
      </c>
      <c r="P499" s="93" t="str">
        <f t="shared" si="90"/>
        <v>Dins Periode Legal</v>
      </c>
      <c r="Q499" s="93" t="str">
        <f t="shared" si="91"/>
        <v xml:space="preserve"> - Dins Periode Legal</v>
      </c>
      <c r="R499" s="93" t="str">
        <f t="shared" si="85"/>
        <v xml:space="preserve"> - Import Total</v>
      </c>
      <c r="S499" s="110">
        <f t="shared" si="92"/>
        <v>0</v>
      </c>
      <c r="T499" s="107">
        <f t="shared" si="93"/>
        <v>0</v>
      </c>
      <c r="V499" s="91"/>
      <c r="W499" s="91"/>
      <c r="X499" s="91"/>
      <c r="Y499" s="91"/>
      <c r="Z499" s="91"/>
      <c r="AA499" s="91"/>
    </row>
    <row r="500" spans="3:27" x14ac:dyDescent="0.25">
      <c r="C500" s="95"/>
      <c r="D500" s="95"/>
      <c r="E500" s="91"/>
      <c r="F500" s="91"/>
      <c r="G500" s="91"/>
      <c r="H500" s="96"/>
      <c r="I500" s="97"/>
      <c r="J500" s="91"/>
      <c r="K500" s="94"/>
      <c r="L500" s="104" t="str">
        <f t="shared" si="86"/>
        <v/>
      </c>
      <c r="M500" s="105" t="str">
        <f t="shared" si="87"/>
        <v/>
      </c>
      <c r="N500" s="93">
        <f t="shared" si="88"/>
        <v>0</v>
      </c>
      <c r="O500" s="106">
        <f t="shared" si="89"/>
        <v>0</v>
      </c>
      <c r="P500" s="93" t="str">
        <f t="shared" si="90"/>
        <v>Dins Periode Legal</v>
      </c>
      <c r="Q500" s="93" t="str">
        <f t="shared" si="91"/>
        <v xml:space="preserve"> - Dins Periode Legal</v>
      </c>
      <c r="R500" s="93" t="str">
        <f t="shared" si="85"/>
        <v xml:space="preserve"> - Import Total</v>
      </c>
      <c r="S500" s="110">
        <f t="shared" si="92"/>
        <v>0</v>
      </c>
      <c r="T500" s="107">
        <f t="shared" si="93"/>
        <v>0</v>
      </c>
      <c r="V500" s="91"/>
      <c r="W500" s="91"/>
      <c r="X500" s="91"/>
      <c r="Y500" s="91"/>
      <c r="Z500" s="91"/>
      <c r="AA500" s="91"/>
    </row>
    <row r="501" spans="3:27" x14ac:dyDescent="0.25">
      <c r="C501" s="95"/>
      <c r="D501" s="95"/>
      <c r="E501" s="91"/>
      <c r="F501" s="91"/>
      <c r="G501" s="91"/>
      <c r="H501" s="96"/>
      <c r="I501" s="97"/>
      <c r="J501" s="91"/>
      <c r="K501" s="94"/>
      <c r="L501" s="104" t="str">
        <f t="shared" si="86"/>
        <v/>
      </c>
      <c r="M501" s="105" t="str">
        <f t="shared" si="87"/>
        <v/>
      </c>
      <c r="N501" s="93">
        <f t="shared" si="88"/>
        <v>0</v>
      </c>
      <c r="O501" s="106">
        <f t="shared" si="89"/>
        <v>0</v>
      </c>
      <c r="P501" s="93" t="str">
        <f t="shared" si="90"/>
        <v>Dins Periode Legal</v>
      </c>
      <c r="Q501" s="93" t="str">
        <f t="shared" si="91"/>
        <v xml:space="preserve"> - Dins Periode Legal</v>
      </c>
      <c r="R501" s="93" t="str">
        <f t="shared" si="85"/>
        <v xml:space="preserve"> - Import Total</v>
      </c>
      <c r="S501" s="110">
        <f t="shared" si="92"/>
        <v>0</v>
      </c>
      <c r="T501" s="107">
        <f t="shared" si="93"/>
        <v>0</v>
      </c>
      <c r="V501" s="91"/>
      <c r="W501" s="91"/>
      <c r="X501" s="91"/>
      <c r="Y501" s="91"/>
      <c r="Z501" s="91"/>
      <c r="AA501" s="91"/>
    </row>
    <row r="502" spans="3:27" x14ac:dyDescent="0.25">
      <c r="C502" s="95"/>
      <c r="D502" s="95"/>
      <c r="E502" s="91"/>
      <c r="F502" s="91"/>
      <c r="G502" s="91"/>
      <c r="H502" s="96"/>
      <c r="I502" s="97"/>
      <c r="J502" s="91"/>
      <c r="K502" s="94"/>
      <c r="L502" s="104" t="str">
        <f t="shared" si="86"/>
        <v/>
      </c>
      <c r="M502" s="105" t="str">
        <f t="shared" si="87"/>
        <v/>
      </c>
      <c r="N502" s="93">
        <f t="shared" si="88"/>
        <v>0</v>
      </c>
      <c r="O502" s="106">
        <f t="shared" si="89"/>
        <v>0</v>
      </c>
      <c r="P502" s="93" t="str">
        <f t="shared" si="90"/>
        <v>Dins Periode Legal</v>
      </c>
      <c r="Q502" s="93" t="str">
        <f t="shared" si="91"/>
        <v xml:space="preserve"> - Dins Periode Legal</v>
      </c>
      <c r="R502" s="93" t="str">
        <f t="shared" ref="R502:R561" si="94">CONCATENATE($M502," - Import Total")</f>
        <v xml:space="preserve"> - Import Total</v>
      </c>
      <c r="S502" s="110">
        <f t="shared" si="92"/>
        <v>0</v>
      </c>
      <c r="T502" s="107">
        <f t="shared" si="93"/>
        <v>0</v>
      </c>
      <c r="V502" s="91"/>
      <c r="W502" s="91"/>
      <c r="X502" s="91"/>
      <c r="Y502" s="91"/>
      <c r="Z502" s="91"/>
      <c r="AA502" s="91"/>
    </row>
    <row r="503" spans="3:27" x14ac:dyDescent="0.25">
      <c r="C503" s="95"/>
      <c r="D503" s="95"/>
      <c r="E503" s="91"/>
      <c r="F503" s="91"/>
      <c r="G503" s="91"/>
      <c r="H503" s="96"/>
      <c r="I503" s="97"/>
      <c r="J503" s="91"/>
      <c r="K503" s="94"/>
      <c r="L503" s="104" t="str">
        <f t="shared" ref="L503:L561" si="95">IF(D503="","",MONTH(D503))</f>
        <v/>
      </c>
      <c r="M503" s="105" t="str">
        <f t="shared" si="87"/>
        <v/>
      </c>
      <c r="N503" s="93">
        <f t="shared" si="88"/>
        <v>0</v>
      </c>
      <c r="O503" s="106">
        <f t="shared" si="89"/>
        <v>0</v>
      </c>
      <c r="P503" s="93" t="str">
        <f t="shared" si="90"/>
        <v>Dins Periode Legal</v>
      </c>
      <c r="Q503" s="93" t="str">
        <f t="shared" si="91"/>
        <v xml:space="preserve"> - Dins Periode Legal</v>
      </c>
      <c r="R503" s="93" t="str">
        <f t="shared" si="94"/>
        <v xml:space="preserve"> - Import Total</v>
      </c>
      <c r="S503" s="110">
        <f t="shared" si="92"/>
        <v>0</v>
      </c>
      <c r="T503" s="107">
        <f t="shared" si="93"/>
        <v>0</v>
      </c>
      <c r="V503" s="91"/>
      <c r="W503" s="91"/>
      <c r="X503" s="91"/>
      <c r="Y503" s="91"/>
      <c r="Z503" s="91"/>
      <c r="AA503" s="91"/>
    </row>
    <row r="504" spans="3:27" x14ac:dyDescent="0.25">
      <c r="C504" s="95"/>
      <c r="D504" s="95"/>
      <c r="E504" s="91"/>
      <c r="F504" s="91"/>
      <c r="G504" s="91"/>
      <c r="H504" s="96"/>
      <c r="I504" s="97"/>
      <c r="J504" s="91"/>
      <c r="K504" s="94"/>
      <c r="L504" s="104" t="str">
        <f t="shared" si="95"/>
        <v/>
      </c>
      <c r="M504" s="105" t="str">
        <f t="shared" si="87"/>
        <v/>
      </c>
      <c r="N504" s="93">
        <f t="shared" si="88"/>
        <v>0</v>
      </c>
      <c r="O504" s="106">
        <f t="shared" si="89"/>
        <v>0</v>
      </c>
      <c r="P504" s="93" t="str">
        <f t="shared" si="90"/>
        <v>Dins Periode Legal</v>
      </c>
      <c r="Q504" s="93" t="str">
        <f t="shared" si="91"/>
        <v xml:space="preserve"> - Dins Periode Legal</v>
      </c>
      <c r="R504" s="93" t="str">
        <f t="shared" si="94"/>
        <v xml:space="preserve"> - Import Total</v>
      </c>
      <c r="S504" s="110">
        <f t="shared" si="92"/>
        <v>0</v>
      </c>
      <c r="T504" s="107">
        <f t="shared" si="93"/>
        <v>0</v>
      </c>
      <c r="V504" s="91"/>
      <c r="W504" s="91"/>
      <c r="X504" s="91"/>
      <c r="Y504" s="91"/>
      <c r="Z504" s="91"/>
      <c r="AA504" s="91"/>
    </row>
    <row r="505" spans="3:27" x14ac:dyDescent="0.25">
      <c r="C505" s="95"/>
      <c r="D505" s="95"/>
      <c r="E505" s="91"/>
      <c r="F505" s="91"/>
      <c r="G505" s="91"/>
      <c r="H505" s="96"/>
      <c r="I505" s="97"/>
      <c r="J505" s="91"/>
      <c r="K505" s="94"/>
      <c r="L505" s="104" t="str">
        <f t="shared" si="95"/>
        <v/>
      </c>
      <c r="M505" s="105" t="str">
        <f t="shared" si="87"/>
        <v/>
      </c>
      <c r="N505" s="93">
        <f t="shared" si="88"/>
        <v>0</v>
      </c>
      <c r="O505" s="106">
        <f t="shared" si="89"/>
        <v>0</v>
      </c>
      <c r="P505" s="93" t="str">
        <f t="shared" si="90"/>
        <v>Dins Periode Legal</v>
      </c>
      <c r="Q505" s="93" t="str">
        <f t="shared" si="91"/>
        <v xml:space="preserve"> - Dins Periode Legal</v>
      </c>
      <c r="R505" s="93" t="str">
        <f t="shared" si="94"/>
        <v xml:space="preserve"> - Import Total</v>
      </c>
      <c r="S505" s="110">
        <f t="shared" si="92"/>
        <v>0</v>
      </c>
      <c r="T505" s="107">
        <f t="shared" si="93"/>
        <v>0</v>
      </c>
      <c r="V505" s="91"/>
      <c r="W505" s="91"/>
      <c r="X505" s="91"/>
      <c r="Y505" s="91"/>
      <c r="Z505" s="91"/>
      <c r="AA505" s="91"/>
    </row>
    <row r="506" spans="3:27" x14ac:dyDescent="0.25">
      <c r="C506" s="95"/>
      <c r="D506" s="95"/>
      <c r="E506" s="91"/>
      <c r="F506" s="91"/>
      <c r="G506" s="91"/>
      <c r="H506" s="96"/>
      <c r="I506" s="97"/>
      <c r="J506" s="91"/>
      <c r="K506" s="94"/>
      <c r="L506" s="104" t="str">
        <f t="shared" si="95"/>
        <v/>
      </c>
      <c r="M506" s="105" t="str">
        <f t="shared" si="87"/>
        <v/>
      </c>
      <c r="N506" s="93">
        <f t="shared" si="88"/>
        <v>0</v>
      </c>
      <c r="O506" s="106">
        <f t="shared" si="89"/>
        <v>0</v>
      </c>
      <c r="P506" s="93" t="str">
        <f t="shared" si="90"/>
        <v>Dins Periode Legal</v>
      </c>
      <c r="Q506" s="93" t="str">
        <f t="shared" si="91"/>
        <v xml:space="preserve"> - Dins Periode Legal</v>
      </c>
      <c r="R506" s="93" t="str">
        <f t="shared" si="94"/>
        <v xml:space="preserve"> - Import Total</v>
      </c>
      <c r="S506" s="110">
        <f t="shared" si="92"/>
        <v>0</v>
      </c>
      <c r="T506" s="107">
        <f t="shared" si="93"/>
        <v>0</v>
      </c>
      <c r="V506" s="91"/>
      <c r="W506" s="91"/>
      <c r="X506" s="91"/>
      <c r="Y506" s="91"/>
      <c r="Z506" s="91"/>
      <c r="AA506" s="91"/>
    </row>
    <row r="507" spans="3:27" x14ac:dyDescent="0.25">
      <c r="C507" s="95"/>
      <c r="D507" s="95"/>
      <c r="E507" s="91"/>
      <c r="F507" s="91"/>
      <c r="G507" s="91"/>
      <c r="H507" s="96"/>
      <c r="I507" s="97"/>
      <c r="J507" s="91"/>
      <c r="K507" s="94"/>
      <c r="L507" s="104" t="str">
        <f t="shared" si="95"/>
        <v/>
      </c>
      <c r="M507" s="105" t="str">
        <f t="shared" si="87"/>
        <v/>
      </c>
      <c r="N507" s="93">
        <f t="shared" si="88"/>
        <v>0</v>
      </c>
      <c r="O507" s="106">
        <f t="shared" si="89"/>
        <v>0</v>
      </c>
      <c r="P507" s="93" t="str">
        <f t="shared" si="90"/>
        <v>Dins Periode Legal</v>
      </c>
      <c r="Q507" s="93" t="str">
        <f t="shared" si="91"/>
        <v xml:space="preserve"> - Dins Periode Legal</v>
      </c>
      <c r="R507" s="93" t="str">
        <f t="shared" si="94"/>
        <v xml:space="preserve"> - Import Total</v>
      </c>
      <c r="S507" s="110">
        <f t="shared" si="92"/>
        <v>0</v>
      </c>
      <c r="T507" s="107">
        <f t="shared" si="93"/>
        <v>0</v>
      </c>
      <c r="V507" s="91"/>
      <c r="W507" s="91"/>
      <c r="X507" s="91"/>
      <c r="Y507" s="91"/>
      <c r="Z507" s="91"/>
      <c r="AA507" s="91"/>
    </row>
    <row r="508" spans="3:27" x14ac:dyDescent="0.25">
      <c r="C508" s="95"/>
      <c r="D508" s="95"/>
      <c r="E508" s="91"/>
      <c r="F508" s="91"/>
      <c r="G508" s="91"/>
      <c r="H508" s="96"/>
      <c r="I508" s="97"/>
      <c r="J508" s="91"/>
      <c r="K508" s="94"/>
      <c r="L508" s="104" t="str">
        <f t="shared" si="95"/>
        <v/>
      </c>
      <c r="M508" s="105" t="str">
        <f t="shared" si="87"/>
        <v/>
      </c>
      <c r="N508" s="93">
        <f t="shared" si="88"/>
        <v>0</v>
      </c>
      <c r="O508" s="106">
        <f t="shared" si="89"/>
        <v>0</v>
      </c>
      <c r="P508" s="93" t="str">
        <f t="shared" si="90"/>
        <v>Dins Periode Legal</v>
      </c>
      <c r="Q508" s="93" t="str">
        <f t="shared" si="91"/>
        <v xml:space="preserve"> - Dins Periode Legal</v>
      </c>
      <c r="R508" s="93" t="str">
        <f t="shared" si="94"/>
        <v xml:space="preserve"> - Import Total</v>
      </c>
      <c r="S508" s="110">
        <f t="shared" si="92"/>
        <v>0</v>
      </c>
      <c r="T508" s="107">
        <f t="shared" si="93"/>
        <v>0</v>
      </c>
      <c r="V508" s="91"/>
      <c r="W508" s="91"/>
      <c r="X508" s="91"/>
      <c r="Y508" s="91"/>
      <c r="Z508" s="91"/>
      <c r="AA508" s="91"/>
    </row>
    <row r="509" spans="3:27" x14ac:dyDescent="0.25">
      <c r="C509" s="95"/>
      <c r="D509" s="95"/>
      <c r="E509" s="91"/>
      <c r="F509" s="91"/>
      <c r="G509" s="91"/>
      <c r="H509" s="96"/>
      <c r="I509" s="97"/>
      <c r="J509" s="91"/>
      <c r="K509" s="94"/>
      <c r="L509" s="104" t="str">
        <f t="shared" si="95"/>
        <v/>
      </c>
      <c r="M509" s="105" t="str">
        <f t="shared" si="87"/>
        <v/>
      </c>
      <c r="N509" s="93">
        <f t="shared" si="88"/>
        <v>0</v>
      </c>
      <c r="O509" s="106">
        <f t="shared" si="89"/>
        <v>0</v>
      </c>
      <c r="P509" s="93" t="str">
        <f t="shared" si="90"/>
        <v>Dins Periode Legal</v>
      </c>
      <c r="Q509" s="93" t="str">
        <f t="shared" si="91"/>
        <v xml:space="preserve"> - Dins Periode Legal</v>
      </c>
      <c r="R509" s="93" t="str">
        <f t="shared" si="94"/>
        <v xml:space="preserve"> - Import Total</v>
      </c>
      <c r="S509" s="110">
        <f t="shared" si="92"/>
        <v>0</v>
      </c>
      <c r="T509" s="107">
        <f t="shared" si="93"/>
        <v>0</v>
      </c>
      <c r="V509" s="91"/>
      <c r="W509" s="91"/>
      <c r="X509" s="91"/>
      <c r="Y509" s="91"/>
      <c r="Z509" s="91"/>
      <c r="AA509" s="91"/>
    </row>
    <row r="510" spans="3:27" x14ac:dyDescent="0.25">
      <c r="C510" s="95"/>
      <c r="D510" s="95"/>
      <c r="E510" s="91"/>
      <c r="F510" s="91"/>
      <c r="G510" s="91"/>
      <c r="H510" s="96"/>
      <c r="I510" s="97"/>
      <c r="J510" s="91"/>
      <c r="K510" s="94"/>
      <c r="L510" s="104" t="str">
        <f t="shared" si="95"/>
        <v/>
      </c>
      <c r="M510" s="105" t="str">
        <f t="shared" si="87"/>
        <v/>
      </c>
      <c r="N510" s="93">
        <f t="shared" si="88"/>
        <v>0</v>
      </c>
      <c r="O510" s="106">
        <f t="shared" si="89"/>
        <v>0</v>
      </c>
      <c r="P510" s="93" t="str">
        <f t="shared" si="90"/>
        <v>Dins Periode Legal</v>
      </c>
      <c r="Q510" s="93" t="str">
        <f t="shared" si="91"/>
        <v xml:space="preserve"> - Dins Periode Legal</v>
      </c>
      <c r="R510" s="93" t="str">
        <f t="shared" si="94"/>
        <v xml:space="preserve"> - Import Total</v>
      </c>
      <c r="S510" s="110">
        <f t="shared" si="92"/>
        <v>0</v>
      </c>
      <c r="T510" s="107">
        <f t="shared" si="93"/>
        <v>0</v>
      </c>
      <c r="V510" s="91"/>
      <c r="W510" s="91"/>
      <c r="X510" s="91"/>
      <c r="Y510" s="91"/>
      <c r="Z510" s="91"/>
      <c r="AA510" s="91"/>
    </row>
    <row r="511" spans="3:27" x14ac:dyDescent="0.25">
      <c r="C511" s="95"/>
      <c r="D511" s="95"/>
      <c r="E511" s="91"/>
      <c r="F511" s="91"/>
      <c r="G511" s="91"/>
      <c r="H511" s="96"/>
      <c r="I511" s="97"/>
      <c r="J511" s="91"/>
      <c r="K511" s="94"/>
      <c r="L511" s="104" t="str">
        <f t="shared" si="95"/>
        <v/>
      </c>
      <c r="M511" s="105" t="str">
        <f t="shared" si="87"/>
        <v/>
      </c>
      <c r="N511" s="93">
        <f t="shared" si="88"/>
        <v>0</v>
      </c>
      <c r="O511" s="106">
        <f t="shared" si="89"/>
        <v>0</v>
      </c>
      <c r="P511" s="93" t="str">
        <f t="shared" si="90"/>
        <v>Dins Periode Legal</v>
      </c>
      <c r="Q511" s="93" t="str">
        <f t="shared" si="91"/>
        <v xml:space="preserve"> - Dins Periode Legal</v>
      </c>
      <c r="R511" s="93" t="str">
        <f t="shared" si="94"/>
        <v xml:space="preserve"> - Import Total</v>
      </c>
      <c r="S511" s="110">
        <f t="shared" si="92"/>
        <v>0</v>
      </c>
      <c r="T511" s="107">
        <f t="shared" si="93"/>
        <v>0</v>
      </c>
      <c r="V511" s="91"/>
      <c r="W511" s="91"/>
      <c r="X511" s="91"/>
      <c r="Y511" s="91"/>
      <c r="Z511" s="91"/>
      <c r="AA511" s="91"/>
    </row>
    <row r="512" spans="3:27" x14ac:dyDescent="0.25">
      <c r="C512" s="95"/>
      <c r="D512" s="95"/>
      <c r="E512" s="91"/>
      <c r="F512" s="91"/>
      <c r="G512" s="91"/>
      <c r="H512" s="96"/>
      <c r="I512" s="97"/>
      <c r="J512" s="91"/>
      <c r="K512" s="94"/>
      <c r="L512" s="104" t="str">
        <f t="shared" si="95"/>
        <v/>
      </c>
      <c r="M512" s="105" t="str">
        <f t="shared" si="87"/>
        <v/>
      </c>
      <c r="N512" s="93">
        <f t="shared" si="88"/>
        <v>0</v>
      </c>
      <c r="O512" s="106">
        <f t="shared" si="89"/>
        <v>0</v>
      </c>
      <c r="P512" s="93" t="str">
        <f t="shared" si="90"/>
        <v>Dins Periode Legal</v>
      </c>
      <c r="Q512" s="93" t="str">
        <f t="shared" si="91"/>
        <v xml:space="preserve"> - Dins Periode Legal</v>
      </c>
      <c r="R512" s="93" t="str">
        <f t="shared" si="94"/>
        <v xml:space="preserve"> - Import Total</v>
      </c>
      <c r="S512" s="110">
        <f t="shared" si="92"/>
        <v>0</v>
      </c>
      <c r="T512" s="107">
        <f t="shared" si="93"/>
        <v>0</v>
      </c>
      <c r="V512" s="91"/>
      <c r="W512" s="91"/>
      <c r="X512" s="91"/>
      <c r="Y512" s="91"/>
      <c r="Z512" s="91"/>
      <c r="AA512" s="91"/>
    </row>
    <row r="513" spans="3:27" x14ac:dyDescent="0.25">
      <c r="C513" s="95"/>
      <c r="D513" s="95"/>
      <c r="E513" s="91"/>
      <c r="F513" s="91"/>
      <c r="G513" s="91"/>
      <c r="H513" s="96"/>
      <c r="I513" s="97"/>
      <c r="J513" s="91"/>
      <c r="K513" s="94"/>
      <c r="L513" s="104" t="str">
        <f t="shared" si="95"/>
        <v/>
      </c>
      <c r="M513" s="105" t="str">
        <f t="shared" si="87"/>
        <v/>
      </c>
      <c r="N513" s="93">
        <f t="shared" si="88"/>
        <v>0</v>
      </c>
      <c r="O513" s="106">
        <f t="shared" si="89"/>
        <v>0</v>
      </c>
      <c r="P513" s="93" t="str">
        <f t="shared" si="90"/>
        <v>Dins Periode Legal</v>
      </c>
      <c r="Q513" s="93" t="str">
        <f t="shared" si="91"/>
        <v xml:space="preserve"> - Dins Periode Legal</v>
      </c>
      <c r="R513" s="93" t="str">
        <f t="shared" si="94"/>
        <v xml:space="preserve"> - Import Total</v>
      </c>
      <c r="S513" s="110">
        <f t="shared" si="92"/>
        <v>0</v>
      </c>
      <c r="T513" s="107">
        <f t="shared" si="93"/>
        <v>0</v>
      </c>
      <c r="V513" s="91"/>
      <c r="W513" s="91"/>
      <c r="X513" s="91"/>
      <c r="Y513" s="91"/>
      <c r="Z513" s="91"/>
      <c r="AA513" s="91"/>
    </row>
    <row r="514" spans="3:27" x14ac:dyDescent="0.25">
      <c r="C514" s="95"/>
      <c r="D514" s="95"/>
      <c r="E514" s="91"/>
      <c r="F514" s="91"/>
      <c r="G514" s="91"/>
      <c r="H514" s="96"/>
      <c r="I514" s="97"/>
      <c r="J514" s="91"/>
      <c r="K514" s="94"/>
      <c r="L514" s="104" t="str">
        <f t="shared" si="95"/>
        <v/>
      </c>
      <c r="M514" s="105" t="str">
        <f t="shared" si="87"/>
        <v/>
      </c>
      <c r="N514" s="93">
        <f t="shared" si="88"/>
        <v>0</v>
      </c>
      <c r="O514" s="106">
        <f t="shared" si="89"/>
        <v>0</v>
      </c>
      <c r="P514" s="93" t="str">
        <f t="shared" si="90"/>
        <v>Dins Periode Legal</v>
      </c>
      <c r="Q514" s="93" t="str">
        <f t="shared" si="91"/>
        <v xml:space="preserve"> - Dins Periode Legal</v>
      </c>
      <c r="R514" s="93" t="str">
        <f t="shared" si="94"/>
        <v xml:space="preserve"> - Import Total</v>
      </c>
      <c r="S514" s="110">
        <f t="shared" si="92"/>
        <v>0</v>
      </c>
      <c r="T514" s="107">
        <f t="shared" si="93"/>
        <v>0</v>
      </c>
      <c r="V514" s="91"/>
      <c r="W514" s="91"/>
      <c r="X514" s="91"/>
      <c r="Y514" s="91"/>
      <c r="Z514" s="91"/>
      <c r="AA514" s="91"/>
    </row>
    <row r="515" spans="3:27" x14ac:dyDescent="0.25">
      <c r="C515" s="95"/>
      <c r="D515" s="95"/>
      <c r="E515" s="91"/>
      <c r="F515" s="91"/>
      <c r="G515" s="91"/>
      <c r="H515" s="96"/>
      <c r="I515" s="97"/>
      <c r="J515" s="91"/>
      <c r="K515" s="94"/>
      <c r="L515" s="104" t="str">
        <f t="shared" si="95"/>
        <v/>
      </c>
      <c r="M515" s="105" t="str">
        <f t="shared" si="87"/>
        <v/>
      </c>
      <c r="N515" s="93">
        <f t="shared" si="88"/>
        <v>0</v>
      </c>
      <c r="O515" s="106">
        <f t="shared" si="89"/>
        <v>0</v>
      </c>
      <c r="P515" s="93" t="str">
        <f t="shared" si="90"/>
        <v>Dins Periode Legal</v>
      </c>
      <c r="Q515" s="93" t="str">
        <f t="shared" si="91"/>
        <v xml:space="preserve"> - Dins Periode Legal</v>
      </c>
      <c r="R515" s="93" t="str">
        <f t="shared" si="94"/>
        <v xml:space="preserve"> - Import Total</v>
      </c>
      <c r="S515" s="110">
        <f t="shared" si="92"/>
        <v>0</v>
      </c>
      <c r="T515" s="107">
        <f t="shared" si="93"/>
        <v>0</v>
      </c>
      <c r="V515" s="91"/>
      <c r="W515" s="91"/>
      <c r="X515" s="91"/>
      <c r="Y515" s="91"/>
      <c r="Z515" s="91"/>
      <c r="AA515" s="91"/>
    </row>
    <row r="516" spans="3:27" x14ac:dyDescent="0.25">
      <c r="C516" s="95"/>
      <c r="D516" s="95"/>
      <c r="E516" s="91"/>
      <c r="F516" s="91"/>
      <c r="G516" s="91"/>
      <c r="H516" s="96"/>
      <c r="I516" s="97"/>
      <c r="J516" s="91"/>
      <c r="K516" s="94"/>
      <c r="L516" s="104" t="str">
        <f t="shared" si="95"/>
        <v/>
      </c>
      <c r="M516" s="105" t="str">
        <f t="shared" si="87"/>
        <v/>
      </c>
      <c r="N516" s="93">
        <f t="shared" si="88"/>
        <v>0</v>
      </c>
      <c r="O516" s="106">
        <f t="shared" si="89"/>
        <v>0</v>
      </c>
      <c r="P516" s="93" t="str">
        <f t="shared" si="90"/>
        <v>Dins Periode Legal</v>
      </c>
      <c r="Q516" s="93" t="str">
        <f t="shared" si="91"/>
        <v xml:space="preserve"> - Dins Periode Legal</v>
      </c>
      <c r="R516" s="93" t="str">
        <f t="shared" si="94"/>
        <v xml:space="preserve"> - Import Total</v>
      </c>
      <c r="S516" s="110">
        <f t="shared" si="92"/>
        <v>0</v>
      </c>
      <c r="T516" s="107">
        <f t="shared" si="93"/>
        <v>0</v>
      </c>
      <c r="V516" s="91"/>
      <c r="W516" s="91"/>
      <c r="X516" s="91"/>
      <c r="Y516" s="91"/>
      <c r="Z516" s="91"/>
      <c r="AA516" s="91"/>
    </row>
    <row r="517" spans="3:27" x14ac:dyDescent="0.25">
      <c r="C517" s="95"/>
      <c r="D517" s="95"/>
      <c r="E517" s="91"/>
      <c r="F517" s="91"/>
      <c r="G517" s="91"/>
      <c r="H517" s="96"/>
      <c r="I517" s="97"/>
      <c r="J517" s="91"/>
      <c r="K517" s="94"/>
      <c r="L517" s="104" t="str">
        <f t="shared" si="95"/>
        <v/>
      </c>
      <c r="M517" s="105" t="str">
        <f t="shared" si="87"/>
        <v/>
      </c>
      <c r="N517" s="93">
        <f t="shared" si="88"/>
        <v>0</v>
      </c>
      <c r="O517" s="106">
        <f t="shared" si="89"/>
        <v>0</v>
      </c>
      <c r="P517" s="93" t="str">
        <f t="shared" si="90"/>
        <v>Dins Periode Legal</v>
      </c>
      <c r="Q517" s="93" t="str">
        <f t="shared" si="91"/>
        <v xml:space="preserve"> - Dins Periode Legal</v>
      </c>
      <c r="R517" s="93" t="str">
        <f t="shared" si="94"/>
        <v xml:space="preserve"> - Import Total</v>
      </c>
      <c r="S517" s="110">
        <f t="shared" si="92"/>
        <v>0</v>
      </c>
      <c r="T517" s="107">
        <f t="shared" si="93"/>
        <v>0</v>
      </c>
      <c r="V517" s="91"/>
      <c r="W517" s="91"/>
      <c r="X517" s="91"/>
      <c r="Y517" s="91"/>
      <c r="Z517" s="91"/>
      <c r="AA517" s="91"/>
    </row>
    <row r="518" spans="3:27" x14ac:dyDescent="0.25">
      <c r="C518" s="95"/>
      <c r="D518" s="95"/>
      <c r="E518" s="91"/>
      <c r="F518" s="91"/>
      <c r="G518" s="91"/>
      <c r="H518" s="96"/>
      <c r="I518" s="97"/>
      <c r="J518" s="91"/>
      <c r="K518" s="94"/>
      <c r="L518" s="104" t="str">
        <f t="shared" si="95"/>
        <v/>
      </c>
      <c r="M518" s="105" t="str">
        <f t="shared" si="87"/>
        <v/>
      </c>
      <c r="N518" s="93">
        <f t="shared" si="88"/>
        <v>0</v>
      </c>
      <c r="O518" s="106">
        <f t="shared" si="89"/>
        <v>0</v>
      </c>
      <c r="P518" s="93" t="str">
        <f t="shared" si="90"/>
        <v>Dins Periode Legal</v>
      </c>
      <c r="Q518" s="93" t="str">
        <f t="shared" si="91"/>
        <v xml:space="preserve"> - Dins Periode Legal</v>
      </c>
      <c r="R518" s="93" t="str">
        <f t="shared" si="94"/>
        <v xml:space="preserve"> - Import Total</v>
      </c>
      <c r="S518" s="110">
        <f t="shared" si="92"/>
        <v>0</v>
      </c>
      <c r="T518" s="107">
        <f t="shared" si="93"/>
        <v>0</v>
      </c>
      <c r="V518" s="91"/>
      <c r="W518" s="91"/>
      <c r="X518" s="91"/>
      <c r="Y518" s="91"/>
      <c r="Z518" s="91"/>
      <c r="AA518" s="91"/>
    </row>
    <row r="519" spans="3:27" x14ac:dyDescent="0.25">
      <c r="C519" s="95"/>
      <c r="D519" s="95"/>
      <c r="E519" s="91"/>
      <c r="F519" s="91"/>
      <c r="G519" s="91"/>
      <c r="H519" s="96"/>
      <c r="I519" s="97"/>
      <c r="J519" s="91"/>
      <c r="K519" s="94"/>
      <c r="L519" s="104" t="str">
        <f t="shared" si="95"/>
        <v/>
      </c>
      <c r="M519" s="105" t="str">
        <f t="shared" si="87"/>
        <v/>
      </c>
      <c r="N519" s="93">
        <f t="shared" si="88"/>
        <v>0</v>
      </c>
      <c r="O519" s="106">
        <f t="shared" si="89"/>
        <v>0</v>
      </c>
      <c r="P519" s="93" t="str">
        <f t="shared" si="90"/>
        <v>Dins Periode Legal</v>
      </c>
      <c r="Q519" s="93" t="str">
        <f t="shared" si="91"/>
        <v xml:space="preserve"> - Dins Periode Legal</v>
      </c>
      <c r="R519" s="93" t="str">
        <f t="shared" si="94"/>
        <v xml:space="preserve"> - Import Total</v>
      </c>
      <c r="S519" s="110">
        <f t="shared" si="92"/>
        <v>0</v>
      </c>
      <c r="T519" s="107">
        <f t="shared" si="93"/>
        <v>0</v>
      </c>
      <c r="V519" s="91"/>
      <c r="W519" s="91"/>
      <c r="X519" s="91"/>
      <c r="Y519" s="91"/>
      <c r="Z519" s="91"/>
      <c r="AA519" s="91"/>
    </row>
    <row r="520" spans="3:27" x14ac:dyDescent="0.25">
      <c r="C520" s="95"/>
      <c r="D520" s="95"/>
      <c r="E520" s="91"/>
      <c r="F520" s="91"/>
      <c r="G520" s="91"/>
      <c r="H520" s="96"/>
      <c r="I520" s="97"/>
      <c r="J520" s="91"/>
      <c r="K520" s="94"/>
      <c r="L520" s="104" t="str">
        <f t="shared" si="95"/>
        <v/>
      </c>
      <c r="M520" s="105" t="str">
        <f t="shared" si="87"/>
        <v/>
      </c>
      <c r="N520" s="93">
        <f t="shared" si="88"/>
        <v>0</v>
      </c>
      <c r="O520" s="106">
        <f t="shared" si="89"/>
        <v>0</v>
      </c>
      <c r="P520" s="93" t="str">
        <f t="shared" si="90"/>
        <v>Dins Periode Legal</v>
      </c>
      <c r="Q520" s="93" t="str">
        <f t="shared" si="91"/>
        <v xml:space="preserve"> - Dins Periode Legal</v>
      </c>
      <c r="R520" s="93" t="str">
        <f t="shared" si="94"/>
        <v xml:space="preserve"> - Import Total</v>
      </c>
      <c r="S520" s="110">
        <f t="shared" si="92"/>
        <v>0</v>
      </c>
      <c r="T520" s="107">
        <f t="shared" si="93"/>
        <v>0</v>
      </c>
      <c r="V520" s="91"/>
      <c r="W520" s="91"/>
      <c r="X520" s="91"/>
      <c r="Y520" s="91"/>
      <c r="Z520" s="91"/>
      <c r="AA520" s="91"/>
    </row>
    <row r="521" spans="3:27" x14ac:dyDescent="0.25">
      <c r="C521" s="95"/>
      <c r="D521" s="95"/>
      <c r="E521" s="91"/>
      <c r="F521" s="91"/>
      <c r="G521" s="91"/>
      <c r="H521" s="96"/>
      <c r="I521" s="97"/>
      <c r="J521" s="91"/>
      <c r="K521" s="94"/>
      <c r="L521" s="104" t="str">
        <f t="shared" si="95"/>
        <v/>
      </c>
      <c r="M521" s="105" t="str">
        <f t="shared" si="87"/>
        <v/>
      </c>
      <c r="N521" s="93">
        <f t="shared" si="88"/>
        <v>0</v>
      </c>
      <c r="O521" s="106">
        <f t="shared" si="89"/>
        <v>0</v>
      </c>
      <c r="P521" s="93" t="str">
        <f t="shared" si="90"/>
        <v>Dins Periode Legal</v>
      </c>
      <c r="Q521" s="93" t="str">
        <f t="shared" si="91"/>
        <v xml:space="preserve"> - Dins Periode Legal</v>
      </c>
      <c r="R521" s="93" t="str">
        <f t="shared" si="94"/>
        <v xml:space="preserve"> - Import Total</v>
      </c>
      <c r="S521" s="110">
        <f t="shared" si="92"/>
        <v>0</v>
      </c>
      <c r="T521" s="107">
        <f t="shared" si="93"/>
        <v>0</v>
      </c>
      <c r="V521" s="91"/>
      <c r="W521" s="91"/>
      <c r="X521" s="91"/>
      <c r="Y521" s="91"/>
      <c r="Z521" s="91"/>
      <c r="AA521" s="91"/>
    </row>
    <row r="522" spans="3:27" x14ac:dyDescent="0.25">
      <c r="C522" s="95"/>
      <c r="D522" s="95"/>
      <c r="E522" s="91"/>
      <c r="F522" s="91"/>
      <c r="G522" s="91"/>
      <c r="H522" s="96"/>
      <c r="I522" s="97"/>
      <c r="J522" s="91"/>
      <c r="K522" s="94"/>
      <c r="L522" s="104" t="str">
        <f t="shared" si="95"/>
        <v/>
      </c>
      <c r="M522" s="105" t="str">
        <f t="shared" si="87"/>
        <v/>
      </c>
      <c r="N522" s="93">
        <f t="shared" si="88"/>
        <v>0</v>
      </c>
      <c r="O522" s="106">
        <f t="shared" si="89"/>
        <v>0</v>
      </c>
      <c r="P522" s="93" t="str">
        <f t="shared" si="90"/>
        <v>Dins Periode Legal</v>
      </c>
      <c r="Q522" s="93" t="str">
        <f t="shared" si="91"/>
        <v xml:space="preserve"> - Dins Periode Legal</v>
      </c>
      <c r="R522" s="93" t="str">
        <f t="shared" si="94"/>
        <v xml:space="preserve"> - Import Total</v>
      </c>
      <c r="S522" s="110">
        <f t="shared" si="92"/>
        <v>0</v>
      </c>
      <c r="T522" s="107">
        <f t="shared" si="93"/>
        <v>0</v>
      </c>
      <c r="V522" s="91"/>
      <c r="W522" s="91"/>
      <c r="X522" s="91"/>
      <c r="Y522" s="91"/>
      <c r="Z522" s="91"/>
      <c r="AA522" s="91"/>
    </row>
    <row r="523" spans="3:27" x14ac:dyDescent="0.25">
      <c r="C523" s="95"/>
      <c r="D523" s="95"/>
      <c r="E523" s="91"/>
      <c r="F523" s="91"/>
      <c r="G523" s="91"/>
      <c r="H523" s="96"/>
      <c r="I523" s="97"/>
      <c r="J523" s="91"/>
      <c r="K523" s="94"/>
      <c r="L523" s="104" t="str">
        <f t="shared" si="95"/>
        <v/>
      </c>
      <c r="M523" s="105" t="str">
        <f t="shared" si="87"/>
        <v/>
      </c>
      <c r="N523" s="93">
        <f t="shared" si="88"/>
        <v>0</v>
      </c>
      <c r="O523" s="106">
        <f t="shared" si="89"/>
        <v>0</v>
      </c>
      <c r="P523" s="93" t="str">
        <f t="shared" si="90"/>
        <v>Dins Periode Legal</v>
      </c>
      <c r="Q523" s="93" t="str">
        <f t="shared" si="91"/>
        <v xml:space="preserve"> - Dins Periode Legal</v>
      </c>
      <c r="R523" s="93" t="str">
        <f t="shared" si="94"/>
        <v xml:space="preserve"> - Import Total</v>
      </c>
      <c r="S523" s="110">
        <f t="shared" si="92"/>
        <v>0</v>
      </c>
      <c r="T523" s="107">
        <f t="shared" si="93"/>
        <v>0</v>
      </c>
      <c r="V523" s="91"/>
      <c r="W523" s="91"/>
      <c r="X523" s="91"/>
      <c r="Y523" s="91"/>
      <c r="Z523" s="91"/>
      <c r="AA523" s="91"/>
    </row>
    <row r="524" spans="3:27" x14ac:dyDescent="0.25">
      <c r="C524" s="95"/>
      <c r="D524" s="95"/>
      <c r="E524" s="91"/>
      <c r="F524" s="91"/>
      <c r="G524" s="91"/>
      <c r="H524" s="96"/>
      <c r="I524" s="97"/>
      <c r="J524" s="91"/>
      <c r="K524" s="94"/>
      <c r="L524" s="104" t="str">
        <f t="shared" si="95"/>
        <v/>
      </c>
      <c r="M524" s="105" t="str">
        <f t="shared" si="87"/>
        <v/>
      </c>
      <c r="N524" s="93">
        <f t="shared" si="88"/>
        <v>0</v>
      </c>
      <c r="O524" s="106">
        <f t="shared" si="89"/>
        <v>0</v>
      </c>
      <c r="P524" s="93" t="str">
        <f t="shared" si="90"/>
        <v>Dins Periode Legal</v>
      </c>
      <c r="Q524" s="93" t="str">
        <f t="shared" si="91"/>
        <v xml:space="preserve"> - Dins Periode Legal</v>
      </c>
      <c r="R524" s="93" t="str">
        <f t="shared" si="94"/>
        <v xml:space="preserve"> - Import Total</v>
      </c>
      <c r="S524" s="110">
        <f t="shared" si="92"/>
        <v>0</v>
      </c>
      <c r="T524" s="107">
        <f t="shared" si="93"/>
        <v>0</v>
      </c>
      <c r="V524" s="91"/>
      <c r="W524" s="91"/>
      <c r="X524" s="91"/>
      <c r="Y524" s="91"/>
      <c r="Z524" s="91"/>
      <c r="AA524" s="91"/>
    </row>
    <row r="525" spans="3:27" x14ac:dyDescent="0.25">
      <c r="C525" s="95"/>
      <c r="D525" s="95"/>
      <c r="E525" s="91"/>
      <c r="F525" s="91"/>
      <c r="G525" s="91"/>
      <c r="H525" s="96"/>
      <c r="I525" s="97"/>
      <c r="J525" s="91"/>
      <c r="K525" s="94"/>
      <c r="L525" s="104" t="str">
        <f t="shared" si="95"/>
        <v/>
      </c>
      <c r="M525" s="105" t="str">
        <f t="shared" si="87"/>
        <v/>
      </c>
      <c r="N525" s="93">
        <f t="shared" si="88"/>
        <v>0</v>
      </c>
      <c r="O525" s="106">
        <f t="shared" si="89"/>
        <v>0</v>
      </c>
      <c r="P525" s="93" t="str">
        <f t="shared" si="90"/>
        <v>Dins Periode Legal</v>
      </c>
      <c r="Q525" s="93" t="str">
        <f t="shared" si="91"/>
        <v xml:space="preserve"> - Dins Periode Legal</v>
      </c>
      <c r="R525" s="93" t="str">
        <f t="shared" si="94"/>
        <v xml:space="preserve"> - Import Total</v>
      </c>
      <c r="S525" s="110">
        <f t="shared" si="92"/>
        <v>0</v>
      </c>
      <c r="T525" s="107">
        <f t="shared" si="93"/>
        <v>0</v>
      </c>
      <c r="V525" s="91"/>
      <c r="W525" s="91"/>
      <c r="X525" s="91"/>
      <c r="Y525" s="91"/>
      <c r="Z525" s="91"/>
      <c r="AA525" s="91"/>
    </row>
    <row r="526" spans="3:27" x14ac:dyDescent="0.25">
      <c r="C526" s="95"/>
      <c r="D526" s="95"/>
      <c r="E526" s="91"/>
      <c r="F526" s="91"/>
      <c r="G526" s="91"/>
      <c r="H526" s="96"/>
      <c r="I526" s="97"/>
      <c r="J526" s="91"/>
      <c r="K526" s="94"/>
      <c r="L526" s="104" t="str">
        <f t="shared" si="95"/>
        <v/>
      </c>
      <c r="M526" s="105" t="str">
        <f t="shared" si="87"/>
        <v/>
      </c>
      <c r="N526" s="93">
        <f t="shared" si="88"/>
        <v>0</v>
      </c>
      <c r="O526" s="106">
        <f t="shared" si="89"/>
        <v>0</v>
      </c>
      <c r="P526" s="93" t="str">
        <f t="shared" si="90"/>
        <v>Dins Periode Legal</v>
      </c>
      <c r="Q526" s="93" t="str">
        <f t="shared" si="91"/>
        <v xml:space="preserve"> - Dins Periode Legal</v>
      </c>
      <c r="R526" s="93" t="str">
        <f t="shared" si="94"/>
        <v xml:space="preserve"> - Import Total</v>
      </c>
      <c r="S526" s="110">
        <f t="shared" si="92"/>
        <v>0</v>
      </c>
      <c r="T526" s="107">
        <f t="shared" si="93"/>
        <v>0</v>
      </c>
      <c r="V526" s="91"/>
      <c r="W526" s="91"/>
      <c r="X526" s="91"/>
      <c r="Y526" s="91"/>
      <c r="Z526" s="91"/>
      <c r="AA526" s="91"/>
    </row>
    <row r="527" spans="3:27" x14ac:dyDescent="0.25">
      <c r="C527" s="95"/>
      <c r="D527" s="54"/>
      <c r="E527" s="8"/>
      <c r="F527" s="8"/>
      <c r="G527" s="8"/>
      <c r="H527" s="96"/>
      <c r="I527" s="8"/>
      <c r="J527" s="8"/>
      <c r="K527" s="8"/>
      <c r="L527" s="104" t="str">
        <f t="shared" si="95"/>
        <v/>
      </c>
      <c r="M527" s="105" t="str">
        <f t="shared" si="87"/>
        <v/>
      </c>
      <c r="N527" s="93">
        <f t="shared" ref="N527:N585" si="96">IF(D527="",0,D527-C527)</f>
        <v>0</v>
      </c>
      <c r="O527" s="106">
        <f t="shared" ref="O527:O585" si="97">K527*N527</f>
        <v>0</v>
      </c>
      <c r="P527" s="93" t="str">
        <f t="shared" ref="P527:P585" si="98">IF(N527&lt;=30,"Dins Periode Legal","Fora Periode Legal")</f>
        <v>Dins Periode Legal</v>
      </c>
      <c r="Q527" s="93" t="str">
        <f t="shared" ref="Q527:Q585" si="99">CONCATENATE($M527," - ",P527)</f>
        <v xml:space="preserve"> - Dins Periode Legal</v>
      </c>
      <c r="R527" s="93" t="str">
        <f t="shared" si="94"/>
        <v xml:space="preserve"> - Import Total</v>
      </c>
      <c r="S527" s="110">
        <f t="shared" ref="S527:S585" si="100">IF(M527="",0,K527/(VLOOKUP(R527,$X$9:$Y$27,2,FALSE))*N527)</f>
        <v>0</v>
      </c>
      <c r="T527" s="107">
        <f t="shared" ref="T527:T585" si="101">IF(L527="",0,1)</f>
        <v>0</v>
      </c>
      <c r="V527" s="91"/>
      <c r="W527" s="91"/>
      <c r="X527" s="91"/>
      <c r="Y527" s="91"/>
      <c r="Z527" s="91"/>
      <c r="AA527" s="91"/>
    </row>
    <row r="528" spans="3:27" x14ac:dyDescent="0.25">
      <c r="C528" s="95"/>
      <c r="D528" s="54"/>
      <c r="E528" s="8"/>
      <c r="F528" s="8"/>
      <c r="G528" s="8"/>
      <c r="H528" s="8"/>
      <c r="I528" s="8"/>
      <c r="J528" s="8"/>
      <c r="K528" s="8"/>
      <c r="L528" s="104" t="str">
        <f t="shared" si="95"/>
        <v/>
      </c>
      <c r="M528" s="105" t="str">
        <f t="shared" si="87"/>
        <v/>
      </c>
      <c r="N528" s="93">
        <f t="shared" si="96"/>
        <v>0</v>
      </c>
      <c r="O528" s="106">
        <f t="shared" si="97"/>
        <v>0</v>
      </c>
      <c r="P528" s="93" t="str">
        <f t="shared" si="98"/>
        <v>Dins Periode Legal</v>
      </c>
      <c r="Q528" s="93" t="str">
        <f t="shared" si="99"/>
        <v xml:space="preserve"> - Dins Periode Legal</v>
      </c>
      <c r="R528" s="93" t="str">
        <f t="shared" si="94"/>
        <v xml:space="preserve"> - Import Total</v>
      </c>
      <c r="S528" s="110">
        <f t="shared" si="100"/>
        <v>0</v>
      </c>
      <c r="T528" s="107">
        <f t="shared" si="101"/>
        <v>0</v>
      </c>
      <c r="V528" s="91"/>
      <c r="W528" s="91"/>
      <c r="X528" s="91"/>
      <c r="Y528" s="91"/>
      <c r="Z528" s="91"/>
      <c r="AA528" s="91"/>
    </row>
    <row r="529" spans="3:27" x14ac:dyDescent="0.25">
      <c r="C529" s="95"/>
      <c r="D529" s="54"/>
      <c r="E529" s="8"/>
      <c r="F529" s="8"/>
      <c r="G529" s="8"/>
      <c r="H529" s="8"/>
      <c r="I529" s="8"/>
      <c r="J529" s="8"/>
      <c r="K529" s="8"/>
      <c r="L529" s="104" t="str">
        <f t="shared" si="95"/>
        <v/>
      </c>
      <c r="M529" s="105" t="str">
        <f t="shared" si="87"/>
        <v/>
      </c>
      <c r="N529" s="93">
        <f t="shared" si="96"/>
        <v>0</v>
      </c>
      <c r="O529" s="106">
        <f t="shared" si="97"/>
        <v>0</v>
      </c>
      <c r="P529" s="93" t="str">
        <f t="shared" si="98"/>
        <v>Dins Periode Legal</v>
      </c>
      <c r="Q529" s="93" t="str">
        <f t="shared" si="99"/>
        <v xml:space="preserve"> - Dins Periode Legal</v>
      </c>
      <c r="R529" s="93" t="str">
        <f t="shared" si="94"/>
        <v xml:space="preserve"> - Import Total</v>
      </c>
      <c r="S529" s="110">
        <f t="shared" si="100"/>
        <v>0</v>
      </c>
      <c r="T529" s="107">
        <f t="shared" si="101"/>
        <v>0</v>
      </c>
      <c r="V529" s="91"/>
      <c r="W529" s="91"/>
      <c r="X529" s="91"/>
      <c r="Y529" s="91"/>
      <c r="Z529" s="91"/>
      <c r="AA529" s="91"/>
    </row>
    <row r="530" spans="3:27" x14ac:dyDescent="0.25">
      <c r="C530" s="95"/>
      <c r="D530" s="54"/>
      <c r="E530" s="8"/>
      <c r="F530" s="8"/>
      <c r="G530" s="8"/>
      <c r="H530" s="8"/>
      <c r="I530" s="8"/>
      <c r="J530" s="8"/>
      <c r="K530" s="8"/>
      <c r="L530" s="104" t="str">
        <f t="shared" si="95"/>
        <v/>
      </c>
      <c r="M530" s="105" t="str">
        <f t="shared" si="87"/>
        <v/>
      </c>
      <c r="N530" s="93">
        <f t="shared" si="96"/>
        <v>0</v>
      </c>
      <c r="O530" s="106">
        <f t="shared" si="97"/>
        <v>0</v>
      </c>
      <c r="P530" s="93" t="str">
        <f t="shared" si="98"/>
        <v>Dins Periode Legal</v>
      </c>
      <c r="Q530" s="93" t="str">
        <f t="shared" si="99"/>
        <v xml:space="preserve"> - Dins Periode Legal</v>
      </c>
      <c r="R530" s="93" t="str">
        <f t="shared" si="94"/>
        <v xml:space="preserve"> - Import Total</v>
      </c>
      <c r="S530" s="110">
        <f t="shared" si="100"/>
        <v>0</v>
      </c>
      <c r="T530" s="107">
        <f t="shared" si="101"/>
        <v>0</v>
      </c>
      <c r="V530" s="91"/>
      <c r="W530" s="91"/>
      <c r="X530" s="91"/>
      <c r="Y530" s="91"/>
      <c r="Z530" s="91"/>
      <c r="AA530" s="91"/>
    </row>
    <row r="531" spans="3:27" x14ac:dyDescent="0.25">
      <c r="C531" s="95"/>
      <c r="D531" s="54"/>
      <c r="E531" s="8"/>
      <c r="F531" s="8"/>
      <c r="G531" s="8"/>
      <c r="H531" s="8"/>
      <c r="I531" s="8"/>
      <c r="J531" s="8"/>
      <c r="K531" s="8"/>
      <c r="L531" s="104" t="str">
        <f t="shared" si="95"/>
        <v/>
      </c>
      <c r="M531" s="105" t="str">
        <f t="shared" si="87"/>
        <v/>
      </c>
      <c r="N531" s="93">
        <f t="shared" si="96"/>
        <v>0</v>
      </c>
      <c r="O531" s="106">
        <f t="shared" si="97"/>
        <v>0</v>
      </c>
      <c r="P531" s="93" t="str">
        <f t="shared" si="98"/>
        <v>Dins Periode Legal</v>
      </c>
      <c r="Q531" s="93" t="str">
        <f t="shared" si="99"/>
        <v xml:space="preserve"> - Dins Periode Legal</v>
      </c>
      <c r="R531" s="93" t="str">
        <f t="shared" si="94"/>
        <v xml:space="preserve"> - Import Total</v>
      </c>
      <c r="S531" s="110">
        <f t="shared" si="100"/>
        <v>0</v>
      </c>
      <c r="T531" s="107">
        <f t="shared" si="101"/>
        <v>0</v>
      </c>
      <c r="V531" s="91"/>
      <c r="W531" s="91"/>
      <c r="X531" s="91"/>
      <c r="Y531" s="91"/>
      <c r="Z531" s="91"/>
      <c r="AA531" s="91"/>
    </row>
    <row r="532" spans="3:27" x14ac:dyDescent="0.25">
      <c r="C532" s="95"/>
      <c r="D532" s="54"/>
      <c r="E532" s="8"/>
      <c r="F532" s="8"/>
      <c r="G532" s="8"/>
      <c r="H532" s="8"/>
      <c r="I532" s="8"/>
      <c r="J532" s="8"/>
      <c r="K532" s="8"/>
      <c r="L532" s="104" t="str">
        <f t="shared" si="95"/>
        <v/>
      </c>
      <c r="M532" s="105" t="str">
        <f t="shared" si="87"/>
        <v/>
      </c>
      <c r="N532" s="93">
        <f t="shared" si="96"/>
        <v>0</v>
      </c>
      <c r="O532" s="106">
        <f t="shared" si="97"/>
        <v>0</v>
      </c>
      <c r="P532" s="93" t="str">
        <f t="shared" si="98"/>
        <v>Dins Periode Legal</v>
      </c>
      <c r="Q532" s="93" t="str">
        <f t="shared" si="99"/>
        <v xml:space="preserve"> - Dins Periode Legal</v>
      </c>
      <c r="R532" s="93" t="str">
        <f t="shared" si="94"/>
        <v xml:space="preserve"> - Import Total</v>
      </c>
      <c r="S532" s="110">
        <f t="shared" si="100"/>
        <v>0</v>
      </c>
      <c r="T532" s="107">
        <f t="shared" si="101"/>
        <v>0</v>
      </c>
      <c r="V532" s="91"/>
      <c r="W532" s="91"/>
      <c r="X532" s="91"/>
      <c r="Y532" s="91"/>
      <c r="Z532" s="91"/>
      <c r="AA532" s="91"/>
    </row>
    <row r="533" spans="3:27" x14ac:dyDescent="0.25">
      <c r="C533" s="95"/>
      <c r="D533" s="54"/>
      <c r="E533" s="8"/>
      <c r="F533" s="8"/>
      <c r="G533" s="8"/>
      <c r="H533" s="8"/>
      <c r="I533" s="8"/>
      <c r="J533" s="8"/>
      <c r="K533" s="8"/>
      <c r="L533" s="104" t="str">
        <f t="shared" si="95"/>
        <v/>
      </c>
      <c r="M533" s="105" t="str">
        <f t="shared" si="87"/>
        <v/>
      </c>
      <c r="N533" s="93">
        <f t="shared" si="96"/>
        <v>0</v>
      </c>
      <c r="O533" s="106">
        <f t="shared" si="97"/>
        <v>0</v>
      </c>
      <c r="P533" s="93" t="str">
        <f t="shared" si="98"/>
        <v>Dins Periode Legal</v>
      </c>
      <c r="Q533" s="93" t="str">
        <f t="shared" si="99"/>
        <v xml:space="preserve"> - Dins Periode Legal</v>
      </c>
      <c r="R533" s="93" t="str">
        <f t="shared" si="94"/>
        <v xml:space="preserve"> - Import Total</v>
      </c>
      <c r="S533" s="110">
        <f t="shared" si="100"/>
        <v>0</v>
      </c>
      <c r="T533" s="107">
        <f t="shared" si="101"/>
        <v>0</v>
      </c>
      <c r="V533" s="91"/>
      <c r="W533" s="91"/>
      <c r="X533" s="91"/>
      <c r="Y533" s="91"/>
      <c r="Z533" s="91"/>
      <c r="AA533" s="91"/>
    </row>
    <row r="534" spans="3:27" x14ac:dyDescent="0.25">
      <c r="C534" s="95"/>
      <c r="D534" s="54"/>
      <c r="E534" s="8"/>
      <c r="F534" s="8"/>
      <c r="G534" s="8"/>
      <c r="H534" s="8"/>
      <c r="I534" s="8"/>
      <c r="J534" s="8"/>
      <c r="K534" s="8"/>
      <c r="L534" s="104" t="str">
        <f t="shared" si="95"/>
        <v/>
      </c>
      <c r="M534" s="105" t="str">
        <f t="shared" si="87"/>
        <v/>
      </c>
      <c r="N534" s="93">
        <f t="shared" si="96"/>
        <v>0</v>
      </c>
      <c r="O534" s="106">
        <f t="shared" si="97"/>
        <v>0</v>
      </c>
      <c r="P534" s="93" t="str">
        <f t="shared" si="98"/>
        <v>Dins Periode Legal</v>
      </c>
      <c r="Q534" s="93" t="str">
        <f t="shared" si="99"/>
        <v xml:space="preserve"> - Dins Periode Legal</v>
      </c>
      <c r="R534" s="93" t="str">
        <f t="shared" si="94"/>
        <v xml:space="preserve"> - Import Total</v>
      </c>
      <c r="S534" s="110">
        <f t="shared" si="100"/>
        <v>0</v>
      </c>
      <c r="T534" s="107">
        <f t="shared" si="101"/>
        <v>0</v>
      </c>
      <c r="V534" s="91"/>
      <c r="W534" s="91"/>
      <c r="X534" s="91"/>
      <c r="Y534" s="91"/>
      <c r="Z534" s="91"/>
      <c r="AA534" s="91"/>
    </row>
    <row r="535" spans="3:27" x14ac:dyDescent="0.25">
      <c r="C535" s="95"/>
      <c r="D535" s="54"/>
      <c r="E535" s="8"/>
      <c r="F535" s="8"/>
      <c r="G535" s="8"/>
      <c r="H535" s="8"/>
      <c r="I535" s="8"/>
      <c r="J535" s="8"/>
      <c r="K535" s="8"/>
      <c r="L535" s="104" t="str">
        <f t="shared" si="95"/>
        <v/>
      </c>
      <c r="M535" s="105" t="str">
        <f t="shared" si="87"/>
        <v/>
      </c>
      <c r="N535" s="93">
        <f t="shared" si="96"/>
        <v>0</v>
      </c>
      <c r="O535" s="106">
        <f t="shared" si="97"/>
        <v>0</v>
      </c>
      <c r="P535" s="93" t="str">
        <f t="shared" si="98"/>
        <v>Dins Periode Legal</v>
      </c>
      <c r="Q535" s="93" t="str">
        <f t="shared" si="99"/>
        <v xml:space="preserve"> - Dins Periode Legal</v>
      </c>
      <c r="R535" s="93" t="str">
        <f t="shared" si="94"/>
        <v xml:space="preserve"> - Import Total</v>
      </c>
      <c r="S535" s="110">
        <f t="shared" si="100"/>
        <v>0</v>
      </c>
      <c r="T535" s="107">
        <f t="shared" si="101"/>
        <v>0</v>
      </c>
      <c r="V535" s="91"/>
      <c r="W535" s="91"/>
      <c r="X535" s="91"/>
      <c r="Y535" s="91"/>
      <c r="Z535" s="91"/>
      <c r="AA535" s="91"/>
    </row>
    <row r="536" spans="3:27" x14ac:dyDescent="0.25">
      <c r="C536" s="95"/>
      <c r="D536" s="54"/>
      <c r="E536" s="8"/>
      <c r="F536" s="8"/>
      <c r="G536" s="8"/>
      <c r="H536" s="8"/>
      <c r="I536" s="8"/>
      <c r="J536" s="8"/>
      <c r="K536" s="8"/>
      <c r="L536" s="104" t="str">
        <f t="shared" si="95"/>
        <v/>
      </c>
      <c r="M536" s="105" t="str">
        <f t="shared" si="87"/>
        <v/>
      </c>
      <c r="N536" s="93">
        <f t="shared" si="96"/>
        <v>0</v>
      </c>
      <c r="O536" s="106">
        <f t="shared" si="97"/>
        <v>0</v>
      </c>
      <c r="P536" s="93" t="str">
        <f t="shared" si="98"/>
        <v>Dins Periode Legal</v>
      </c>
      <c r="Q536" s="93" t="str">
        <f t="shared" si="99"/>
        <v xml:space="preserve"> - Dins Periode Legal</v>
      </c>
      <c r="R536" s="93" t="str">
        <f t="shared" si="94"/>
        <v xml:space="preserve"> - Import Total</v>
      </c>
      <c r="S536" s="110">
        <f t="shared" si="100"/>
        <v>0</v>
      </c>
      <c r="T536" s="107">
        <f t="shared" si="101"/>
        <v>0</v>
      </c>
      <c r="V536" s="91"/>
      <c r="W536" s="91"/>
      <c r="X536" s="91"/>
      <c r="Y536" s="91"/>
      <c r="Z536" s="91"/>
      <c r="AA536" s="91"/>
    </row>
    <row r="537" spans="3:27" x14ac:dyDescent="0.25">
      <c r="C537" s="95"/>
      <c r="D537" s="54"/>
      <c r="E537" s="8"/>
      <c r="F537" s="8"/>
      <c r="G537" s="8"/>
      <c r="H537" s="8"/>
      <c r="I537" s="8"/>
      <c r="J537" s="8"/>
      <c r="K537" s="8"/>
      <c r="L537" s="104" t="str">
        <f t="shared" si="95"/>
        <v/>
      </c>
      <c r="M537" s="105" t="str">
        <f t="shared" si="87"/>
        <v/>
      </c>
      <c r="N537" s="187">
        <f t="shared" ref="N537:N538" si="102">IF(D537="",0,D537-C537)</f>
        <v>0</v>
      </c>
      <c r="O537" s="191">
        <f t="shared" ref="O537:O538" si="103">K537*N537</f>
        <v>0</v>
      </c>
      <c r="P537" s="187" t="str">
        <f t="shared" ref="P537:P538" si="104">IF(N537&lt;=30,"Dins Periode Legal","Fora Periode Legal")</f>
        <v>Dins Periode Legal</v>
      </c>
      <c r="Q537" s="187" t="str">
        <f t="shared" ref="Q537:Q538" si="105">CONCATENATE($M537," - ",P537)</f>
        <v xml:space="preserve"> - Dins Periode Legal</v>
      </c>
      <c r="R537" s="187" t="str">
        <f t="shared" si="94"/>
        <v xml:space="preserve"> - Import Total</v>
      </c>
      <c r="S537" s="193">
        <f t="shared" ref="S537:S538" si="106">IF(M537="",0,K537/(VLOOKUP(R537,$X$9:$Y$27,2,FALSE))*N537)</f>
        <v>0</v>
      </c>
      <c r="T537" s="192">
        <f t="shared" ref="T537:T538" si="107">IF(L537="",0,1)</f>
        <v>0</v>
      </c>
      <c r="U537" s="185"/>
      <c r="V537" s="91"/>
      <c r="W537" s="91"/>
      <c r="X537" s="91"/>
      <c r="Y537" s="91"/>
      <c r="Z537" s="91"/>
      <c r="AA537" s="91"/>
    </row>
    <row r="538" spans="3:27" x14ac:dyDescent="0.25">
      <c r="C538" s="95"/>
      <c r="D538" s="54"/>
      <c r="E538" s="8"/>
      <c r="F538" s="8"/>
      <c r="G538" s="8"/>
      <c r="H538" s="8"/>
      <c r="I538" s="8"/>
      <c r="J538" s="8"/>
      <c r="K538" s="8"/>
      <c r="L538" s="104" t="str">
        <f t="shared" si="95"/>
        <v/>
      </c>
      <c r="M538" s="105" t="str">
        <f t="shared" si="87"/>
        <v/>
      </c>
      <c r="N538" s="187">
        <f t="shared" si="102"/>
        <v>0</v>
      </c>
      <c r="O538" s="191">
        <f t="shared" si="103"/>
        <v>0</v>
      </c>
      <c r="P538" s="187" t="str">
        <f t="shared" si="104"/>
        <v>Dins Periode Legal</v>
      </c>
      <c r="Q538" s="187" t="str">
        <f t="shared" si="105"/>
        <v xml:space="preserve"> - Dins Periode Legal</v>
      </c>
      <c r="R538" s="187" t="str">
        <f t="shared" si="94"/>
        <v xml:space="preserve"> - Import Total</v>
      </c>
      <c r="S538" s="193">
        <f t="shared" si="106"/>
        <v>0</v>
      </c>
      <c r="T538" s="192">
        <f t="shared" si="107"/>
        <v>0</v>
      </c>
      <c r="U538" s="185"/>
      <c r="V538" s="91"/>
      <c r="W538" s="91"/>
      <c r="X538" s="91"/>
      <c r="Y538" s="91"/>
      <c r="Z538" s="91"/>
      <c r="AA538" s="91"/>
    </row>
    <row r="539" spans="3:27" x14ac:dyDescent="0.25">
      <c r="C539" s="95"/>
      <c r="D539" s="54"/>
      <c r="E539" s="8"/>
      <c r="F539" s="8"/>
      <c r="G539" s="8"/>
      <c r="H539" s="8"/>
      <c r="I539" s="8"/>
      <c r="J539" s="8"/>
      <c r="K539" s="8"/>
      <c r="L539" s="104" t="str">
        <f t="shared" si="95"/>
        <v/>
      </c>
      <c r="M539" s="105" t="str">
        <f t="shared" si="87"/>
        <v/>
      </c>
      <c r="N539" s="93">
        <f t="shared" si="96"/>
        <v>0</v>
      </c>
      <c r="O539" s="106">
        <f t="shared" si="97"/>
        <v>0</v>
      </c>
      <c r="P539" s="93" t="str">
        <f t="shared" si="98"/>
        <v>Dins Periode Legal</v>
      </c>
      <c r="Q539" s="93" t="str">
        <f t="shared" si="99"/>
        <v xml:space="preserve"> - Dins Periode Legal</v>
      </c>
      <c r="R539" s="93" t="str">
        <f t="shared" si="94"/>
        <v xml:space="preserve"> - Import Total</v>
      </c>
      <c r="S539" s="110">
        <f t="shared" si="100"/>
        <v>0</v>
      </c>
      <c r="T539" s="107">
        <f t="shared" si="101"/>
        <v>0</v>
      </c>
      <c r="V539" s="91"/>
      <c r="W539" s="91"/>
      <c r="X539" s="91"/>
      <c r="Y539" s="91"/>
      <c r="Z539" s="91"/>
      <c r="AA539" s="91"/>
    </row>
    <row r="540" spans="3:27" x14ac:dyDescent="0.25">
      <c r="C540" s="95"/>
      <c r="D540" s="54"/>
      <c r="E540" s="8"/>
      <c r="F540" s="8"/>
      <c r="G540" s="8"/>
      <c r="H540" s="8"/>
      <c r="I540" s="8"/>
      <c r="J540" s="8"/>
      <c r="K540" s="8"/>
      <c r="L540" s="104" t="str">
        <f t="shared" si="95"/>
        <v/>
      </c>
      <c r="M540" s="105" t="str">
        <f t="shared" si="87"/>
        <v/>
      </c>
      <c r="N540" s="93">
        <f t="shared" si="96"/>
        <v>0</v>
      </c>
      <c r="O540" s="106">
        <f t="shared" si="97"/>
        <v>0</v>
      </c>
      <c r="P540" s="93" t="str">
        <f t="shared" si="98"/>
        <v>Dins Periode Legal</v>
      </c>
      <c r="Q540" s="93" t="str">
        <f t="shared" si="99"/>
        <v xml:space="preserve"> - Dins Periode Legal</v>
      </c>
      <c r="R540" s="93" t="str">
        <f t="shared" si="94"/>
        <v xml:space="preserve"> - Import Total</v>
      </c>
      <c r="S540" s="110">
        <f t="shared" si="100"/>
        <v>0</v>
      </c>
      <c r="T540" s="107">
        <f t="shared" si="101"/>
        <v>0</v>
      </c>
      <c r="V540" s="91"/>
      <c r="W540" s="91"/>
      <c r="X540" s="91"/>
      <c r="Y540" s="91"/>
      <c r="Z540" s="91"/>
      <c r="AA540" s="91"/>
    </row>
    <row r="541" spans="3:27" x14ac:dyDescent="0.25">
      <c r="C541" s="95"/>
      <c r="D541" s="54"/>
      <c r="E541" s="8"/>
      <c r="F541" s="8"/>
      <c r="G541" s="8"/>
      <c r="H541" s="8"/>
      <c r="I541" s="8"/>
      <c r="J541" s="8"/>
      <c r="K541" s="8"/>
      <c r="L541" s="104" t="str">
        <f t="shared" si="95"/>
        <v/>
      </c>
      <c r="M541" s="105" t="str">
        <f t="shared" si="87"/>
        <v/>
      </c>
      <c r="N541" s="93">
        <f t="shared" si="96"/>
        <v>0</v>
      </c>
      <c r="O541" s="106">
        <f t="shared" si="97"/>
        <v>0</v>
      </c>
      <c r="P541" s="93" t="str">
        <f t="shared" si="98"/>
        <v>Dins Periode Legal</v>
      </c>
      <c r="Q541" s="93" t="str">
        <f t="shared" si="99"/>
        <v xml:space="preserve"> - Dins Periode Legal</v>
      </c>
      <c r="R541" s="93" t="str">
        <f t="shared" si="94"/>
        <v xml:space="preserve"> - Import Total</v>
      </c>
      <c r="S541" s="110">
        <f t="shared" si="100"/>
        <v>0</v>
      </c>
      <c r="T541" s="107">
        <f t="shared" si="101"/>
        <v>0</v>
      </c>
      <c r="V541" s="91"/>
      <c r="W541" s="91"/>
      <c r="X541" s="91"/>
      <c r="Y541" s="91"/>
      <c r="Z541" s="91"/>
      <c r="AA541" s="91"/>
    </row>
    <row r="542" spans="3:27" x14ac:dyDescent="0.25">
      <c r="C542" s="95"/>
      <c r="D542" s="54"/>
      <c r="E542" s="8"/>
      <c r="F542" s="8"/>
      <c r="G542" s="8"/>
      <c r="H542" s="8"/>
      <c r="I542" s="8"/>
      <c r="J542" s="8"/>
      <c r="K542" s="8"/>
      <c r="L542" s="104" t="str">
        <f t="shared" si="95"/>
        <v/>
      </c>
      <c r="M542" s="105" t="str">
        <f t="shared" si="87"/>
        <v/>
      </c>
      <c r="N542" s="93">
        <f t="shared" si="96"/>
        <v>0</v>
      </c>
      <c r="O542" s="106">
        <f t="shared" si="97"/>
        <v>0</v>
      </c>
      <c r="P542" s="93" t="str">
        <f t="shared" si="98"/>
        <v>Dins Periode Legal</v>
      </c>
      <c r="Q542" s="93" t="str">
        <f t="shared" si="99"/>
        <v xml:space="preserve"> - Dins Periode Legal</v>
      </c>
      <c r="R542" s="93" t="str">
        <f t="shared" si="94"/>
        <v xml:space="preserve"> - Import Total</v>
      </c>
      <c r="S542" s="110">
        <f t="shared" si="100"/>
        <v>0</v>
      </c>
      <c r="T542" s="107">
        <f t="shared" si="101"/>
        <v>0</v>
      </c>
      <c r="V542" s="91"/>
      <c r="W542" s="91"/>
      <c r="X542" s="91"/>
      <c r="Y542" s="91"/>
      <c r="Z542" s="91"/>
      <c r="AA542" s="91"/>
    </row>
    <row r="543" spans="3:27" x14ac:dyDescent="0.25">
      <c r="C543" s="95"/>
      <c r="D543" s="54"/>
      <c r="E543" s="8"/>
      <c r="F543" s="8"/>
      <c r="G543" s="8"/>
      <c r="H543" s="8"/>
      <c r="I543" s="8"/>
      <c r="J543" s="8"/>
      <c r="K543" s="8"/>
      <c r="L543" s="104" t="str">
        <f t="shared" si="95"/>
        <v/>
      </c>
      <c r="M543" s="105" t="str">
        <f t="shared" ref="M543:M601" si="108">IF(L543="","",VLOOKUP(L543,$AJ$8:$AK$19,2,FALSE))</f>
        <v/>
      </c>
      <c r="N543" s="93">
        <f t="shared" si="96"/>
        <v>0</v>
      </c>
      <c r="O543" s="106">
        <f t="shared" si="97"/>
        <v>0</v>
      </c>
      <c r="P543" s="93" t="str">
        <f t="shared" si="98"/>
        <v>Dins Periode Legal</v>
      </c>
      <c r="Q543" s="93" t="str">
        <f t="shared" si="99"/>
        <v xml:space="preserve"> - Dins Periode Legal</v>
      </c>
      <c r="R543" s="93" t="str">
        <f t="shared" si="94"/>
        <v xml:space="preserve"> - Import Total</v>
      </c>
      <c r="S543" s="110">
        <f t="shared" si="100"/>
        <v>0</v>
      </c>
      <c r="T543" s="107">
        <f t="shared" si="101"/>
        <v>0</v>
      </c>
      <c r="V543" s="91"/>
      <c r="W543" s="91"/>
      <c r="X543" s="91"/>
      <c r="Y543" s="91"/>
      <c r="Z543" s="91"/>
      <c r="AA543" s="91"/>
    </row>
    <row r="544" spans="3:27" x14ac:dyDescent="0.25">
      <c r="C544" s="95"/>
      <c r="D544" s="54"/>
      <c r="E544" s="8"/>
      <c r="F544" s="8"/>
      <c r="G544" s="8"/>
      <c r="H544" s="8"/>
      <c r="I544" s="8"/>
      <c r="J544" s="8"/>
      <c r="K544" s="8"/>
      <c r="L544" s="104" t="str">
        <f t="shared" si="95"/>
        <v/>
      </c>
      <c r="M544" s="105" t="str">
        <f t="shared" si="108"/>
        <v/>
      </c>
      <c r="N544" s="93">
        <f t="shared" si="96"/>
        <v>0</v>
      </c>
      <c r="O544" s="106">
        <f t="shared" si="97"/>
        <v>0</v>
      </c>
      <c r="P544" s="93" t="str">
        <f t="shared" si="98"/>
        <v>Dins Periode Legal</v>
      </c>
      <c r="Q544" s="93" t="str">
        <f t="shared" si="99"/>
        <v xml:space="preserve"> - Dins Periode Legal</v>
      </c>
      <c r="R544" s="93" t="str">
        <f t="shared" si="94"/>
        <v xml:space="preserve"> - Import Total</v>
      </c>
      <c r="S544" s="110">
        <f t="shared" si="100"/>
        <v>0</v>
      </c>
      <c r="T544" s="107">
        <f t="shared" si="101"/>
        <v>0</v>
      </c>
      <c r="V544" s="91"/>
      <c r="W544" s="91"/>
      <c r="X544" s="91"/>
      <c r="Y544" s="91"/>
      <c r="Z544" s="91"/>
      <c r="AA544" s="91"/>
    </row>
    <row r="545" spans="3:27" x14ac:dyDescent="0.25">
      <c r="C545" s="95"/>
      <c r="D545" s="54"/>
      <c r="E545" s="8"/>
      <c r="F545" s="8"/>
      <c r="G545" s="8"/>
      <c r="H545" s="8"/>
      <c r="I545" s="8"/>
      <c r="J545" s="8"/>
      <c r="K545" s="8"/>
      <c r="L545" s="104" t="str">
        <f t="shared" si="95"/>
        <v/>
      </c>
      <c r="M545" s="105" t="str">
        <f t="shared" si="108"/>
        <v/>
      </c>
      <c r="N545" s="93">
        <f t="shared" si="96"/>
        <v>0</v>
      </c>
      <c r="O545" s="106">
        <f t="shared" si="97"/>
        <v>0</v>
      </c>
      <c r="P545" s="93" t="str">
        <f t="shared" si="98"/>
        <v>Dins Periode Legal</v>
      </c>
      <c r="Q545" s="93" t="str">
        <f t="shared" si="99"/>
        <v xml:space="preserve"> - Dins Periode Legal</v>
      </c>
      <c r="R545" s="93" t="str">
        <f t="shared" si="94"/>
        <v xml:space="preserve"> - Import Total</v>
      </c>
      <c r="S545" s="110">
        <f t="shared" si="100"/>
        <v>0</v>
      </c>
      <c r="T545" s="107">
        <f t="shared" si="101"/>
        <v>0</v>
      </c>
      <c r="V545" s="91"/>
      <c r="W545" s="91"/>
      <c r="X545" s="91"/>
      <c r="Y545" s="91"/>
      <c r="Z545" s="91"/>
      <c r="AA545" s="91"/>
    </row>
    <row r="546" spans="3:27" x14ac:dyDescent="0.25">
      <c r="C546" s="95"/>
      <c r="D546" s="54"/>
      <c r="E546" s="8"/>
      <c r="F546" s="8"/>
      <c r="G546" s="8"/>
      <c r="H546" s="8"/>
      <c r="I546" s="8"/>
      <c r="J546" s="8"/>
      <c r="K546" s="8"/>
      <c r="L546" s="104" t="str">
        <f t="shared" si="95"/>
        <v/>
      </c>
      <c r="M546" s="105" t="str">
        <f t="shared" si="108"/>
        <v/>
      </c>
      <c r="N546" s="93">
        <f t="shared" si="96"/>
        <v>0</v>
      </c>
      <c r="O546" s="106">
        <f t="shared" si="97"/>
        <v>0</v>
      </c>
      <c r="P546" s="93" t="str">
        <f t="shared" si="98"/>
        <v>Dins Periode Legal</v>
      </c>
      <c r="Q546" s="93" t="str">
        <f t="shared" si="99"/>
        <v xml:space="preserve"> - Dins Periode Legal</v>
      </c>
      <c r="R546" s="93" t="str">
        <f t="shared" si="94"/>
        <v xml:space="preserve"> - Import Total</v>
      </c>
      <c r="S546" s="110">
        <f t="shared" si="100"/>
        <v>0</v>
      </c>
      <c r="T546" s="107">
        <f t="shared" si="101"/>
        <v>0</v>
      </c>
      <c r="V546" s="91"/>
      <c r="W546" s="91"/>
      <c r="X546" s="91"/>
      <c r="Y546" s="91"/>
      <c r="Z546" s="91"/>
      <c r="AA546" s="91"/>
    </row>
    <row r="547" spans="3:27" x14ac:dyDescent="0.25">
      <c r="C547" s="95"/>
      <c r="D547" s="54"/>
      <c r="E547" s="8"/>
      <c r="F547" s="8"/>
      <c r="G547" s="8"/>
      <c r="H547" s="8"/>
      <c r="I547" s="8"/>
      <c r="J547" s="8"/>
      <c r="K547" s="8"/>
      <c r="L547" s="104" t="str">
        <f t="shared" si="95"/>
        <v/>
      </c>
      <c r="M547" s="105" t="str">
        <f t="shared" si="108"/>
        <v/>
      </c>
      <c r="N547" s="93">
        <f t="shared" si="96"/>
        <v>0</v>
      </c>
      <c r="O547" s="106">
        <f t="shared" si="97"/>
        <v>0</v>
      </c>
      <c r="P547" s="93" t="str">
        <f t="shared" si="98"/>
        <v>Dins Periode Legal</v>
      </c>
      <c r="Q547" s="93" t="str">
        <f t="shared" si="99"/>
        <v xml:space="preserve"> - Dins Periode Legal</v>
      </c>
      <c r="R547" s="93" t="str">
        <f t="shared" si="94"/>
        <v xml:space="preserve"> - Import Total</v>
      </c>
      <c r="S547" s="110">
        <f t="shared" si="100"/>
        <v>0</v>
      </c>
      <c r="T547" s="107">
        <f t="shared" si="101"/>
        <v>0</v>
      </c>
      <c r="V547" s="91"/>
      <c r="W547" s="91"/>
      <c r="X547" s="91"/>
      <c r="Y547" s="91"/>
      <c r="Z547" s="91"/>
      <c r="AA547" s="91"/>
    </row>
    <row r="548" spans="3:27" x14ac:dyDescent="0.25">
      <c r="C548" s="95"/>
      <c r="D548" s="54"/>
      <c r="E548" s="8"/>
      <c r="F548" s="8"/>
      <c r="G548" s="8"/>
      <c r="H548" s="8"/>
      <c r="I548" s="8"/>
      <c r="J548" s="8"/>
      <c r="K548" s="8"/>
      <c r="L548" s="104" t="str">
        <f t="shared" si="95"/>
        <v/>
      </c>
      <c r="M548" s="105" t="str">
        <f t="shared" si="108"/>
        <v/>
      </c>
      <c r="N548" s="93">
        <f t="shared" si="96"/>
        <v>0</v>
      </c>
      <c r="O548" s="106">
        <f t="shared" si="97"/>
        <v>0</v>
      </c>
      <c r="P548" s="93" t="str">
        <f t="shared" si="98"/>
        <v>Dins Periode Legal</v>
      </c>
      <c r="Q548" s="93" t="str">
        <f t="shared" si="99"/>
        <v xml:space="preserve"> - Dins Periode Legal</v>
      </c>
      <c r="R548" s="93" t="str">
        <f t="shared" si="94"/>
        <v xml:space="preserve"> - Import Total</v>
      </c>
      <c r="S548" s="110">
        <f t="shared" si="100"/>
        <v>0</v>
      </c>
      <c r="T548" s="107">
        <f t="shared" si="101"/>
        <v>0</v>
      </c>
      <c r="V548" s="91"/>
      <c r="W548" s="91"/>
      <c r="X548" s="91"/>
      <c r="Y548" s="91"/>
      <c r="Z548" s="91"/>
      <c r="AA548" s="91"/>
    </row>
    <row r="549" spans="3:27" x14ac:dyDescent="0.25">
      <c r="C549" s="95"/>
      <c r="D549" s="54"/>
      <c r="E549" s="8"/>
      <c r="F549" s="8"/>
      <c r="G549" s="8"/>
      <c r="H549" s="8"/>
      <c r="I549" s="8"/>
      <c r="J549" s="8"/>
      <c r="K549" s="8"/>
      <c r="L549" s="104" t="str">
        <f t="shared" si="95"/>
        <v/>
      </c>
      <c r="M549" s="105" t="str">
        <f t="shared" si="108"/>
        <v/>
      </c>
      <c r="N549" s="93">
        <f t="shared" si="96"/>
        <v>0</v>
      </c>
      <c r="O549" s="106">
        <f t="shared" si="97"/>
        <v>0</v>
      </c>
      <c r="P549" s="93" t="str">
        <f t="shared" si="98"/>
        <v>Dins Periode Legal</v>
      </c>
      <c r="Q549" s="93" t="str">
        <f t="shared" si="99"/>
        <v xml:space="preserve"> - Dins Periode Legal</v>
      </c>
      <c r="R549" s="93" t="str">
        <f t="shared" si="94"/>
        <v xml:space="preserve"> - Import Total</v>
      </c>
      <c r="S549" s="110">
        <f t="shared" si="100"/>
        <v>0</v>
      </c>
      <c r="T549" s="107">
        <f t="shared" si="101"/>
        <v>0</v>
      </c>
      <c r="V549" s="91"/>
      <c r="W549" s="91"/>
      <c r="X549" s="91"/>
      <c r="Y549" s="91"/>
      <c r="Z549" s="91"/>
      <c r="AA549" s="91"/>
    </row>
    <row r="550" spans="3:27" x14ac:dyDescent="0.25">
      <c r="C550" s="95"/>
      <c r="D550" s="54"/>
      <c r="E550" s="8"/>
      <c r="F550" s="8"/>
      <c r="G550" s="8"/>
      <c r="H550" s="8"/>
      <c r="I550" s="8"/>
      <c r="J550" s="8"/>
      <c r="K550" s="8"/>
      <c r="L550" s="104" t="str">
        <f t="shared" si="95"/>
        <v/>
      </c>
      <c r="M550" s="105" t="str">
        <f t="shared" si="108"/>
        <v/>
      </c>
      <c r="N550" s="93">
        <f t="shared" si="96"/>
        <v>0</v>
      </c>
      <c r="O550" s="106">
        <f t="shared" si="97"/>
        <v>0</v>
      </c>
      <c r="P550" s="93" t="str">
        <f t="shared" si="98"/>
        <v>Dins Periode Legal</v>
      </c>
      <c r="Q550" s="93" t="str">
        <f t="shared" si="99"/>
        <v xml:space="preserve"> - Dins Periode Legal</v>
      </c>
      <c r="R550" s="93" t="str">
        <f t="shared" si="94"/>
        <v xml:space="preserve"> - Import Total</v>
      </c>
      <c r="S550" s="110">
        <f t="shared" si="100"/>
        <v>0</v>
      </c>
      <c r="T550" s="107">
        <f t="shared" si="101"/>
        <v>0</v>
      </c>
      <c r="V550" s="91"/>
      <c r="W550" s="91"/>
      <c r="X550" s="91"/>
      <c r="Y550" s="91"/>
      <c r="Z550" s="91"/>
      <c r="AA550" s="91"/>
    </row>
    <row r="551" spans="3:27" x14ac:dyDescent="0.25">
      <c r="C551" s="95"/>
      <c r="D551" s="54"/>
      <c r="E551" s="8"/>
      <c r="F551" s="8"/>
      <c r="G551" s="8"/>
      <c r="H551" s="8"/>
      <c r="I551" s="8"/>
      <c r="J551" s="8"/>
      <c r="K551" s="8"/>
      <c r="L551" s="104" t="str">
        <f t="shared" si="95"/>
        <v/>
      </c>
      <c r="M551" s="105" t="str">
        <f t="shared" si="108"/>
        <v/>
      </c>
      <c r="N551" s="93">
        <f t="shared" si="96"/>
        <v>0</v>
      </c>
      <c r="O551" s="106">
        <f t="shared" si="97"/>
        <v>0</v>
      </c>
      <c r="P551" s="93" t="str">
        <f t="shared" si="98"/>
        <v>Dins Periode Legal</v>
      </c>
      <c r="Q551" s="93" t="str">
        <f t="shared" si="99"/>
        <v xml:space="preserve"> - Dins Periode Legal</v>
      </c>
      <c r="R551" s="93" t="str">
        <f t="shared" si="94"/>
        <v xml:space="preserve"> - Import Total</v>
      </c>
      <c r="S551" s="110">
        <f t="shared" si="100"/>
        <v>0</v>
      </c>
      <c r="T551" s="107">
        <f t="shared" si="101"/>
        <v>0</v>
      </c>
      <c r="V551" s="91"/>
      <c r="W551" s="91"/>
      <c r="X551" s="91"/>
      <c r="Y551" s="91"/>
      <c r="Z551" s="91"/>
      <c r="AA551" s="91"/>
    </row>
    <row r="552" spans="3:27" x14ac:dyDescent="0.25">
      <c r="C552" s="95"/>
      <c r="D552" s="54"/>
      <c r="E552" s="8"/>
      <c r="F552" s="8"/>
      <c r="G552" s="8"/>
      <c r="H552" s="8"/>
      <c r="I552" s="8"/>
      <c r="J552" s="8"/>
      <c r="K552" s="8"/>
      <c r="L552" s="104" t="str">
        <f t="shared" si="95"/>
        <v/>
      </c>
      <c r="M552" s="105" t="str">
        <f t="shared" si="108"/>
        <v/>
      </c>
      <c r="N552" s="93">
        <f t="shared" si="96"/>
        <v>0</v>
      </c>
      <c r="O552" s="106">
        <f t="shared" si="97"/>
        <v>0</v>
      </c>
      <c r="P552" s="93" t="str">
        <f t="shared" si="98"/>
        <v>Dins Periode Legal</v>
      </c>
      <c r="Q552" s="93" t="str">
        <f t="shared" si="99"/>
        <v xml:space="preserve"> - Dins Periode Legal</v>
      </c>
      <c r="R552" s="93" t="str">
        <f t="shared" si="94"/>
        <v xml:space="preserve"> - Import Total</v>
      </c>
      <c r="S552" s="110">
        <f t="shared" si="100"/>
        <v>0</v>
      </c>
      <c r="T552" s="107">
        <f t="shared" si="101"/>
        <v>0</v>
      </c>
      <c r="V552" s="91"/>
      <c r="W552" s="91"/>
      <c r="X552" s="91"/>
      <c r="Y552" s="91"/>
      <c r="Z552" s="91"/>
      <c r="AA552" s="91"/>
    </row>
    <row r="553" spans="3:27" x14ac:dyDescent="0.25">
      <c r="C553" s="95"/>
      <c r="D553" s="54"/>
      <c r="E553" s="8"/>
      <c r="F553" s="8"/>
      <c r="G553" s="8"/>
      <c r="H553" s="8"/>
      <c r="I553" s="8"/>
      <c r="J553" s="8"/>
      <c r="K553" s="8"/>
      <c r="L553" s="104" t="str">
        <f t="shared" si="95"/>
        <v/>
      </c>
      <c r="M553" s="105" t="str">
        <f t="shared" si="108"/>
        <v/>
      </c>
      <c r="N553" s="93">
        <f t="shared" si="96"/>
        <v>0</v>
      </c>
      <c r="O553" s="106">
        <f t="shared" si="97"/>
        <v>0</v>
      </c>
      <c r="P553" s="93" t="str">
        <f t="shared" si="98"/>
        <v>Dins Periode Legal</v>
      </c>
      <c r="Q553" s="93" t="str">
        <f t="shared" si="99"/>
        <v xml:space="preserve"> - Dins Periode Legal</v>
      </c>
      <c r="R553" s="93" t="str">
        <f t="shared" si="94"/>
        <v xml:space="preserve"> - Import Total</v>
      </c>
      <c r="S553" s="110">
        <f t="shared" si="100"/>
        <v>0</v>
      </c>
      <c r="T553" s="107">
        <f t="shared" si="101"/>
        <v>0</v>
      </c>
      <c r="V553" s="91"/>
      <c r="W553" s="91"/>
      <c r="X553" s="91"/>
      <c r="Y553" s="91"/>
      <c r="Z553" s="91"/>
      <c r="AA553" s="91"/>
    </row>
    <row r="554" spans="3:27" x14ac:dyDescent="0.25">
      <c r="C554" s="95"/>
      <c r="D554" s="54"/>
      <c r="E554" s="8"/>
      <c r="F554" s="8"/>
      <c r="G554" s="8"/>
      <c r="H554" s="8"/>
      <c r="I554" s="8"/>
      <c r="J554" s="8"/>
      <c r="K554" s="8"/>
      <c r="L554" s="104" t="str">
        <f t="shared" si="95"/>
        <v/>
      </c>
      <c r="M554" s="105" t="str">
        <f t="shared" si="108"/>
        <v/>
      </c>
      <c r="N554" s="93">
        <f t="shared" si="96"/>
        <v>0</v>
      </c>
      <c r="O554" s="106">
        <f t="shared" si="97"/>
        <v>0</v>
      </c>
      <c r="P554" s="93" t="str">
        <f t="shared" si="98"/>
        <v>Dins Periode Legal</v>
      </c>
      <c r="Q554" s="93" t="str">
        <f t="shared" si="99"/>
        <v xml:space="preserve"> - Dins Periode Legal</v>
      </c>
      <c r="R554" s="93" t="str">
        <f t="shared" si="94"/>
        <v xml:space="preserve"> - Import Total</v>
      </c>
      <c r="S554" s="110">
        <f t="shared" si="100"/>
        <v>0</v>
      </c>
      <c r="T554" s="107">
        <f t="shared" si="101"/>
        <v>0</v>
      </c>
      <c r="V554" s="91"/>
      <c r="W554" s="91"/>
      <c r="X554" s="91"/>
      <c r="Y554" s="91"/>
      <c r="Z554" s="91"/>
      <c r="AA554" s="91"/>
    </row>
    <row r="555" spans="3:27" x14ac:dyDescent="0.25">
      <c r="C555" s="95"/>
      <c r="D555" s="54"/>
      <c r="E555" s="8"/>
      <c r="F555" s="8"/>
      <c r="G555" s="8"/>
      <c r="H555" s="8"/>
      <c r="I555" s="8"/>
      <c r="J555" s="8"/>
      <c r="K555" s="8"/>
      <c r="L555" s="104" t="str">
        <f t="shared" si="95"/>
        <v/>
      </c>
      <c r="M555" s="105" t="str">
        <f t="shared" si="108"/>
        <v/>
      </c>
      <c r="N555" s="93">
        <f t="shared" si="96"/>
        <v>0</v>
      </c>
      <c r="O555" s="106">
        <f t="shared" si="97"/>
        <v>0</v>
      </c>
      <c r="P555" s="93" t="str">
        <f t="shared" si="98"/>
        <v>Dins Periode Legal</v>
      </c>
      <c r="Q555" s="93" t="str">
        <f t="shared" si="99"/>
        <v xml:space="preserve"> - Dins Periode Legal</v>
      </c>
      <c r="R555" s="93" t="str">
        <f t="shared" si="94"/>
        <v xml:space="preserve"> - Import Total</v>
      </c>
      <c r="S555" s="110">
        <f t="shared" si="100"/>
        <v>0</v>
      </c>
      <c r="T555" s="107">
        <f t="shared" si="101"/>
        <v>0</v>
      </c>
      <c r="V555" s="91"/>
      <c r="W555" s="91"/>
      <c r="X555" s="91"/>
      <c r="Y555" s="91"/>
      <c r="Z555" s="91"/>
      <c r="AA555" s="91"/>
    </row>
    <row r="556" spans="3:27" x14ac:dyDescent="0.25">
      <c r="C556" s="95"/>
      <c r="D556" s="54"/>
      <c r="E556" s="8"/>
      <c r="F556" s="8"/>
      <c r="G556" s="8"/>
      <c r="H556" s="8"/>
      <c r="I556" s="8"/>
      <c r="J556" s="8"/>
      <c r="K556" s="8"/>
      <c r="L556" s="104" t="str">
        <f t="shared" si="95"/>
        <v/>
      </c>
      <c r="M556" s="105" t="str">
        <f t="shared" si="108"/>
        <v/>
      </c>
      <c r="N556" s="93">
        <f t="shared" si="96"/>
        <v>0</v>
      </c>
      <c r="O556" s="106">
        <f t="shared" si="97"/>
        <v>0</v>
      </c>
      <c r="P556" s="93" t="str">
        <f t="shared" si="98"/>
        <v>Dins Periode Legal</v>
      </c>
      <c r="Q556" s="93" t="str">
        <f t="shared" si="99"/>
        <v xml:space="preserve"> - Dins Periode Legal</v>
      </c>
      <c r="R556" s="93" t="str">
        <f t="shared" si="94"/>
        <v xml:space="preserve"> - Import Total</v>
      </c>
      <c r="S556" s="110">
        <f t="shared" si="100"/>
        <v>0</v>
      </c>
      <c r="T556" s="107">
        <f t="shared" si="101"/>
        <v>0</v>
      </c>
      <c r="V556" s="91"/>
      <c r="W556" s="91"/>
      <c r="X556" s="91"/>
      <c r="Y556" s="91"/>
      <c r="Z556" s="91"/>
      <c r="AA556" s="91"/>
    </row>
    <row r="557" spans="3:27" x14ac:dyDescent="0.25">
      <c r="C557" s="95"/>
      <c r="D557" s="54"/>
      <c r="E557" s="8"/>
      <c r="F557" s="8"/>
      <c r="G557" s="8"/>
      <c r="H557" s="8"/>
      <c r="I557" s="8"/>
      <c r="J557" s="8"/>
      <c r="K557" s="8"/>
      <c r="L557" s="104" t="str">
        <f t="shared" si="95"/>
        <v/>
      </c>
      <c r="M557" s="105" t="str">
        <f t="shared" si="108"/>
        <v/>
      </c>
      <c r="N557" s="93">
        <f t="shared" si="96"/>
        <v>0</v>
      </c>
      <c r="O557" s="106">
        <f t="shared" si="97"/>
        <v>0</v>
      </c>
      <c r="P557" s="93" t="str">
        <f t="shared" si="98"/>
        <v>Dins Periode Legal</v>
      </c>
      <c r="Q557" s="93" t="str">
        <f t="shared" si="99"/>
        <v xml:space="preserve"> - Dins Periode Legal</v>
      </c>
      <c r="R557" s="93" t="str">
        <f t="shared" si="94"/>
        <v xml:space="preserve"> - Import Total</v>
      </c>
      <c r="S557" s="110">
        <f t="shared" si="100"/>
        <v>0</v>
      </c>
      <c r="T557" s="107">
        <f t="shared" si="101"/>
        <v>0</v>
      </c>
      <c r="V557" s="91"/>
      <c r="W557" s="91"/>
      <c r="X557" s="91"/>
      <c r="Y557" s="91"/>
      <c r="Z557" s="91"/>
      <c r="AA557" s="91"/>
    </row>
    <row r="558" spans="3:27" x14ac:dyDescent="0.25">
      <c r="C558" s="95"/>
      <c r="D558" s="54"/>
      <c r="E558" s="8"/>
      <c r="F558" s="8"/>
      <c r="G558" s="8"/>
      <c r="H558" s="8"/>
      <c r="I558" s="8"/>
      <c r="J558" s="8"/>
      <c r="K558" s="8"/>
      <c r="L558" s="104" t="str">
        <f t="shared" si="95"/>
        <v/>
      </c>
      <c r="M558" s="105" t="str">
        <f t="shared" si="108"/>
        <v/>
      </c>
      <c r="N558" s="93">
        <f t="shared" si="96"/>
        <v>0</v>
      </c>
      <c r="O558" s="106">
        <f t="shared" si="97"/>
        <v>0</v>
      </c>
      <c r="P558" s="93" t="str">
        <f t="shared" si="98"/>
        <v>Dins Periode Legal</v>
      </c>
      <c r="Q558" s="93" t="str">
        <f t="shared" si="99"/>
        <v xml:space="preserve"> - Dins Periode Legal</v>
      </c>
      <c r="R558" s="93" t="str">
        <f t="shared" si="94"/>
        <v xml:space="preserve"> - Import Total</v>
      </c>
      <c r="S558" s="110">
        <f t="shared" si="100"/>
        <v>0</v>
      </c>
      <c r="T558" s="107">
        <f t="shared" si="101"/>
        <v>0</v>
      </c>
      <c r="V558" s="91"/>
      <c r="W558" s="91"/>
      <c r="X558" s="91"/>
      <c r="Y558" s="91"/>
      <c r="Z558" s="91"/>
      <c r="AA558" s="91"/>
    </row>
    <row r="559" spans="3:27" x14ac:dyDescent="0.25">
      <c r="C559" s="95"/>
      <c r="D559" s="54"/>
      <c r="E559" s="8"/>
      <c r="F559" s="8"/>
      <c r="G559" s="8"/>
      <c r="H559" s="178"/>
      <c r="I559" s="8"/>
      <c r="J559" s="8"/>
      <c r="K559" s="8"/>
      <c r="L559" s="104" t="str">
        <f t="shared" si="95"/>
        <v/>
      </c>
      <c r="M559" s="105" t="str">
        <f t="shared" si="108"/>
        <v/>
      </c>
      <c r="N559" s="93">
        <f t="shared" si="96"/>
        <v>0</v>
      </c>
      <c r="O559" s="106">
        <f t="shared" si="97"/>
        <v>0</v>
      </c>
      <c r="P559" s="93" t="str">
        <f t="shared" si="98"/>
        <v>Dins Periode Legal</v>
      </c>
      <c r="Q559" s="93" t="str">
        <f t="shared" si="99"/>
        <v xml:space="preserve"> - Dins Periode Legal</v>
      </c>
      <c r="R559" s="93" t="str">
        <f t="shared" si="94"/>
        <v xml:space="preserve"> - Import Total</v>
      </c>
      <c r="S559" s="110">
        <f t="shared" si="100"/>
        <v>0</v>
      </c>
      <c r="T559" s="107">
        <f t="shared" si="101"/>
        <v>0</v>
      </c>
      <c r="V559" s="91"/>
      <c r="W559" s="91"/>
      <c r="X559" s="91"/>
      <c r="Y559" s="91"/>
      <c r="Z559" s="91"/>
      <c r="AA559" s="91"/>
    </row>
    <row r="560" spans="3:27" x14ac:dyDescent="0.25">
      <c r="C560" s="95"/>
      <c r="D560" s="54"/>
      <c r="E560" s="8"/>
      <c r="F560" s="8"/>
      <c r="G560" s="8"/>
      <c r="H560" s="173"/>
      <c r="I560" s="8"/>
      <c r="J560" s="8"/>
      <c r="K560" s="8"/>
      <c r="L560" s="104" t="str">
        <f t="shared" si="95"/>
        <v/>
      </c>
      <c r="M560" s="105" t="str">
        <f t="shared" si="108"/>
        <v/>
      </c>
      <c r="N560" s="93">
        <f t="shared" si="96"/>
        <v>0</v>
      </c>
      <c r="O560" s="106">
        <f t="shared" si="97"/>
        <v>0</v>
      </c>
      <c r="P560" s="93" t="str">
        <f t="shared" si="98"/>
        <v>Dins Periode Legal</v>
      </c>
      <c r="Q560" s="93" t="str">
        <f t="shared" si="99"/>
        <v xml:space="preserve"> - Dins Periode Legal</v>
      </c>
      <c r="R560" s="93" t="str">
        <f t="shared" si="94"/>
        <v xml:space="preserve"> - Import Total</v>
      </c>
      <c r="S560" s="110">
        <f t="shared" si="100"/>
        <v>0</v>
      </c>
      <c r="T560" s="107">
        <f t="shared" si="101"/>
        <v>0</v>
      </c>
      <c r="V560" s="91"/>
      <c r="W560" s="91"/>
      <c r="X560" s="91"/>
      <c r="Y560" s="91"/>
      <c r="Z560" s="91"/>
      <c r="AA560" s="91"/>
    </row>
    <row r="561" spans="3:27" x14ac:dyDescent="0.25">
      <c r="C561" s="95"/>
      <c r="D561" s="54"/>
      <c r="E561" s="8"/>
      <c r="F561" s="8"/>
      <c r="G561" s="8"/>
      <c r="H561" s="8"/>
      <c r="I561" s="8"/>
      <c r="J561" s="8"/>
      <c r="K561" s="8"/>
      <c r="L561" s="104" t="str">
        <f t="shared" si="95"/>
        <v/>
      </c>
      <c r="M561" s="105" t="str">
        <f t="shared" si="108"/>
        <v/>
      </c>
      <c r="N561" s="93">
        <f t="shared" si="96"/>
        <v>0</v>
      </c>
      <c r="O561" s="106">
        <f t="shared" si="97"/>
        <v>0</v>
      </c>
      <c r="P561" s="93" t="str">
        <f t="shared" si="98"/>
        <v>Dins Periode Legal</v>
      </c>
      <c r="Q561" s="93" t="str">
        <f t="shared" si="99"/>
        <v xml:space="preserve"> - Dins Periode Legal</v>
      </c>
      <c r="R561" s="93" t="str">
        <f t="shared" si="94"/>
        <v xml:space="preserve"> - Import Total</v>
      </c>
      <c r="S561" s="110">
        <f t="shared" si="100"/>
        <v>0</v>
      </c>
      <c r="T561" s="107">
        <f t="shared" si="101"/>
        <v>0</v>
      </c>
      <c r="V561" s="91"/>
      <c r="W561" s="91"/>
      <c r="X561" s="91"/>
      <c r="Y561" s="91"/>
      <c r="Z561" s="91"/>
      <c r="AA561" s="91"/>
    </row>
    <row r="562" spans="3:27" x14ac:dyDescent="0.25">
      <c r="C562" s="95"/>
      <c r="D562" s="54"/>
      <c r="E562" s="8"/>
      <c r="F562" s="8"/>
      <c r="G562" s="8"/>
      <c r="H562" s="173"/>
      <c r="I562" s="8"/>
      <c r="J562" s="8"/>
      <c r="K562" s="8"/>
      <c r="L562" s="104" t="str">
        <f t="shared" ref="L562:L622" si="109">IF(D562="","",MONTH(D562))</f>
        <v/>
      </c>
      <c r="M562" s="105" t="str">
        <f t="shared" si="108"/>
        <v/>
      </c>
      <c r="N562" s="93">
        <f t="shared" si="96"/>
        <v>0</v>
      </c>
      <c r="O562" s="106">
        <f t="shared" si="97"/>
        <v>0</v>
      </c>
      <c r="P562" s="93" t="str">
        <f t="shared" si="98"/>
        <v>Dins Periode Legal</v>
      </c>
      <c r="Q562" s="93" t="str">
        <f t="shared" si="99"/>
        <v xml:space="preserve"> - Dins Periode Legal</v>
      </c>
      <c r="R562" s="93" t="str">
        <f t="shared" ref="R562:R622" si="110">CONCATENATE($M562," - Import Total")</f>
        <v xml:space="preserve"> - Import Total</v>
      </c>
      <c r="S562" s="110">
        <f t="shared" si="100"/>
        <v>0</v>
      </c>
      <c r="T562" s="107">
        <f t="shared" si="101"/>
        <v>0</v>
      </c>
      <c r="V562" s="91"/>
      <c r="W562" s="91"/>
      <c r="X562" s="91"/>
      <c r="Y562" s="91"/>
      <c r="Z562" s="91"/>
      <c r="AA562" s="91"/>
    </row>
    <row r="563" spans="3:27" x14ac:dyDescent="0.25">
      <c r="C563" s="95"/>
      <c r="D563" s="54"/>
      <c r="E563" s="8"/>
      <c r="F563" s="8"/>
      <c r="G563" s="8"/>
      <c r="H563" s="8"/>
      <c r="I563" s="8"/>
      <c r="J563" s="8"/>
      <c r="K563" s="8"/>
      <c r="L563" s="104" t="str">
        <f t="shared" si="109"/>
        <v/>
      </c>
      <c r="M563" s="105" t="str">
        <f t="shared" si="108"/>
        <v/>
      </c>
      <c r="N563" s="93">
        <f t="shared" si="96"/>
        <v>0</v>
      </c>
      <c r="O563" s="106">
        <f t="shared" si="97"/>
        <v>0</v>
      </c>
      <c r="P563" s="93" t="str">
        <f t="shared" si="98"/>
        <v>Dins Periode Legal</v>
      </c>
      <c r="Q563" s="93" t="str">
        <f t="shared" si="99"/>
        <v xml:space="preserve"> - Dins Periode Legal</v>
      </c>
      <c r="R563" s="93" t="str">
        <f t="shared" si="110"/>
        <v xml:space="preserve"> - Import Total</v>
      </c>
      <c r="S563" s="110">
        <f t="shared" si="100"/>
        <v>0</v>
      </c>
      <c r="T563" s="107">
        <f t="shared" si="101"/>
        <v>0</v>
      </c>
      <c r="V563" s="91"/>
      <c r="W563" s="91"/>
      <c r="X563" s="91"/>
      <c r="Y563" s="91"/>
      <c r="Z563" s="91"/>
      <c r="AA563" s="91"/>
    </row>
    <row r="564" spans="3:27" x14ac:dyDescent="0.25">
      <c r="C564" s="95"/>
      <c r="D564" s="54"/>
      <c r="E564" s="8"/>
      <c r="F564" s="8"/>
      <c r="G564" s="8"/>
      <c r="H564" s="8"/>
      <c r="I564" s="8"/>
      <c r="J564" s="8"/>
      <c r="K564" s="8"/>
      <c r="L564" s="104" t="str">
        <f t="shared" si="109"/>
        <v/>
      </c>
      <c r="M564" s="105" t="str">
        <f t="shared" si="108"/>
        <v/>
      </c>
      <c r="N564" s="93">
        <f t="shared" si="96"/>
        <v>0</v>
      </c>
      <c r="O564" s="106">
        <f t="shared" si="97"/>
        <v>0</v>
      </c>
      <c r="P564" s="93" t="str">
        <f t="shared" si="98"/>
        <v>Dins Periode Legal</v>
      </c>
      <c r="Q564" s="93" t="str">
        <f t="shared" si="99"/>
        <v xml:space="preserve"> - Dins Periode Legal</v>
      </c>
      <c r="R564" s="93" t="str">
        <f t="shared" si="110"/>
        <v xml:space="preserve"> - Import Total</v>
      </c>
      <c r="S564" s="110">
        <f t="shared" si="100"/>
        <v>0</v>
      </c>
      <c r="T564" s="107">
        <f t="shared" si="101"/>
        <v>0</v>
      </c>
      <c r="V564" s="91"/>
      <c r="W564" s="91"/>
      <c r="X564" s="91"/>
      <c r="Y564" s="91"/>
      <c r="Z564" s="91"/>
      <c r="AA564" s="91"/>
    </row>
    <row r="565" spans="3:27" x14ac:dyDescent="0.25">
      <c r="C565" s="95"/>
      <c r="D565" s="54"/>
      <c r="E565" s="8"/>
      <c r="F565" s="8"/>
      <c r="G565" s="8"/>
      <c r="H565" s="8"/>
      <c r="I565" s="8"/>
      <c r="J565" s="8"/>
      <c r="K565" s="8"/>
      <c r="L565" s="104" t="str">
        <f t="shared" si="109"/>
        <v/>
      </c>
      <c r="M565" s="105" t="str">
        <f t="shared" si="108"/>
        <v/>
      </c>
      <c r="N565" s="93">
        <f t="shared" si="96"/>
        <v>0</v>
      </c>
      <c r="O565" s="106">
        <f t="shared" si="97"/>
        <v>0</v>
      </c>
      <c r="P565" s="93" t="str">
        <f t="shared" si="98"/>
        <v>Dins Periode Legal</v>
      </c>
      <c r="Q565" s="93" t="str">
        <f t="shared" si="99"/>
        <v xml:space="preserve"> - Dins Periode Legal</v>
      </c>
      <c r="R565" s="93" t="str">
        <f t="shared" si="110"/>
        <v xml:space="preserve"> - Import Total</v>
      </c>
      <c r="S565" s="110">
        <f t="shared" si="100"/>
        <v>0</v>
      </c>
      <c r="T565" s="107">
        <f t="shared" si="101"/>
        <v>0</v>
      </c>
      <c r="V565" s="91"/>
      <c r="W565" s="91"/>
      <c r="X565" s="91"/>
      <c r="Y565" s="91"/>
      <c r="Z565" s="91"/>
      <c r="AA565" s="91"/>
    </row>
    <row r="566" spans="3:27" x14ac:dyDescent="0.25">
      <c r="C566" s="95"/>
      <c r="D566" s="54"/>
      <c r="E566" s="8"/>
      <c r="F566" s="8"/>
      <c r="G566" s="8"/>
      <c r="H566" s="8"/>
      <c r="I566" s="8"/>
      <c r="J566" s="8"/>
      <c r="K566" s="8"/>
      <c r="L566" s="104" t="str">
        <f t="shared" si="109"/>
        <v/>
      </c>
      <c r="M566" s="105" t="str">
        <f t="shared" si="108"/>
        <v/>
      </c>
      <c r="N566" s="93">
        <f t="shared" si="96"/>
        <v>0</v>
      </c>
      <c r="O566" s="106">
        <f t="shared" si="97"/>
        <v>0</v>
      </c>
      <c r="P566" s="93" t="str">
        <f t="shared" si="98"/>
        <v>Dins Periode Legal</v>
      </c>
      <c r="Q566" s="93" t="str">
        <f t="shared" si="99"/>
        <v xml:space="preserve"> - Dins Periode Legal</v>
      </c>
      <c r="R566" s="93" t="str">
        <f t="shared" si="110"/>
        <v xml:space="preserve"> - Import Total</v>
      </c>
      <c r="S566" s="110">
        <f t="shared" si="100"/>
        <v>0</v>
      </c>
      <c r="T566" s="107">
        <f t="shared" si="101"/>
        <v>0</v>
      </c>
      <c r="V566" s="91"/>
      <c r="W566" s="91"/>
      <c r="X566" s="91"/>
      <c r="Y566" s="91"/>
      <c r="Z566" s="91"/>
      <c r="AA566" s="91"/>
    </row>
    <row r="567" spans="3:27" x14ac:dyDescent="0.25">
      <c r="C567" s="95"/>
      <c r="D567" s="54"/>
      <c r="E567" s="8"/>
      <c r="F567" s="8"/>
      <c r="G567" s="8"/>
      <c r="H567" s="8"/>
      <c r="I567" s="8"/>
      <c r="J567" s="8"/>
      <c r="K567" s="8"/>
      <c r="L567" s="104" t="str">
        <f t="shared" si="109"/>
        <v/>
      </c>
      <c r="M567" s="105" t="str">
        <f t="shared" si="108"/>
        <v/>
      </c>
      <c r="N567" s="93">
        <f t="shared" si="96"/>
        <v>0</v>
      </c>
      <c r="O567" s="106">
        <f t="shared" si="97"/>
        <v>0</v>
      </c>
      <c r="P567" s="93" t="str">
        <f t="shared" si="98"/>
        <v>Dins Periode Legal</v>
      </c>
      <c r="Q567" s="93" t="str">
        <f t="shared" si="99"/>
        <v xml:space="preserve"> - Dins Periode Legal</v>
      </c>
      <c r="R567" s="93" t="str">
        <f t="shared" si="110"/>
        <v xml:space="preserve"> - Import Total</v>
      </c>
      <c r="S567" s="110">
        <f t="shared" si="100"/>
        <v>0</v>
      </c>
      <c r="T567" s="107">
        <f t="shared" si="101"/>
        <v>0</v>
      </c>
      <c r="V567" s="91"/>
      <c r="W567" s="91"/>
      <c r="X567" s="91"/>
      <c r="Y567" s="91"/>
      <c r="Z567" s="91"/>
      <c r="AA567" s="91"/>
    </row>
    <row r="568" spans="3:27" x14ac:dyDescent="0.25">
      <c r="C568" s="95"/>
      <c r="D568" s="54"/>
      <c r="E568" s="8"/>
      <c r="F568" s="8"/>
      <c r="G568" s="8"/>
      <c r="H568" s="8"/>
      <c r="I568" s="8"/>
      <c r="J568" s="8"/>
      <c r="K568" s="8"/>
      <c r="L568" s="104" t="str">
        <f t="shared" si="109"/>
        <v/>
      </c>
      <c r="M568" s="105" t="str">
        <f t="shared" si="108"/>
        <v/>
      </c>
      <c r="N568" s="93">
        <f t="shared" si="96"/>
        <v>0</v>
      </c>
      <c r="O568" s="106">
        <f t="shared" si="97"/>
        <v>0</v>
      </c>
      <c r="P568" s="93" t="str">
        <f t="shared" si="98"/>
        <v>Dins Periode Legal</v>
      </c>
      <c r="Q568" s="93" t="str">
        <f t="shared" si="99"/>
        <v xml:space="preserve"> - Dins Periode Legal</v>
      </c>
      <c r="R568" s="93" t="str">
        <f t="shared" si="110"/>
        <v xml:space="preserve"> - Import Total</v>
      </c>
      <c r="S568" s="110">
        <f t="shared" si="100"/>
        <v>0</v>
      </c>
      <c r="T568" s="107">
        <f t="shared" si="101"/>
        <v>0</v>
      </c>
      <c r="V568" s="91"/>
      <c r="W568" s="91"/>
      <c r="X568" s="91"/>
      <c r="Y568" s="91"/>
      <c r="Z568" s="91"/>
      <c r="AA568" s="91"/>
    </row>
    <row r="569" spans="3:27" x14ac:dyDescent="0.25">
      <c r="C569" s="95"/>
      <c r="D569" s="54"/>
      <c r="E569" s="8"/>
      <c r="F569" s="8"/>
      <c r="G569" s="8"/>
      <c r="H569" s="8"/>
      <c r="I569" s="8"/>
      <c r="J569" s="8"/>
      <c r="K569" s="8"/>
      <c r="L569" s="104" t="str">
        <f t="shared" si="109"/>
        <v/>
      </c>
      <c r="M569" s="105" t="str">
        <f t="shared" si="108"/>
        <v/>
      </c>
      <c r="N569" s="93">
        <f t="shared" si="96"/>
        <v>0</v>
      </c>
      <c r="O569" s="106">
        <f t="shared" si="97"/>
        <v>0</v>
      </c>
      <c r="P569" s="93" t="str">
        <f t="shared" si="98"/>
        <v>Dins Periode Legal</v>
      </c>
      <c r="Q569" s="93" t="str">
        <f t="shared" si="99"/>
        <v xml:space="preserve"> - Dins Periode Legal</v>
      </c>
      <c r="R569" s="93" t="str">
        <f t="shared" si="110"/>
        <v xml:space="preserve"> - Import Total</v>
      </c>
      <c r="S569" s="110">
        <f t="shared" si="100"/>
        <v>0</v>
      </c>
      <c r="T569" s="107">
        <f t="shared" si="101"/>
        <v>0</v>
      </c>
      <c r="V569" s="91"/>
      <c r="W569" s="91"/>
      <c r="X569" s="91"/>
      <c r="Y569" s="91"/>
      <c r="Z569" s="91"/>
      <c r="AA569" s="91"/>
    </row>
    <row r="570" spans="3:27" x14ac:dyDescent="0.25">
      <c r="C570" s="95"/>
      <c r="D570" s="54"/>
      <c r="E570" s="8"/>
      <c r="F570" s="8"/>
      <c r="G570" s="8"/>
      <c r="H570" s="8"/>
      <c r="I570" s="8"/>
      <c r="J570" s="8"/>
      <c r="K570" s="8"/>
      <c r="L570" s="104" t="str">
        <f t="shared" si="109"/>
        <v/>
      </c>
      <c r="M570" s="105" t="str">
        <f t="shared" si="108"/>
        <v/>
      </c>
      <c r="N570" s="93">
        <f t="shared" si="96"/>
        <v>0</v>
      </c>
      <c r="O570" s="106">
        <f t="shared" si="97"/>
        <v>0</v>
      </c>
      <c r="P570" s="93" t="str">
        <f t="shared" si="98"/>
        <v>Dins Periode Legal</v>
      </c>
      <c r="Q570" s="93" t="str">
        <f t="shared" si="99"/>
        <v xml:space="preserve"> - Dins Periode Legal</v>
      </c>
      <c r="R570" s="93" t="str">
        <f t="shared" si="110"/>
        <v xml:space="preserve"> - Import Total</v>
      </c>
      <c r="S570" s="110">
        <f t="shared" si="100"/>
        <v>0</v>
      </c>
      <c r="T570" s="107">
        <f t="shared" si="101"/>
        <v>0</v>
      </c>
      <c r="V570" s="91"/>
      <c r="W570" s="91"/>
      <c r="X570" s="91"/>
      <c r="Y570" s="91"/>
      <c r="Z570" s="91"/>
      <c r="AA570" s="91"/>
    </row>
    <row r="571" spans="3:27" x14ac:dyDescent="0.25">
      <c r="C571" s="95"/>
      <c r="D571" s="54"/>
      <c r="E571" s="8"/>
      <c r="F571" s="8"/>
      <c r="G571" s="8"/>
      <c r="H571" s="8"/>
      <c r="I571" s="8"/>
      <c r="J571" s="8"/>
      <c r="K571" s="8"/>
      <c r="L571" s="104" t="str">
        <f t="shared" si="109"/>
        <v/>
      </c>
      <c r="M571" s="105" t="str">
        <f t="shared" si="108"/>
        <v/>
      </c>
      <c r="N571" s="93">
        <f t="shared" si="96"/>
        <v>0</v>
      </c>
      <c r="O571" s="106">
        <f t="shared" si="97"/>
        <v>0</v>
      </c>
      <c r="P571" s="93" t="str">
        <f t="shared" si="98"/>
        <v>Dins Periode Legal</v>
      </c>
      <c r="Q571" s="93" t="str">
        <f t="shared" si="99"/>
        <v xml:space="preserve"> - Dins Periode Legal</v>
      </c>
      <c r="R571" s="93" t="str">
        <f t="shared" si="110"/>
        <v xml:space="preserve"> - Import Total</v>
      </c>
      <c r="S571" s="110">
        <f t="shared" si="100"/>
        <v>0</v>
      </c>
      <c r="T571" s="107">
        <f t="shared" si="101"/>
        <v>0</v>
      </c>
      <c r="V571" s="91"/>
      <c r="W571" s="91"/>
      <c r="X571" s="91"/>
      <c r="Y571" s="91"/>
      <c r="Z571" s="91"/>
      <c r="AA571" s="91"/>
    </row>
    <row r="572" spans="3:27" x14ac:dyDescent="0.25">
      <c r="C572" s="95"/>
      <c r="D572" s="54"/>
      <c r="E572" s="8"/>
      <c r="F572" s="8"/>
      <c r="G572" s="8"/>
      <c r="H572" s="8"/>
      <c r="I572" s="8"/>
      <c r="J572" s="8"/>
      <c r="K572" s="8"/>
      <c r="L572" s="104" t="str">
        <f t="shared" si="109"/>
        <v/>
      </c>
      <c r="M572" s="105" t="str">
        <f t="shared" si="108"/>
        <v/>
      </c>
      <c r="N572" s="93">
        <f t="shared" si="96"/>
        <v>0</v>
      </c>
      <c r="O572" s="106">
        <f t="shared" si="97"/>
        <v>0</v>
      </c>
      <c r="P572" s="93" t="str">
        <f t="shared" si="98"/>
        <v>Dins Periode Legal</v>
      </c>
      <c r="Q572" s="93" t="str">
        <f t="shared" si="99"/>
        <v xml:space="preserve"> - Dins Periode Legal</v>
      </c>
      <c r="R572" s="93" t="str">
        <f t="shared" si="110"/>
        <v xml:space="preserve"> - Import Total</v>
      </c>
      <c r="S572" s="110">
        <f t="shared" si="100"/>
        <v>0</v>
      </c>
      <c r="T572" s="107">
        <f t="shared" si="101"/>
        <v>0</v>
      </c>
      <c r="V572" s="91"/>
      <c r="W572" s="91"/>
      <c r="X572" s="91"/>
      <c r="Y572" s="91"/>
      <c r="Z572" s="91"/>
      <c r="AA572" s="91"/>
    </row>
    <row r="573" spans="3:27" x14ac:dyDescent="0.25">
      <c r="C573" s="95"/>
      <c r="D573" s="54"/>
      <c r="E573" s="8"/>
      <c r="F573" s="8"/>
      <c r="G573" s="8"/>
      <c r="H573" s="8"/>
      <c r="I573" s="8"/>
      <c r="J573" s="8"/>
      <c r="K573" s="8"/>
      <c r="L573" s="104" t="str">
        <f t="shared" si="109"/>
        <v/>
      </c>
      <c r="M573" s="105" t="str">
        <f t="shared" si="108"/>
        <v/>
      </c>
      <c r="N573" s="93">
        <f t="shared" si="96"/>
        <v>0</v>
      </c>
      <c r="O573" s="106">
        <f t="shared" si="97"/>
        <v>0</v>
      </c>
      <c r="P573" s="93" t="str">
        <f t="shared" si="98"/>
        <v>Dins Periode Legal</v>
      </c>
      <c r="Q573" s="93" t="str">
        <f t="shared" si="99"/>
        <v xml:space="preserve"> - Dins Periode Legal</v>
      </c>
      <c r="R573" s="93" t="str">
        <f t="shared" si="110"/>
        <v xml:space="preserve"> - Import Total</v>
      </c>
      <c r="S573" s="110">
        <f t="shared" si="100"/>
        <v>0</v>
      </c>
      <c r="T573" s="107">
        <f t="shared" si="101"/>
        <v>0</v>
      </c>
      <c r="V573" s="91"/>
      <c r="W573" s="91"/>
      <c r="X573" s="91"/>
      <c r="Y573" s="91"/>
      <c r="Z573" s="91"/>
      <c r="AA573" s="91"/>
    </row>
    <row r="574" spans="3:27" x14ac:dyDescent="0.25">
      <c r="C574" s="95"/>
      <c r="D574" s="54"/>
      <c r="E574" s="8"/>
      <c r="F574" s="8"/>
      <c r="G574" s="8"/>
      <c r="H574" s="8"/>
      <c r="I574" s="8"/>
      <c r="J574" s="8"/>
      <c r="K574" s="8"/>
      <c r="L574" s="104" t="str">
        <f t="shared" si="109"/>
        <v/>
      </c>
      <c r="M574" s="105" t="str">
        <f t="shared" si="108"/>
        <v/>
      </c>
      <c r="N574" s="93">
        <f t="shared" si="96"/>
        <v>0</v>
      </c>
      <c r="O574" s="106">
        <f t="shared" si="97"/>
        <v>0</v>
      </c>
      <c r="P574" s="93" t="str">
        <f t="shared" si="98"/>
        <v>Dins Periode Legal</v>
      </c>
      <c r="Q574" s="93" t="str">
        <f t="shared" si="99"/>
        <v xml:space="preserve"> - Dins Periode Legal</v>
      </c>
      <c r="R574" s="93" t="str">
        <f t="shared" si="110"/>
        <v xml:space="preserve"> - Import Total</v>
      </c>
      <c r="S574" s="110">
        <f t="shared" si="100"/>
        <v>0</v>
      </c>
      <c r="T574" s="107">
        <f t="shared" si="101"/>
        <v>0</v>
      </c>
      <c r="V574" s="91"/>
      <c r="W574" s="91"/>
      <c r="X574" s="91"/>
      <c r="Y574" s="91"/>
      <c r="Z574" s="91"/>
      <c r="AA574" s="91"/>
    </row>
    <row r="575" spans="3:27" x14ac:dyDescent="0.25">
      <c r="C575" s="95"/>
      <c r="D575" s="54"/>
      <c r="E575" s="8"/>
      <c r="F575" s="8"/>
      <c r="G575" s="8"/>
      <c r="H575" s="8"/>
      <c r="I575" s="8"/>
      <c r="J575" s="8"/>
      <c r="K575" s="8"/>
      <c r="L575" s="104" t="str">
        <f t="shared" si="109"/>
        <v/>
      </c>
      <c r="M575" s="105" t="str">
        <f t="shared" si="108"/>
        <v/>
      </c>
      <c r="N575" s="93">
        <f t="shared" si="96"/>
        <v>0</v>
      </c>
      <c r="O575" s="106">
        <f t="shared" si="97"/>
        <v>0</v>
      </c>
      <c r="P575" s="93" t="str">
        <f t="shared" si="98"/>
        <v>Dins Periode Legal</v>
      </c>
      <c r="Q575" s="93" t="str">
        <f t="shared" si="99"/>
        <v xml:space="preserve"> - Dins Periode Legal</v>
      </c>
      <c r="R575" s="93" t="str">
        <f t="shared" si="110"/>
        <v xml:space="preserve"> - Import Total</v>
      </c>
      <c r="S575" s="110">
        <f t="shared" si="100"/>
        <v>0</v>
      </c>
      <c r="T575" s="107">
        <f t="shared" si="101"/>
        <v>0</v>
      </c>
      <c r="V575" s="91"/>
      <c r="W575" s="91"/>
      <c r="X575" s="91"/>
      <c r="Y575" s="91"/>
      <c r="Z575" s="91"/>
      <c r="AA575" s="91"/>
    </row>
    <row r="576" spans="3:27" x14ac:dyDescent="0.25">
      <c r="C576" s="95"/>
      <c r="D576" s="54"/>
      <c r="E576" s="8"/>
      <c r="F576" s="8"/>
      <c r="G576" s="8"/>
      <c r="H576" s="8"/>
      <c r="I576" s="8"/>
      <c r="J576" s="8"/>
      <c r="K576" s="8"/>
      <c r="L576" s="104" t="str">
        <f t="shared" si="109"/>
        <v/>
      </c>
      <c r="M576" s="105" t="str">
        <f t="shared" si="108"/>
        <v/>
      </c>
      <c r="N576" s="93">
        <f t="shared" si="96"/>
        <v>0</v>
      </c>
      <c r="O576" s="106">
        <f t="shared" si="97"/>
        <v>0</v>
      </c>
      <c r="P576" s="93" t="str">
        <f t="shared" si="98"/>
        <v>Dins Periode Legal</v>
      </c>
      <c r="Q576" s="93" t="str">
        <f t="shared" si="99"/>
        <v xml:space="preserve"> - Dins Periode Legal</v>
      </c>
      <c r="R576" s="93" t="str">
        <f t="shared" si="110"/>
        <v xml:space="preserve"> - Import Total</v>
      </c>
      <c r="S576" s="110">
        <f t="shared" si="100"/>
        <v>0</v>
      </c>
      <c r="T576" s="107">
        <f t="shared" si="101"/>
        <v>0</v>
      </c>
      <c r="V576" s="91"/>
      <c r="W576" s="91"/>
      <c r="X576" s="91"/>
      <c r="Y576" s="91"/>
      <c r="Z576" s="91"/>
      <c r="AA576" s="91"/>
    </row>
    <row r="577" spans="3:27" x14ac:dyDescent="0.25">
      <c r="C577" s="95"/>
      <c r="D577" s="54"/>
      <c r="E577" s="8"/>
      <c r="F577" s="8"/>
      <c r="G577" s="8"/>
      <c r="H577" s="8"/>
      <c r="I577" s="8"/>
      <c r="J577" s="8"/>
      <c r="K577" s="8"/>
      <c r="L577" s="104" t="str">
        <f t="shared" si="109"/>
        <v/>
      </c>
      <c r="M577" s="105" t="str">
        <f t="shared" si="108"/>
        <v/>
      </c>
      <c r="N577" s="93">
        <f t="shared" si="96"/>
        <v>0</v>
      </c>
      <c r="O577" s="106">
        <f t="shared" si="97"/>
        <v>0</v>
      </c>
      <c r="P577" s="93" t="str">
        <f t="shared" si="98"/>
        <v>Dins Periode Legal</v>
      </c>
      <c r="Q577" s="93" t="str">
        <f t="shared" si="99"/>
        <v xml:space="preserve"> - Dins Periode Legal</v>
      </c>
      <c r="R577" s="93" t="str">
        <f t="shared" si="110"/>
        <v xml:space="preserve"> - Import Total</v>
      </c>
      <c r="S577" s="110">
        <f t="shared" si="100"/>
        <v>0</v>
      </c>
      <c r="T577" s="107">
        <f t="shared" si="101"/>
        <v>0</v>
      </c>
      <c r="V577" s="91"/>
      <c r="W577" s="91"/>
      <c r="X577" s="91"/>
      <c r="Y577" s="91"/>
      <c r="Z577" s="91"/>
      <c r="AA577" s="91"/>
    </row>
    <row r="578" spans="3:27" x14ac:dyDescent="0.25">
      <c r="C578" s="95"/>
      <c r="D578" s="54"/>
      <c r="E578" s="8"/>
      <c r="F578" s="8"/>
      <c r="G578" s="8"/>
      <c r="H578" s="8"/>
      <c r="I578" s="8"/>
      <c r="J578" s="8"/>
      <c r="K578" s="8"/>
      <c r="L578" s="104" t="str">
        <f t="shared" si="109"/>
        <v/>
      </c>
      <c r="M578" s="105" t="str">
        <f t="shared" si="108"/>
        <v/>
      </c>
      <c r="N578" s="93">
        <f t="shared" si="96"/>
        <v>0</v>
      </c>
      <c r="O578" s="106">
        <f t="shared" si="97"/>
        <v>0</v>
      </c>
      <c r="P578" s="93" t="str">
        <f t="shared" si="98"/>
        <v>Dins Periode Legal</v>
      </c>
      <c r="Q578" s="93" t="str">
        <f t="shared" si="99"/>
        <v xml:space="preserve"> - Dins Periode Legal</v>
      </c>
      <c r="R578" s="93" t="str">
        <f t="shared" si="110"/>
        <v xml:space="preserve"> - Import Total</v>
      </c>
      <c r="S578" s="110">
        <f t="shared" si="100"/>
        <v>0</v>
      </c>
      <c r="T578" s="107">
        <f t="shared" si="101"/>
        <v>0</v>
      </c>
      <c r="V578" s="91"/>
      <c r="W578" s="91"/>
      <c r="X578" s="91"/>
      <c r="Y578" s="91"/>
      <c r="Z578" s="91"/>
      <c r="AA578" s="91"/>
    </row>
    <row r="579" spans="3:27" x14ac:dyDescent="0.25">
      <c r="C579" s="95"/>
      <c r="D579" s="54"/>
      <c r="E579" s="8"/>
      <c r="F579" s="8"/>
      <c r="G579" s="8"/>
      <c r="H579" s="8"/>
      <c r="I579" s="8"/>
      <c r="J579" s="8"/>
      <c r="K579" s="8"/>
      <c r="L579" s="104" t="str">
        <f t="shared" si="109"/>
        <v/>
      </c>
      <c r="M579" s="105" t="str">
        <f t="shared" si="108"/>
        <v/>
      </c>
      <c r="N579" s="93">
        <f t="shared" si="96"/>
        <v>0</v>
      </c>
      <c r="O579" s="106">
        <f t="shared" si="97"/>
        <v>0</v>
      </c>
      <c r="P579" s="93" t="str">
        <f t="shared" si="98"/>
        <v>Dins Periode Legal</v>
      </c>
      <c r="Q579" s="93" t="str">
        <f t="shared" si="99"/>
        <v xml:space="preserve"> - Dins Periode Legal</v>
      </c>
      <c r="R579" s="93" t="str">
        <f t="shared" si="110"/>
        <v xml:space="preserve"> - Import Total</v>
      </c>
      <c r="S579" s="110">
        <f t="shared" si="100"/>
        <v>0</v>
      </c>
      <c r="T579" s="107">
        <f t="shared" si="101"/>
        <v>0</v>
      </c>
      <c r="V579" s="91"/>
      <c r="W579" s="91"/>
      <c r="X579" s="91"/>
      <c r="Y579" s="91"/>
      <c r="Z579" s="91"/>
      <c r="AA579" s="91"/>
    </row>
    <row r="580" spans="3:27" x14ac:dyDescent="0.25">
      <c r="C580" s="95"/>
      <c r="D580" s="54"/>
      <c r="E580" s="8"/>
      <c r="F580" s="8"/>
      <c r="G580" s="8"/>
      <c r="H580" s="8"/>
      <c r="I580" s="8"/>
      <c r="J580" s="8"/>
      <c r="K580" s="8"/>
      <c r="L580" s="104" t="str">
        <f t="shared" si="109"/>
        <v/>
      </c>
      <c r="M580" s="105" t="str">
        <f t="shared" si="108"/>
        <v/>
      </c>
      <c r="N580" s="93">
        <f t="shared" si="96"/>
        <v>0</v>
      </c>
      <c r="O580" s="106">
        <f t="shared" si="97"/>
        <v>0</v>
      </c>
      <c r="P580" s="93" t="str">
        <f t="shared" si="98"/>
        <v>Dins Periode Legal</v>
      </c>
      <c r="Q580" s="93" t="str">
        <f t="shared" si="99"/>
        <v xml:space="preserve"> - Dins Periode Legal</v>
      </c>
      <c r="R580" s="93" t="str">
        <f t="shared" si="110"/>
        <v xml:space="preserve"> - Import Total</v>
      </c>
      <c r="S580" s="110">
        <f t="shared" si="100"/>
        <v>0</v>
      </c>
      <c r="T580" s="107">
        <f t="shared" si="101"/>
        <v>0</v>
      </c>
      <c r="V580" s="91"/>
      <c r="W580" s="91"/>
      <c r="X580" s="91"/>
      <c r="Y580" s="91"/>
      <c r="Z580" s="91"/>
      <c r="AA580" s="91"/>
    </row>
    <row r="581" spans="3:27" x14ac:dyDescent="0.25">
      <c r="C581" s="95"/>
      <c r="D581" s="54"/>
      <c r="E581" s="8"/>
      <c r="F581" s="8"/>
      <c r="G581" s="8"/>
      <c r="H581" s="8"/>
      <c r="I581" s="8"/>
      <c r="J581" s="8"/>
      <c r="K581" s="8"/>
      <c r="L581" s="104" t="str">
        <f t="shared" si="109"/>
        <v/>
      </c>
      <c r="M581" s="105" t="str">
        <f t="shared" si="108"/>
        <v/>
      </c>
      <c r="N581" s="93">
        <f t="shared" si="96"/>
        <v>0</v>
      </c>
      <c r="O581" s="106">
        <f t="shared" si="97"/>
        <v>0</v>
      </c>
      <c r="P581" s="93" t="str">
        <f t="shared" si="98"/>
        <v>Dins Periode Legal</v>
      </c>
      <c r="Q581" s="93" t="str">
        <f t="shared" si="99"/>
        <v xml:space="preserve"> - Dins Periode Legal</v>
      </c>
      <c r="R581" s="93" t="str">
        <f t="shared" si="110"/>
        <v xml:space="preserve"> - Import Total</v>
      </c>
      <c r="S581" s="110">
        <f t="shared" si="100"/>
        <v>0</v>
      </c>
      <c r="T581" s="107">
        <f t="shared" si="101"/>
        <v>0</v>
      </c>
      <c r="V581" s="91"/>
      <c r="W581" s="91"/>
      <c r="X581" s="91"/>
      <c r="Y581" s="91"/>
      <c r="Z581" s="91"/>
      <c r="AA581" s="91"/>
    </row>
    <row r="582" spans="3:27" x14ac:dyDescent="0.25">
      <c r="C582" s="95"/>
      <c r="D582" s="54"/>
      <c r="E582" s="8"/>
      <c r="F582" s="8"/>
      <c r="G582" s="8"/>
      <c r="H582" s="8"/>
      <c r="I582" s="8"/>
      <c r="J582" s="8"/>
      <c r="K582" s="8"/>
      <c r="L582" s="104" t="str">
        <f t="shared" si="109"/>
        <v/>
      </c>
      <c r="M582" s="105" t="str">
        <f t="shared" si="108"/>
        <v/>
      </c>
      <c r="N582" s="93">
        <f t="shared" si="96"/>
        <v>0</v>
      </c>
      <c r="O582" s="106">
        <f t="shared" si="97"/>
        <v>0</v>
      </c>
      <c r="P582" s="93" t="str">
        <f t="shared" si="98"/>
        <v>Dins Periode Legal</v>
      </c>
      <c r="Q582" s="93" t="str">
        <f t="shared" si="99"/>
        <v xml:space="preserve"> - Dins Periode Legal</v>
      </c>
      <c r="R582" s="93" t="str">
        <f t="shared" si="110"/>
        <v xml:space="preserve"> - Import Total</v>
      </c>
      <c r="S582" s="110">
        <f t="shared" si="100"/>
        <v>0</v>
      </c>
      <c r="T582" s="107">
        <f t="shared" si="101"/>
        <v>0</v>
      </c>
      <c r="V582" s="91"/>
      <c r="W582" s="91"/>
      <c r="X582" s="91"/>
      <c r="Y582" s="91"/>
      <c r="Z582" s="91"/>
      <c r="AA582" s="91"/>
    </row>
    <row r="583" spans="3:27" x14ac:dyDescent="0.25">
      <c r="C583" s="95"/>
      <c r="D583" s="54"/>
      <c r="E583" s="8"/>
      <c r="F583" s="8"/>
      <c r="G583" s="8"/>
      <c r="H583" s="8"/>
      <c r="I583" s="8"/>
      <c r="J583" s="8"/>
      <c r="K583" s="8"/>
      <c r="L583" s="104" t="str">
        <f t="shared" si="109"/>
        <v/>
      </c>
      <c r="M583" s="105" t="str">
        <f t="shared" si="108"/>
        <v/>
      </c>
      <c r="N583" s="93">
        <f t="shared" si="96"/>
        <v>0</v>
      </c>
      <c r="O583" s="106">
        <f t="shared" si="97"/>
        <v>0</v>
      </c>
      <c r="P583" s="93" t="str">
        <f t="shared" si="98"/>
        <v>Dins Periode Legal</v>
      </c>
      <c r="Q583" s="93" t="str">
        <f t="shared" si="99"/>
        <v xml:space="preserve"> - Dins Periode Legal</v>
      </c>
      <c r="R583" s="93" t="str">
        <f t="shared" si="110"/>
        <v xml:space="preserve"> - Import Total</v>
      </c>
      <c r="S583" s="110">
        <f t="shared" si="100"/>
        <v>0</v>
      </c>
      <c r="T583" s="107">
        <f t="shared" si="101"/>
        <v>0</v>
      </c>
      <c r="V583" s="91"/>
      <c r="W583" s="91"/>
      <c r="X583" s="91"/>
      <c r="Y583" s="91"/>
      <c r="Z583" s="91"/>
      <c r="AA583" s="91"/>
    </row>
    <row r="584" spans="3:27" x14ac:dyDescent="0.25">
      <c r="C584" s="95"/>
      <c r="D584" s="54"/>
      <c r="E584" s="8"/>
      <c r="F584" s="8"/>
      <c r="G584" s="8"/>
      <c r="H584" s="8"/>
      <c r="I584" s="8"/>
      <c r="J584" s="8"/>
      <c r="K584" s="8"/>
      <c r="L584" s="104" t="str">
        <f t="shared" si="109"/>
        <v/>
      </c>
      <c r="M584" s="105" t="str">
        <f t="shared" si="108"/>
        <v/>
      </c>
      <c r="N584" s="93">
        <f t="shared" si="96"/>
        <v>0</v>
      </c>
      <c r="O584" s="106">
        <f t="shared" si="97"/>
        <v>0</v>
      </c>
      <c r="P584" s="93" t="str">
        <f t="shared" si="98"/>
        <v>Dins Periode Legal</v>
      </c>
      <c r="Q584" s="93" t="str">
        <f t="shared" si="99"/>
        <v xml:space="preserve"> - Dins Periode Legal</v>
      </c>
      <c r="R584" s="93" t="str">
        <f t="shared" si="110"/>
        <v xml:space="preserve"> - Import Total</v>
      </c>
      <c r="S584" s="110">
        <f t="shared" si="100"/>
        <v>0</v>
      </c>
      <c r="T584" s="107">
        <f t="shared" si="101"/>
        <v>0</v>
      </c>
      <c r="V584" s="91"/>
      <c r="W584" s="91"/>
      <c r="X584" s="91"/>
      <c r="Y584" s="91"/>
      <c r="Z584" s="91"/>
      <c r="AA584" s="91"/>
    </row>
    <row r="585" spans="3:27" x14ac:dyDescent="0.25">
      <c r="C585" s="95"/>
      <c r="D585" s="54"/>
      <c r="E585" s="8"/>
      <c r="F585" s="8"/>
      <c r="G585" s="8"/>
      <c r="H585" s="8"/>
      <c r="I585" s="8"/>
      <c r="J585" s="8"/>
      <c r="K585" s="8"/>
      <c r="L585" s="104" t="str">
        <f t="shared" si="109"/>
        <v/>
      </c>
      <c r="M585" s="105" t="str">
        <f t="shared" si="108"/>
        <v/>
      </c>
      <c r="N585" s="93">
        <f t="shared" si="96"/>
        <v>0</v>
      </c>
      <c r="O585" s="106">
        <f t="shared" si="97"/>
        <v>0</v>
      </c>
      <c r="P585" s="93" t="str">
        <f t="shared" si="98"/>
        <v>Dins Periode Legal</v>
      </c>
      <c r="Q585" s="93" t="str">
        <f t="shared" si="99"/>
        <v xml:space="preserve"> - Dins Periode Legal</v>
      </c>
      <c r="R585" s="93" t="str">
        <f t="shared" si="110"/>
        <v xml:space="preserve"> - Import Total</v>
      </c>
      <c r="S585" s="110">
        <f t="shared" si="100"/>
        <v>0</v>
      </c>
      <c r="T585" s="107">
        <f t="shared" si="101"/>
        <v>0</v>
      </c>
      <c r="V585" s="91"/>
      <c r="W585" s="91"/>
      <c r="X585" s="91"/>
      <c r="Y585" s="91"/>
      <c r="Z585" s="91"/>
      <c r="AA585" s="91"/>
    </row>
    <row r="586" spans="3:27" x14ac:dyDescent="0.25">
      <c r="C586" s="95"/>
      <c r="D586" s="54"/>
      <c r="E586" s="8"/>
      <c r="F586" s="8"/>
      <c r="G586" s="8"/>
      <c r="H586" s="8"/>
      <c r="I586" s="8"/>
      <c r="J586" s="8"/>
      <c r="K586" s="8"/>
      <c r="L586" s="104" t="str">
        <f t="shared" si="109"/>
        <v/>
      </c>
      <c r="M586" s="105" t="str">
        <f t="shared" si="108"/>
        <v/>
      </c>
      <c r="N586" s="93">
        <f t="shared" ref="N586:N616" si="111">IF(D586="",0,D586-C586)</f>
        <v>0</v>
      </c>
      <c r="O586" s="106">
        <f t="shared" ref="O586:O616" si="112">K586*N586</f>
        <v>0</v>
      </c>
      <c r="P586" s="93" t="str">
        <f t="shared" ref="P586:P616" si="113">IF(N586&lt;=30,"Dins Periode Legal","Fora Periode Legal")</f>
        <v>Dins Periode Legal</v>
      </c>
      <c r="Q586" s="93" t="str">
        <f t="shared" ref="Q586:Q616" si="114">CONCATENATE($M586," - ",P586)</f>
        <v xml:space="preserve"> - Dins Periode Legal</v>
      </c>
      <c r="R586" s="93" t="str">
        <f t="shared" si="110"/>
        <v xml:space="preserve"> - Import Total</v>
      </c>
      <c r="S586" s="110">
        <f t="shared" ref="S586:S616" si="115">IF(M586="",0,K586/(VLOOKUP(R586,$X$9:$Y$27,2,FALSE))*N586)</f>
        <v>0</v>
      </c>
      <c r="T586" s="107">
        <f t="shared" ref="T586:T616" si="116">IF(L586="",0,1)</f>
        <v>0</v>
      </c>
      <c r="V586" s="91"/>
      <c r="W586" s="91"/>
      <c r="X586" s="91"/>
      <c r="Y586" s="91"/>
      <c r="Z586" s="91"/>
      <c r="AA586" s="91"/>
    </row>
    <row r="587" spans="3:27" x14ac:dyDescent="0.25">
      <c r="C587" s="95"/>
      <c r="D587" s="54"/>
      <c r="E587" s="8"/>
      <c r="F587" s="8"/>
      <c r="G587" s="8"/>
      <c r="H587" s="8"/>
      <c r="I587" s="8"/>
      <c r="J587" s="8"/>
      <c r="K587" s="8"/>
      <c r="L587" s="104" t="str">
        <f t="shared" si="109"/>
        <v/>
      </c>
      <c r="M587" s="105" t="str">
        <f t="shared" si="108"/>
        <v/>
      </c>
      <c r="N587" s="93">
        <f t="shared" si="111"/>
        <v>0</v>
      </c>
      <c r="O587" s="106">
        <f t="shared" si="112"/>
        <v>0</v>
      </c>
      <c r="P587" s="93" t="str">
        <f t="shared" si="113"/>
        <v>Dins Periode Legal</v>
      </c>
      <c r="Q587" s="93" t="str">
        <f t="shared" si="114"/>
        <v xml:space="preserve"> - Dins Periode Legal</v>
      </c>
      <c r="R587" s="93" t="str">
        <f t="shared" si="110"/>
        <v xml:space="preserve"> - Import Total</v>
      </c>
      <c r="S587" s="110">
        <f t="shared" si="115"/>
        <v>0</v>
      </c>
      <c r="T587" s="107">
        <f t="shared" si="116"/>
        <v>0</v>
      </c>
      <c r="V587" s="91"/>
      <c r="W587" s="91"/>
      <c r="X587" s="91"/>
      <c r="Y587" s="91"/>
      <c r="Z587" s="91"/>
      <c r="AA587" s="91"/>
    </row>
    <row r="588" spans="3:27" x14ac:dyDescent="0.25">
      <c r="C588" s="95"/>
      <c r="D588" s="54"/>
      <c r="E588" s="8"/>
      <c r="F588" s="8"/>
      <c r="G588" s="8"/>
      <c r="H588" s="8"/>
      <c r="I588" s="8"/>
      <c r="J588" s="8"/>
      <c r="K588" s="8"/>
      <c r="L588" s="104" t="str">
        <f t="shared" si="109"/>
        <v/>
      </c>
      <c r="M588" s="105" t="str">
        <f t="shared" si="108"/>
        <v/>
      </c>
      <c r="N588" s="93">
        <f t="shared" si="111"/>
        <v>0</v>
      </c>
      <c r="O588" s="106">
        <f t="shared" si="112"/>
        <v>0</v>
      </c>
      <c r="P588" s="93" t="str">
        <f t="shared" si="113"/>
        <v>Dins Periode Legal</v>
      </c>
      <c r="Q588" s="93" t="str">
        <f t="shared" si="114"/>
        <v xml:space="preserve"> - Dins Periode Legal</v>
      </c>
      <c r="R588" s="93" t="str">
        <f t="shared" si="110"/>
        <v xml:space="preserve"> - Import Total</v>
      </c>
      <c r="S588" s="110">
        <f t="shared" si="115"/>
        <v>0</v>
      </c>
      <c r="T588" s="107">
        <f t="shared" si="116"/>
        <v>0</v>
      </c>
      <c r="V588" s="91"/>
      <c r="W588" s="91"/>
      <c r="X588" s="91"/>
      <c r="Y588" s="91"/>
      <c r="Z588" s="91"/>
      <c r="AA588" s="91"/>
    </row>
    <row r="589" spans="3:27" x14ac:dyDescent="0.25">
      <c r="C589" s="95"/>
      <c r="D589" s="54"/>
      <c r="E589" s="8"/>
      <c r="F589" s="8"/>
      <c r="G589" s="8"/>
      <c r="H589" s="8"/>
      <c r="I589" s="8"/>
      <c r="J589" s="8"/>
      <c r="K589" s="8"/>
      <c r="L589" s="104" t="str">
        <f t="shared" si="109"/>
        <v/>
      </c>
      <c r="M589" s="105" t="str">
        <f t="shared" si="108"/>
        <v/>
      </c>
      <c r="N589" s="93">
        <f t="shared" si="111"/>
        <v>0</v>
      </c>
      <c r="O589" s="106">
        <f t="shared" si="112"/>
        <v>0</v>
      </c>
      <c r="P589" s="93" t="str">
        <f t="shared" si="113"/>
        <v>Dins Periode Legal</v>
      </c>
      <c r="Q589" s="93" t="str">
        <f t="shared" si="114"/>
        <v xml:space="preserve"> - Dins Periode Legal</v>
      </c>
      <c r="R589" s="93" t="str">
        <f t="shared" si="110"/>
        <v xml:space="preserve"> - Import Total</v>
      </c>
      <c r="S589" s="110">
        <f t="shared" si="115"/>
        <v>0</v>
      </c>
      <c r="T589" s="107">
        <f t="shared" si="116"/>
        <v>0</v>
      </c>
      <c r="V589" s="91"/>
      <c r="W589" s="91"/>
      <c r="X589" s="91"/>
      <c r="Y589" s="91"/>
      <c r="Z589" s="91"/>
      <c r="AA589" s="91"/>
    </row>
    <row r="590" spans="3:27" x14ac:dyDescent="0.25">
      <c r="C590" s="95"/>
      <c r="D590" s="54"/>
      <c r="E590" s="8"/>
      <c r="F590" s="8"/>
      <c r="G590" s="8"/>
      <c r="H590" s="8"/>
      <c r="I590" s="8"/>
      <c r="J590" s="8"/>
      <c r="K590" s="8"/>
      <c r="L590" s="104" t="str">
        <f t="shared" si="109"/>
        <v/>
      </c>
      <c r="M590" s="105" t="str">
        <f t="shared" si="108"/>
        <v/>
      </c>
      <c r="N590" s="93">
        <f t="shared" si="111"/>
        <v>0</v>
      </c>
      <c r="O590" s="106">
        <f t="shared" si="112"/>
        <v>0</v>
      </c>
      <c r="P590" s="93" t="str">
        <f t="shared" si="113"/>
        <v>Dins Periode Legal</v>
      </c>
      <c r="Q590" s="93" t="str">
        <f t="shared" si="114"/>
        <v xml:space="preserve"> - Dins Periode Legal</v>
      </c>
      <c r="R590" s="93" t="str">
        <f t="shared" si="110"/>
        <v xml:space="preserve"> - Import Total</v>
      </c>
      <c r="S590" s="110">
        <f t="shared" si="115"/>
        <v>0</v>
      </c>
      <c r="T590" s="107">
        <f t="shared" si="116"/>
        <v>0</v>
      </c>
      <c r="V590" s="91"/>
      <c r="W590" s="91"/>
      <c r="X590" s="91"/>
      <c r="Y590" s="91"/>
      <c r="Z590" s="91"/>
      <c r="AA590" s="91"/>
    </row>
    <row r="591" spans="3:27" x14ac:dyDescent="0.25">
      <c r="C591" s="95"/>
      <c r="D591" s="54"/>
      <c r="E591" s="8"/>
      <c r="F591" s="8"/>
      <c r="G591" s="8"/>
      <c r="H591" s="8"/>
      <c r="I591" s="8"/>
      <c r="J591" s="8"/>
      <c r="K591" s="8"/>
      <c r="L591" s="104" t="str">
        <f t="shared" si="109"/>
        <v/>
      </c>
      <c r="M591" s="105" t="str">
        <f t="shared" si="108"/>
        <v/>
      </c>
      <c r="N591" s="93">
        <f t="shared" si="111"/>
        <v>0</v>
      </c>
      <c r="O591" s="106">
        <f t="shared" si="112"/>
        <v>0</v>
      </c>
      <c r="P591" s="93" t="str">
        <f t="shared" si="113"/>
        <v>Dins Periode Legal</v>
      </c>
      <c r="Q591" s="93" t="str">
        <f t="shared" si="114"/>
        <v xml:space="preserve"> - Dins Periode Legal</v>
      </c>
      <c r="R591" s="93" t="str">
        <f t="shared" si="110"/>
        <v xml:space="preserve"> - Import Total</v>
      </c>
      <c r="S591" s="110">
        <f t="shared" si="115"/>
        <v>0</v>
      </c>
      <c r="T591" s="107">
        <f t="shared" si="116"/>
        <v>0</v>
      </c>
      <c r="V591" s="91"/>
      <c r="W591" s="91"/>
      <c r="X591" s="91"/>
      <c r="Y591" s="91"/>
      <c r="Z591" s="91"/>
      <c r="AA591" s="91"/>
    </row>
    <row r="592" spans="3:27" x14ac:dyDescent="0.25">
      <c r="C592" s="95"/>
      <c r="D592" s="54"/>
      <c r="E592" s="8"/>
      <c r="F592" s="8"/>
      <c r="G592" s="8"/>
      <c r="H592" s="8"/>
      <c r="I592" s="8"/>
      <c r="J592" s="8"/>
      <c r="K592" s="8"/>
      <c r="L592" s="104" t="str">
        <f t="shared" si="109"/>
        <v/>
      </c>
      <c r="M592" s="105" t="str">
        <f t="shared" si="108"/>
        <v/>
      </c>
      <c r="N592" s="93">
        <f t="shared" si="111"/>
        <v>0</v>
      </c>
      <c r="O592" s="106">
        <f t="shared" si="112"/>
        <v>0</v>
      </c>
      <c r="P592" s="93" t="str">
        <f t="shared" si="113"/>
        <v>Dins Periode Legal</v>
      </c>
      <c r="Q592" s="93" t="str">
        <f t="shared" si="114"/>
        <v xml:space="preserve"> - Dins Periode Legal</v>
      </c>
      <c r="R592" s="93" t="str">
        <f t="shared" si="110"/>
        <v xml:space="preserve"> - Import Total</v>
      </c>
      <c r="S592" s="110">
        <f t="shared" si="115"/>
        <v>0</v>
      </c>
      <c r="T592" s="107">
        <f t="shared" si="116"/>
        <v>0</v>
      </c>
      <c r="V592" s="91"/>
      <c r="W592" s="91"/>
      <c r="X592" s="91"/>
      <c r="Y592" s="91"/>
      <c r="Z592" s="91"/>
      <c r="AA592" s="91"/>
    </row>
    <row r="593" spans="3:27" x14ac:dyDescent="0.25">
      <c r="C593" s="95"/>
      <c r="D593" s="54"/>
      <c r="E593" s="8"/>
      <c r="F593" s="8"/>
      <c r="G593" s="8"/>
      <c r="H593" s="8"/>
      <c r="I593" s="8"/>
      <c r="J593" s="8"/>
      <c r="K593" s="8"/>
      <c r="L593" s="104" t="str">
        <f t="shared" si="109"/>
        <v/>
      </c>
      <c r="M593" s="105" t="str">
        <f t="shared" si="108"/>
        <v/>
      </c>
      <c r="N593" s="93">
        <f t="shared" si="111"/>
        <v>0</v>
      </c>
      <c r="O593" s="106">
        <f t="shared" si="112"/>
        <v>0</v>
      </c>
      <c r="P593" s="93" t="str">
        <f t="shared" si="113"/>
        <v>Dins Periode Legal</v>
      </c>
      <c r="Q593" s="93" t="str">
        <f t="shared" si="114"/>
        <v xml:space="preserve"> - Dins Periode Legal</v>
      </c>
      <c r="R593" s="93" t="str">
        <f t="shared" si="110"/>
        <v xml:space="preserve"> - Import Total</v>
      </c>
      <c r="S593" s="110">
        <f t="shared" si="115"/>
        <v>0</v>
      </c>
      <c r="T593" s="107">
        <f t="shared" si="116"/>
        <v>0</v>
      </c>
      <c r="V593" s="91"/>
      <c r="W593" s="91"/>
      <c r="X593" s="91"/>
      <c r="Y593" s="91"/>
      <c r="Z593" s="91"/>
      <c r="AA593" s="91"/>
    </row>
    <row r="594" spans="3:27" x14ac:dyDescent="0.25">
      <c r="C594" s="95"/>
      <c r="D594" s="54"/>
      <c r="E594" s="8"/>
      <c r="F594" s="8"/>
      <c r="G594" s="8"/>
      <c r="H594" s="8"/>
      <c r="I594" s="8"/>
      <c r="J594" s="8"/>
      <c r="K594" s="8"/>
      <c r="L594" s="104" t="str">
        <f t="shared" si="109"/>
        <v/>
      </c>
      <c r="M594" s="105" t="str">
        <f t="shared" si="108"/>
        <v/>
      </c>
      <c r="N594" s="93">
        <f t="shared" si="111"/>
        <v>0</v>
      </c>
      <c r="O594" s="106">
        <f t="shared" si="112"/>
        <v>0</v>
      </c>
      <c r="P594" s="93" t="str">
        <f t="shared" si="113"/>
        <v>Dins Periode Legal</v>
      </c>
      <c r="Q594" s="93" t="str">
        <f t="shared" si="114"/>
        <v xml:space="preserve"> - Dins Periode Legal</v>
      </c>
      <c r="R594" s="93" t="str">
        <f t="shared" si="110"/>
        <v xml:space="preserve"> - Import Total</v>
      </c>
      <c r="S594" s="110">
        <f t="shared" si="115"/>
        <v>0</v>
      </c>
      <c r="T594" s="107">
        <f t="shared" si="116"/>
        <v>0</v>
      </c>
      <c r="V594" s="91"/>
      <c r="W594" s="91"/>
      <c r="X594" s="91"/>
      <c r="Y594" s="91"/>
      <c r="Z594" s="91"/>
      <c r="AA594" s="91"/>
    </row>
    <row r="595" spans="3:27" x14ac:dyDescent="0.25">
      <c r="C595" s="95"/>
      <c r="D595" s="54"/>
      <c r="E595" s="8"/>
      <c r="F595" s="8"/>
      <c r="G595" s="8"/>
      <c r="H595" s="8"/>
      <c r="I595" s="8"/>
      <c r="J595" s="8"/>
      <c r="K595" s="8"/>
      <c r="L595" s="104" t="str">
        <f t="shared" si="109"/>
        <v/>
      </c>
      <c r="M595" s="105" t="str">
        <f t="shared" si="108"/>
        <v/>
      </c>
      <c r="N595" s="93">
        <f t="shared" si="111"/>
        <v>0</v>
      </c>
      <c r="O595" s="106">
        <f t="shared" si="112"/>
        <v>0</v>
      </c>
      <c r="P595" s="93" t="str">
        <f t="shared" si="113"/>
        <v>Dins Periode Legal</v>
      </c>
      <c r="Q595" s="93" t="str">
        <f t="shared" si="114"/>
        <v xml:space="preserve"> - Dins Periode Legal</v>
      </c>
      <c r="R595" s="93" t="str">
        <f t="shared" si="110"/>
        <v xml:space="preserve"> - Import Total</v>
      </c>
      <c r="S595" s="110">
        <f t="shared" si="115"/>
        <v>0</v>
      </c>
      <c r="T595" s="107">
        <f t="shared" si="116"/>
        <v>0</v>
      </c>
      <c r="V595" s="91"/>
      <c r="W595" s="91"/>
      <c r="X595" s="91"/>
      <c r="Y595" s="91"/>
      <c r="Z595" s="91"/>
      <c r="AA595" s="91"/>
    </row>
    <row r="596" spans="3:27" x14ac:dyDescent="0.25">
      <c r="C596" s="95"/>
      <c r="D596" s="54"/>
      <c r="E596" s="8"/>
      <c r="F596" s="8"/>
      <c r="G596" s="8"/>
      <c r="H596" s="8"/>
      <c r="I596" s="8"/>
      <c r="J596" s="8"/>
      <c r="K596" s="8"/>
      <c r="L596" s="104" t="str">
        <f t="shared" si="109"/>
        <v/>
      </c>
      <c r="M596" s="105" t="str">
        <f t="shared" si="108"/>
        <v/>
      </c>
      <c r="N596" s="93">
        <f t="shared" si="111"/>
        <v>0</v>
      </c>
      <c r="O596" s="106">
        <f t="shared" si="112"/>
        <v>0</v>
      </c>
      <c r="P596" s="93" t="str">
        <f t="shared" si="113"/>
        <v>Dins Periode Legal</v>
      </c>
      <c r="Q596" s="93" t="str">
        <f t="shared" si="114"/>
        <v xml:space="preserve"> - Dins Periode Legal</v>
      </c>
      <c r="R596" s="93" t="str">
        <f t="shared" si="110"/>
        <v xml:space="preserve"> - Import Total</v>
      </c>
      <c r="S596" s="110">
        <f t="shared" si="115"/>
        <v>0</v>
      </c>
      <c r="T596" s="107">
        <f t="shared" si="116"/>
        <v>0</v>
      </c>
      <c r="V596" s="91"/>
      <c r="W596" s="91"/>
      <c r="X596" s="91"/>
      <c r="Y596" s="91"/>
      <c r="Z596" s="91"/>
      <c r="AA596" s="91"/>
    </row>
    <row r="597" spans="3:27" x14ac:dyDescent="0.25">
      <c r="C597" s="95"/>
      <c r="D597" s="54"/>
      <c r="E597" s="8"/>
      <c r="F597" s="8"/>
      <c r="G597" s="8"/>
      <c r="H597" s="8"/>
      <c r="I597" s="8"/>
      <c r="J597" s="8"/>
      <c r="K597" s="8"/>
      <c r="L597" s="104" t="str">
        <f t="shared" si="109"/>
        <v/>
      </c>
      <c r="M597" s="105" t="str">
        <f t="shared" si="108"/>
        <v/>
      </c>
      <c r="N597" s="93">
        <f t="shared" si="111"/>
        <v>0</v>
      </c>
      <c r="O597" s="106">
        <f t="shared" si="112"/>
        <v>0</v>
      </c>
      <c r="P597" s="93" t="str">
        <f t="shared" si="113"/>
        <v>Dins Periode Legal</v>
      </c>
      <c r="Q597" s="93" t="str">
        <f t="shared" si="114"/>
        <v xml:space="preserve"> - Dins Periode Legal</v>
      </c>
      <c r="R597" s="93" t="str">
        <f t="shared" si="110"/>
        <v xml:space="preserve"> - Import Total</v>
      </c>
      <c r="S597" s="110">
        <f t="shared" si="115"/>
        <v>0</v>
      </c>
      <c r="T597" s="107">
        <f t="shared" si="116"/>
        <v>0</v>
      </c>
      <c r="V597" s="91"/>
      <c r="W597" s="91"/>
      <c r="X597" s="91"/>
      <c r="Y597" s="91"/>
      <c r="Z597" s="91"/>
      <c r="AA597" s="91"/>
    </row>
    <row r="598" spans="3:27" x14ac:dyDescent="0.25">
      <c r="C598" s="95"/>
      <c r="D598" s="54"/>
      <c r="E598" s="8"/>
      <c r="F598" s="8"/>
      <c r="G598" s="8"/>
      <c r="H598" s="8"/>
      <c r="I598" s="8"/>
      <c r="J598" s="8"/>
      <c r="K598" s="8"/>
      <c r="L598" s="104" t="str">
        <f t="shared" si="109"/>
        <v/>
      </c>
      <c r="M598" s="105" t="str">
        <f t="shared" si="108"/>
        <v/>
      </c>
      <c r="N598" s="93">
        <f t="shared" si="111"/>
        <v>0</v>
      </c>
      <c r="O598" s="106">
        <f t="shared" si="112"/>
        <v>0</v>
      </c>
      <c r="P598" s="93" t="str">
        <f t="shared" si="113"/>
        <v>Dins Periode Legal</v>
      </c>
      <c r="Q598" s="93" t="str">
        <f t="shared" si="114"/>
        <v xml:space="preserve"> - Dins Periode Legal</v>
      </c>
      <c r="R598" s="93" t="str">
        <f t="shared" si="110"/>
        <v xml:space="preserve"> - Import Total</v>
      </c>
      <c r="S598" s="110">
        <f t="shared" si="115"/>
        <v>0</v>
      </c>
      <c r="T598" s="107">
        <f t="shared" si="116"/>
        <v>0</v>
      </c>
      <c r="V598" s="91"/>
      <c r="W598" s="91"/>
      <c r="X598" s="91"/>
      <c r="Y598" s="91"/>
      <c r="Z598" s="91"/>
      <c r="AA598" s="91"/>
    </row>
    <row r="599" spans="3:27" x14ac:dyDescent="0.25">
      <c r="C599" s="95"/>
      <c r="D599" s="54"/>
      <c r="E599" s="8"/>
      <c r="F599" s="8"/>
      <c r="G599" s="8"/>
      <c r="H599" s="8"/>
      <c r="I599" s="8"/>
      <c r="J599" s="8"/>
      <c r="K599" s="8"/>
      <c r="L599" s="104" t="str">
        <f t="shared" si="109"/>
        <v/>
      </c>
      <c r="M599" s="105" t="str">
        <f t="shared" si="108"/>
        <v/>
      </c>
      <c r="N599" s="93">
        <f t="shared" si="111"/>
        <v>0</v>
      </c>
      <c r="O599" s="106">
        <f t="shared" si="112"/>
        <v>0</v>
      </c>
      <c r="P599" s="93" t="str">
        <f t="shared" si="113"/>
        <v>Dins Periode Legal</v>
      </c>
      <c r="Q599" s="93" t="str">
        <f t="shared" si="114"/>
        <v xml:space="preserve"> - Dins Periode Legal</v>
      </c>
      <c r="R599" s="93" t="str">
        <f t="shared" si="110"/>
        <v xml:space="preserve"> - Import Total</v>
      </c>
      <c r="S599" s="110">
        <f t="shared" si="115"/>
        <v>0</v>
      </c>
      <c r="T599" s="107">
        <f t="shared" si="116"/>
        <v>0</v>
      </c>
      <c r="V599" s="91"/>
      <c r="W599" s="91"/>
      <c r="X599" s="91"/>
      <c r="Y599" s="91"/>
      <c r="Z599" s="91"/>
      <c r="AA599" s="91"/>
    </row>
    <row r="600" spans="3:27" x14ac:dyDescent="0.25">
      <c r="C600" s="95"/>
      <c r="D600" s="54"/>
      <c r="E600" s="8"/>
      <c r="F600" s="8"/>
      <c r="G600" s="8"/>
      <c r="H600" s="8"/>
      <c r="I600" s="8"/>
      <c r="J600" s="8"/>
      <c r="K600" s="8"/>
      <c r="L600" s="104" t="str">
        <f t="shared" si="109"/>
        <v/>
      </c>
      <c r="M600" s="105" t="str">
        <f t="shared" si="108"/>
        <v/>
      </c>
      <c r="N600" s="93">
        <f t="shared" si="111"/>
        <v>0</v>
      </c>
      <c r="O600" s="106">
        <f t="shared" si="112"/>
        <v>0</v>
      </c>
      <c r="P600" s="93" t="str">
        <f t="shared" si="113"/>
        <v>Dins Periode Legal</v>
      </c>
      <c r="Q600" s="93" t="str">
        <f t="shared" si="114"/>
        <v xml:space="preserve"> - Dins Periode Legal</v>
      </c>
      <c r="R600" s="93" t="str">
        <f t="shared" si="110"/>
        <v xml:space="preserve"> - Import Total</v>
      </c>
      <c r="S600" s="110">
        <f t="shared" si="115"/>
        <v>0</v>
      </c>
      <c r="T600" s="107">
        <f t="shared" si="116"/>
        <v>0</v>
      </c>
      <c r="V600" s="91"/>
      <c r="W600" s="91"/>
      <c r="X600" s="91"/>
      <c r="Y600" s="91"/>
      <c r="Z600" s="91"/>
      <c r="AA600" s="91"/>
    </row>
    <row r="601" spans="3:27" x14ac:dyDescent="0.25">
      <c r="C601" s="95"/>
      <c r="D601" s="54"/>
      <c r="E601" s="8"/>
      <c r="F601" s="8"/>
      <c r="G601" s="8"/>
      <c r="H601" s="8"/>
      <c r="I601" s="8"/>
      <c r="J601" s="8"/>
      <c r="K601" s="8"/>
      <c r="L601" s="104" t="str">
        <f t="shared" si="109"/>
        <v/>
      </c>
      <c r="M601" s="105" t="str">
        <f t="shared" si="108"/>
        <v/>
      </c>
      <c r="N601" s="93">
        <f t="shared" si="111"/>
        <v>0</v>
      </c>
      <c r="O601" s="106">
        <f t="shared" si="112"/>
        <v>0</v>
      </c>
      <c r="P601" s="93" t="str">
        <f t="shared" si="113"/>
        <v>Dins Periode Legal</v>
      </c>
      <c r="Q601" s="93" t="str">
        <f t="shared" si="114"/>
        <v xml:space="preserve"> - Dins Periode Legal</v>
      </c>
      <c r="R601" s="93" t="str">
        <f t="shared" si="110"/>
        <v xml:space="preserve"> - Import Total</v>
      </c>
      <c r="S601" s="110">
        <f t="shared" si="115"/>
        <v>0</v>
      </c>
      <c r="T601" s="107">
        <f t="shared" si="116"/>
        <v>0</v>
      </c>
      <c r="V601" s="91"/>
      <c r="W601" s="91"/>
      <c r="X601" s="91"/>
      <c r="Y601" s="91"/>
      <c r="Z601" s="91"/>
      <c r="AA601" s="91"/>
    </row>
    <row r="602" spans="3:27" x14ac:dyDescent="0.25">
      <c r="C602" s="95"/>
      <c r="D602" s="54"/>
      <c r="E602" s="8"/>
      <c r="F602" s="8"/>
      <c r="G602" s="8"/>
      <c r="H602" s="8"/>
      <c r="I602" s="8"/>
      <c r="J602" s="8"/>
      <c r="K602" s="8"/>
      <c r="L602" s="104" t="str">
        <f t="shared" si="109"/>
        <v/>
      </c>
      <c r="M602" s="105" t="str">
        <f t="shared" ref="M602:M663" si="117">IF(L602="","",VLOOKUP(L602,$AJ$8:$AK$19,2,FALSE))</f>
        <v/>
      </c>
      <c r="N602" s="93">
        <f t="shared" si="111"/>
        <v>0</v>
      </c>
      <c r="O602" s="106">
        <f t="shared" si="112"/>
        <v>0</v>
      </c>
      <c r="P602" s="93" t="str">
        <f t="shared" si="113"/>
        <v>Dins Periode Legal</v>
      </c>
      <c r="Q602" s="93" t="str">
        <f t="shared" si="114"/>
        <v xml:space="preserve"> - Dins Periode Legal</v>
      </c>
      <c r="R602" s="93" t="str">
        <f t="shared" si="110"/>
        <v xml:space="preserve"> - Import Total</v>
      </c>
      <c r="S602" s="110">
        <f t="shared" si="115"/>
        <v>0</v>
      </c>
      <c r="T602" s="107">
        <f t="shared" si="116"/>
        <v>0</v>
      </c>
      <c r="V602" s="91"/>
      <c r="W602" s="91"/>
      <c r="X602" s="91"/>
      <c r="Y602" s="91"/>
      <c r="Z602" s="91"/>
      <c r="AA602" s="91"/>
    </row>
    <row r="603" spans="3:27" x14ac:dyDescent="0.25">
      <c r="C603" s="95"/>
      <c r="D603" s="54"/>
      <c r="E603" s="8"/>
      <c r="F603" s="8"/>
      <c r="G603" s="8"/>
      <c r="H603" s="8"/>
      <c r="I603" s="8"/>
      <c r="J603" s="8"/>
      <c r="K603" s="8"/>
      <c r="L603" s="104" t="str">
        <f t="shared" si="109"/>
        <v/>
      </c>
      <c r="M603" s="105" t="str">
        <f t="shared" si="117"/>
        <v/>
      </c>
      <c r="N603" s="93">
        <f t="shared" si="111"/>
        <v>0</v>
      </c>
      <c r="O603" s="106">
        <f t="shared" si="112"/>
        <v>0</v>
      </c>
      <c r="P603" s="93" t="str">
        <f t="shared" si="113"/>
        <v>Dins Periode Legal</v>
      </c>
      <c r="Q603" s="93" t="str">
        <f t="shared" si="114"/>
        <v xml:space="preserve"> - Dins Periode Legal</v>
      </c>
      <c r="R603" s="93" t="str">
        <f t="shared" si="110"/>
        <v xml:space="preserve"> - Import Total</v>
      </c>
      <c r="S603" s="110">
        <f t="shared" si="115"/>
        <v>0</v>
      </c>
      <c r="T603" s="107">
        <f t="shared" si="116"/>
        <v>0</v>
      </c>
      <c r="V603" s="91"/>
      <c r="W603" s="91"/>
      <c r="X603" s="91"/>
      <c r="Y603" s="91"/>
      <c r="Z603" s="91"/>
      <c r="AA603" s="91"/>
    </row>
    <row r="604" spans="3:27" x14ac:dyDescent="0.25">
      <c r="C604" s="95"/>
      <c r="D604" s="54"/>
      <c r="E604" s="8"/>
      <c r="F604" s="8"/>
      <c r="G604" s="8"/>
      <c r="H604" s="8"/>
      <c r="I604" s="8"/>
      <c r="J604" s="8"/>
      <c r="K604" s="8"/>
      <c r="L604" s="104" t="str">
        <f t="shared" si="109"/>
        <v/>
      </c>
      <c r="M604" s="105" t="str">
        <f t="shared" si="117"/>
        <v/>
      </c>
      <c r="N604" s="93">
        <f t="shared" si="111"/>
        <v>0</v>
      </c>
      <c r="O604" s="106">
        <f t="shared" si="112"/>
        <v>0</v>
      </c>
      <c r="P604" s="93" t="str">
        <f t="shared" si="113"/>
        <v>Dins Periode Legal</v>
      </c>
      <c r="Q604" s="93" t="str">
        <f t="shared" si="114"/>
        <v xml:space="preserve"> - Dins Periode Legal</v>
      </c>
      <c r="R604" s="93" t="str">
        <f t="shared" si="110"/>
        <v xml:space="preserve"> - Import Total</v>
      </c>
      <c r="S604" s="110">
        <f t="shared" si="115"/>
        <v>0</v>
      </c>
      <c r="T604" s="107">
        <f t="shared" si="116"/>
        <v>0</v>
      </c>
      <c r="V604" s="91"/>
      <c r="W604" s="91"/>
      <c r="X604" s="91"/>
      <c r="Y604" s="91"/>
      <c r="Z604" s="91"/>
      <c r="AA604" s="91"/>
    </row>
    <row r="605" spans="3:27" x14ac:dyDescent="0.25">
      <c r="C605" s="95"/>
      <c r="D605" s="54"/>
      <c r="E605" s="8"/>
      <c r="F605" s="8"/>
      <c r="G605" s="8"/>
      <c r="H605" s="8"/>
      <c r="I605" s="8"/>
      <c r="J605" s="8"/>
      <c r="K605" s="8"/>
      <c r="L605" s="104" t="str">
        <f t="shared" si="109"/>
        <v/>
      </c>
      <c r="M605" s="105" t="str">
        <f t="shared" si="117"/>
        <v/>
      </c>
      <c r="N605" s="93">
        <f t="shared" si="111"/>
        <v>0</v>
      </c>
      <c r="O605" s="106">
        <f t="shared" si="112"/>
        <v>0</v>
      </c>
      <c r="P605" s="93" t="str">
        <f t="shared" si="113"/>
        <v>Dins Periode Legal</v>
      </c>
      <c r="Q605" s="93" t="str">
        <f t="shared" si="114"/>
        <v xml:space="preserve"> - Dins Periode Legal</v>
      </c>
      <c r="R605" s="93" t="str">
        <f t="shared" si="110"/>
        <v xml:space="preserve"> - Import Total</v>
      </c>
      <c r="S605" s="110">
        <f t="shared" si="115"/>
        <v>0</v>
      </c>
      <c r="T605" s="107">
        <f t="shared" si="116"/>
        <v>0</v>
      </c>
      <c r="V605" s="91"/>
      <c r="W605" s="91"/>
      <c r="X605" s="91"/>
      <c r="Y605" s="91"/>
      <c r="Z605" s="91"/>
      <c r="AA605" s="91"/>
    </row>
    <row r="606" spans="3:27" x14ac:dyDescent="0.25">
      <c r="C606" s="95"/>
      <c r="D606" s="54"/>
      <c r="E606" s="8"/>
      <c r="F606" s="8"/>
      <c r="G606" s="8"/>
      <c r="H606" s="8"/>
      <c r="I606" s="8"/>
      <c r="J606" s="8"/>
      <c r="K606" s="8"/>
      <c r="L606" s="104" t="str">
        <f t="shared" si="109"/>
        <v/>
      </c>
      <c r="M606" s="105" t="str">
        <f t="shared" si="117"/>
        <v/>
      </c>
      <c r="N606" s="93">
        <f t="shared" si="111"/>
        <v>0</v>
      </c>
      <c r="O606" s="106">
        <f t="shared" si="112"/>
        <v>0</v>
      </c>
      <c r="P606" s="93" t="str">
        <f t="shared" si="113"/>
        <v>Dins Periode Legal</v>
      </c>
      <c r="Q606" s="93" t="str">
        <f t="shared" si="114"/>
        <v xml:space="preserve"> - Dins Periode Legal</v>
      </c>
      <c r="R606" s="93" t="str">
        <f t="shared" si="110"/>
        <v xml:space="preserve"> - Import Total</v>
      </c>
      <c r="S606" s="110">
        <f t="shared" si="115"/>
        <v>0</v>
      </c>
      <c r="T606" s="107">
        <f t="shared" si="116"/>
        <v>0</v>
      </c>
      <c r="V606" s="91"/>
      <c r="W606" s="91"/>
      <c r="X606" s="91"/>
      <c r="Y606" s="91"/>
      <c r="Z606" s="91"/>
      <c r="AA606" s="91"/>
    </row>
    <row r="607" spans="3:27" x14ac:dyDescent="0.25">
      <c r="C607" s="95"/>
      <c r="D607" s="54"/>
      <c r="E607" s="8"/>
      <c r="F607" s="8"/>
      <c r="G607" s="8"/>
      <c r="H607" s="8"/>
      <c r="I607" s="8"/>
      <c r="J607" s="8"/>
      <c r="K607" s="8"/>
      <c r="L607" s="104" t="str">
        <f t="shared" si="109"/>
        <v/>
      </c>
      <c r="M607" s="105" t="str">
        <f t="shared" si="117"/>
        <v/>
      </c>
      <c r="N607" s="93">
        <f t="shared" si="111"/>
        <v>0</v>
      </c>
      <c r="O607" s="106">
        <f t="shared" si="112"/>
        <v>0</v>
      </c>
      <c r="P607" s="93" t="str">
        <f t="shared" si="113"/>
        <v>Dins Periode Legal</v>
      </c>
      <c r="Q607" s="93" t="str">
        <f t="shared" si="114"/>
        <v xml:space="preserve"> - Dins Periode Legal</v>
      </c>
      <c r="R607" s="93" t="str">
        <f t="shared" si="110"/>
        <v xml:space="preserve"> - Import Total</v>
      </c>
      <c r="S607" s="110">
        <f t="shared" si="115"/>
        <v>0</v>
      </c>
      <c r="T607" s="107">
        <f t="shared" si="116"/>
        <v>0</v>
      </c>
      <c r="V607" s="91"/>
      <c r="W607" s="91"/>
      <c r="X607" s="91"/>
      <c r="Y607" s="91"/>
      <c r="Z607" s="91"/>
      <c r="AA607" s="91"/>
    </row>
    <row r="608" spans="3:27" x14ac:dyDescent="0.25">
      <c r="C608" s="95"/>
      <c r="D608" s="54"/>
      <c r="E608" s="8"/>
      <c r="F608" s="8"/>
      <c r="G608" s="8"/>
      <c r="H608" s="8"/>
      <c r="I608" s="8"/>
      <c r="J608" s="8"/>
      <c r="K608" s="8"/>
      <c r="L608" s="104" t="str">
        <f t="shared" si="109"/>
        <v/>
      </c>
      <c r="M608" s="105" t="str">
        <f t="shared" si="117"/>
        <v/>
      </c>
      <c r="N608" s="93">
        <f t="shared" si="111"/>
        <v>0</v>
      </c>
      <c r="O608" s="106">
        <f t="shared" si="112"/>
        <v>0</v>
      </c>
      <c r="P608" s="93" t="str">
        <f t="shared" si="113"/>
        <v>Dins Periode Legal</v>
      </c>
      <c r="Q608" s="93" t="str">
        <f t="shared" si="114"/>
        <v xml:space="preserve"> - Dins Periode Legal</v>
      </c>
      <c r="R608" s="93" t="str">
        <f t="shared" si="110"/>
        <v xml:space="preserve"> - Import Total</v>
      </c>
      <c r="S608" s="110">
        <f t="shared" si="115"/>
        <v>0</v>
      </c>
      <c r="T608" s="107">
        <f t="shared" si="116"/>
        <v>0</v>
      </c>
      <c r="V608" s="91"/>
      <c r="W608" s="91"/>
      <c r="X608" s="91"/>
      <c r="Y608" s="91"/>
      <c r="Z608" s="91"/>
      <c r="AA608" s="91"/>
    </row>
    <row r="609" spans="3:27" x14ac:dyDescent="0.25">
      <c r="C609" s="95"/>
      <c r="D609" s="54"/>
      <c r="E609" s="8"/>
      <c r="F609" s="8"/>
      <c r="G609" s="8"/>
      <c r="H609" s="8"/>
      <c r="I609" s="8"/>
      <c r="J609" s="8"/>
      <c r="K609" s="8"/>
      <c r="L609" s="104" t="str">
        <f t="shared" si="109"/>
        <v/>
      </c>
      <c r="M609" s="105" t="str">
        <f t="shared" si="117"/>
        <v/>
      </c>
      <c r="N609" s="93">
        <f t="shared" si="111"/>
        <v>0</v>
      </c>
      <c r="O609" s="106">
        <f t="shared" si="112"/>
        <v>0</v>
      </c>
      <c r="P609" s="93" t="str">
        <f t="shared" si="113"/>
        <v>Dins Periode Legal</v>
      </c>
      <c r="Q609" s="93" t="str">
        <f t="shared" si="114"/>
        <v xml:space="preserve"> - Dins Periode Legal</v>
      </c>
      <c r="R609" s="93" t="str">
        <f t="shared" si="110"/>
        <v xml:space="preserve"> - Import Total</v>
      </c>
      <c r="S609" s="110">
        <f t="shared" si="115"/>
        <v>0</v>
      </c>
      <c r="T609" s="107">
        <f t="shared" si="116"/>
        <v>0</v>
      </c>
      <c r="V609" s="91"/>
      <c r="W609" s="91"/>
      <c r="X609" s="91"/>
      <c r="Y609" s="91"/>
      <c r="Z609" s="91"/>
      <c r="AA609" s="91"/>
    </row>
    <row r="610" spans="3:27" x14ac:dyDescent="0.25">
      <c r="C610" s="95"/>
      <c r="D610" s="54"/>
      <c r="E610" s="8"/>
      <c r="F610" s="8"/>
      <c r="G610" s="8"/>
      <c r="H610" s="8"/>
      <c r="I610" s="8"/>
      <c r="J610" s="8"/>
      <c r="K610" s="8"/>
      <c r="L610" s="104" t="str">
        <f t="shared" si="109"/>
        <v/>
      </c>
      <c r="M610" s="105" t="str">
        <f t="shared" si="117"/>
        <v/>
      </c>
      <c r="N610" s="93">
        <f t="shared" si="111"/>
        <v>0</v>
      </c>
      <c r="O610" s="106">
        <f t="shared" si="112"/>
        <v>0</v>
      </c>
      <c r="P610" s="93" t="str">
        <f t="shared" si="113"/>
        <v>Dins Periode Legal</v>
      </c>
      <c r="Q610" s="93" t="str">
        <f t="shared" si="114"/>
        <v xml:space="preserve"> - Dins Periode Legal</v>
      </c>
      <c r="R610" s="93" t="str">
        <f t="shared" si="110"/>
        <v xml:space="preserve"> - Import Total</v>
      </c>
      <c r="S610" s="110">
        <f t="shared" si="115"/>
        <v>0</v>
      </c>
      <c r="T610" s="107">
        <f t="shared" si="116"/>
        <v>0</v>
      </c>
      <c r="V610" s="91"/>
      <c r="W610" s="91"/>
      <c r="X610" s="91"/>
      <c r="Y610" s="91"/>
      <c r="Z610" s="91"/>
      <c r="AA610" s="91"/>
    </row>
    <row r="611" spans="3:27" x14ac:dyDescent="0.25">
      <c r="C611" s="95"/>
      <c r="D611" s="54"/>
      <c r="E611" s="8"/>
      <c r="F611" s="8"/>
      <c r="G611" s="8"/>
      <c r="H611" s="8"/>
      <c r="I611" s="8"/>
      <c r="J611" s="8"/>
      <c r="K611" s="8"/>
      <c r="L611" s="104" t="str">
        <f t="shared" si="109"/>
        <v/>
      </c>
      <c r="M611" s="105" t="str">
        <f t="shared" si="117"/>
        <v/>
      </c>
      <c r="N611" s="93">
        <f t="shared" si="111"/>
        <v>0</v>
      </c>
      <c r="O611" s="106">
        <f t="shared" si="112"/>
        <v>0</v>
      </c>
      <c r="P611" s="93" t="str">
        <f t="shared" si="113"/>
        <v>Dins Periode Legal</v>
      </c>
      <c r="Q611" s="93" t="str">
        <f t="shared" si="114"/>
        <v xml:space="preserve"> - Dins Periode Legal</v>
      </c>
      <c r="R611" s="93" t="str">
        <f t="shared" si="110"/>
        <v xml:space="preserve"> - Import Total</v>
      </c>
      <c r="S611" s="110">
        <f t="shared" si="115"/>
        <v>0</v>
      </c>
      <c r="T611" s="107">
        <f t="shared" si="116"/>
        <v>0</v>
      </c>
      <c r="V611" s="91"/>
      <c r="W611" s="91"/>
      <c r="X611" s="91"/>
      <c r="Y611" s="91"/>
      <c r="Z611" s="91"/>
      <c r="AA611" s="91"/>
    </row>
    <row r="612" spans="3:27" x14ac:dyDescent="0.25">
      <c r="C612" s="95"/>
      <c r="D612" s="54"/>
      <c r="E612" s="8"/>
      <c r="F612" s="8"/>
      <c r="G612" s="8"/>
      <c r="H612" s="8"/>
      <c r="I612" s="8"/>
      <c r="J612" s="8"/>
      <c r="K612" s="8"/>
      <c r="L612" s="104" t="str">
        <f t="shared" si="109"/>
        <v/>
      </c>
      <c r="M612" s="105" t="str">
        <f t="shared" si="117"/>
        <v/>
      </c>
      <c r="N612" s="93">
        <f t="shared" si="111"/>
        <v>0</v>
      </c>
      <c r="O612" s="106">
        <f t="shared" si="112"/>
        <v>0</v>
      </c>
      <c r="P612" s="93" t="str">
        <f t="shared" si="113"/>
        <v>Dins Periode Legal</v>
      </c>
      <c r="Q612" s="93" t="str">
        <f t="shared" si="114"/>
        <v xml:space="preserve"> - Dins Periode Legal</v>
      </c>
      <c r="R612" s="93" t="str">
        <f t="shared" si="110"/>
        <v xml:space="preserve"> - Import Total</v>
      </c>
      <c r="S612" s="110">
        <f t="shared" si="115"/>
        <v>0</v>
      </c>
      <c r="T612" s="107">
        <f t="shared" si="116"/>
        <v>0</v>
      </c>
      <c r="V612" s="91"/>
      <c r="W612" s="91"/>
      <c r="X612" s="91"/>
      <c r="Y612" s="91"/>
      <c r="Z612" s="91"/>
      <c r="AA612" s="91"/>
    </row>
    <row r="613" spans="3:27" x14ac:dyDescent="0.25">
      <c r="C613" s="95"/>
      <c r="D613" s="54"/>
      <c r="E613" s="8"/>
      <c r="F613" s="8"/>
      <c r="G613" s="8"/>
      <c r="H613" s="8"/>
      <c r="I613" s="8"/>
      <c r="J613" s="8"/>
      <c r="K613" s="8"/>
      <c r="L613" s="104" t="str">
        <f t="shared" si="109"/>
        <v/>
      </c>
      <c r="M613" s="105" t="str">
        <f t="shared" si="117"/>
        <v/>
      </c>
      <c r="N613" s="93">
        <f t="shared" si="111"/>
        <v>0</v>
      </c>
      <c r="O613" s="106">
        <f t="shared" si="112"/>
        <v>0</v>
      </c>
      <c r="P613" s="93" t="str">
        <f t="shared" si="113"/>
        <v>Dins Periode Legal</v>
      </c>
      <c r="Q613" s="93" t="str">
        <f t="shared" si="114"/>
        <v xml:space="preserve"> - Dins Periode Legal</v>
      </c>
      <c r="R613" s="93" t="str">
        <f t="shared" si="110"/>
        <v xml:space="preserve"> - Import Total</v>
      </c>
      <c r="S613" s="110">
        <f t="shared" si="115"/>
        <v>0</v>
      </c>
      <c r="T613" s="107">
        <f t="shared" si="116"/>
        <v>0</v>
      </c>
      <c r="V613" s="91"/>
      <c r="W613" s="91"/>
      <c r="X613" s="91"/>
      <c r="Y613" s="91"/>
      <c r="Z613" s="91"/>
      <c r="AA613" s="91"/>
    </row>
    <row r="614" spans="3:27" x14ac:dyDescent="0.25">
      <c r="C614" s="95"/>
      <c r="D614" s="54"/>
      <c r="E614" s="8"/>
      <c r="F614" s="8"/>
      <c r="G614" s="8"/>
      <c r="H614" s="8"/>
      <c r="I614" s="8"/>
      <c r="J614" s="8"/>
      <c r="K614" s="8"/>
      <c r="L614" s="104" t="str">
        <f t="shared" si="109"/>
        <v/>
      </c>
      <c r="M614" s="105" t="str">
        <f t="shared" si="117"/>
        <v/>
      </c>
      <c r="N614" s="93">
        <f t="shared" si="111"/>
        <v>0</v>
      </c>
      <c r="O614" s="106">
        <f t="shared" si="112"/>
        <v>0</v>
      </c>
      <c r="P614" s="93" t="str">
        <f t="shared" si="113"/>
        <v>Dins Periode Legal</v>
      </c>
      <c r="Q614" s="93" t="str">
        <f t="shared" si="114"/>
        <v xml:space="preserve"> - Dins Periode Legal</v>
      </c>
      <c r="R614" s="93" t="str">
        <f t="shared" si="110"/>
        <v xml:space="preserve"> - Import Total</v>
      </c>
      <c r="S614" s="110">
        <f t="shared" si="115"/>
        <v>0</v>
      </c>
      <c r="T614" s="107">
        <f t="shared" si="116"/>
        <v>0</v>
      </c>
      <c r="V614" s="91"/>
      <c r="W614" s="91"/>
      <c r="X614" s="91"/>
      <c r="Y614" s="91"/>
      <c r="Z614" s="91"/>
      <c r="AA614" s="91"/>
    </row>
    <row r="615" spans="3:27" x14ac:dyDescent="0.25">
      <c r="C615" s="95"/>
      <c r="D615" s="54"/>
      <c r="E615" s="8"/>
      <c r="F615" s="8"/>
      <c r="G615" s="8"/>
      <c r="H615" s="8"/>
      <c r="I615" s="8"/>
      <c r="J615" s="8"/>
      <c r="K615" s="8"/>
      <c r="L615" s="104" t="str">
        <f t="shared" si="109"/>
        <v/>
      </c>
      <c r="M615" s="105" t="str">
        <f t="shared" si="117"/>
        <v/>
      </c>
      <c r="N615" s="93">
        <f t="shared" si="111"/>
        <v>0</v>
      </c>
      <c r="O615" s="106">
        <f t="shared" si="112"/>
        <v>0</v>
      </c>
      <c r="P615" s="93" t="str">
        <f t="shared" si="113"/>
        <v>Dins Periode Legal</v>
      </c>
      <c r="Q615" s="93" t="str">
        <f t="shared" si="114"/>
        <v xml:space="preserve"> - Dins Periode Legal</v>
      </c>
      <c r="R615" s="93" t="str">
        <f t="shared" si="110"/>
        <v xml:space="preserve"> - Import Total</v>
      </c>
      <c r="S615" s="110">
        <f t="shared" si="115"/>
        <v>0</v>
      </c>
      <c r="T615" s="107">
        <f t="shared" si="116"/>
        <v>0</v>
      </c>
      <c r="V615" s="91"/>
      <c r="W615" s="91"/>
      <c r="X615" s="91"/>
      <c r="Y615" s="91"/>
      <c r="Z615" s="91"/>
      <c r="AA615" s="91"/>
    </row>
    <row r="616" spans="3:27" x14ac:dyDescent="0.25">
      <c r="C616" s="95"/>
      <c r="D616" s="54"/>
      <c r="E616" s="8"/>
      <c r="F616" s="8"/>
      <c r="G616" s="8"/>
      <c r="H616" s="8"/>
      <c r="I616" s="8"/>
      <c r="J616" s="8"/>
      <c r="K616" s="8"/>
      <c r="L616" s="104" t="str">
        <f t="shared" si="109"/>
        <v/>
      </c>
      <c r="M616" s="105" t="str">
        <f t="shared" si="117"/>
        <v/>
      </c>
      <c r="N616" s="93">
        <f t="shared" si="111"/>
        <v>0</v>
      </c>
      <c r="O616" s="106">
        <f t="shared" si="112"/>
        <v>0</v>
      </c>
      <c r="P616" s="93" t="str">
        <f t="shared" si="113"/>
        <v>Dins Periode Legal</v>
      </c>
      <c r="Q616" s="93" t="str">
        <f t="shared" si="114"/>
        <v xml:space="preserve"> - Dins Periode Legal</v>
      </c>
      <c r="R616" s="93" t="str">
        <f t="shared" si="110"/>
        <v xml:space="preserve"> - Import Total</v>
      </c>
      <c r="S616" s="110">
        <f t="shared" si="115"/>
        <v>0</v>
      </c>
      <c r="T616" s="107">
        <f t="shared" si="116"/>
        <v>0</v>
      </c>
      <c r="V616" s="91"/>
      <c r="W616" s="91"/>
      <c r="X616" s="91"/>
      <c r="Y616" s="91"/>
      <c r="Z616" s="91"/>
      <c r="AA616" s="91"/>
    </row>
    <row r="617" spans="3:27" x14ac:dyDescent="0.25">
      <c r="C617" s="95"/>
      <c r="D617" s="54"/>
      <c r="E617" s="8"/>
      <c r="F617" s="8"/>
      <c r="G617" s="8"/>
      <c r="H617" s="48"/>
      <c r="I617" s="49"/>
      <c r="J617" s="8"/>
      <c r="K617" s="9"/>
      <c r="L617" s="104" t="str">
        <f t="shared" si="109"/>
        <v/>
      </c>
      <c r="M617" s="105" t="str">
        <f t="shared" si="117"/>
        <v/>
      </c>
      <c r="N617" s="93">
        <f t="shared" ref="N617:N649" si="118">IF(D617="",0,D617-C617)</f>
        <v>0</v>
      </c>
      <c r="O617" s="106">
        <f t="shared" ref="O617:O649" si="119">K617*N617</f>
        <v>0</v>
      </c>
      <c r="P617" s="93" t="str">
        <f t="shared" ref="P617:P649" si="120">IF(N617&lt;=30,"Dins Periode Legal","Fora Periode Legal")</f>
        <v>Dins Periode Legal</v>
      </c>
      <c r="Q617" s="93" t="str">
        <f t="shared" ref="Q617:Q649" si="121">CONCATENATE($M617," - ",P617)</f>
        <v xml:space="preserve"> - Dins Periode Legal</v>
      </c>
      <c r="R617" s="93" t="str">
        <f t="shared" si="110"/>
        <v xml:space="preserve"> - Import Total</v>
      </c>
      <c r="S617" s="110">
        <f t="shared" ref="S617:S649" si="122">IF(M617="",0,K617/(VLOOKUP(R617,$X$9:$Y$27,2,FALSE))*N617)</f>
        <v>0</v>
      </c>
      <c r="T617" s="107">
        <f t="shared" ref="T617:T649" si="123">IF(L617="",0,1)</f>
        <v>0</v>
      </c>
      <c r="V617" s="91"/>
      <c r="W617" s="91"/>
      <c r="X617" s="91"/>
      <c r="Y617" s="91"/>
      <c r="Z617" s="91"/>
      <c r="AA617" s="91"/>
    </row>
    <row r="618" spans="3:27" x14ac:dyDescent="0.25">
      <c r="C618" s="95"/>
      <c r="D618" s="54"/>
      <c r="E618" s="8"/>
      <c r="F618" s="8"/>
      <c r="G618" s="8"/>
      <c r="H618" s="48"/>
      <c r="I618" s="49"/>
      <c r="J618" s="8"/>
      <c r="K618" s="9"/>
      <c r="L618" s="104" t="str">
        <f t="shared" si="109"/>
        <v/>
      </c>
      <c r="M618" s="105" t="str">
        <f t="shared" si="117"/>
        <v/>
      </c>
      <c r="N618" s="93">
        <f t="shared" si="118"/>
        <v>0</v>
      </c>
      <c r="O618" s="106">
        <f t="shared" si="119"/>
        <v>0</v>
      </c>
      <c r="P618" s="93" t="str">
        <f t="shared" si="120"/>
        <v>Dins Periode Legal</v>
      </c>
      <c r="Q618" s="93" t="str">
        <f t="shared" si="121"/>
        <v xml:space="preserve"> - Dins Periode Legal</v>
      </c>
      <c r="R618" s="93" t="str">
        <f t="shared" si="110"/>
        <v xml:space="preserve"> - Import Total</v>
      </c>
      <c r="S618" s="110">
        <f t="shared" si="122"/>
        <v>0</v>
      </c>
      <c r="T618" s="107">
        <f t="shared" si="123"/>
        <v>0</v>
      </c>
      <c r="V618" s="91"/>
      <c r="W618" s="91"/>
      <c r="X618" s="91"/>
      <c r="Y618" s="91"/>
      <c r="Z618" s="91"/>
      <c r="AA618" s="91"/>
    </row>
    <row r="619" spans="3:27" x14ac:dyDescent="0.25">
      <c r="C619" s="95"/>
      <c r="D619" s="54"/>
      <c r="E619" s="8"/>
      <c r="F619" s="8"/>
      <c r="G619" s="8"/>
      <c r="H619" s="48"/>
      <c r="I619" s="49"/>
      <c r="J619" s="8"/>
      <c r="K619" s="9"/>
      <c r="L619" s="104" t="str">
        <f t="shared" si="109"/>
        <v/>
      </c>
      <c r="M619" s="105" t="str">
        <f t="shared" si="117"/>
        <v/>
      </c>
      <c r="N619" s="93">
        <f t="shared" si="118"/>
        <v>0</v>
      </c>
      <c r="O619" s="106">
        <f t="shared" si="119"/>
        <v>0</v>
      </c>
      <c r="P619" s="93" t="str">
        <f t="shared" si="120"/>
        <v>Dins Periode Legal</v>
      </c>
      <c r="Q619" s="93" t="str">
        <f t="shared" si="121"/>
        <v xml:space="preserve"> - Dins Periode Legal</v>
      </c>
      <c r="R619" s="93" t="str">
        <f t="shared" si="110"/>
        <v xml:space="preserve"> - Import Total</v>
      </c>
      <c r="S619" s="110">
        <f t="shared" si="122"/>
        <v>0</v>
      </c>
      <c r="T619" s="107">
        <f t="shared" si="123"/>
        <v>0</v>
      </c>
      <c r="V619" s="91"/>
      <c r="W619" s="91"/>
      <c r="X619" s="91"/>
      <c r="Y619" s="91"/>
      <c r="Z619" s="91"/>
      <c r="AA619" s="91"/>
    </row>
    <row r="620" spans="3:27" x14ac:dyDescent="0.25">
      <c r="C620" s="95"/>
      <c r="D620" s="54"/>
      <c r="E620" s="8"/>
      <c r="F620" s="8"/>
      <c r="G620" s="8"/>
      <c r="H620" s="48"/>
      <c r="I620" s="49"/>
      <c r="J620" s="8"/>
      <c r="K620" s="9"/>
      <c r="L620" s="104" t="str">
        <f t="shared" si="109"/>
        <v/>
      </c>
      <c r="M620" s="105" t="str">
        <f t="shared" si="117"/>
        <v/>
      </c>
      <c r="N620" s="93">
        <f t="shared" si="118"/>
        <v>0</v>
      </c>
      <c r="O620" s="106">
        <f t="shared" si="119"/>
        <v>0</v>
      </c>
      <c r="P620" s="93" t="str">
        <f t="shared" si="120"/>
        <v>Dins Periode Legal</v>
      </c>
      <c r="Q620" s="93" t="str">
        <f t="shared" si="121"/>
        <v xml:space="preserve"> - Dins Periode Legal</v>
      </c>
      <c r="R620" s="93" t="str">
        <f t="shared" si="110"/>
        <v xml:space="preserve"> - Import Total</v>
      </c>
      <c r="S620" s="110">
        <f t="shared" si="122"/>
        <v>0</v>
      </c>
      <c r="T620" s="107">
        <f t="shared" si="123"/>
        <v>0</v>
      </c>
      <c r="V620" s="91"/>
      <c r="W620" s="91"/>
      <c r="X620" s="91"/>
      <c r="Y620" s="91"/>
      <c r="Z620" s="91"/>
      <c r="AA620" s="91"/>
    </row>
    <row r="621" spans="3:27" x14ac:dyDescent="0.25">
      <c r="C621" s="95"/>
      <c r="D621" s="54"/>
      <c r="E621" s="8"/>
      <c r="F621" s="8"/>
      <c r="G621" s="8"/>
      <c r="H621" s="48"/>
      <c r="I621" s="49"/>
      <c r="J621" s="8"/>
      <c r="K621" s="9"/>
      <c r="L621" s="104" t="str">
        <f t="shared" si="109"/>
        <v/>
      </c>
      <c r="M621" s="105" t="str">
        <f t="shared" si="117"/>
        <v/>
      </c>
      <c r="N621" s="93">
        <f t="shared" si="118"/>
        <v>0</v>
      </c>
      <c r="O621" s="106">
        <f t="shared" si="119"/>
        <v>0</v>
      </c>
      <c r="P621" s="93" t="str">
        <f t="shared" si="120"/>
        <v>Dins Periode Legal</v>
      </c>
      <c r="Q621" s="93" t="str">
        <f t="shared" si="121"/>
        <v xml:space="preserve"> - Dins Periode Legal</v>
      </c>
      <c r="R621" s="93" t="str">
        <f t="shared" si="110"/>
        <v xml:space="preserve"> - Import Total</v>
      </c>
      <c r="S621" s="110">
        <f t="shared" si="122"/>
        <v>0</v>
      </c>
      <c r="T621" s="107">
        <f t="shared" si="123"/>
        <v>0</v>
      </c>
      <c r="V621" s="91"/>
      <c r="W621" s="91"/>
      <c r="X621" s="91"/>
      <c r="Y621" s="91"/>
      <c r="Z621" s="91"/>
      <c r="AA621" s="91"/>
    </row>
    <row r="622" spans="3:27" x14ac:dyDescent="0.25">
      <c r="C622" s="95"/>
      <c r="D622" s="54"/>
      <c r="E622" s="8"/>
      <c r="F622" s="8"/>
      <c r="G622" s="8"/>
      <c r="H622" s="48"/>
      <c r="I622" s="49"/>
      <c r="J622" s="8"/>
      <c r="K622" s="9"/>
      <c r="L622" s="104" t="str">
        <f t="shared" si="109"/>
        <v/>
      </c>
      <c r="M622" s="105" t="str">
        <f t="shared" si="117"/>
        <v/>
      </c>
      <c r="N622" s="93">
        <f t="shared" si="118"/>
        <v>0</v>
      </c>
      <c r="O622" s="106">
        <f t="shared" si="119"/>
        <v>0</v>
      </c>
      <c r="P622" s="93" t="str">
        <f t="shared" si="120"/>
        <v>Dins Periode Legal</v>
      </c>
      <c r="Q622" s="93" t="str">
        <f t="shared" si="121"/>
        <v xml:space="preserve"> - Dins Periode Legal</v>
      </c>
      <c r="R622" s="93" t="str">
        <f t="shared" si="110"/>
        <v xml:space="preserve"> - Import Total</v>
      </c>
      <c r="S622" s="110">
        <f t="shared" si="122"/>
        <v>0</v>
      </c>
      <c r="T622" s="107">
        <f t="shared" si="123"/>
        <v>0</v>
      </c>
      <c r="V622" s="91"/>
      <c r="W622" s="91"/>
      <c r="X622" s="91"/>
      <c r="Y622" s="91"/>
      <c r="Z622" s="91"/>
      <c r="AA622" s="91"/>
    </row>
    <row r="623" spans="3:27" x14ac:dyDescent="0.25">
      <c r="C623" s="95"/>
      <c r="D623" s="54"/>
      <c r="E623" s="8"/>
      <c r="F623" s="8"/>
      <c r="G623" s="8"/>
      <c r="H623" s="48"/>
      <c r="I623" s="49"/>
      <c r="J623" s="8"/>
      <c r="K623" s="9"/>
      <c r="L623" s="104" t="str">
        <f t="shared" ref="L623:L685" si="124">IF(D623="","",MONTH(D623))</f>
        <v/>
      </c>
      <c r="M623" s="105" t="str">
        <f t="shared" si="117"/>
        <v/>
      </c>
      <c r="N623" s="93">
        <f t="shared" si="118"/>
        <v>0</v>
      </c>
      <c r="O623" s="106">
        <f t="shared" si="119"/>
        <v>0</v>
      </c>
      <c r="P623" s="93" t="str">
        <f t="shared" si="120"/>
        <v>Dins Periode Legal</v>
      </c>
      <c r="Q623" s="93" t="str">
        <f t="shared" si="121"/>
        <v xml:space="preserve"> - Dins Periode Legal</v>
      </c>
      <c r="R623" s="93" t="str">
        <f t="shared" ref="R623:R685" si="125">CONCATENATE($M623," - Import Total")</f>
        <v xml:space="preserve"> - Import Total</v>
      </c>
      <c r="S623" s="110">
        <f t="shared" si="122"/>
        <v>0</v>
      </c>
      <c r="T623" s="107">
        <f t="shared" si="123"/>
        <v>0</v>
      </c>
      <c r="V623" s="91"/>
      <c r="W623" s="91"/>
      <c r="X623" s="91"/>
      <c r="Y623" s="91"/>
      <c r="Z623" s="91"/>
      <c r="AA623" s="91"/>
    </row>
    <row r="624" spans="3:27" x14ac:dyDescent="0.25">
      <c r="C624" s="95"/>
      <c r="D624" s="54"/>
      <c r="E624" s="8"/>
      <c r="F624" s="8"/>
      <c r="G624" s="8"/>
      <c r="H624" s="48"/>
      <c r="I624" s="49"/>
      <c r="J624" s="8"/>
      <c r="K624" s="9"/>
      <c r="L624" s="104" t="str">
        <f t="shared" si="124"/>
        <v/>
      </c>
      <c r="M624" s="105" t="str">
        <f t="shared" si="117"/>
        <v/>
      </c>
      <c r="N624" s="93">
        <f t="shared" si="118"/>
        <v>0</v>
      </c>
      <c r="O624" s="106">
        <f t="shared" si="119"/>
        <v>0</v>
      </c>
      <c r="P624" s="93" t="str">
        <f t="shared" si="120"/>
        <v>Dins Periode Legal</v>
      </c>
      <c r="Q624" s="93" t="str">
        <f t="shared" si="121"/>
        <v xml:space="preserve"> - Dins Periode Legal</v>
      </c>
      <c r="R624" s="93" t="str">
        <f t="shared" si="125"/>
        <v xml:space="preserve"> - Import Total</v>
      </c>
      <c r="S624" s="110">
        <f t="shared" si="122"/>
        <v>0</v>
      </c>
      <c r="T624" s="107">
        <f t="shared" si="123"/>
        <v>0</v>
      </c>
      <c r="V624" s="91"/>
      <c r="W624" s="91"/>
      <c r="X624" s="91"/>
      <c r="Y624" s="91"/>
      <c r="Z624" s="91"/>
      <c r="AA624" s="91"/>
    </row>
    <row r="625" spans="3:27" x14ac:dyDescent="0.25">
      <c r="C625" s="95"/>
      <c r="D625" s="54"/>
      <c r="E625" s="8"/>
      <c r="F625" s="8"/>
      <c r="G625" s="8"/>
      <c r="H625" s="48"/>
      <c r="I625" s="49"/>
      <c r="J625" s="8"/>
      <c r="K625" s="9"/>
      <c r="L625" s="104" t="str">
        <f t="shared" si="124"/>
        <v/>
      </c>
      <c r="M625" s="105" t="str">
        <f t="shared" si="117"/>
        <v/>
      </c>
      <c r="N625" s="93">
        <f t="shared" si="118"/>
        <v>0</v>
      </c>
      <c r="O625" s="106">
        <f t="shared" si="119"/>
        <v>0</v>
      </c>
      <c r="P625" s="93" t="str">
        <f t="shared" si="120"/>
        <v>Dins Periode Legal</v>
      </c>
      <c r="Q625" s="93" t="str">
        <f t="shared" si="121"/>
        <v xml:space="preserve"> - Dins Periode Legal</v>
      </c>
      <c r="R625" s="93" t="str">
        <f t="shared" si="125"/>
        <v xml:space="preserve"> - Import Total</v>
      </c>
      <c r="S625" s="110">
        <f t="shared" si="122"/>
        <v>0</v>
      </c>
      <c r="T625" s="107">
        <f t="shared" si="123"/>
        <v>0</v>
      </c>
      <c r="V625" s="91"/>
      <c r="W625" s="91"/>
      <c r="X625" s="91"/>
      <c r="Y625" s="91"/>
      <c r="Z625" s="91"/>
      <c r="AA625" s="91"/>
    </row>
    <row r="626" spans="3:27" x14ac:dyDescent="0.25">
      <c r="C626" s="95"/>
      <c r="D626" s="54"/>
      <c r="E626" s="8"/>
      <c r="F626" s="8"/>
      <c r="G626" s="8"/>
      <c r="H626" s="48"/>
      <c r="I626" s="49"/>
      <c r="J626" s="8"/>
      <c r="K626" s="9"/>
      <c r="L626" s="104" t="str">
        <f t="shared" si="124"/>
        <v/>
      </c>
      <c r="M626" s="105" t="str">
        <f t="shared" si="117"/>
        <v/>
      </c>
      <c r="N626" s="93">
        <f t="shared" si="118"/>
        <v>0</v>
      </c>
      <c r="O626" s="106">
        <f t="shared" si="119"/>
        <v>0</v>
      </c>
      <c r="P626" s="93" t="str">
        <f t="shared" si="120"/>
        <v>Dins Periode Legal</v>
      </c>
      <c r="Q626" s="93" t="str">
        <f t="shared" si="121"/>
        <v xml:space="preserve"> - Dins Periode Legal</v>
      </c>
      <c r="R626" s="93" t="str">
        <f t="shared" si="125"/>
        <v xml:space="preserve"> - Import Total</v>
      </c>
      <c r="S626" s="110">
        <f t="shared" si="122"/>
        <v>0</v>
      </c>
      <c r="T626" s="107">
        <f t="shared" si="123"/>
        <v>0</v>
      </c>
      <c r="V626" s="91"/>
      <c r="W626" s="91"/>
      <c r="X626" s="91"/>
      <c r="Y626" s="91"/>
      <c r="Z626" s="91"/>
      <c r="AA626" s="91"/>
    </row>
    <row r="627" spans="3:27" x14ac:dyDescent="0.25">
      <c r="C627" s="95"/>
      <c r="D627" s="54"/>
      <c r="E627" s="8"/>
      <c r="F627" s="8"/>
      <c r="G627" s="8"/>
      <c r="H627" s="48"/>
      <c r="I627" s="49"/>
      <c r="J627" s="8"/>
      <c r="K627" s="9"/>
      <c r="L627" s="104" t="str">
        <f t="shared" si="124"/>
        <v/>
      </c>
      <c r="M627" s="105" t="str">
        <f t="shared" si="117"/>
        <v/>
      </c>
      <c r="N627" s="93">
        <f t="shared" si="118"/>
        <v>0</v>
      </c>
      <c r="O627" s="106">
        <f t="shared" si="119"/>
        <v>0</v>
      </c>
      <c r="P627" s="93" t="str">
        <f t="shared" si="120"/>
        <v>Dins Periode Legal</v>
      </c>
      <c r="Q627" s="93" t="str">
        <f t="shared" si="121"/>
        <v xml:space="preserve"> - Dins Periode Legal</v>
      </c>
      <c r="R627" s="93" t="str">
        <f t="shared" si="125"/>
        <v xml:space="preserve"> - Import Total</v>
      </c>
      <c r="S627" s="110">
        <f t="shared" si="122"/>
        <v>0</v>
      </c>
      <c r="T627" s="107">
        <f t="shared" si="123"/>
        <v>0</v>
      </c>
      <c r="V627" s="91"/>
      <c r="W627" s="91"/>
      <c r="X627" s="91"/>
      <c r="Y627" s="91"/>
      <c r="Z627" s="91"/>
      <c r="AA627" s="91"/>
    </row>
    <row r="628" spans="3:27" x14ac:dyDescent="0.25">
      <c r="C628" s="95"/>
      <c r="D628" s="54"/>
      <c r="E628" s="8"/>
      <c r="F628" s="8"/>
      <c r="G628" s="8"/>
      <c r="H628" s="48"/>
      <c r="I628" s="49"/>
      <c r="J628" s="8"/>
      <c r="K628" s="9"/>
      <c r="L628" s="104" t="str">
        <f t="shared" si="124"/>
        <v/>
      </c>
      <c r="M628" s="105" t="str">
        <f t="shared" si="117"/>
        <v/>
      </c>
      <c r="N628" s="93">
        <f t="shared" si="118"/>
        <v>0</v>
      </c>
      <c r="O628" s="106">
        <f t="shared" si="119"/>
        <v>0</v>
      </c>
      <c r="P628" s="93" t="str">
        <f t="shared" si="120"/>
        <v>Dins Periode Legal</v>
      </c>
      <c r="Q628" s="93" t="str">
        <f t="shared" si="121"/>
        <v xml:space="preserve"> - Dins Periode Legal</v>
      </c>
      <c r="R628" s="93" t="str">
        <f t="shared" si="125"/>
        <v xml:space="preserve"> - Import Total</v>
      </c>
      <c r="S628" s="110">
        <f t="shared" si="122"/>
        <v>0</v>
      </c>
      <c r="T628" s="107">
        <f t="shared" si="123"/>
        <v>0</v>
      </c>
      <c r="V628" s="91"/>
      <c r="W628" s="91"/>
      <c r="X628" s="91"/>
      <c r="Y628" s="91"/>
      <c r="Z628" s="91"/>
      <c r="AA628" s="91"/>
    </row>
    <row r="629" spans="3:27" x14ac:dyDescent="0.25">
      <c r="C629" s="95"/>
      <c r="D629" s="54"/>
      <c r="E629" s="8"/>
      <c r="F629" s="8"/>
      <c r="G629" s="8"/>
      <c r="H629" s="48"/>
      <c r="I629" s="49"/>
      <c r="J629" s="8"/>
      <c r="K629" s="9"/>
      <c r="L629" s="104" t="str">
        <f t="shared" si="124"/>
        <v/>
      </c>
      <c r="M629" s="105" t="str">
        <f t="shared" si="117"/>
        <v/>
      </c>
      <c r="N629" s="93">
        <f t="shared" si="118"/>
        <v>0</v>
      </c>
      <c r="O629" s="106">
        <f t="shared" si="119"/>
        <v>0</v>
      </c>
      <c r="P629" s="93" t="str">
        <f t="shared" si="120"/>
        <v>Dins Periode Legal</v>
      </c>
      <c r="Q629" s="93" t="str">
        <f t="shared" si="121"/>
        <v xml:space="preserve"> - Dins Periode Legal</v>
      </c>
      <c r="R629" s="93" t="str">
        <f t="shared" si="125"/>
        <v xml:space="preserve"> - Import Total</v>
      </c>
      <c r="S629" s="110">
        <f t="shared" si="122"/>
        <v>0</v>
      </c>
      <c r="T629" s="107">
        <f t="shared" si="123"/>
        <v>0</v>
      </c>
      <c r="V629" s="91"/>
      <c r="W629" s="91"/>
      <c r="X629" s="91"/>
      <c r="Y629" s="91"/>
      <c r="Z629" s="91"/>
      <c r="AA629" s="91"/>
    </row>
    <row r="630" spans="3:27" x14ac:dyDescent="0.25">
      <c r="C630" s="95"/>
      <c r="D630" s="54"/>
      <c r="E630" s="8"/>
      <c r="F630" s="8"/>
      <c r="G630" s="8"/>
      <c r="H630" s="48"/>
      <c r="I630" s="49"/>
      <c r="J630" s="8"/>
      <c r="K630" s="9"/>
      <c r="L630" s="104" t="str">
        <f t="shared" si="124"/>
        <v/>
      </c>
      <c r="M630" s="105" t="str">
        <f t="shared" si="117"/>
        <v/>
      </c>
      <c r="N630" s="93">
        <f t="shared" si="118"/>
        <v>0</v>
      </c>
      <c r="O630" s="106">
        <f t="shared" si="119"/>
        <v>0</v>
      </c>
      <c r="P630" s="93" t="str">
        <f t="shared" si="120"/>
        <v>Dins Periode Legal</v>
      </c>
      <c r="Q630" s="93" t="str">
        <f t="shared" si="121"/>
        <v xml:space="preserve"> - Dins Periode Legal</v>
      </c>
      <c r="R630" s="93" t="str">
        <f t="shared" si="125"/>
        <v xml:space="preserve"> - Import Total</v>
      </c>
      <c r="S630" s="110">
        <f t="shared" si="122"/>
        <v>0</v>
      </c>
      <c r="T630" s="107">
        <f t="shared" si="123"/>
        <v>0</v>
      </c>
      <c r="V630" s="91"/>
      <c r="W630" s="91"/>
      <c r="X630" s="91"/>
      <c r="Y630" s="91"/>
      <c r="Z630" s="91"/>
      <c r="AA630" s="91"/>
    </row>
    <row r="631" spans="3:27" x14ac:dyDescent="0.25">
      <c r="C631" s="95"/>
      <c r="D631" s="54"/>
      <c r="E631" s="8"/>
      <c r="F631" s="8"/>
      <c r="G631" s="8"/>
      <c r="H631" s="48"/>
      <c r="I631" s="49"/>
      <c r="J631" s="8"/>
      <c r="K631" s="9"/>
      <c r="L631" s="104" t="str">
        <f t="shared" si="124"/>
        <v/>
      </c>
      <c r="M631" s="105" t="str">
        <f t="shared" si="117"/>
        <v/>
      </c>
      <c r="N631" s="93">
        <f t="shared" si="118"/>
        <v>0</v>
      </c>
      <c r="O631" s="106">
        <f t="shared" si="119"/>
        <v>0</v>
      </c>
      <c r="P631" s="93" t="str">
        <f t="shared" si="120"/>
        <v>Dins Periode Legal</v>
      </c>
      <c r="Q631" s="93" t="str">
        <f t="shared" si="121"/>
        <v xml:space="preserve"> - Dins Periode Legal</v>
      </c>
      <c r="R631" s="93" t="str">
        <f t="shared" si="125"/>
        <v xml:space="preserve"> - Import Total</v>
      </c>
      <c r="S631" s="110">
        <f t="shared" si="122"/>
        <v>0</v>
      </c>
      <c r="T631" s="107">
        <f t="shared" si="123"/>
        <v>0</v>
      </c>
      <c r="V631" s="91"/>
      <c r="W631" s="91"/>
      <c r="X631" s="91"/>
      <c r="Y631" s="91"/>
      <c r="Z631" s="91"/>
      <c r="AA631" s="91"/>
    </row>
    <row r="632" spans="3:27" x14ac:dyDescent="0.25">
      <c r="C632" s="95"/>
      <c r="D632" s="54"/>
      <c r="E632" s="8"/>
      <c r="F632" s="8"/>
      <c r="G632" s="8"/>
      <c r="H632" s="48"/>
      <c r="I632" s="49"/>
      <c r="J632" s="8"/>
      <c r="K632" s="9"/>
      <c r="L632" s="104" t="str">
        <f t="shared" si="124"/>
        <v/>
      </c>
      <c r="M632" s="105" t="str">
        <f t="shared" si="117"/>
        <v/>
      </c>
      <c r="N632" s="93">
        <f t="shared" si="118"/>
        <v>0</v>
      </c>
      <c r="O632" s="106">
        <f t="shared" si="119"/>
        <v>0</v>
      </c>
      <c r="P632" s="93" t="str">
        <f t="shared" si="120"/>
        <v>Dins Periode Legal</v>
      </c>
      <c r="Q632" s="93" t="str">
        <f t="shared" si="121"/>
        <v xml:space="preserve"> - Dins Periode Legal</v>
      </c>
      <c r="R632" s="93" t="str">
        <f t="shared" si="125"/>
        <v xml:space="preserve"> - Import Total</v>
      </c>
      <c r="S632" s="110">
        <f t="shared" si="122"/>
        <v>0</v>
      </c>
      <c r="T632" s="107">
        <f t="shared" si="123"/>
        <v>0</v>
      </c>
      <c r="V632" s="91"/>
      <c r="W632" s="91"/>
      <c r="X632" s="91"/>
      <c r="Y632" s="91"/>
      <c r="Z632" s="91"/>
      <c r="AA632" s="91"/>
    </row>
    <row r="633" spans="3:27" x14ac:dyDescent="0.25">
      <c r="C633" s="95"/>
      <c r="D633" s="54"/>
      <c r="E633" s="8"/>
      <c r="F633" s="8"/>
      <c r="G633" s="8"/>
      <c r="H633" s="48"/>
      <c r="I633" s="49"/>
      <c r="J633" s="8"/>
      <c r="K633" s="9"/>
      <c r="L633" s="104" t="str">
        <f t="shared" si="124"/>
        <v/>
      </c>
      <c r="M633" s="105" t="str">
        <f t="shared" si="117"/>
        <v/>
      </c>
      <c r="N633" s="93">
        <f t="shared" si="118"/>
        <v>0</v>
      </c>
      <c r="O633" s="106">
        <f t="shared" si="119"/>
        <v>0</v>
      </c>
      <c r="P633" s="93" t="str">
        <f t="shared" si="120"/>
        <v>Dins Periode Legal</v>
      </c>
      <c r="Q633" s="93" t="str">
        <f t="shared" si="121"/>
        <v xml:space="preserve"> - Dins Periode Legal</v>
      </c>
      <c r="R633" s="93" t="str">
        <f t="shared" si="125"/>
        <v xml:space="preserve"> - Import Total</v>
      </c>
      <c r="S633" s="110">
        <f t="shared" si="122"/>
        <v>0</v>
      </c>
      <c r="T633" s="107">
        <f t="shared" si="123"/>
        <v>0</v>
      </c>
      <c r="V633" s="91"/>
      <c r="W633" s="91"/>
      <c r="X633" s="91"/>
      <c r="Y633" s="91"/>
      <c r="Z633" s="91"/>
      <c r="AA633" s="91"/>
    </row>
    <row r="634" spans="3:27" x14ac:dyDescent="0.25">
      <c r="C634" s="95"/>
      <c r="D634" s="54"/>
      <c r="E634" s="8"/>
      <c r="F634" s="8"/>
      <c r="G634" s="8"/>
      <c r="H634" s="48"/>
      <c r="I634" s="49"/>
      <c r="J634" s="8"/>
      <c r="K634" s="9"/>
      <c r="L634" s="104" t="str">
        <f t="shared" si="124"/>
        <v/>
      </c>
      <c r="M634" s="105" t="str">
        <f t="shared" si="117"/>
        <v/>
      </c>
      <c r="N634" s="93">
        <f t="shared" si="118"/>
        <v>0</v>
      </c>
      <c r="O634" s="106">
        <f t="shared" si="119"/>
        <v>0</v>
      </c>
      <c r="P634" s="93" t="str">
        <f t="shared" si="120"/>
        <v>Dins Periode Legal</v>
      </c>
      <c r="Q634" s="93" t="str">
        <f t="shared" si="121"/>
        <v xml:space="preserve"> - Dins Periode Legal</v>
      </c>
      <c r="R634" s="93" t="str">
        <f t="shared" si="125"/>
        <v xml:space="preserve"> - Import Total</v>
      </c>
      <c r="S634" s="110">
        <f t="shared" si="122"/>
        <v>0</v>
      </c>
      <c r="T634" s="107">
        <f t="shared" si="123"/>
        <v>0</v>
      </c>
      <c r="V634" s="91"/>
      <c r="W634" s="91"/>
      <c r="X634" s="91"/>
      <c r="Y634" s="91"/>
      <c r="Z634" s="91"/>
      <c r="AA634" s="91"/>
    </row>
    <row r="635" spans="3:27" x14ac:dyDescent="0.25">
      <c r="C635" s="95"/>
      <c r="D635" s="54"/>
      <c r="E635" s="8"/>
      <c r="F635" s="8"/>
      <c r="G635" s="8"/>
      <c r="H635" s="48"/>
      <c r="I635" s="49"/>
      <c r="J635" s="8"/>
      <c r="K635" s="9"/>
      <c r="L635" s="104" t="str">
        <f t="shared" si="124"/>
        <v/>
      </c>
      <c r="M635" s="105" t="str">
        <f t="shared" si="117"/>
        <v/>
      </c>
      <c r="N635" s="93">
        <f t="shared" si="118"/>
        <v>0</v>
      </c>
      <c r="O635" s="106">
        <f t="shared" si="119"/>
        <v>0</v>
      </c>
      <c r="P635" s="93" t="str">
        <f t="shared" si="120"/>
        <v>Dins Periode Legal</v>
      </c>
      <c r="Q635" s="93" t="str">
        <f t="shared" si="121"/>
        <v xml:space="preserve"> - Dins Periode Legal</v>
      </c>
      <c r="R635" s="93" t="str">
        <f t="shared" si="125"/>
        <v xml:space="preserve"> - Import Total</v>
      </c>
      <c r="S635" s="110">
        <f t="shared" si="122"/>
        <v>0</v>
      </c>
      <c r="T635" s="107">
        <f t="shared" si="123"/>
        <v>0</v>
      </c>
      <c r="V635" s="91"/>
      <c r="W635" s="91"/>
      <c r="X635" s="91"/>
      <c r="Y635" s="91"/>
      <c r="Z635" s="91"/>
      <c r="AA635" s="91"/>
    </row>
    <row r="636" spans="3:27" x14ac:dyDescent="0.25">
      <c r="C636" s="95"/>
      <c r="D636" s="54"/>
      <c r="E636" s="8"/>
      <c r="F636" s="8"/>
      <c r="G636" s="8"/>
      <c r="H636" s="48"/>
      <c r="I636" s="49"/>
      <c r="J636" s="8"/>
      <c r="K636" s="9"/>
      <c r="L636" s="104" t="str">
        <f t="shared" si="124"/>
        <v/>
      </c>
      <c r="M636" s="105" t="str">
        <f t="shared" si="117"/>
        <v/>
      </c>
      <c r="N636" s="93">
        <f t="shared" si="118"/>
        <v>0</v>
      </c>
      <c r="O636" s="106">
        <f t="shared" si="119"/>
        <v>0</v>
      </c>
      <c r="P636" s="93" t="str">
        <f t="shared" si="120"/>
        <v>Dins Periode Legal</v>
      </c>
      <c r="Q636" s="93" t="str">
        <f t="shared" si="121"/>
        <v xml:space="preserve"> - Dins Periode Legal</v>
      </c>
      <c r="R636" s="93" t="str">
        <f t="shared" si="125"/>
        <v xml:space="preserve"> - Import Total</v>
      </c>
      <c r="S636" s="110">
        <f t="shared" si="122"/>
        <v>0</v>
      </c>
      <c r="T636" s="107">
        <f t="shared" si="123"/>
        <v>0</v>
      </c>
      <c r="V636" s="91"/>
      <c r="W636" s="91"/>
      <c r="X636" s="91"/>
      <c r="Y636" s="91"/>
      <c r="Z636" s="91"/>
      <c r="AA636" s="91"/>
    </row>
    <row r="637" spans="3:27" x14ac:dyDescent="0.25">
      <c r="C637" s="95"/>
      <c r="D637" s="54"/>
      <c r="E637" s="8"/>
      <c r="F637" s="8"/>
      <c r="G637" s="8"/>
      <c r="H637" s="48"/>
      <c r="I637" s="49"/>
      <c r="J637" s="8"/>
      <c r="K637" s="9"/>
      <c r="L637" s="104" t="str">
        <f t="shared" si="124"/>
        <v/>
      </c>
      <c r="M637" s="105" t="str">
        <f t="shared" si="117"/>
        <v/>
      </c>
      <c r="N637" s="93">
        <f t="shared" si="118"/>
        <v>0</v>
      </c>
      <c r="O637" s="106">
        <f t="shared" si="119"/>
        <v>0</v>
      </c>
      <c r="P637" s="93" t="str">
        <f t="shared" si="120"/>
        <v>Dins Periode Legal</v>
      </c>
      <c r="Q637" s="93" t="str">
        <f t="shared" si="121"/>
        <v xml:space="preserve"> - Dins Periode Legal</v>
      </c>
      <c r="R637" s="93" t="str">
        <f t="shared" si="125"/>
        <v xml:space="preserve"> - Import Total</v>
      </c>
      <c r="S637" s="110">
        <f t="shared" si="122"/>
        <v>0</v>
      </c>
      <c r="T637" s="107">
        <f t="shared" si="123"/>
        <v>0</v>
      </c>
      <c r="V637" s="91"/>
      <c r="W637" s="91"/>
      <c r="X637" s="91"/>
      <c r="Y637" s="91"/>
      <c r="Z637" s="91"/>
      <c r="AA637" s="91"/>
    </row>
    <row r="638" spans="3:27" x14ac:dyDescent="0.25">
      <c r="C638" s="95"/>
      <c r="D638" s="54"/>
      <c r="E638" s="8"/>
      <c r="F638" s="8"/>
      <c r="G638" s="8"/>
      <c r="H638" s="48"/>
      <c r="I638" s="49"/>
      <c r="J638" s="8"/>
      <c r="K638" s="9"/>
      <c r="L638" s="104" t="str">
        <f t="shared" si="124"/>
        <v/>
      </c>
      <c r="M638" s="105" t="str">
        <f t="shared" si="117"/>
        <v/>
      </c>
      <c r="N638" s="93">
        <f t="shared" si="118"/>
        <v>0</v>
      </c>
      <c r="O638" s="106">
        <f t="shared" si="119"/>
        <v>0</v>
      </c>
      <c r="P638" s="93" t="str">
        <f t="shared" si="120"/>
        <v>Dins Periode Legal</v>
      </c>
      <c r="Q638" s="93" t="str">
        <f t="shared" si="121"/>
        <v xml:space="preserve"> - Dins Periode Legal</v>
      </c>
      <c r="R638" s="93" t="str">
        <f t="shared" si="125"/>
        <v xml:space="preserve"> - Import Total</v>
      </c>
      <c r="S638" s="110">
        <f t="shared" si="122"/>
        <v>0</v>
      </c>
      <c r="T638" s="107">
        <f t="shared" si="123"/>
        <v>0</v>
      </c>
      <c r="V638" s="91"/>
      <c r="W638" s="91"/>
      <c r="X638" s="91"/>
      <c r="Y638" s="91"/>
      <c r="Z638" s="91"/>
      <c r="AA638" s="91"/>
    </row>
    <row r="639" spans="3:27" x14ac:dyDescent="0.25">
      <c r="C639" s="95"/>
      <c r="D639" s="54"/>
      <c r="E639" s="8"/>
      <c r="F639" s="8"/>
      <c r="G639" s="8"/>
      <c r="H639" s="48"/>
      <c r="I639" s="49"/>
      <c r="J639" s="8"/>
      <c r="K639" s="9"/>
      <c r="L639" s="104" t="str">
        <f t="shared" si="124"/>
        <v/>
      </c>
      <c r="M639" s="105" t="str">
        <f t="shared" si="117"/>
        <v/>
      </c>
      <c r="N639" s="93">
        <f t="shared" si="118"/>
        <v>0</v>
      </c>
      <c r="O639" s="106">
        <f t="shared" si="119"/>
        <v>0</v>
      </c>
      <c r="P639" s="93" t="str">
        <f t="shared" si="120"/>
        <v>Dins Periode Legal</v>
      </c>
      <c r="Q639" s="93" t="str">
        <f t="shared" si="121"/>
        <v xml:space="preserve"> - Dins Periode Legal</v>
      </c>
      <c r="R639" s="93" t="str">
        <f t="shared" si="125"/>
        <v xml:space="preserve"> - Import Total</v>
      </c>
      <c r="S639" s="110">
        <f t="shared" si="122"/>
        <v>0</v>
      </c>
      <c r="T639" s="107">
        <f t="shared" si="123"/>
        <v>0</v>
      </c>
      <c r="V639" s="91"/>
      <c r="W639" s="91"/>
      <c r="X639" s="91"/>
      <c r="Y639" s="91"/>
      <c r="Z639" s="91"/>
      <c r="AA639" s="91"/>
    </row>
    <row r="640" spans="3:27" x14ac:dyDescent="0.25">
      <c r="C640" s="95"/>
      <c r="D640" s="54"/>
      <c r="E640" s="8"/>
      <c r="F640" s="8"/>
      <c r="G640" s="8"/>
      <c r="H640" s="48"/>
      <c r="I640" s="49"/>
      <c r="J640" s="8"/>
      <c r="K640" s="9"/>
      <c r="L640" s="104" t="str">
        <f t="shared" si="124"/>
        <v/>
      </c>
      <c r="M640" s="105" t="str">
        <f t="shared" si="117"/>
        <v/>
      </c>
      <c r="N640" s="93">
        <f t="shared" si="118"/>
        <v>0</v>
      </c>
      <c r="O640" s="106">
        <f t="shared" si="119"/>
        <v>0</v>
      </c>
      <c r="P640" s="93" t="str">
        <f t="shared" si="120"/>
        <v>Dins Periode Legal</v>
      </c>
      <c r="Q640" s="93" t="str">
        <f t="shared" si="121"/>
        <v xml:space="preserve"> - Dins Periode Legal</v>
      </c>
      <c r="R640" s="93" t="str">
        <f t="shared" si="125"/>
        <v xml:space="preserve"> - Import Total</v>
      </c>
      <c r="S640" s="110">
        <f t="shared" si="122"/>
        <v>0</v>
      </c>
      <c r="T640" s="107">
        <f t="shared" si="123"/>
        <v>0</v>
      </c>
      <c r="V640" s="91"/>
      <c r="W640" s="91"/>
      <c r="X640" s="91"/>
      <c r="Y640" s="91"/>
      <c r="Z640" s="91"/>
      <c r="AA640" s="91"/>
    </row>
    <row r="641" spans="3:27" x14ac:dyDescent="0.25">
      <c r="C641" s="95"/>
      <c r="D641" s="54"/>
      <c r="E641" s="8"/>
      <c r="F641" s="8"/>
      <c r="G641" s="8"/>
      <c r="H641" s="48"/>
      <c r="I641" s="49"/>
      <c r="J641" s="8"/>
      <c r="K641" s="9"/>
      <c r="L641" s="104" t="str">
        <f t="shared" si="124"/>
        <v/>
      </c>
      <c r="M641" s="105" t="str">
        <f t="shared" si="117"/>
        <v/>
      </c>
      <c r="N641" s="93">
        <f t="shared" si="118"/>
        <v>0</v>
      </c>
      <c r="O641" s="106">
        <f t="shared" si="119"/>
        <v>0</v>
      </c>
      <c r="P641" s="93" t="str">
        <f t="shared" si="120"/>
        <v>Dins Periode Legal</v>
      </c>
      <c r="Q641" s="93" t="str">
        <f t="shared" si="121"/>
        <v xml:space="preserve"> - Dins Periode Legal</v>
      </c>
      <c r="R641" s="93" t="str">
        <f t="shared" si="125"/>
        <v xml:space="preserve"> - Import Total</v>
      </c>
      <c r="S641" s="110">
        <f t="shared" si="122"/>
        <v>0</v>
      </c>
      <c r="T641" s="107">
        <f t="shared" si="123"/>
        <v>0</v>
      </c>
      <c r="V641" s="91"/>
      <c r="W641" s="91"/>
      <c r="X641" s="91"/>
      <c r="Y641" s="91"/>
      <c r="Z641" s="91"/>
      <c r="AA641" s="91"/>
    </row>
    <row r="642" spans="3:27" x14ac:dyDescent="0.25">
      <c r="C642" s="95"/>
      <c r="D642" s="54"/>
      <c r="E642" s="8"/>
      <c r="F642" s="8"/>
      <c r="G642" s="8"/>
      <c r="H642" s="48"/>
      <c r="I642" s="49"/>
      <c r="J642" s="8"/>
      <c r="K642" s="9"/>
      <c r="L642" s="104" t="str">
        <f t="shared" si="124"/>
        <v/>
      </c>
      <c r="M642" s="105" t="str">
        <f t="shared" si="117"/>
        <v/>
      </c>
      <c r="N642" s="93">
        <f t="shared" si="118"/>
        <v>0</v>
      </c>
      <c r="O642" s="106">
        <f t="shared" si="119"/>
        <v>0</v>
      </c>
      <c r="P642" s="93" t="str">
        <f t="shared" si="120"/>
        <v>Dins Periode Legal</v>
      </c>
      <c r="Q642" s="93" t="str">
        <f t="shared" si="121"/>
        <v xml:space="preserve"> - Dins Periode Legal</v>
      </c>
      <c r="R642" s="93" t="str">
        <f t="shared" si="125"/>
        <v xml:space="preserve"> - Import Total</v>
      </c>
      <c r="S642" s="110">
        <f t="shared" si="122"/>
        <v>0</v>
      </c>
      <c r="T642" s="107">
        <f t="shared" si="123"/>
        <v>0</v>
      </c>
      <c r="V642" s="91"/>
      <c r="W642" s="91"/>
      <c r="X642" s="91"/>
      <c r="Y642" s="91"/>
      <c r="Z642" s="91"/>
      <c r="AA642" s="91"/>
    </row>
    <row r="643" spans="3:27" x14ac:dyDescent="0.25">
      <c r="C643" s="95"/>
      <c r="D643" s="54"/>
      <c r="E643" s="8"/>
      <c r="F643" s="8"/>
      <c r="G643" s="8"/>
      <c r="H643" s="48"/>
      <c r="I643" s="49"/>
      <c r="J643" s="8"/>
      <c r="K643" s="9"/>
      <c r="L643" s="104" t="str">
        <f t="shared" si="124"/>
        <v/>
      </c>
      <c r="M643" s="105" t="str">
        <f t="shared" si="117"/>
        <v/>
      </c>
      <c r="N643" s="93">
        <f t="shared" si="118"/>
        <v>0</v>
      </c>
      <c r="O643" s="106">
        <f t="shared" si="119"/>
        <v>0</v>
      </c>
      <c r="P643" s="93" t="str">
        <f t="shared" si="120"/>
        <v>Dins Periode Legal</v>
      </c>
      <c r="Q643" s="93" t="str">
        <f t="shared" si="121"/>
        <v xml:space="preserve"> - Dins Periode Legal</v>
      </c>
      <c r="R643" s="93" t="str">
        <f t="shared" si="125"/>
        <v xml:space="preserve"> - Import Total</v>
      </c>
      <c r="S643" s="110">
        <f t="shared" si="122"/>
        <v>0</v>
      </c>
      <c r="T643" s="107">
        <f t="shared" si="123"/>
        <v>0</v>
      </c>
      <c r="V643" s="91"/>
      <c r="W643" s="91"/>
      <c r="X643" s="91"/>
      <c r="Y643" s="91"/>
      <c r="Z643" s="91"/>
      <c r="AA643" s="91"/>
    </row>
    <row r="644" spans="3:27" x14ac:dyDescent="0.25">
      <c r="C644" s="95"/>
      <c r="D644" s="54"/>
      <c r="E644" s="8"/>
      <c r="F644" s="8"/>
      <c r="G644" s="8"/>
      <c r="H644" s="173"/>
      <c r="I644" s="49"/>
      <c r="J644" s="8"/>
      <c r="K644" s="9"/>
      <c r="L644" s="104" t="str">
        <f t="shared" si="124"/>
        <v/>
      </c>
      <c r="M644" s="105" t="str">
        <f t="shared" si="117"/>
        <v/>
      </c>
      <c r="N644" s="93">
        <f t="shared" si="118"/>
        <v>0</v>
      </c>
      <c r="O644" s="106">
        <f t="shared" si="119"/>
        <v>0</v>
      </c>
      <c r="P644" s="93" t="str">
        <f t="shared" si="120"/>
        <v>Dins Periode Legal</v>
      </c>
      <c r="Q644" s="93" t="str">
        <f t="shared" si="121"/>
        <v xml:space="preserve"> - Dins Periode Legal</v>
      </c>
      <c r="R644" s="93" t="str">
        <f t="shared" si="125"/>
        <v xml:space="preserve"> - Import Total</v>
      </c>
      <c r="S644" s="110">
        <f t="shared" si="122"/>
        <v>0</v>
      </c>
      <c r="T644" s="107">
        <f t="shared" si="123"/>
        <v>0</v>
      </c>
      <c r="V644" s="91"/>
      <c r="W644" s="91"/>
      <c r="X644" s="91"/>
      <c r="Y644" s="91"/>
      <c r="Z644" s="91"/>
      <c r="AA644" s="91"/>
    </row>
    <row r="645" spans="3:27" x14ac:dyDescent="0.25">
      <c r="C645" s="95"/>
      <c r="D645" s="54"/>
      <c r="E645" s="8"/>
      <c r="F645" s="8"/>
      <c r="G645" s="8"/>
      <c r="H645" s="48"/>
      <c r="I645" s="49"/>
      <c r="J645" s="8"/>
      <c r="K645" s="9"/>
      <c r="L645" s="104" t="str">
        <f t="shared" si="124"/>
        <v/>
      </c>
      <c r="M645" s="105" t="str">
        <f t="shared" si="117"/>
        <v/>
      </c>
      <c r="N645" s="93">
        <f t="shared" si="118"/>
        <v>0</v>
      </c>
      <c r="O645" s="106">
        <f t="shared" si="119"/>
        <v>0</v>
      </c>
      <c r="P645" s="93" t="str">
        <f t="shared" si="120"/>
        <v>Dins Periode Legal</v>
      </c>
      <c r="Q645" s="93" t="str">
        <f t="shared" si="121"/>
        <v xml:space="preserve"> - Dins Periode Legal</v>
      </c>
      <c r="R645" s="93" t="str">
        <f t="shared" si="125"/>
        <v xml:space="preserve"> - Import Total</v>
      </c>
      <c r="S645" s="110">
        <f t="shared" si="122"/>
        <v>0</v>
      </c>
      <c r="T645" s="107">
        <f t="shared" si="123"/>
        <v>0</v>
      </c>
      <c r="V645" s="91"/>
      <c r="W645" s="91"/>
      <c r="X645" s="91"/>
      <c r="Y645" s="91"/>
      <c r="Z645" s="91"/>
      <c r="AA645" s="91"/>
    </row>
    <row r="646" spans="3:27" x14ac:dyDescent="0.25">
      <c r="C646" s="95"/>
      <c r="D646" s="54"/>
      <c r="E646" s="8"/>
      <c r="F646" s="8"/>
      <c r="G646" s="8"/>
      <c r="H646" s="48"/>
      <c r="I646" s="49"/>
      <c r="J646" s="8"/>
      <c r="K646" s="9"/>
      <c r="L646" s="104" t="str">
        <f t="shared" si="124"/>
        <v/>
      </c>
      <c r="M646" s="105" t="str">
        <f t="shared" si="117"/>
        <v/>
      </c>
      <c r="N646" s="93">
        <f t="shared" si="118"/>
        <v>0</v>
      </c>
      <c r="O646" s="106">
        <f t="shared" si="119"/>
        <v>0</v>
      </c>
      <c r="P646" s="93" t="str">
        <f t="shared" si="120"/>
        <v>Dins Periode Legal</v>
      </c>
      <c r="Q646" s="93" t="str">
        <f t="shared" si="121"/>
        <v xml:space="preserve"> - Dins Periode Legal</v>
      </c>
      <c r="R646" s="93" t="str">
        <f t="shared" si="125"/>
        <v xml:space="preserve"> - Import Total</v>
      </c>
      <c r="S646" s="110">
        <f t="shared" si="122"/>
        <v>0</v>
      </c>
      <c r="T646" s="107">
        <f t="shared" si="123"/>
        <v>0</v>
      </c>
      <c r="V646" s="91"/>
      <c r="W646" s="91"/>
      <c r="X646" s="91"/>
      <c r="Y646" s="91"/>
      <c r="Z646" s="91"/>
      <c r="AA646" s="91"/>
    </row>
    <row r="647" spans="3:27" x14ac:dyDescent="0.25">
      <c r="C647" s="95"/>
      <c r="D647" s="54"/>
      <c r="E647" s="8"/>
      <c r="F647" s="8"/>
      <c r="G647" s="8"/>
      <c r="H647" s="48"/>
      <c r="I647" s="49"/>
      <c r="J647" s="8"/>
      <c r="K647" s="9"/>
      <c r="L647" s="104" t="str">
        <f t="shared" si="124"/>
        <v/>
      </c>
      <c r="M647" s="105" t="str">
        <f t="shared" si="117"/>
        <v/>
      </c>
      <c r="N647" s="93">
        <f t="shared" si="118"/>
        <v>0</v>
      </c>
      <c r="O647" s="106">
        <f t="shared" si="119"/>
        <v>0</v>
      </c>
      <c r="P647" s="93" t="str">
        <f t="shared" si="120"/>
        <v>Dins Periode Legal</v>
      </c>
      <c r="Q647" s="93" t="str">
        <f t="shared" si="121"/>
        <v xml:space="preserve"> - Dins Periode Legal</v>
      </c>
      <c r="R647" s="93" t="str">
        <f t="shared" si="125"/>
        <v xml:space="preserve"> - Import Total</v>
      </c>
      <c r="S647" s="110">
        <f t="shared" si="122"/>
        <v>0</v>
      </c>
      <c r="T647" s="107">
        <f t="shared" si="123"/>
        <v>0</v>
      </c>
      <c r="V647" s="91"/>
      <c r="W647" s="91"/>
      <c r="X647" s="91"/>
      <c r="Y647" s="91"/>
      <c r="Z647" s="91"/>
      <c r="AA647" s="91"/>
    </row>
    <row r="648" spans="3:27" x14ac:dyDescent="0.25">
      <c r="C648" s="95"/>
      <c r="D648" s="54"/>
      <c r="E648" s="8"/>
      <c r="F648" s="8"/>
      <c r="G648" s="8"/>
      <c r="H648" s="48"/>
      <c r="I648" s="49"/>
      <c r="J648" s="8"/>
      <c r="K648" s="9"/>
      <c r="L648" s="104" t="str">
        <f t="shared" si="124"/>
        <v/>
      </c>
      <c r="M648" s="105" t="str">
        <f t="shared" si="117"/>
        <v/>
      </c>
      <c r="N648" s="93">
        <f t="shared" si="118"/>
        <v>0</v>
      </c>
      <c r="O648" s="106">
        <f t="shared" si="119"/>
        <v>0</v>
      </c>
      <c r="P648" s="93" t="str">
        <f t="shared" si="120"/>
        <v>Dins Periode Legal</v>
      </c>
      <c r="Q648" s="93" t="str">
        <f t="shared" si="121"/>
        <v xml:space="preserve"> - Dins Periode Legal</v>
      </c>
      <c r="R648" s="93" t="str">
        <f t="shared" si="125"/>
        <v xml:space="preserve"> - Import Total</v>
      </c>
      <c r="S648" s="110">
        <f t="shared" si="122"/>
        <v>0</v>
      </c>
      <c r="T648" s="107">
        <f t="shared" si="123"/>
        <v>0</v>
      </c>
      <c r="V648" s="91"/>
      <c r="W648" s="91"/>
      <c r="X648" s="91"/>
      <c r="Y648" s="91"/>
      <c r="Z648" s="91"/>
      <c r="AA648" s="91"/>
    </row>
    <row r="649" spans="3:27" x14ac:dyDescent="0.25">
      <c r="C649" s="95"/>
      <c r="D649" s="54"/>
      <c r="E649" s="8"/>
      <c r="F649" s="8"/>
      <c r="G649" s="8"/>
      <c r="H649" s="48"/>
      <c r="I649" s="49"/>
      <c r="J649" s="8"/>
      <c r="K649" s="9"/>
      <c r="L649" s="104" t="str">
        <f t="shared" si="124"/>
        <v/>
      </c>
      <c r="M649" s="105" t="str">
        <f t="shared" si="117"/>
        <v/>
      </c>
      <c r="N649" s="93">
        <f t="shared" si="118"/>
        <v>0</v>
      </c>
      <c r="O649" s="106">
        <f t="shared" si="119"/>
        <v>0</v>
      </c>
      <c r="P649" s="93" t="str">
        <f t="shared" si="120"/>
        <v>Dins Periode Legal</v>
      </c>
      <c r="Q649" s="93" t="str">
        <f t="shared" si="121"/>
        <v xml:space="preserve"> - Dins Periode Legal</v>
      </c>
      <c r="R649" s="93" t="str">
        <f t="shared" si="125"/>
        <v xml:space="preserve"> - Import Total</v>
      </c>
      <c r="S649" s="110">
        <f t="shared" si="122"/>
        <v>0</v>
      </c>
      <c r="T649" s="107">
        <f t="shared" si="123"/>
        <v>0</v>
      </c>
      <c r="V649" s="91"/>
      <c r="W649" s="91"/>
      <c r="X649" s="91"/>
      <c r="Y649" s="91"/>
      <c r="Z649" s="91"/>
      <c r="AA649" s="91"/>
    </row>
    <row r="650" spans="3:27" x14ac:dyDescent="0.25">
      <c r="C650" s="95"/>
      <c r="D650" s="54"/>
      <c r="E650" s="8"/>
      <c r="F650" s="8"/>
      <c r="G650" s="8"/>
      <c r="H650" s="48"/>
      <c r="I650" s="49"/>
      <c r="J650" s="8"/>
      <c r="K650" s="9"/>
      <c r="L650" s="104" t="str">
        <f t="shared" si="124"/>
        <v/>
      </c>
      <c r="M650" s="105" t="str">
        <f t="shared" si="117"/>
        <v/>
      </c>
      <c r="N650" s="93">
        <f t="shared" ref="N650:N695" si="126">IF(D650="",0,D650-C650)</f>
        <v>0</v>
      </c>
      <c r="O650" s="106">
        <f t="shared" ref="O650:O695" si="127">K650*N650</f>
        <v>0</v>
      </c>
      <c r="P650" s="93" t="str">
        <f t="shared" ref="P650:P701" si="128">IF(N650&lt;=30,"Dins Periode Legal","Fora Periode Legal")</f>
        <v>Dins Periode Legal</v>
      </c>
      <c r="Q650" s="93" t="str">
        <f t="shared" ref="Q650:Q701" si="129">CONCATENATE($M650," - ",P650)</f>
        <v xml:space="preserve"> - Dins Periode Legal</v>
      </c>
      <c r="R650" s="93" t="str">
        <f t="shared" si="125"/>
        <v xml:space="preserve"> - Import Total</v>
      </c>
      <c r="S650" s="110">
        <f t="shared" ref="S650:S695" si="130">IF(M650="",0,K650/(VLOOKUP(R650,$X$9:$Y$27,2,FALSE))*N650)</f>
        <v>0</v>
      </c>
      <c r="T650" s="107">
        <f t="shared" ref="T650:T701" si="131">IF(L650="",0,1)</f>
        <v>0</v>
      </c>
      <c r="V650" s="91"/>
      <c r="W650" s="91"/>
      <c r="X650" s="91"/>
      <c r="Y650" s="91"/>
      <c r="Z650" s="91"/>
      <c r="AA650" s="91"/>
    </row>
    <row r="651" spans="3:27" x14ac:dyDescent="0.25">
      <c r="C651" s="95"/>
      <c r="D651" s="54"/>
      <c r="E651" s="8"/>
      <c r="F651" s="8"/>
      <c r="G651" s="8"/>
      <c r="H651" s="173"/>
      <c r="I651" s="49"/>
      <c r="J651" s="8"/>
      <c r="K651" s="9"/>
      <c r="L651" s="104" t="str">
        <f t="shared" si="124"/>
        <v/>
      </c>
      <c r="M651" s="105" t="str">
        <f t="shared" si="117"/>
        <v/>
      </c>
      <c r="N651" s="93">
        <f t="shared" si="126"/>
        <v>0</v>
      </c>
      <c r="O651" s="106">
        <f t="shared" si="127"/>
        <v>0</v>
      </c>
      <c r="P651" s="93" t="str">
        <f t="shared" si="128"/>
        <v>Dins Periode Legal</v>
      </c>
      <c r="Q651" s="93" t="str">
        <f t="shared" si="129"/>
        <v xml:space="preserve"> - Dins Periode Legal</v>
      </c>
      <c r="R651" s="93" t="str">
        <f t="shared" si="125"/>
        <v xml:space="preserve"> - Import Total</v>
      </c>
      <c r="S651" s="110">
        <f t="shared" si="130"/>
        <v>0</v>
      </c>
      <c r="T651" s="107">
        <f t="shared" si="131"/>
        <v>0</v>
      </c>
      <c r="V651" s="91"/>
      <c r="W651" s="91"/>
      <c r="X651" s="91"/>
      <c r="Y651" s="91"/>
      <c r="Z651" s="91"/>
      <c r="AA651" s="91"/>
    </row>
    <row r="652" spans="3:27" x14ac:dyDescent="0.25">
      <c r="C652" s="95"/>
      <c r="D652" s="54"/>
      <c r="E652" s="8"/>
      <c r="F652" s="8"/>
      <c r="G652" s="8"/>
      <c r="H652" s="48"/>
      <c r="I652" s="49"/>
      <c r="J652" s="8"/>
      <c r="K652" s="9"/>
      <c r="L652" s="104" t="str">
        <f t="shared" si="124"/>
        <v/>
      </c>
      <c r="M652" s="105" t="str">
        <f t="shared" si="117"/>
        <v/>
      </c>
      <c r="N652" s="93">
        <f t="shared" si="126"/>
        <v>0</v>
      </c>
      <c r="O652" s="106">
        <f t="shared" si="127"/>
        <v>0</v>
      </c>
      <c r="P652" s="93" t="str">
        <f t="shared" si="128"/>
        <v>Dins Periode Legal</v>
      </c>
      <c r="Q652" s="93" t="str">
        <f t="shared" si="129"/>
        <v xml:space="preserve"> - Dins Periode Legal</v>
      </c>
      <c r="R652" s="93" t="str">
        <f t="shared" si="125"/>
        <v xml:space="preserve"> - Import Total</v>
      </c>
      <c r="S652" s="110">
        <f t="shared" si="130"/>
        <v>0</v>
      </c>
      <c r="T652" s="107">
        <f t="shared" si="131"/>
        <v>0</v>
      </c>
      <c r="V652" s="91"/>
      <c r="W652" s="91"/>
      <c r="X652" s="91"/>
      <c r="Y652" s="91"/>
      <c r="Z652" s="91"/>
      <c r="AA652" s="91"/>
    </row>
    <row r="653" spans="3:27" x14ac:dyDescent="0.25">
      <c r="C653" s="95"/>
      <c r="D653" s="54"/>
      <c r="E653" s="8"/>
      <c r="F653" s="8"/>
      <c r="G653" s="8"/>
      <c r="H653" s="48"/>
      <c r="I653" s="49"/>
      <c r="J653" s="8"/>
      <c r="K653" s="9"/>
      <c r="L653" s="104" t="str">
        <f t="shared" si="124"/>
        <v/>
      </c>
      <c r="M653" s="105" t="str">
        <f t="shared" si="117"/>
        <v/>
      </c>
      <c r="N653" s="93">
        <f t="shared" si="126"/>
        <v>0</v>
      </c>
      <c r="O653" s="106">
        <f t="shared" si="127"/>
        <v>0</v>
      </c>
      <c r="P653" s="93" t="str">
        <f t="shared" si="128"/>
        <v>Dins Periode Legal</v>
      </c>
      <c r="Q653" s="93" t="str">
        <f t="shared" si="129"/>
        <v xml:space="preserve"> - Dins Periode Legal</v>
      </c>
      <c r="R653" s="93" t="str">
        <f t="shared" si="125"/>
        <v xml:space="preserve"> - Import Total</v>
      </c>
      <c r="S653" s="110">
        <f t="shared" si="130"/>
        <v>0</v>
      </c>
      <c r="T653" s="107">
        <f t="shared" si="131"/>
        <v>0</v>
      </c>
      <c r="V653" s="91"/>
      <c r="W653" s="91"/>
      <c r="X653" s="91"/>
      <c r="Y653" s="91"/>
      <c r="Z653" s="91"/>
      <c r="AA653" s="91"/>
    </row>
    <row r="654" spans="3:27" x14ac:dyDescent="0.25">
      <c r="C654" s="95"/>
      <c r="D654" s="54"/>
      <c r="E654" s="8"/>
      <c r="F654" s="8"/>
      <c r="G654" s="8"/>
      <c r="H654" s="48"/>
      <c r="I654" s="49"/>
      <c r="J654" s="8"/>
      <c r="K654" s="9"/>
      <c r="L654" s="104" t="str">
        <f t="shared" si="124"/>
        <v/>
      </c>
      <c r="M654" s="105" t="str">
        <f t="shared" si="117"/>
        <v/>
      </c>
      <c r="N654" s="93">
        <f t="shared" si="126"/>
        <v>0</v>
      </c>
      <c r="O654" s="106">
        <f t="shared" si="127"/>
        <v>0</v>
      </c>
      <c r="P654" s="93" t="str">
        <f t="shared" si="128"/>
        <v>Dins Periode Legal</v>
      </c>
      <c r="Q654" s="93" t="str">
        <f t="shared" si="129"/>
        <v xml:space="preserve"> - Dins Periode Legal</v>
      </c>
      <c r="R654" s="93" t="str">
        <f t="shared" si="125"/>
        <v xml:space="preserve"> - Import Total</v>
      </c>
      <c r="S654" s="110">
        <f t="shared" si="130"/>
        <v>0</v>
      </c>
      <c r="T654" s="107">
        <f t="shared" si="131"/>
        <v>0</v>
      </c>
      <c r="V654" s="91"/>
      <c r="W654" s="91"/>
      <c r="X654" s="91"/>
      <c r="Y654" s="91"/>
      <c r="Z654" s="91"/>
      <c r="AA654" s="91"/>
    </row>
    <row r="655" spans="3:27" x14ac:dyDescent="0.25">
      <c r="C655" s="95"/>
      <c r="D655" s="54"/>
      <c r="E655" s="8"/>
      <c r="F655" s="8"/>
      <c r="G655" s="8"/>
      <c r="H655" s="48"/>
      <c r="I655" s="49"/>
      <c r="J655" s="8"/>
      <c r="K655" s="9"/>
      <c r="L655" s="104" t="str">
        <f t="shared" si="124"/>
        <v/>
      </c>
      <c r="M655" s="105" t="str">
        <f t="shared" si="117"/>
        <v/>
      </c>
      <c r="N655" s="93">
        <f t="shared" si="126"/>
        <v>0</v>
      </c>
      <c r="O655" s="106">
        <f t="shared" si="127"/>
        <v>0</v>
      </c>
      <c r="P655" s="93" t="str">
        <f t="shared" si="128"/>
        <v>Dins Periode Legal</v>
      </c>
      <c r="Q655" s="93" t="str">
        <f t="shared" si="129"/>
        <v xml:space="preserve"> - Dins Periode Legal</v>
      </c>
      <c r="R655" s="93" t="str">
        <f t="shared" si="125"/>
        <v xml:space="preserve"> - Import Total</v>
      </c>
      <c r="S655" s="110">
        <f t="shared" si="130"/>
        <v>0</v>
      </c>
      <c r="T655" s="107">
        <f t="shared" si="131"/>
        <v>0</v>
      </c>
      <c r="V655" s="91"/>
      <c r="W655" s="91"/>
      <c r="X655" s="91"/>
      <c r="Y655" s="91"/>
      <c r="Z655" s="91"/>
      <c r="AA655" s="91"/>
    </row>
    <row r="656" spans="3:27" x14ac:dyDescent="0.25">
      <c r="C656" s="95"/>
      <c r="D656" s="54"/>
      <c r="E656" s="8"/>
      <c r="F656" s="8"/>
      <c r="G656" s="8"/>
      <c r="H656" s="48"/>
      <c r="I656" s="49"/>
      <c r="J656" s="8"/>
      <c r="K656" s="9"/>
      <c r="L656" s="104" t="str">
        <f t="shared" si="124"/>
        <v/>
      </c>
      <c r="M656" s="105" t="str">
        <f t="shared" si="117"/>
        <v/>
      </c>
      <c r="N656" s="93">
        <f t="shared" si="126"/>
        <v>0</v>
      </c>
      <c r="O656" s="106">
        <f t="shared" si="127"/>
        <v>0</v>
      </c>
      <c r="P656" s="93" t="str">
        <f t="shared" si="128"/>
        <v>Dins Periode Legal</v>
      </c>
      <c r="Q656" s="93" t="str">
        <f t="shared" si="129"/>
        <v xml:space="preserve"> - Dins Periode Legal</v>
      </c>
      <c r="R656" s="93" t="str">
        <f t="shared" si="125"/>
        <v xml:space="preserve"> - Import Total</v>
      </c>
      <c r="S656" s="110">
        <f t="shared" si="130"/>
        <v>0</v>
      </c>
      <c r="T656" s="107">
        <f t="shared" si="131"/>
        <v>0</v>
      </c>
      <c r="V656" s="91"/>
      <c r="W656" s="91"/>
      <c r="X656" s="91"/>
      <c r="Y656" s="91"/>
      <c r="Z656" s="91"/>
      <c r="AA656" s="91"/>
    </row>
    <row r="657" spans="3:27" x14ac:dyDescent="0.25">
      <c r="C657" s="95"/>
      <c r="D657" s="54"/>
      <c r="E657" s="8"/>
      <c r="F657" s="8"/>
      <c r="G657" s="8"/>
      <c r="H657" s="48"/>
      <c r="I657" s="49"/>
      <c r="J657" s="8"/>
      <c r="K657" s="9"/>
      <c r="L657" s="104" t="str">
        <f t="shared" si="124"/>
        <v/>
      </c>
      <c r="M657" s="105" t="str">
        <f t="shared" si="117"/>
        <v/>
      </c>
      <c r="N657" s="93">
        <f t="shared" si="126"/>
        <v>0</v>
      </c>
      <c r="O657" s="106">
        <f t="shared" si="127"/>
        <v>0</v>
      </c>
      <c r="P657" s="93" t="str">
        <f t="shared" si="128"/>
        <v>Dins Periode Legal</v>
      </c>
      <c r="Q657" s="93" t="str">
        <f t="shared" si="129"/>
        <v xml:space="preserve"> - Dins Periode Legal</v>
      </c>
      <c r="R657" s="93" t="str">
        <f t="shared" si="125"/>
        <v xml:space="preserve"> - Import Total</v>
      </c>
      <c r="S657" s="110">
        <f t="shared" si="130"/>
        <v>0</v>
      </c>
      <c r="T657" s="107">
        <f t="shared" si="131"/>
        <v>0</v>
      </c>
      <c r="V657" s="91"/>
      <c r="W657" s="91"/>
      <c r="X657" s="91"/>
      <c r="Y657" s="91"/>
      <c r="Z657" s="91"/>
      <c r="AA657" s="91"/>
    </row>
    <row r="658" spans="3:27" x14ac:dyDescent="0.25">
      <c r="C658" s="95"/>
      <c r="D658" s="54"/>
      <c r="E658" s="8"/>
      <c r="F658" s="8"/>
      <c r="G658" s="8"/>
      <c r="H658" s="48"/>
      <c r="I658" s="49"/>
      <c r="J658" s="8"/>
      <c r="K658" s="9"/>
      <c r="L658" s="104" t="str">
        <f t="shared" si="124"/>
        <v/>
      </c>
      <c r="M658" s="105" t="str">
        <f t="shared" si="117"/>
        <v/>
      </c>
      <c r="N658" s="93">
        <f t="shared" si="126"/>
        <v>0</v>
      </c>
      <c r="O658" s="106">
        <f t="shared" si="127"/>
        <v>0</v>
      </c>
      <c r="P658" s="93" t="str">
        <f t="shared" si="128"/>
        <v>Dins Periode Legal</v>
      </c>
      <c r="Q658" s="93" t="str">
        <f t="shared" si="129"/>
        <v xml:space="preserve"> - Dins Periode Legal</v>
      </c>
      <c r="R658" s="93" t="str">
        <f t="shared" si="125"/>
        <v xml:space="preserve"> - Import Total</v>
      </c>
      <c r="S658" s="110">
        <f t="shared" si="130"/>
        <v>0</v>
      </c>
      <c r="T658" s="107">
        <f t="shared" si="131"/>
        <v>0</v>
      </c>
      <c r="V658" s="91"/>
      <c r="W658" s="91"/>
      <c r="X658" s="91"/>
      <c r="Y658" s="91"/>
      <c r="Z658" s="91"/>
      <c r="AA658" s="91"/>
    </row>
    <row r="659" spans="3:27" x14ac:dyDescent="0.25">
      <c r="C659" s="95"/>
      <c r="D659" s="54"/>
      <c r="E659" s="8"/>
      <c r="F659" s="8"/>
      <c r="G659" s="8"/>
      <c r="H659" s="48"/>
      <c r="I659" s="49"/>
      <c r="J659" s="8"/>
      <c r="K659" s="9"/>
      <c r="L659" s="104" t="str">
        <f t="shared" si="124"/>
        <v/>
      </c>
      <c r="M659" s="105" t="str">
        <f t="shared" si="117"/>
        <v/>
      </c>
      <c r="N659" s="93">
        <f t="shared" si="126"/>
        <v>0</v>
      </c>
      <c r="O659" s="106">
        <f t="shared" si="127"/>
        <v>0</v>
      </c>
      <c r="P659" s="93" t="str">
        <f t="shared" si="128"/>
        <v>Dins Periode Legal</v>
      </c>
      <c r="Q659" s="93" t="str">
        <f t="shared" si="129"/>
        <v xml:space="preserve"> - Dins Periode Legal</v>
      </c>
      <c r="R659" s="93" t="str">
        <f t="shared" si="125"/>
        <v xml:space="preserve"> - Import Total</v>
      </c>
      <c r="S659" s="110">
        <f t="shared" si="130"/>
        <v>0</v>
      </c>
      <c r="T659" s="107">
        <f t="shared" si="131"/>
        <v>0</v>
      </c>
      <c r="V659" s="91"/>
      <c r="W659" s="91"/>
      <c r="X659" s="91"/>
      <c r="Y659" s="91"/>
      <c r="Z659" s="91"/>
      <c r="AA659" s="91"/>
    </row>
    <row r="660" spans="3:27" x14ac:dyDescent="0.25">
      <c r="C660" s="95"/>
      <c r="D660" s="54"/>
      <c r="E660" s="8"/>
      <c r="F660" s="8"/>
      <c r="G660" s="8"/>
      <c r="H660" s="48"/>
      <c r="I660" s="49"/>
      <c r="J660" s="8"/>
      <c r="K660" s="9"/>
      <c r="L660" s="104" t="str">
        <f t="shared" si="124"/>
        <v/>
      </c>
      <c r="M660" s="105" t="str">
        <f t="shared" si="117"/>
        <v/>
      </c>
      <c r="N660" s="93">
        <f t="shared" si="126"/>
        <v>0</v>
      </c>
      <c r="O660" s="106">
        <f t="shared" si="127"/>
        <v>0</v>
      </c>
      <c r="P660" s="93" t="str">
        <f t="shared" si="128"/>
        <v>Dins Periode Legal</v>
      </c>
      <c r="Q660" s="93" t="str">
        <f t="shared" si="129"/>
        <v xml:space="preserve"> - Dins Periode Legal</v>
      </c>
      <c r="R660" s="93" t="str">
        <f t="shared" si="125"/>
        <v xml:space="preserve"> - Import Total</v>
      </c>
      <c r="S660" s="110">
        <f t="shared" si="130"/>
        <v>0</v>
      </c>
      <c r="T660" s="107">
        <f t="shared" si="131"/>
        <v>0</v>
      </c>
      <c r="V660" s="91"/>
      <c r="W660" s="91"/>
      <c r="X660" s="91"/>
      <c r="Y660" s="91"/>
      <c r="Z660" s="91"/>
      <c r="AA660" s="91"/>
    </row>
    <row r="661" spans="3:27" x14ac:dyDescent="0.25">
      <c r="C661" s="95"/>
      <c r="D661" s="54"/>
      <c r="E661" s="8"/>
      <c r="F661" s="8"/>
      <c r="G661" s="8"/>
      <c r="H661" s="48"/>
      <c r="I661" s="49"/>
      <c r="J661" s="8"/>
      <c r="K661" s="9"/>
      <c r="L661" s="104" t="str">
        <f t="shared" si="124"/>
        <v/>
      </c>
      <c r="M661" s="105" t="str">
        <f t="shared" si="117"/>
        <v/>
      </c>
      <c r="N661" s="93">
        <f t="shared" si="126"/>
        <v>0</v>
      </c>
      <c r="O661" s="106">
        <f t="shared" si="127"/>
        <v>0</v>
      </c>
      <c r="P661" s="93" t="str">
        <f t="shared" si="128"/>
        <v>Dins Periode Legal</v>
      </c>
      <c r="Q661" s="93" t="str">
        <f t="shared" si="129"/>
        <v xml:space="preserve"> - Dins Periode Legal</v>
      </c>
      <c r="R661" s="93" t="str">
        <f t="shared" si="125"/>
        <v xml:space="preserve"> - Import Total</v>
      </c>
      <c r="S661" s="110">
        <f t="shared" si="130"/>
        <v>0</v>
      </c>
      <c r="T661" s="107">
        <f t="shared" si="131"/>
        <v>0</v>
      </c>
      <c r="V661" s="91"/>
      <c r="W661" s="91"/>
      <c r="X661" s="91"/>
      <c r="Y661" s="91"/>
      <c r="Z661" s="91"/>
      <c r="AA661" s="91"/>
    </row>
    <row r="662" spans="3:27" x14ac:dyDescent="0.25">
      <c r="C662" s="95"/>
      <c r="D662" s="54"/>
      <c r="E662" s="8"/>
      <c r="F662" s="8"/>
      <c r="G662" s="8"/>
      <c r="H662" s="48"/>
      <c r="I662" s="49"/>
      <c r="J662" s="8"/>
      <c r="K662" s="9"/>
      <c r="L662" s="104" t="str">
        <f t="shared" si="124"/>
        <v/>
      </c>
      <c r="M662" s="105" t="str">
        <f t="shared" si="117"/>
        <v/>
      </c>
      <c r="N662" s="93">
        <f t="shared" si="126"/>
        <v>0</v>
      </c>
      <c r="O662" s="106">
        <f t="shared" si="127"/>
        <v>0</v>
      </c>
      <c r="P662" s="93" t="str">
        <f t="shared" si="128"/>
        <v>Dins Periode Legal</v>
      </c>
      <c r="Q662" s="93" t="str">
        <f t="shared" si="129"/>
        <v xml:space="preserve"> - Dins Periode Legal</v>
      </c>
      <c r="R662" s="93" t="str">
        <f t="shared" si="125"/>
        <v xml:space="preserve"> - Import Total</v>
      </c>
      <c r="S662" s="110">
        <f t="shared" si="130"/>
        <v>0</v>
      </c>
      <c r="T662" s="107">
        <f t="shared" si="131"/>
        <v>0</v>
      </c>
      <c r="V662" s="91"/>
      <c r="W662" s="91"/>
      <c r="X662" s="91"/>
      <c r="Y662" s="91"/>
      <c r="Z662" s="91"/>
      <c r="AA662" s="91"/>
    </row>
    <row r="663" spans="3:27" x14ac:dyDescent="0.25">
      <c r="C663" s="95"/>
      <c r="D663" s="54"/>
      <c r="E663" s="8"/>
      <c r="F663" s="8"/>
      <c r="G663" s="8"/>
      <c r="H663" s="48"/>
      <c r="I663" s="49"/>
      <c r="J663" s="8"/>
      <c r="K663" s="9"/>
      <c r="L663" s="104" t="str">
        <f t="shared" si="124"/>
        <v/>
      </c>
      <c r="M663" s="105" t="str">
        <f t="shared" si="117"/>
        <v/>
      </c>
      <c r="N663" s="93">
        <f t="shared" si="126"/>
        <v>0</v>
      </c>
      <c r="O663" s="106">
        <f t="shared" si="127"/>
        <v>0</v>
      </c>
      <c r="P663" s="93" t="str">
        <f t="shared" si="128"/>
        <v>Dins Periode Legal</v>
      </c>
      <c r="Q663" s="93" t="str">
        <f t="shared" si="129"/>
        <v xml:space="preserve"> - Dins Periode Legal</v>
      </c>
      <c r="R663" s="93" t="str">
        <f t="shared" si="125"/>
        <v xml:space="preserve"> - Import Total</v>
      </c>
      <c r="S663" s="110">
        <f t="shared" si="130"/>
        <v>0</v>
      </c>
      <c r="T663" s="107">
        <f t="shared" si="131"/>
        <v>0</v>
      </c>
      <c r="V663" s="91"/>
      <c r="W663" s="91"/>
      <c r="X663" s="91"/>
      <c r="Y663" s="91"/>
      <c r="Z663" s="91"/>
      <c r="AA663" s="91"/>
    </row>
    <row r="664" spans="3:27" x14ac:dyDescent="0.25">
      <c r="C664" s="95"/>
      <c r="D664" s="54"/>
      <c r="E664" s="8"/>
      <c r="F664" s="8"/>
      <c r="G664" s="8"/>
      <c r="H664" s="48"/>
      <c r="I664" s="49"/>
      <c r="J664" s="8"/>
      <c r="K664" s="9"/>
      <c r="L664" s="104" t="str">
        <f t="shared" si="124"/>
        <v/>
      </c>
      <c r="M664" s="105" t="str">
        <f t="shared" ref="M664:M711" si="132">IF(L664="","",VLOOKUP(L664,$AJ$8:$AK$19,2,FALSE))</f>
        <v/>
      </c>
      <c r="N664" s="93">
        <f t="shared" si="126"/>
        <v>0</v>
      </c>
      <c r="O664" s="106">
        <f t="shared" si="127"/>
        <v>0</v>
      </c>
      <c r="P664" s="93" t="str">
        <f t="shared" si="128"/>
        <v>Dins Periode Legal</v>
      </c>
      <c r="Q664" s="93" t="str">
        <f t="shared" si="129"/>
        <v xml:space="preserve"> - Dins Periode Legal</v>
      </c>
      <c r="R664" s="93" t="str">
        <f t="shared" si="125"/>
        <v xml:space="preserve"> - Import Total</v>
      </c>
      <c r="S664" s="110">
        <f t="shared" si="130"/>
        <v>0</v>
      </c>
      <c r="T664" s="107">
        <f t="shared" si="131"/>
        <v>0</v>
      </c>
      <c r="V664" s="91"/>
      <c r="W664" s="91"/>
      <c r="X664" s="91"/>
      <c r="Y664" s="91"/>
      <c r="Z664" s="91"/>
      <c r="AA664" s="91"/>
    </row>
    <row r="665" spans="3:27" x14ac:dyDescent="0.25">
      <c r="C665" s="95"/>
      <c r="D665" s="54"/>
      <c r="E665" s="8"/>
      <c r="F665" s="8"/>
      <c r="G665" s="8"/>
      <c r="H665" s="48"/>
      <c r="I665" s="49"/>
      <c r="J665" s="8"/>
      <c r="K665" s="9"/>
      <c r="L665" s="104" t="str">
        <f t="shared" si="124"/>
        <v/>
      </c>
      <c r="M665" s="105" t="str">
        <f t="shared" si="132"/>
        <v/>
      </c>
      <c r="N665" s="93">
        <f t="shared" si="126"/>
        <v>0</v>
      </c>
      <c r="O665" s="106">
        <f t="shared" si="127"/>
        <v>0</v>
      </c>
      <c r="P665" s="93" t="str">
        <f t="shared" si="128"/>
        <v>Dins Periode Legal</v>
      </c>
      <c r="Q665" s="93" t="str">
        <f t="shared" si="129"/>
        <v xml:space="preserve"> - Dins Periode Legal</v>
      </c>
      <c r="R665" s="93" t="str">
        <f t="shared" si="125"/>
        <v xml:space="preserve"> - Import Total</v>
      </c>
      <c r="S665" s="110">
        <f t="shared" si="130"/>
        <v>0</v>
      </c>
      <c r="T665" s="107">
        <f t="shared" si="131"/>
        <v>0</v>
      </c>
      <c r="V665" s="91"/>
      <c r="W665" s="91"/>
      <c r="X665" s="91"/>
      <c r="Y665" s="91"/>
      <c r="Z665" s="91"/>
      <c r="AA665" s="91"/>
    </row>
    <row r="666" spans="3:27" x14ac:dyDescent="0.25">
      <c r="C666" s="95"/>
      <c r="D666" s="54"/>
      <c r="E666" s="8"/>
      <c r="F666" s="8"/>
      <c r="G666" s="8"/>
      <c r="H666" s="48"/>
      <c r="I666" s="49"/>
      <c r="J666" s="8"/>
      <c r="K666" s="9"/>
      <c r="L666" s="104" t="str">
        <f t="shared" si="124"/>
        <v/>
      </c>
      <c r="M666" s="105" t="str">
        <f t="shared" si="132"/>
        <v/>
      </c>
      <c r="N666" s="93">
        <f t="shared" si="126"/>
        <v>0</v>
      </c>
      <c r="O666" s="106">
        <f t="shared" si="127"/>
        <v>0</v>
      </c>
      <c r="P666" s="93" t="str">
        <f t="shared" si="128"/>
        <v>Dins Periode Legal</v>
      </c>
      <c r="Q666" s="93" t="str">
        <f t="shared" si="129"/>
        <v xml:space="preserve"> - Dins Periode Legal</v>
      </c>
      <c r="R666" s="93" t="str">
        <f t="shared" si="125"/>
        <v xml:space="preserve"> - Import Total</v>
      </c>
      <c r="S666" s="110">
        <f t="shared" si="130"/>
        <v>0</v>
      </c>
      <c r="T666" s="107">
        <f t="shared" si="131"/>
        <v>0</v>
      </c>
      <c r="V666" s="91"/>
      <c r="W666" s="91"/>
      <c r="X666" s="91"/>
      <c r="Y666" s="91"/>
      <c r="Z666" s="91"/>
      <c r="AA666" s="91"/>
    </row>
    <row r="667" spans="3:27" x14ac:dyDescent="0.25">
      <c r="C667" s="95"/>
      <c r="D667" s="54"/>
      <c r="E667" s="8"/>
      <c r="F667" s="8"/>
      <c r="G667" s="8"/>
      <c r="H667" s="48"/>
      <c r="I667" s="49"/>
      <c r="J667" s="8"/>
      <c r="K667" s="9"/>
      <c r="L667" s="104" t="str">
        <f t="shared" si="124"/>
        <v/>
      </c>
      <c r="M667" s="105" t="str">
        <f t="shared" si="132"/>
        <v/>
      </c>
      <c r="N667" s="93">
        <f t="shared" si="126"/>
        <v>0</v>
      </c>
      <c r="O667" s="106">
        <f t="shared" si="127"/>
        <v>0</v>
      </c>
      <c r="P667" s="93" t="str">
        <f t="shared" si="128"/>
        <v>Dins Periode Legal</v>
      </c>
      <c r="Q667" s="93" t="str">
        <f t="shared" si="129"/>
        <v xml:space="preserve"> - Dins Periode Legal</v>
      </c>
      <c r="R667" s="93" t="str">
        <f t="shared" si="125"/>
        <v xml:space="preserve"> - Import Total</v>
      </c>
      <c r="S667" s="110">
        <f t="shared" si="130"/>
        <v>0</v>
      </c>
      <c r="T667" s="107">
        <f t="shared" si="131"/>
        <v>0</v>
      </c>
      <c r="V667" s="91"/>
      <c r="W667" s="91"/>
      <c r="X667" s="91"/>
      <c r="Y667" s="91"/>
      <c r="Z667" s="91"/>
      <c r="AA667" s="91"/>
    </row>
    <row r="668" spans="3:27" x14ac:dyDescent="0.25">
      <c r="C668" s="95"/>
      <c r="D668" s="54"/>
      <c r="E668" s="8"/>
      <c r="F668" s="8"/>
      <c r="G668" s="8"/>
      <c r="H668" s="48"/>
      <c r="I668" s="49"/>
      <c r="J668" s="8"/>
      <c r="K668" s="9"/>
      <c r="L668" s="104" t="str">
        <f t="shared" si="124"/>
        <v/>
      </c>
      <c r="M668" s="105" t="str">
        <f t="shared" si="132"/>
        <v/>
      </c>
      <c r="N668" s="93">
        <f t="shared" si="126"/>
        <v>0</v>
      </c>
      <c r="O668" s="106">
        <f t="shared" si="127"/>
        <v>0</v>
      </c>
      <c r="P668" s="93" t="str">
        <f t="shared" si="128"/>
        <v>Dins Periode Legal</v>
      </c>
      <c r="Q668" s="93" t="str">
        <f t="shared" si="129"/>
        <v xml:space="preserve"> - Dins Periode Legal</v>
      </c>
      <c r="R668" s="93" t="str">
        <f t="shared" si="125"/>
        <v xml:space="preserve"> - Import Total</v>
      </c>
      <c r="S668" s="110">
        <f t="shared" si="130"/>
        <v>0</v>
      </c>
      <c r="T668" s="107">
        <f t="shared" si="131"/>
        <v>0</v>
      </c>
      <c r="V668" s="91"/>
      <c r="W668" s="91"/>
      <c r="X668" s="91"/>
      <c r="Y668" s="91"/>
      <c r="Z668" s="91"/>
      <c r="AA668" s="91"/>
    </row>
    <row r="669" spans="3:27" x14ac:dyDescent="0.25">
      <c r="C669" s="95"/>
      <c r="D669" s="54"/>
      <c r="E669" s="8"/>
      <c r="F669" s="8"/>
      <c r="G669" s="8"/>
      <c r="H669" s="48"/>
      <c r="I669" s="49"/>
      <c r="J669" s="8"/>
      <c r="K669" s="9"/>
      <c r="L669" s="104" t="str">
        <f t="shared" si="124"/>
        <v/>
      </c>
      <c r="M669" s="105" t="str">
        <f t="shared" si="132"/>
        <v/>
      </c>
      <c r="N669" s="93">
        <f t="shared" si="126"/>
        <v>0</v>
      </c>
      <c r="O669" s="106">
        <f t="shared" si="127"/>
        <v>0</v>
      </c>
      <c r="P669" s="93" t="str">
        <f t="shared" si="128"/>
        <v>Dins Periode Legal</v>
      </c>
      <c r="Q669" s="93" t="str">
        <f t="shared" si="129"/>
        <v xml:space="preserve"> - Dins Periode Legal</v>
      </c>
      <c r="R669" s="93" t="str">
        <f t="shared" si="125"/>
        <v xml:space="preserve"> - Import Total</v>
      </c>
      <c r="S669" s="110">
        <f t="shared" si="130"/>
        <v>0</v>
      </c>
      <c r="T669" s="107">
        <f t="shared" si="131"/>
        <v>0</v>
      </c>
      <c r="V669" s="91"/>
      <c r="W669" s="91"/>
      <c r="X669" s="91"/>
      <c r="Y669" s="91"/>
      <c r="Z669" s="91"/>
      <c r="AA669" s="91"/>
    </row>
    <row r="670" spans="3:27" x14ac:dyDescent="0.25">
      <c r="C670" s="95"/>
      <c r="D670" s="54"/>
      <c r="E670" s="8"/>
      <c r="F670" s="8"/>
      <c r="G670" s="8"/>
      <c r="H670" s="48"/>
      <c r="I670" s="49"/>
      <c r="J670" s="8"/>
      <c r="K670" s="9"/>
      <c r="L670" s="104" t="str">
        <f t="shared" si="124"/>
        <v/>
      </c>
      <c r="M670" s="105" t="str">
        <f t="shared" si="132"/>
        <v/>
      </c>
      <c r="N670" s="93">
        <f t="shared" si="126"/>
        <v>0</v>
      </c>
      <c r="O670" s="106">
        <f t="shared" si="127"/>
        <v>0</v>
      </c>
      <c r="P670" s="93" t="str">
        <f t="shared" si="128"/>
        <v>Dins Periode Legal</v>
      </c>
      <c r="Q670" s="93" t="str">
        <f t="shared" si="129"/>
        <v xml:space="preserve"> - Dins Periode Legal</v>
      </c>
      <c r="R670" s="93" t="str">
        <f t="shared" si="125"/>
        <v xml:space="preserve"> - Import Total</v>
      </c>
      <c r="S670" s="110">
        <f t="shared" si="130"/>
        <v>0</v>
      </c>
      <c r="T670" s="107">
        <f t="shared" si="131"/>
        <v>0</v>
      </c>
      <c r="V670" s="91"/>
      <c r="W670" s="91"/>
      <c r="X670" s="91"/>
      <c r="Y670" s="91"/>
      <c r="Z670" s="91"/>
      <c r="AA670" s="91"/>
    </row>
    <row r="671" spans="3:27" x14ac:dyDescent="0.25">
      <c r="C671" s="95"/>
      <c r="D671" s="54"/>
      <c r="E671" s="8"/>
      <c r="F671" s="8"/>
      <c r="G671" s="8"/>
      <c r="H671" s="48"/>
      <c r="I671" s="49"/>
      <c r="J671" s="8"/>
      <c r="K671" s="9"/>
      <c r="L671" s="104" t="str">
        <f t="shared" si="124"/>
        <v/>
      </c>
      <c r="M671" s="105" t="str">
        <f t="shared" si="132"/>
        <v/>
      </c>
      <c r="N671" s="93">
        <f t="shared" si="126"/>
        <v>0</v>
      </c>
      <c r="O671" s="106">
        <f t="shared" si="127"/>
        <v>0</v>
      </c>
      <c r="P671" s="93" t="str">
        <f t="shared" si="128"/>
        <v>Dins Periode Legal</v>
      </c>
      <c r="Q671" s="93" t="str">
        <f t="shared" si="129"/>
        <v xml:space="preserve"> - Dins Periode Legal</v>
      </c>
      <c r="R671" s="93" t="str">
        <f t="shared" si="125"/>
        <v xml:space="preserve"> - Import Total</v>
      </c>
      <c r="S671" s="110">
        <f t="shared" si="130"/>
        <v>0</v>
      </c>
      <c r="T671" s="107">
        <f t="shared" si="131"/>
        <v>0</v>
      </c>
      <c r="V671" s="91"/>
      <c r="W671" s="91"/>
      <c r="X671" s="91"/>
      <c r="Y671" s="91"/>
      <c r="Z671" s="91"/>
      <c r="AA671" s="91"/>
    </row>
    <row r="672" spans="3:27" x14ac:dyDescent="0.25">
      <c r="C672" s="95"/>
      <c r="D672" s="54"/>
      <c r="E672" s="8"/>
      <c r="F672" s="8"/>
      <c r="G672" s="8"/>
      <c r="H672" s="48"/>
      <c r="I672" s="49"/>
      <c r="J672" s="8"/>
      <c r="K672" s="9"/>
      <c r="L672" s="104" t="str">
        <f t="shared" si="124"/>
        <v/>
      </c>
      <c r="M672" s="105" t="str">
        <f t="shared" si="132"/>
        <v/>
      </c>
      <c r="N672" s="93">
        <f t="shared" si="126"/>
        <v>0</v>
      </c>
      <c r="O672" s="106">
        <f t="shared" si="127"/>
        <v>0</v>
      </c>
      <c r="P672" s="93" t="str">
        <f t="shared" si="128"/>
        <v>Dins Periode Legal</v>
      </c>
      <c r="Q672" s="93" t="str">
        <f t="shared" si="129"/>
        <v xml:space="preserve"> - Dins Periode Legal</v>
      </c>
      <c r="R672" s="93" t="str">
        <f t="shared" si="125"/>
        <v xml:space="preserve"> - Import Total</v>
      </c>
      <c r="S672" s="110">
        <f t="shared" si="130"/>
        <v>0</v>
      </c>
      <c r="T672" s="107">
        <f t="shared" si="131"/>
        <v>0</v>
      </c>
      <c r="V672" s="91"/>
      <c r="W672" s="91"/>
      <c r="X672" s="91"/>
      <c r="Y672" s="91"/>
      <c r="Z672" s="91"/>
      <c r="AA672" s="91"/>
    </row>
    <row r="673" spans="3:27" x14ac:dyDescent="0.25">
      <c r="C673" s="95"/>
      <c r="D673" s="54"/>
      <c r="E673" s="8"/>
      <c r="F673" s="8"/>
      <c r="G673" s="8"/>
      <c r="H673" s="48"/>
      <c r="I673" s="49"/>
      <c r="J673" s="8"/>
      <c r="K673" s="9"/>
      <c r="L673" s="104" t="str">
        <f t="shared" si="124"/>
        <v/>
      </c>
      <c r="M673" s="105" t="str">
        <f t="shared" si="132"/>
        <v/>
      </c>
      <c r="N673" s="93">
        <f t="shared" si="126"/>
        <v>0</v>
      </c>
      <c r="O673" s="106">
        <f t="shared" si="127"/>
        <v>0</v>
      </c>
      <c r="P673" s="93" t="str">
        <f t="shared" si="128"/>
        <v>Dins Periode Legal</v>
      </c>
      <c r="Q673" s="93" t="str">
        <f t="shared" si="129"/>
        <v xml:space="preserve"> - Dins Periode Legal</v>
      </c>
      <c r="R673" s="93" t="str">
        <f t="shared" si="125"/>
        <v xml:space="preserve"> - Import Total</v>
      </c>
      <c r="S673" s="110">
        <f t="shared" si="130"/>
        <v>0</v>
      </c>
      <c r="T673" s="107">
        <f t="shared" si="131"/>
        <v>0</v>
      </c>
      <c r="V673" s="91"/>
      <c r="W673" s="91"/>
      <c r="X673" s="91"/>
      <c r="Y673" s="91"/>
      <c r="Z673" s="91"/>
      <c r="AA673" s="91"/>
    </row>
    <row r="674" spans="3:27" x14ac:dyDescent="0.25">
      <c r="C674" s="95"/>
      <c r="D674" s="54"/>
      <c r="E674" s="8"/>
      <c r="F674" s="8"/>
      <c r="G674" s="8"/>
      <c r="H674" s="48"/>
      <c r="I674" s="49"/>
      <c r="J674" s="8"/>
      <c r="K674" s="9"/>
      <c r="L674" s="104" t="str">
        <f t="shared" si="124"/>
        <v/>
      </c>
      <c r="M674" s="105" t="str">
        <f t="shared" si="132"/>
        <v/>
      </c>
      <c r="N674" s="93">
        <f t="shared" si="126"/>
        <v>0</v>
      </c>
      <c r="O674" s="106">
        <f t="shared" si="127"/>
        <v>0</v>
      </c>
      <c r="P674" s="93" t="str">
        <f t="shared" si="128"/>
        <v>Dins Periode Legal</v>
      </c>
      <c r="Q674" s="93" t="str">
        <f t="shared" si="129"/>
        <v xml:space="preserve"> - Dins Periode Legal</v>
      </c>
      <c r="R674" s="93" t="str">
        <f t="shared" si="125"/>
        <v xml:space="preserve"> - Import Total</v>
      </c>
      <c r="S674" s="110">
        <f t="shared" si="130"/>
        <v>0</v>
      </c>
      <c r="T674" s="107">
        <f t="shared" si="131"/>
        <v>0</v>
      </c>
      <c r="V674" s="91"/>
      <c r="W674" s="91"/>
      <c r="X674" s="91"/>
      <c r="Y674" s="91"/>
      <c r="Z674" s="91"/>
      <c r="AA674" s="91"/>
    </row>
    <row r="675" spans="3:27" x14ac:dyDescent="0.25">
      <c r="C675" s="95"/>
      <c r="D675" s="54"/>
      <c r="E675" s="8"/>
      <c r="F675" s="8"/>
      <c r="G675" s="8"/>
      <c r="H675" s="48"/>
      <c r="I675" s="49"/>
      <c r="J675" s="8"/>
      <c r="K675" s="9"/>
      <c r="L675" s="104" t="str">
        <f t="shared" si="124"/>
        <v/>
      </c>
      <c r="M675" s="105" t="str">
        <f t="shared" si="132"/>
        <v/>
      </c>
      <c r="N675" s="93">
        <f t="shared" si="126"/>
        <v>0</v>
      </c>
      <c r="O675" s="106">
        <f t="shared" si="127"/>
        <v>0</v>
      </c>
      <c r="P675" s="93" t="str">
        <f t="shared" si="128"/>
        <v>Dins Periode Legal</v>
      </c>
      <c r="Q675" s="93" t="str">
        <f t="shared" si="129"/>
        <v xml:space="preserve"> - Dins Periode Legal</v>
      </c>
      <c r="R675" s="93" t="str">
        <f t="shared" si="125"/>
        <v xml:space="preserve"> - Import Total</v>
      </c>
      <c r="S675" s="110">
        <f t="shared" si="130"/>
        <v>0</v>
      </c>
      <c r="T675" s="107">
        <f t="shared" si="131"/>
        <v>0</v>
      </c>
      <c r="V675" s="91"/>
      <c r="W675" s="91"/>
      <c r="X675" s="91"/>
      <c r="Y675" s="91"/>
      <c r="Z675" s="91"/>
      <c r="AA675" s="91"/>
    </row>
    <row r="676" spans="3:27" x14ac:dyDescent="0.25">
      <c r="C676" s="95"/>
      <c r="D676" s="54"/>
      <c r="E676" s="8"/>
      <c r="F676" s="8"/>
      <c r="G676" s="8"/>
      <c r="H676" s="48"/>
      <c r="I676" s="49"/>
      <c r="J676" s="8"/>
      <c r="K676" s="9"/>
      <c r="L676" s="104" t="str">
        <f t="shared" si="124"/>
        <v/>
      </c>
      <c r="M676" s="105" t="str">
        <f t="shared" si="132"/>
        <v/>
      </c>
      <c r="N676" s="93">
        <f t="shared" si="126"/>
        <v>0</v>
      </c>
      <c r="O676" s="106">
        <f t="shared" si="127"/>
        <v>0</v>
      </c>
      <c r="P676" s="93" t="str">
        <f t="shared" si="128"/>
        <v>Dins Periode Legal</v>
      </c>
      <c r="Q676" s="93" t="str">
        <f t="shared" si="129"/>
        <v xml:space="preserve"> - Dins Periode Legal</v>
      </c>
      <c r="R676" s="93" t="str">
        <f t="shared" si="125"/>
        <v xml:space="preserve"> - Import Total</v>
      </c>
      <c r="S676" s="110">
        <f t="shared" si="130"/>
        <v>0</v>
      </c>
      <c r="T676" s="107">
        <f t="shared" si="131"/>
        <v>0</v>
      </c>
      <c r="V676" s="91"/>
      <c r="W676" s="91"/>
      <c r="X676" s="91"/>
      <c r="Y676" s="91"/>
      <c r="Z676" s="91"/>
      <c r="AA676" s="91"/>
    </row>
    <row r="677" spans="3:27" x14ac:dyDescent="0.25">
      <c r="C677" s="95"/>
      <c r="D677" s="54"/>
      <c r="E677" s="8"/>
      <c r="F677" s="8"/>
      <c r="G677" s="8"/>
      <c r="H677" s="48"/>
      <c r="I677" s="49"/>
      <c r="J677" s="8"/>
      <c r="K677" s="9"/>
      <c r="L677" s="104" t="str">
        <f t="shared" si="124"/>
        <v/>
      </c>
      <c r="M677" s="105" t="str">
        <f t="shared" si="132"/>
        <v/>
      </c>
      <c r="N677" s="93">
        <f t="shared" si="126"/>
        <v>0</v>
      </c>
      <c r="O677" s="106">
        <f t="shared" si="127"/>
        <v>0</v>
      </c>
      <c r="P677" s="93" t="str">
        <f t="shared" si="128"/>
        <v>Dins Periode Legal</v>
      </c>
      <c r="Q677" s="93" t="str">
        <f t="shared" si="129"/>
        <v xml:space="preserve"> - Dins Periode Legal</v>
      </c>
      <c r="R677" s="93" t="str">
        <f t="shared" si="125"/>
        <v xml:space="preserve"> - Import Total</v>
      </c>
      <c r="S677" s="110">
        <f t="shared" si="130"/>
        <v>0</v>
      </c>
      <c r="T677" s="107">
        <f t="shared" si="131"/>
        <v>0</v>
      </c>
      <c r="V677" s="91"/>
      <c r="W677" s="91"/>
      <c r="X677" s="91"/>
      <c r="Y677" s="91"/>
      <c r="Z677" s="91"/>
      <c r="AA677" s="91"/>
    </row>
    <row r="678" spans="3:27" x14ac:dyDescent="0.25">
      <c r="C678" s="95"/>
      <c r="D678" s="54"/>
      <c r="E678" s="8"/>
      <c r="F678" s="8"/>
      <c r="G678" s="8"/>
      <c r="H678" s="48"/>
      <c r="I678" s="49"/>
      <c r="J678" s="8"/>
      <c r="K678" s="9"/>
      <c r="L678" s="104" t="str">
        <f t="shared" si="124"/>
        <v/>
      </c>
      <c r="M678" s="105" t="str">
        <f t="shared" si="132"/>
        <v/>
      </c>
      <c r="N678" s="93">
        <f t="shared" si="126"/>
        <v>0</v>
      </c>
      <c r="O678" s="106">
        <f t="shared" si="127"/>
        <v>0</v>
      </c>
      <c r="P678" s="93" t="str">
        <f t="shared" si="128"/>
        <v>Dins Periode Legal</v>
      </c>
      <c r="Q678" s="93" t="str">
        <f t="shared" si="129"/>
        <v xml:space="preserve"> - Dins Periode Legal</v>
      </c>
      <c r="R678" s="93" t="str">
        <f t="shared" si="125"/>
        <v xml:space="preserve"> - Import Total</v>
      </c>
      <c r="S678" s="110">
        <f t="shared" si="130"/>
        <v>0</v>
      </c>
      <c r="T678" s="107">
        <f t="shared" si="131"/>
        <v>0</v>
      </c>
      <c r="V678" s="91"/>
      <c r="W678" s="91"/>
      <c r="X678" s="91"/>
      <c r="Y678" s="91"/>
      <c r="Z678" s="91"/>
      <c r="AA678" s="91"/>
    </row>
    <row r="679" spans="3:27" x14ac:dyDescent="0.25">
      <c r="C679" s="95"/>
      <c r="D679" s="54"/>
      <c r="E679" s="8"/>
      <c r="F679" s="8"/>
      <c r="G679" s="8"/>
      <c r="H679" s="48"/>
      <c r="I679" s="49"/>
      <c r="J679" s="8"/>
      <c r="K679" s="9"/>
      <c r="L679" s="104" t="str">
        <f t="shared" si="124"/>
        <v/>
      </c>
      <c r="M679" s="105" t="str">
        <f t="shared" si="132"/>
        <v/>
      </c>
      <c r="N679" s="93">
        <f t="shared" si="126"/>
        <v>0</v>
      </c>
      <c r="O679" s="106">
        <f t="shared" si="127"/>
        <v>0</v>
      </c>
      <c r="P679" s="93" t="str">
        <f t="shared" si="128"/>
        <v>Dins Periode Legal</v>
      </c>
      <c r="Q679" s="93" t="str">
        <f t="shared" si="129"/>
        <v xml:space="preserve"> - Dins Periode Legal</v>
      </c>
      <c r="R679" s="93" t="str">
        <f t="shared" si="125"/>
        <v xml:space="preserve"> - Import Total</v>
      </c>
      <c r="S679" s="110">
        <f t="shared" si="130"/>
        <v>0</v>
      </c>
      <c r="T679" s="107">
        <f t="shared" si="131"/>
        <v>0</v>
      </c>
      <c r="V679" s="91"/>
      <c r="W679" s="91"/>
      <c r="X679" s="91"/>
      <c r="Y679" s="91"/>
      <c r="Z679" s="91"/>
      <c r="AA679" s="91"/>
    </row>
    <row r="680" spans="3:27" x14ac:dyDescent="0.25">
      <c r="C680" s="95"/>
      <c r="D680" s="54"/>
      <c r="E680" s="8"/>
      <c r="F680" s="8"/>
      <c r="G680" s="8"/>
      <c r="H680" s="48"/>
      <c r="I680" s="49"/>
      <c r="J680" s="8"/>
      <c r="K680" s="9"/>
      <c r="L680" s="104" t="str">
        <f t="shared" si="124"/>
        <v/>
      </c>
      <c r="M680" s="105" t="str">
        <f t="shared" si="132"/>
        <v/>
      </c>
      <c r="N680" s="93">
        <f t="shared" si="126"/>
        <v>0</v>
      </c>
      <c r="O680" s="106">
        <f t="shared" si="127"/>
        <v>0</v>
      </c>
      <c r="P680" s="93" t="str">
        <f t="shared" si="128"/>
        <v>Dins Periode Legal</v>
      </c>
      <c r="Q680" s="93" t="str">
        <f t="shared" si="129"/>
        <v xml:space="preserve"> - Dins Periode Legal</v>
      </c>
      <c r="R680" s="93" t="str">
        <f t="shared" si="125"/>
        <v xml:space="preserve"> - Import Total</v>
      </c>
      <c r="S680" s="110">
        <f t="shared" si="130"/>
        <v>0</v>
      </c>
      <c r="T680" s="107">
        <f t="shared" si="131"/>
        <v>0</v>
      </c>
      <c r="V680" s="91"/>
      <c r="W680" s="91"/>
      <c r="X680" s="91"/>
      <c r="Y680" s="91"/>
      <c r="Z680" s="91"/>
      <c r="AA680" s="91"/>
    </row>
    <row r="681" spans="3:27" x14ac:dyDescent="0.25">
      <c r="C681" s="95"/>
      <c r="D681" s="54"/>
      <c r="E681" s="8"/>
      <c r="F681" s="8"/>
      <c r="G681" s="8"/>
      <c r="H681" s="48"/>
      <c r="I681" s="49"/>
      <c r="J681" s="8"/>
      <c r="K681" s="9"/>
      <c r="L681" s="104" t="str">
        <f t="shared" si="124"/>
        <v/>
      </c>
      <c r="M681" s="105" t="str">
        <f t="shared" si="132"/>
        <v/>
      </c>
      <c r="N681" s="93">
        <f t="shared" si="126"/>
        <v>0</v>
      </c>
      <c r="O681" s="106">
        <f t="shared" si="127"/>
        <v>0</v>
      </c>
      <c r="P681" s="93" t="str">
        <f t="shared" si="128"/>
        <v>Dins Periode Legal</v>
      </c>
      <c r="Q681" s="93" t="str">
        <f t="shared" si="129"/>
        <v xml:space="preserve"> - Dins Periode Legal</v>
      </c>
      <c r="R681" s="93" t="str">
        <f t="shared" si="125"/>
        <v xml:space="preserve"> - Import Total</v>
      </c>
      <c r="S681" s="110">
        <f t="shared" si="130"/>
        <v>0</v>
      </c>
      <c r="T681" s="107">
        <f t="shared" si="131"/>
        <v>0</v>
      </c>
      <c r="V681" s="91"/>
      <c r="W681" s="91"/>
      <c r="X681" s="91"/>
      <c r="Y681" s="91"/>
      <c r="Z681" s="91"/>
      <c r="AA681" s="91"/>
    </row>
    <row r="682" spans="3:27" x14ac:dyDescent="0.25">
      <c r="C682" s="95"/>
      <c r="D682" s="54"/>
      <c r="E682" s="8"/>
      <c r="F682" s="8"/>
      <c r="G682" s="8"/>
      <c r="H682" s="48"/>
      <c r="I682" s="49"/>
      <c r="J682" s="8"/>
      <c r="K682" s="9"/>
      <c r="L682" s="104" t="str">
        <f t="shared" si="124"/>
        <v/>
      </c>
      <c r="M682" s="105" t="str">
        <f t="shared" si="132"/>
        <v/>
      </c>
      <c r="N682" s="93">
        <f t="shared" si="126"/>
        <v>0</v>
      </c>
      <c r="O682" s="106">
        <f t="shared" si="127"/>
        <v>0</v>
      </c>
      <c r="P682" s="93" t="str">
        <f t="shared" si="128"/>
        <v>Dins Periode Legal</v>
      </c>
      <c r="Q682" s="93" t="str">
        <f t="shared" si="129"/>
        <v xml:space="preserve"> - Dins Periode Legal</v>
      </c>
      <c r="R682" s="93" t="str">
        <f t="shared" si="125"/>
        <v xml:space="preserve"> - Import Total</v>
      </c>
      <c r="S682" s="110">
        <f t="shared" si="130"/>
        <v>0</v>
      </c>
      <c r="T682" s="107">
        <f t="shared" si="131"/>
        <v>0</v>
      </c>
      <c r="V682" s="91"/>
      <c r="W682" s="91"/>
      <c r="X682" s="91"/>
      <c r="Y682" s="91"/>
      <c r="Z682" s="91"/>
      <c r="AA682" s="91"/>
    </row>
    <row r="683" spans="3:27" x14ac:dyDescent="0.25">
      <c r="C683" s="95"/>
      <c r="D683" s="54"/>
      <c r="E683" s="8"/>
      <c r="F683" s="8"/>
      <c r="G683" s="8"/>
      <c r="H683" s="48"/>
      <c r="I683" s="49"/>
      <c r="J683" s="8"/>
      <c r="K683" s="9"/>
      <c r="L683" s="104" t="str">
        <f t="shared" si="124"/>
        <v/>
      </c>
      <c r="M683" s="105" t="str">
        <f t="shared" si="132"/>
        <v/>
      </c>
      <c r="N683" s="93">
        <f t="shared" si="126"/>
        <v>0</v>
      </c>
      <c r="O683" s="106">
        <f t="shared" si="127"/>
        <v>0</v>
      </c>
      <c r="P683" s="93" t="str">
        <f t="shared" si="128"/>
        <v>Dins Periode Legal</v>
      </c>
      <c r="Q683" s="93" t="str">
        <f t="shared" si="129"/>
        <v xml:space="preserve"> - Dins Periode Legal</v>
      </c>
      <c r="R683" s="93" t="str">
        <f t="shared" si="125"/>
        <v xml:space="preserve"> - Import Total</v>
      </c>
      <c r="S683" s="110">
        <f t="shared" si="130"/>
        <v>0</v>
      </c>
      <c r="T683" s="107">
        <f t="shared" si="131"/>
        <v>0</v>
      </c>
      <c r="V683" s="91"/>
      <c r="W683" s="91"/>
      <c r="X683" s="91"/>
      <c r="Y683" s="91"/>
      <c r="Z683" s="91"/>
      <c r="AA683" s="91"/>
    </row>
    <row r="684" spans="3:27" x14ac:dyDescent="0.25">
      <c r="C684" s="95"/>
      <c r="D684" s="54"/>
      <c r="E684" s="8"/>
      <c r="F684" s="8"/>
      <c r="G684" s="8"/>
      <c r="H684" s="48"/>
      <c r="I684" s="49"/>
      <c r="J684" s="8"/>
      <c r="K684" s="9"/>
      <c r="L684" s="104" t="str">
        <f t="shared" si="124"/>
        <v/>
      </c>
      <c r="M684" s="105" t="str">
        <f t="shared" si="132"/>
        <v/>
      </c>
      <c r="N684" s="93">
        <f t="shared" si="126"/>
        <v>0</v>
      </c>
      <c r="O684" s="106">
        <f t="shared" si="127"/>
        <v>0</v>
      </c>
      <c r="P684" s="93" t="str">
        <f t="shared" si="128"/>
        <v>Dins Periode Legal</v>
      </c>
      <c r="Q684" s="93" t="str">
        <f t="shared" si="129"/>
        <v xml:space="preserve"> - Dins Periode Legal</v>
      </c>
      <c r="R684" s="93" t="str">
        <f t="shared" si="125"/>
        <v xml:space="preserve"> - Import Total</v>
      </c>
      <c r="S684" s="110">
        <f t="shared" si="130"/>
        <v>0</v>
      </c>
      <c r="T684" s="107">
        <f t="shared" si="131"/>
        <v>0</v>
      </c>
      <c r="V684" s="91"/>
      <c r="W684" s="91"/>
      <c r="X684" s="91"/>
      <c r="Y684" s="91"/>
      <c r="Z684" s="91"/>
      <c r="AA684" s="91"/>
    </row>
    <row r="685" spans="3:27" x14ac:dyDescent="0.25">
      <c r="C685" s="95"/>
      <c r="D685" s="54"/>
      <c r="E685" s="8"/>
      <c r="F685" s="8"/>
      <c r="G685" s="8"/>
      <c r="H685" s="48"/>
      <c r="I685" s="49"/>
      <c r="J685" s="8"/>
      <c r="K685" s="9"/>
      <c r="L685" s="104" t="str">
        <f t="shared" si="124"/>
        <v/>
      </c>
      <c r="M685" s="105" t="str">
        <f t="shared" si="132"/>
        <v/>
      </c>
      <c r="N685" s="93">
        <f t="shared" si="126"/>
        <v>0</v>
      </c>
      <c r="O685" s="106">
        <f t="shared" si="127"/>
        <v>0</v>
      </c>
      <c r="P685" s="93" t="str">
        <f t="shared" si="128"/>
        <v>Dins Periode Legal</v>
      </c>
      <c r="Q685" s="93" t="str">
        <f t="shared" si="129"/>
        <v xml:space="preserve"> - Dins Periode Legal</v>
      </c>
      <c r="R685" s="93" t="str">
        <f t="shared" si="125"/>
        <v xml:space="preserve"> - Import Total</v>
      </c>
      <c r="S685" s="110">
        <f t="shared" si="130"/>
        <v>0</v>
      </c>
      <c r="T685" s="107">
        <f t="shared" si="131"/>
        <v>0</v>
      </c>
      <c r="V685" s="91"/>
      <c r="W685" s="91"/>
      <c r="X685" s="91"/>
      <c r="Y685" s="91"/>
      <c r="Z685" s="91"/>
      <c r="AA685" s="91"/>
    </row>
    <row r="686" spans="3:27" x14ac:dyDescent="0.25">
      <c r="C686" s="95"/>
      <c r="D686" s="54"/>
      <c r="E686" s="8"/>
      <c r="F686" s="8"/>
      <c r="G686" s="8"/>
      <c r="H686" s="48"/>
      <c r="I686" s="49"/>
      <c r="J686" s="8"/>
      <c r="K686" s="9"/>
      <c r="L686" s="104" t="str">
        <f t="shared" ref="L686:L695" si="133">IF(D686="","",MONTH(D686))</f>
        <v/>
      </c>
      <c r="M686" s="105" t="str">
        <f t="shared" si="132"/>
        <v/>
      </c>
      <c r="N686" s="93">
        <f t="shared" si="126"/>
        <v>0</v>
      </c>
      <c r="O686" s="106">
        <f t="shared" si="127"/>
        <v>0</v>
      </c>
      <c r="P686" s="93" t="str">
        <f t="shared" si="128"/>
        <v>Dins Periode Legal</v>
      </c>
      <c r="Q686" s="93" t="str">
        <f t="shared" si="129"/>
        <v xml:space="preserve"> - Dins Periode Legal</v>
      </c>
      <c r="R686" s="93" t="str">
        <f t="shared" ref="R686:R732" si="134">CONCATENATE($M686," - Import Total")</f>
        <v xml:space="preserve"> - Import Total</v>
      </c>
      <c r="S686" s="110">
        <f t="shared" si="130"/>
        <v>0</v>
      </c>
      <c r="T686" s="107">
        <f t="shared" si="131"/>
        <v>0</v>
      </c>
      <c r="V686" s="91"/>
      <c r="W686" s="91"/>
      <c r="X686" s="91"/>
      <c r="Y686" s="91"/>
      <c r="Z686" s="91"/>
      <c r="AA686" s="91"/>
    </row>
    <row r="687" spans="3:27" x14ac:dyDescent="0.25">
      <c r="C687" s="95"/>
      <c r="D687" s="54"/>
      <c r="E687" s="8"/>
      <c r="F687" s="8"/>
      <c r="G687" s="8"/>
      <c r="H687" s="48"/>
      <c r="I687" s="49"/>
      <c r="J687" s="8"/>
      <c r="K687" s="9"/>
      <c r="L687" s="104" t="str">
        <f t="shared" si="133"/>
        <v/>
      </c>
      <c r="M687" s="105" t="str">
        <f t="shared" si="132"/>
        <v/>
      </c>
      <c r="N687" s="93">
        <f t="shared" si="126"/>
        <v>0</v>
      </c>
      <c r="O687" s="106">
        <f t="shared" si="127"/>
        <v>0</v>
      </c>
      <c r="P687" s="93" t="str">
        <f t="shared" si="128"/>
        <v>Dins Periode Legal</v>
      </c>
      <c r="Q687" s="93" t="str">
        <f t="shared" si="129"/>
        <v xml:space="preserve"> - Dins Periode Legal</v>
      </c>
      <c r="R687" s="93" t="str">
        <f t="shared" si="134"/>
        <v xml:space="preserve"> - Import Total</v>
      </c>
      <c r="S687" s="110">
        <f t="shared" si="130"/>
        <v>0</v>
      </c>
      <c r="T687" s="107">
        <f t="shared" si="131"/>
        <v>0</v>
      </c>
      <c r="V687" s="91"/>
      <c r="W687" s="91"/>
      <c r="X687" s="91"/>
      <c r="Y687" s="91"/>
      <c r="Z687" s="91"/>
      <c r="AA687" s="91"/>
    </row>
    <row r="688" spans="3:27" x14ac:dyDescent="0.25">
      <c r="C688" s="95"/>
      <c r="D688" s="54"/>
      <c r="E688" s="8"/>
      <c r="F688" s="8"/>
      <c r="G688" s="8"/>
      <c r="H688" s="48"/>
      <c r="I688" s="49"/>
      <c r="J688" s="8"/>
      <c r="K688" s="9"/>
      <c r="L688" s="104" t="str">
        <f t="shared" si="133"/>
        <v/>
      </c>
      <c r="M688" s="105" t="str">
        <f t="shared" si="132"/>
        <v/>
      </c>
      <c r="N688" s="93">
        <f t="shared" si="126"/>
        <v>0</v>
      </c>
      <c r="O688" s="106">
        <f t="shared" si="127"/>
        <v>0</v>
      </c>
      <c r="P688" s="93" t="str">
        <f t="shared" si="128"/>
        <v>Dins Periode Legal</v>
      </c>
      <c r="Q688" s="93" t="str">
        <f t="shared" si="129"/>
        <v xml:space="preserve"> - Dins Periode Legal</v>
      </c>
      <c r="R688" s="93" t="str">
        <f t="shared" si="134"/>
        <v xml:space="preserve"> - Import Total</v>
      </c>
      <c r="S688" s="110">
        <f t="shared" si="130"/>
        <v>0</v>
      </c>
      <c r="T688" s="107">
        <f t="shared" si="131"/>
        <v>0</v>
      </c>
      <c r="V688" s="91"/>
      <c r="W688" s="91"/>
      <c r="X688" s="91"/>
      <c r="Y688" s="91"/>
      <c r="Z688" s="91"/>
      <c r="AA688" s="91"/>
    </row>
    <row r="689" spans="3:27" x14ac:dyDescent="0.25">
      <c r="C689" s="95"/>
      <c r="D689" s="54"/>
      <c r="E689" s="8"/>
      <c r="F689" s="8"/>
      <c r="G689" s="8"/>
      <c r="H689" s="48"/>
      <c r="I689" s="49"/>
      <c r="J689" s="8"/>
      <c r="K689" s="9"/>
      <c r="L689" s="104" t="str">
        <f t="shared" si="133"/>
        <v/>
      </c>
      <c r="M689" s="105" t="str">
        <f t="shared" si="132"/>
        <v/>
      </c>
      <c r="N689" s="93">
        <f t="shared" si="126"/>
        <v>0</v>
      </c>
      <c r="O689" s="106">
        <f t="shared" si="127"/>
        <v>0</v>
      </c>
      <c r="P689" s="93" t="str">
        <f t="shared" si="128"/>
        <v>Dins Periode Legal</v>
      </c>
      <c r="Q689" s="93" t="str">
        <f t="shared" si="129"/>
        <v xml:space="preserve"> - Dins Periode Legal</v>
      </c>
      <c r="R689" s="93" t="str">
        <f t="shared" si="134"/>
        <v xml:space="preserve"> - Import Total</v>
      </c>
      <c r="S689" s="110">
        <f t="shared" si="130"/>
        <v>0</v>
      </c>
      <c r="T689" s="107">
        <f t="shared" si="131"/>
        <v>0</v>
      </c>
      <c r="V689" s="91"/>
      <c r="W689" s="91"/>
      <c r="X689" s="91"/>
      <c r="Y689" s="91"/>
      <c r="Z689" s="91"/>
      <c r="AA689" s="91"/>
    </row>
    <row r="690" spans="3:27" x14ac:dyDescent="0.25">
      <c r="C690" s="95"/>
      <c r="D690" s="54"/>
      <c r="E690" s="8"/>
      <c r="F690" s="8"/>
      <c r="G690" s="8"/>
      <c r="H690" s="48"/>
      <c r="I690" s="49"/>
      <c r="J690" s="8"/>
      <c r="K690" s="9"/>
      <c r="L690" s="104" t="str">
        <f t="shared" si="133"/>
        <v/>
      </c>
      <c r="M690" s="105" t="str">
        <f t="shared" si="132"/>
        <v/>
      </c>
      <c r="N690" s="93">
        <f t="shared" si="126"/>
        <v>0</v>
      </c>
      <c r="O690" s="106">
        <f t="shared" si="127"/>
        <v>0</v>
      </c>
      <c r="P690" s="93" t="str">
        <f t="shared" si="128"/>
        <v>Dins Periode Legal</v>
      </c>
      <c r="Q690" s="93" t="str">
        <f t="shared" si="129"/>
        <v xml:space="preserve"> - Dins Periode Legal</v>
      </c>
      <c r="R690" s="93" t="str">
        <f t="shared" si="134"/>
        <v xml:space="preserve"> - Import Total</v>
      </c>
      <c r="S690" s="110">
        <f t="shared" si="130"/>
        <v>0</v>
      </c>
      <c r="T690" s="107">
        <f t="shared" si="131"/>
        <v>0</v>
      </c>
      <c r="V690" s="91"/>
      <c r="W690" s="91"/>
      <c r="X690" s="91"/>
      <c r="Y690" s="91"/>
      <c r="Z690" s="91"/>
      <c r="AA690" s="91"/>
    </row>
    <row r="691" spans="3:27" x14ac:dyDescent="0.25">
      <c r="C691" s="95"/>
      <c r="D691" s="54"/>
      <c r="E691" s="8"/>
      <c r="F691" s="8"/>
      <c r="G691" s="8"/>
      <c r="H691" s="48"/>
      <c r="I691" s="49"/>
      <c r="J691" s="8"/>
      <c r="K691" s="9"/>
      <c r="L691" s="104" t="str">
        <f t="shared" si="133"/>
        <v/>
      </c>
      <c r="M691" s="105" t="str">
        <f t="shared" si="132"/>
        <v/>
      </c>
      <c r="N691" s="93">
        <f t="shared" si="126"/>
        <v>0</v>
      </c>
      <c r="O691" s="106">
        <f t="shared" si="127"/>
        <v>0</v>
      </c>
      <c r="P691" s="93" t="str">
        <f t="shared" si="128"/>
        <v>Dins Periode Legal</v>
      </c>
      <c r="Q691" s="93" t="str">
        <f t="shared" si="129"/>
        <v xml:space="preserve"> - Dins Periode Legal</v>
      </c>
      <c r="R691" s="93" t="str">
        <f t="shared" si="134"/>
        <v xml:space="preserve"> - Import Total</v>
      </c>
      <c r="S691" s="110">
        <f t="shared" si="130"/>
        <v>0</v>
      </c>
      <c r="T691" s="107">
        <f t="shared" si="131"/>
        <v>0</v>
      </c>
      <c r="V691" s="91"/>
      <c r="W691" s="91"/>
      <c r="X691" s="91"/>
      <c r="Y691" s="91"/>
      <c r="Z691" s="91"/>
      <c r="AA691" s="91"/>
    </row>
    <row r="692" spans="3:27" x14ac:dyDescent="0.25">
      <c r="C692" s="95"/>
      <c r="D692" s="54"/>
      <c r="E692" s="8"/>
      <c r="F692" s="8"/>
      <c r="G692" s="8"/>
      <c r="H692" s="48"/>
      <c r="I692" s="49"/>
      <c r="J692" s="8"/>
      <c r="K692" s="9"/>
      <c r="L692" s="104" t="str">
        <f t="shared" si="133"/>
        <v/>
      </c>
      <c r="M692" s="105" t="str">
        <f t="shared" si="132"/>
        <v/>
      </c>
      <c r="N692" s="93">
        <f t="shared" si="126"/>
        <v>0</v>
      </c>
      <c r="O692" s="106">
        <f t="shared" si="127"/>
        <v>0</v>
      </c>
      <c r="P692" s="93" t="str">
        <f t="shared" si="128"/>
        <v>Dins Periode Legal</v>
      </c>
      <c r="Q692" s="93" t="str">
        <f t="shared" si="129"/>
        <v xml:space="preserve"> - Dins Periode Legal</v>
      </c>
      <c r="R692" s="93" t="str">
        <f t="shared" si="134"/>
        <v xml:space="preserve"> - Import Total</v>
      </c>
      <c r="S692" s="110">
        <f t="shared" si="130"/>
        <v>0</v>
      </c>
      <c r="T692" s="107">
        <f t="shared" si="131"/>
        <v>0</v>
      </c>
      <c r="V692" s="91"/>
      <c r="W692" s="91"/>
      <c r="X692" s="91"/>
      <c r="Y692" s="91"/>
      <c r="Z692" s="91"/>
      <c r="AA692" s="91"/>
    </row>
    <row r="693" spans="3:27" x14ac:dyDescent="0.25">
      <c r="C693" s="95"/>
      <c r="D693" s="54"/>
      <c r="E693" s="8"/>
      <c r="F693" s="8"/>
      <c r="G693" s="8"/>
      <c r="H693" s="48"/>
      <c r="I693" s="49"/>
      <c r="J693" s="8"/>
      <c r="K693" s="9"/>
      <c r="L693" s="104" t="str">
        <f t="shared" si="133"/>
        <v/>
      </c>
      <c r="M693" s="105" t="str">
        <f t="shared" si="132"/>
        <v/>
      </c>
      <c r="N693" s="93">
        <f t="shared" si="126"/>
        <v>0</v>
      </c>
      <c r="O693" s="106">
        <f t="shared" si="127"/>
        <v>0</v>
      </c>
      <c r="P693" s="93" t="str">
        <f t="shared" si="128"/>
        <v>Dins Periode Legal</v>
      </c>
      <c r="Q693" s="93" t="str">
        <f t="shared" si="129"/>
        <v xml:space="preserve"> - Dins Periode Legal</v>
      </c>
      <c r="R693" s="93" t="str">
        <f t="shared" si="134"/>
        <v xml:space="preserve"> - Import Total</v>
      </c>
      <c r="S693" s="110">
        <f t="shared" si="130"/>
        <v>0</v>
      </c>
      <c r="T693" s="107">
        <f t="shared" si="131"/>
        <v>0</v>
      </c>
      <c r="V693" s="91"/>
      <c r="W693" s="91"/>
      <c r="X693" s="91"/>
      <c r="Y693" s="91"/>
      <c r="Z693" s="91"/>
      <c r="AA693" s="91"/>
    </row>
    <row r="694" spans="3:27" x14ac:dyDescent="0.25">
      <c r="C694" s="95"/>
      <c r="D694" s="54"/>
      <c r="E694" s="8"/>
      <c r="F694" s="8"/>
      <c r="G694" s="8"/>
      <c r="H694" s="48"/>
      <c r="I694" s="49"/>
      <c r="J694" s="8"/>
      <c r="K694" s="9"/>
      <c r="L694" s="104" t="str">
        <f t="shared" si="133"/>
        <v/>
      </c>
      <c r="M694" s="105" t="str">
        <f t="shared" si="132"/>
        <v/>
      </c>
      <c r="N694" s="93">
        <f t="shared" si="126"/>
        <v>0</v>
      </c>
      <c r="O694" s="106">
        <f t="shared" si="127"/>
        <v>0</v>
      </c>
      <c r="P694" s="93" t="str">
        <f t="shared" si="128"/>
        <v>Dins Periode Legal</v>
      </c>
      <c r="Q694" s="93" t="str">
        <f t="shared" si="129"/>
        <v xml:space="preserve"> - Dins Periode Legal</v>
      </c>
      <c r="R694" s="93" t="str">
        <f t="shared" si="134"/>
        <v xml:space="preserve"> - Import Total</v>
      </c>
      <c r="S694" s="110">
        <f t="shared" si="130"/>
        <v>0</v>
      </c>
      <c r="T694" s="107">
        <f t="shared" si="131"/>
        <v>0</v>
      </c>
      <c r="V694" s="91"/>
      <c r="W694" s="91"/>
      <c r="X694" s="91"/>
      <c r="Y694" s="91"/>
      <c r="Z694" s="91"/>
      <c r="AA694" s="91"/>
    </row>
    <row r="695" spans="3:27" x14ac:dyDescent="0.25">
      <c r="C695" s="95"/>
      <c r="D695" s="54"/>
      <c r="E695" s="8"/>
      <c r="F695" s="8"/>
      <c r="G695" s="8"/>
      <c r="H695" s="48"/>
      <c r="I695" s="49"/>
      <c r="J695" s="8"/>
      <c r="K695" s="9"/>
      <c r="L695" s="104" t="str">
        <f t="shared" si="133"/>
        <v/>
      </c>
      <c r="M695" s="105" t="str">
        <f t="shared" si="132"/>
        <v/>
      </c>
      <c r="N695" s="93">
        <f t="shared" si="126"/>
        <v>0</v>
      </c>
      <c r="O695" s="106">
        <f t="shared" si="127"/>
        <v>0</v>
      </c>
      <c r="P695" s="93" t="str">
        <f t="shared" si="128"/>
        <v>Dins Periode Legal</v>
      </c>
      <c r="Q695" s="93" t="str">
        <f t="shared" si="129"/>
        <v xml:space="preserve"> - Dins Periode Legal</v>
      </c>
      <c r="R695" s="93" t="str">
        <f t="shared" si="134"/>
        <v xml:space="preserve"> - Import Total</v>
      </c>
      <c r="S695" s="110">
        <f t="shared" si="130"/>
        <v>0</v>
      </c>
      <c r="T695" s="107">
        <f t="shared" si="131"/>
        <v>0</v>
      </c>
      <c r="V695" s="91"/>
      <c r="W695" s="91"/>
      <c r="X695" s="91"/>
      <c r="Y695" s="91"/>
      <c r="Z695" s="91"/>
      <c r="AA695" s="91"/>
    </row>
    <row r="696" spans="3:27" x14ac:dyDescent="0.25">
      <c r="C696" s="95"/>
      <c r="D696" s="54"/>
      <c r="E696" s="8"/>
      <c r="F696" s="8"/>
      <c r="G696" s="8"/>
      <c r="H696" s="48"/>
      <c r="I696" s="49"/>
      <c r="J696" s="8"/>
      <c r="K696" s="9"/>
      <c r="L696" s="104" t="str">
        <f t="shared" ref="L696:L759" si="135">IF(D696="","",MONTH(D696))</f>
        <v/>
      </c>
      <c r="M696" s="105" t="str">
        <f t="shared" si="132"/>
        <v/>
      </c>
      <c r="N696" s="93">
        <f t="shared" ref="N696:N727" si="136">IF(D696="",0,D696-C696)</f>
        <v>0</v>
      </c>
      <c r="O696" s="106">
        <f t="shared" ref="O696:O727" si="137">K696*N696</f>
        <v>0</v>
      </c>
      <c r="P696" s="93" t="str">
        <f t="shared" si="128"/>
        <v>Dins Periode Legal</v>
      </c>
      <c r="Q696" s="93" t="str">
        <f t="shared" si="129"/>
        <v xml:space="preserve"> - Dins Periode Legal</v>
      </c>
      <c r="R696" s="93" t="str">
        <f t="shared" si="134"/>
        <v xml:space="preserve"> - Import Total</v>
      </c>
      <c r="S696" s="110">
        <f t="shared" ref="S696:S727" si="138">IF(M696="",0,K696/(VLOOKUP(R696,$X$9:$Y$27,2,FALSE))*N696)</f>
        <v>0</v>
      </c>
      <c r="T696" s="107">
        <f t="shared" si="131"/>
        <v>0</v>
      </c>
      <c r="V696" s="91"/>
      <c r="W696" s="91"/>
      <c r="X696" s="91"/>
      <c r="Y696" s="91"/>
      <c r="Z696" s="91"/>
      <c r="AA696" s="91"/>
    </row>
    <row r="697" spans="3:27" x14ac:dyDescent="0.25">
      <c r="C697" s="95"/>
      <c r="D697" s="54"/>
      <c r="E697" s="8"/>
      <c r="F697" s="8"/>
      <c r="G697" s="8"/>
      <c r="H697" s="48"/>
      <c r="I697" s="49"/>
      <c r="J697" s="8"/>
      <c r="K697" s="9"/>
      <c r="L697" s="104" t="str">
        <f t="shared" si="135"/>
        <v/>
      </c>
      <c r="M697" s="105" t="str">
        <f t="shared" si="132"/>
        <v/>
      </c>
      <c r="N697" s="93">
        <f t="shared" si="136"/>
        <v>0</v>
      </c>
      <c r="O697" s="106">
        <f t="shared" si="137"/>
        <v>0</v>
      </c>
      <c r="P697" s="93" t="str">
        <f t="shared" si="128"/>
        <v>Dins Periode Legal</v>
      </c>
      <c r="Q697" s="93" t="str">
        <f t="shared" si="129"/>
        <v xml:space="preserve"> - Dins Periode Legal</v>
      </c>
      <c r="R697" s="93" t="str">
        <f t="shared" si="134"/>
        <v xml:space="preserve"> - Import Total</v>
      </c>
      <c r="S697" s="110">
        <f t="shared" si="138"/>
        <v>0</v>
      </c>
      <c r="T697" s="107">
        <f t="shared" si="131"/>
        <v>0</v>
      </c>
      <c r="V697" s="91"/>
      <c r="W697" s="91"/>
      <c r="X697" s="91"/>
      <c r="Y697" s="91"/>
      <c r="Z697" s="91"/>
      <c r="AA697" s="91"/>
    </row>
    <row r="698" spans="3:27" x14ac:dyDescent="0.25">
      <c r="C698" s="95"/>
      <c r="D698" s="54"/>
      <c r="E698" s="8"/>
      <c r="F698" s="8"/>
      <c r="G698" s="8"/>
      <c r="H698" s="48"/>
      <c r="I698" s="49"/>
      <c r="J698" s="8"/>
      <c r="K698" s="9"/>
      <c r="L698" s="104" t="str">
        <f t="shared" si="135"/>
        <v/>
      </c>
      <c r="M698" s="105" t="str">
        <f t="shared" si="132"/>
        <v/>
      </c>
      <c r="N698" s="93">
        <f t="shared" si="136"/>
        <v>0</v>
      </c>
      <c r="O698" s="106">
        <f t="shared" si="137"/>
        <v>0</v>
      </c>
      <c r="P698" s="93" t="str">
        <f t="shared" si="128"/>
        <v>Dins Periode Legal</v>
      </c>
      <c r="Q698" s="93" t="str">
        <f t="shared" si="129"/>
        <v xml:space="preserve"> - Dins Periode Legal</v>
      </c>
      <c r="R698" s="93" t="str">
        <f t="shared" si="134"/>
        <v xml:space="preserve"> - Import Total</v>
      </c>
      <c r="S698" s="110">
        <f t="shared" si="138"/>
        <v>0</v>
      </c>
      <c r="T698" s="107">
        <f t="shared" si="131"/>
        <v>0</v>
      </c>
      <c r="V698" s="91"/>
      <c r="W698" s="91"/>
      <c r="X698" s="91"/>
      <c r="Y698" s="91"/>
      <c r="Z698" s="91"/>
      <c r="AA698" s="91"/>
    </row>
    <row r="699" spans="3:27" x14ac:dyDescent="0.25">
      <c r="C699" s="95"/>
      <c r="D699" s="54"/>
      <c r="E699" s="8"/>
      <c r="F699" s="8"/>
      <c r="G699" s="8"/>
      <c r="H699" s="48"/>
      <c r="I699" s="49"/>
      <c r="J699" s="8"/>
      <c r="K699" s="9"/>
      <c r="L699" s="104" t="str">
        <f t="shared" si="135"/>
        <v/>
      </c>
      <c r="M699" s="105" t="str">
        <f t="shared" si="132"/>
        <v/>
      </c>
      <c r="N699" s="93">
        <f t="shared" si="136"/>
        <v>0</v>
      </c>
      <c r="O699" s="106">
        <f t="shared" si="137"/>
        <v>0</v>
      </c>
      <c r="P699" s="93" t="str">
        <f t="shared" si="128"/>
        <v>Dins Periode Legal</v>
      </c>
      <c r="Q699" s="93" t="str">
        <f t="shared" si="129"/>
        <v xml:space="preserve"> - Dins Periode Legal</v>
      </c>
      <c r="R699" s="93" t="str">
        <f t="shared" si="134"/>
        <v xml:space="preserve"> - Import Total</v>
      </c>
      <c r="S699" s="110">
        <f t="shared" si="138"/>
        <v>0</v>
      </c>
      <c r="T699" s="107">
        <f t="shared" si="131"/>
        <v>0</v>
      </c>
      <c r="V699" s="91"/>
      <c r="W699" s="91"/>
      <c r="X699" s="91"/>
      <c r="Y699" s="91"/>
      <c r="Z699" s="91"/>
      <c r="AA699" s="91"/>
    </row>
    <row r="700" spans="3:27" x14ac:dyDescent="0.25">
      <c r="C700" s="95"/>
      <c r="D700" s="54"/>
      <c r="E700" s="8"/>
      <c r="F700" s="8"/>
      <c r="G700" s="8"/>
      <c r="H700" s="48"/>
      <c r="I700" s="49"/>
      <c r="J700" s="8"/>
      <c r="K700" s="9"/>
      <c r="L700" s="104" t="str">
        <f t="shared" si="135"/>
        <v/>
      </c>
      <c r="M700" s="105" t="str">
        <f t="shared" si="132"/>
        <v/>
      </c>
      <c r="N700" s="93">
        <f t="shared" si="136"/>
        <v>0</v>
      </c>
      <c r="O700" s="106">
        <f t="shared" si="137"/>
        <v>0</v>
      </c>
      <c r="P700" s="93" t="str">
        <f t="shared" si="128"/>
        <v>Dins Periode Legal</v>
      </c>
      <c r="Q700" s="93" t="str">
        <f t="shared" si="129"/>
        <v xml:space="preserve"> - Dins Periode Legal</v>
      </c>
      <c r="R700" s="93" t="str">
        <f t="shared" si="134"/>
        <v xml:space="preserve"> - Import Total</v>
      </c>
      <c r="S700" s="110">
        <f t="shared" si="138"/>
        <v>0</v>
      </c>
      <c r="T700" s="107">
        <f t="shared" si="131"/>
        <v>0</v>
      </c>
      <c r="V700" s="91"/>
      <c r="W700" s="91"/>
      <c r="X700" s="91"/>
      <c r="Y700" s="91"/>
      <c r="Z700" s="91"/>
      <c r="AA700" s="91"/>
    </row>
    <row r="701" spans="3:27" x14ac:dyDescent="0.25">
      <c r="C701" s="95"/>
      <c r="D701" s="54"/>
      <c r="E701" s="8"/>
      <c r="F701" s="8"/>
      <c r="G701" s="8"/>
      <c r="H701" s="173"/>
      <c r="I701" s="49"/>
      <c r="J701" s="8"/>
      <c r="K701" s="9"/>
      <c r="L701" s="104" t="str">
        <f t="shared" si="135"/>
        <v/>
      </c>
      <c r="M701" s="105" t="str">
        <f t="shared" si="132"/>
        <v/>
      </c>
      <c r="N701" s="93">
        <f t="shared" si="136"/>
        <v>0</v>
      </c>
      <c r="O701" s="106">
        <f t="shared" si="137"/>
        <v>0</v>
      </c>
      <c r="P701" s="93" t="str">
        <f t="shared" si="128"/>
        <v>Dins Periode Legal</v>
      </c>
      <c r="Q701" s="93" t="str">
        <f t="shared" si="129"/>
        <v xml:space="preserve"> - Dins Periode Legal</v>
      </c>
      <c r="R701" s="93" t="str">
        <f t="shared" si="134"/>
        <v xml:space="preserve"> - Import Total</v>
      </c>
      <c r="S701" s="110">
        <f t="shared" si="138"/>
        <v>0</v>
      </c>
      <c r="T701" s="107">
        <f t="shared" si="131"/>
        <v>0</v>
      </c>
      <c r="V701" s="91"/>
      <c r="W701" s="91"/>
      <c r="X701" s="91"/>
      <c r="Y701" s="91"/>
      <c r="Z701" s="91"/>
      <c r="AA701" s="91"/>
    </row>
    <row r="702" spans="3:27" x14ac:dyDescent="0.25">
      <c r="C702" s="95"/>
      <c r="D702" s="54"/>
      <c r="E702" s="8"/>
      <c r="F702" s="8"/>
      <c r="G702" s="8"/>
      <c r="H702" s="48"/>
      <c r="I702" s="49"/>
      <c r="J702" s="8"/>
      <c r="K702" s="9"/>
      <c r="L702" s="104" t="str">
        <f t="shared" si="135"/>
        <v/>
      </c>
      <c r="M702" s="105" t="str">
        <f t="shared" si="132"/>
        <v/>
      </c>
      <c r="N702" s="93">
        <f t="shared" si="136"/>
        <v>0</v>
      </c>
      <c r="O702" s="106">
        <f t="shared" si="137"/>
        <v>0</v>
      </c>
      <c r="P702" s="93" t="str">
        <f t="shared" ref="P702:P752" si="139">IF(N702&lt;=30,"Dins Periode Legal","Fora Periode Legal")</f>
        <v>Dins Periode Legal</v>
      </c>
      <c r="Q702" s="93" t="str">
        <f t="shared" ref="Q702:Q752" si="140">CONCATENATE($M702," - ",P702)</f>
        <v xml:space="preserve"> - Dins Periode Legal</v>
      </c>
      <c r="R702" s="93" t="str">
        <f t="shared" si="134"/>
        <v xml:space="preserve"> - Import Total</v>
      </c>
      <c r="S702" s="110">
        <f t="shared" si="138"/>
        <v>0</v>
      </c>
      <c r="T702" s="107">
        <f t="shared" ref="T702:T752" si="141">IF(L702="",0,1)</f>
        <v>0</v>
      </c>
      <c r="V702" s="91"/>
      <c r="W702" s="91"/>
      <c r="X702" s="91"/>
      <c r="Y702" s="91"/>
      <c r="Z702" s="91"/>
      <c r="AA702" s="91"/>
    </row>
    <row r="703" spans="3:27" x14ac:dyDescent="0.25">
      <c r="C703" s="95"/>
      <c r="D703" s="54"/>
      <c r="E703" s="8"/>
      <c r="F703" s="8"/>
      <c r="G703" s="8"/>
      <c r="H703" s="48"/>
      <c r="I703" s="49"/>
      <c r="J703" s="8"/>
      <c r="K703" s="9"/>
      <c r="L703" s="104" t="str">
        <f t="shared" si="135"/>
        <v/>
      </c>
      <c r="M703" s="105" t="str">
        <f t="shared" si="132"/>
        <v/>
      </c>
      <c r="N703" s="93">
        <f t="shared" si="136"/>
        <v>0</v>
      </c>
      <c r="O703" s="106">
        <f t="shared" si="137"/>
        <v>0</v>
      </c>
      <c r="P703" s="93" t="str">
        <f t="shared" si="139"/>
        <v>Dins Periode Legal</v>
      </c>
      <c r="Q703" s="93" t="str">
        <f t="shared" si="140"/>
        <v xml:space="preserve"> - Dins Periode Legal</v>
      </c>
      <c r="R703" s="93" t="str">
        <f t="shared" si="134"/>
        <v xml:space="preserve"> - Import Total</v>
      </c>
      <c r="S703" s="110">
        <f t="shared" si="138"/>
        <v>0</v>
      </c>
      <c r="T703" s="107">
        <f t="shared" si="141"/>
        <v>0</v>
      </c>
      <c r="V703" s="91"/>
      <c r="W703" s="91"/>
      <c r="X703" s="91"/>
      <c r="Y703" s="91"/>
      <c r="Z703" s="91"/>
      <c r="AA703" s="91"/>
    </row>
    <row r="704" spans="3:27" x14ac:dyDescent="0.25">
      <c r="C704" s="95"/>
      <c r="D704" s="54"/>
      <c r="E704" s="8"/>
      <c r="F704" s="8"/>
      <c r="G704" s="8"/>
      <c r="H704" s="48"/>
      <c r="I704" s="49"/>
      <c r="J704" s="8"/>
      <c r="K704" s="9"/>
      <c r="L704" s="104" t="str">
        <f t="shared" si="135"/>
        <v/>
      </c>
      <c r="M704" s="105" t="str">
        <f t="shared" si="132"/>
        <v/>
      </c>
      <c r="N704" s="93">
        <f t="shared" si="136"/>
        <v>0</v>
      </c>
      <c r="O704" s="106">
        <f t="shared" si="137"/>
        <v>0</v>
      </c>
      <c r="P704" s="93" t="str">
        <f t="shared" si="139"/>
        <v>Dins Periode Legal</v>
      </c>
      <c r="Q704" s="93" t="str">
        <f t="shared" si="140"/>
        <v xml:space="preserve"> - Dins Periode Legal</v>
      </c>
      <c r="R704" s="93" t="str">
        <f t="shared" si="134"/>
        <v xml:space="preserve"> - Import Total</v>
      </c>
      <c r="S704" s="110">
        <f t="shared" si="138"/>
        <v>0</v>
      </c>
      <c r="T704" s="107">
        <f t="shared" si="141"/>
        <v>0</v>
      </c>
      <c r="V704" s="91"/>
      <c r="W704" s="91"/>
      <c r="X704" s="91"/>
      <c r="Y704" s="91"/>
      <c r="Z704" s="91"/>
      <c r="AA704" s="91"/>
    </row>
    <row r="705" spans="3:27" x14ac:dyDescent="0.25">
      <c r="C705" s="95"/>
      <c r="D705" s="54"/>
      <c r="E705" s="8"/>
      <c r="F705" s="8"/>
      <c r="G705" s="8"/>
      <c r="H705" s="48"/>
      <c r="I705" s="49"/>
      <c r="J705" s="8"/>
      <c r="K705" s="9"/>
      <c r="L705" s="104" t="str">
        <f t="shared" si="135"/>
        <v/>
      </c>
      <c r="M705" s="105" t="str">
        <f t="shared" si="132"/>
        <v/>
      </c>
      <c r="N705" s="93">
        <f t="shared" si="136"/>
        <v>0</v>
      </c>
      <c r="O705" s="106">
        <f t="shared" si="137"/>
        <v>0</v>
      </c>
      <c r="P705" s="93" t="str">
        <f t="shared" si="139"/>
        <v>Dins Periode Legal</v>
      </c>
      <c r="Q705" s="93" t="str">
        <f t="shared" si="140"/>
        <v xml:space="preserve"> - Dins Periode Legal</v>
      </c>
      <c r="R705" s="93" t="str">
        <f t="shared" si="134"/>
        <v xml:space="preserve"> - Import Total</v>
      </c>
      <c r="S705" s="110">
        <f t="shared" si="138"/>
        <v>0</v>
      </c>
      <c r="T705" s="107">
        <f t="shared" si="141"/>
        <v>0</v>
      </c>
      <c r="V705" s="91"/>
      <c r="W705" s="91"/>
      <c r="X705" s="91"/>
      <c r="Y705" s="91"/>
      <c r="Z705" s="91"/>
      <c r="AA705" s="91"/>
    </row>
    <row r="706" spans="3:27" x14ac:dyDescent="0.25">
      <c r="C706" s="95"/>
      <c r="D706" s="54"/>
      <c r="E706" s="8"/>
      <c r="F706" s="8"/>
      <c r="G706" s="8"/>
      <c r="H706" s="48"/>
      <c r="I706" s="49"/>
      <c r="J706" s="8"/>
      <c r="K706" s="9"/>
      <c r="L706" s="104" t="str">
        <f t="shared" si="135"/>
        <v/>
      </c>
      <c r="M706" s="105" t="str">
        <f t="shared" si="132"/>
        <v/>
      </c>
      <c r="N706" s="93">
        <f t="shared" si="136"/>
        <v>0</v>
      </c>
      <c r="O706" s="106">
        <f t="shared" si="137"/>
        <v>0</v>
      </c>
      <c r="P706" s="93" t="str">
        <f t="shared" si="139"/>
        <v>Dins Periode Legal</v>
      </c>
      <c r="Q706" s="93" t="str">
        <f t="shared" si="140"/>
        <v xml:space="preserve"> - Dins Periode Legal</v>
      </c>
      <c r="R706" s="93" t="str">
        <f t="shared" si="134"/>
        <v xml:space="preserve"> - Import Total</v>
      </c>
      <c r="S706" s="110">
        <f t="shared" si="138"/>
        <v>0</v>
      </c>
      <c r="T706" s="107">
        <f t="shared" si="141"/>
        <v>0</v>
      </c>
      <c r="V706" s="91"/>
      <c r="W706" s="91"/>
      <c r="X706" s="91"/>
      <c r="Y706" s="91"/>
      <c r="Z706" s="91"/>
      <c r="AA706" s="91"/>
    </row>
    <row r="707" spans="3:27" x14ac:dyDescent="0.25">
      <c r="C707" s="95"/>
      <c r="D707" s="54"/>
      <c r="E707" s="8"/>
      <c r="F707" s="8"/>
      <c r="G707" s="8"/>
      <c r="H707" s="48"/>
      <c r="I707" s="49"/>
      <c r="J707" s="8"/>
      <c r="K707" s="9"/>
      <c r="L707" s="104" t="str">
        <f t="shared" si="135"/>
        <v/>
      </c>
      <c r="M707" s="105" t="str">
        <f t="shared" si="132"/>
        <v/>
      </c>
      <c r="N707" s="93">
        <f t="shared" si="136"/>
        <v>0</v>
      </c>
      <c r="O707" s="106">
        <f t="shared" si="137"/>
        <v>0</v>
      </c>
      <c r="P707" s="93" t="str">
        <f t="shared" si="139"/>
        <v>Dins Periode Legal</v>
      </c>
      <c r="Q707" s="93" t="str">
        <f t="shared" si="140"/>
        <v xml:space="preserve"> - Dins Periode Legal</v>
      </c>
      <c r="R707" s="93" t="str">
        <f t="shared" si="134"/>
        <v xml:space="preserve"> - Import Total</v>
      </c>
      <c r="S707" s="110">
        <f t="shared" si="138"/>
        <v>0</v>
      </c>
      <c r="T707" s="107">
        <f t="shared" si="141"/>
        <v>0</v>
      </c>
      <c r="V707" s="91"/>
      <c r="W707" s="91"/>
      <c r="X707" s="91"/>
      <c r="Y707" s="91"/>
      <c r="Z707" s="91"/>
      <c r="AA707" s="91"/>
    </row>
    <row r="708" spans="3:27" x14ac:dyDescent="0.25">
      <c r="C708" s="95"/>
      <c r="D708" s="54"/>
      <c r="E708" s="8"/>
      <c r="F708" s="8"/>
      <c r="G708" s="8"/>
      <c r="H708" s="48"/>
      <c r="I708" s="49"/>
      <c r="J708" s="8"/>
      <c r="K708" s="9"/>
      <c r="L708" s="104" t="str">
        <f t="shared" si="135"/>
        <v/>
      </c>
      <c r="M708" s="105" t="str">
        <f t="shared" si="132"/>
        <v/>
      </c>
      <c r="N708" s="93">
        <f t="shared" si="136"/>
        <v>0</v>
      </c>
      <c r="O708" s="106">
        <f t="shared" si="137"/>
        <v>0</v>
      </c>
      <c r="P708" s="93" t="str">
        <f t="shared" si="139"/>
        <v>Dins Periode Legal</v>
      </c>
      <c r="Q708" s="93" t="str">
        <f t="shared" si="140"/>
        <v xml:space="preserve"> - Dins Periode Legal</v>
      </c>
      <c r="R708" s="93" t="str">
        <f t="shared" si="134"/>
        <v xml:space="preserve"> - Import Total</v>
      </c>
      <c r="S708" s="110">
        <f t="shared" si="138"/>
        <v>0</v>
      </c>
      <c r="T708" s="107">
        <f t="shared" si="141"/>
        <v>0</v>
      </c>
      <c r="V708" s="91"/>
      <c r="W708" s="91"/>
      <c r="X708" s="91"/>
      <c r="Y708" s="91"/>
      <c r="Z708" s="91"/>
      <c r="AA708" s="91"/>
    </row>
    <row r="709" spans="3:27" x14ac:dyDescent="0.25">
      <c r="C709" s="95"/>
      <c r="D709" s="54"/>
      <c r="E709" s="8"/>
      <c r="F709" s="8"/>
      <c r="G709" s="8"/>
      <c r="H709" s="48"/>
      <c r="I709" s="49"/>
      <c r="J709" s="8"/>
      <c r="K709" s="9"/>
      <c r="L709" s="104" t="str">
        <f t="shared" si="135"/>
        <v/>
      </c>
      <c r="M709" s="105" t="str">
        <f t="shared" si="132"/>
        <v/>
      </c>
      <c r="N709" s="93">
        <f t="shared" si="136"/>
        <v>0</v>
      </c>
      <c r="O709" s="106">
        <f t="shared" si="137"/>
        <v>0</v>
      </c>
      <c r="P709" s="93" t="str">
        <f t="shared" si="139"/>
        <v>Dins Periode Legal</v>
      </c>
      <c r="Q709" s="93" t="str">
        <f t="shared" si="140"/>
        <v xml:space="preserve"> - Dins Periode Legal</v>
      </c>
      <c r="R709" s="93" t="str">
        <f t="shared" si="134"/>
        <v xml:space="preserve"> - Import Total</v>
      </c>
      <c r="S709" s="110">
        <f t="shared" si="138"/>
        <v>0</v>
      </c>
      <c r="T709" s="107">
        <f t="shared" si="141"/>
        <v>0</v>
      </c>
      <c r="V709" s="91"/>
      <c r="W709" s="91"/>
      <c r="X709" s="91"/>
      <c r="Y709" s="91"/>
      <c r="Z709" s="91"/>
      <c r="AA709" s="91"/>
    </row>
    <row r="710" spans="3:27" x14ac:dyDescent="0.25">
      <c r="C710" s="95"/>
      <c r="D710" s="54"/>
      <c r="E710" s="8"/>
      <c r="F710" s="8"/>
      <c r="G710" s="8"/>
      <c r="H710" s="48"/>
      <c r="I710" s="49"/>
      <c r="J710" s="8"/>
      <c r="K710" s="9"/>
      <c r="L710" s="104" t="str">
        <f t="shared" si="135"/>
        <v/>
      </c>
      <c r="M710" s="105" t="str">
        <f t="shared" si="132"/>
        <v/>
      </c>
      <c r="N710" s="93">
        <f t="shared" si="136"/>
        <v>0</v>
      </c>
      <c r="O710" s="106">
        <f t="shared" si="137"/>
        <v>0</v>
      </c>
      <c r="P710" s="93" t="str">
        <f t="shared" si="139"/>
        <v>Dins Periode Legal</v>
      </c>
      <c r="Q710" s="93" t="str">
        <f t="shared" si="140"/>
        <v xml:space="preserve"> - Dins Periode Legal</v>
      </c>
      <c r="R710" s="93" t="str">
        <f t="shared" si="134"/>
        <v xml:space="preserve"> - Import Total</v>
      </c>
      <c r="S710" s="110">
        <f t="shared" si="138"/>
        <v>0</v>
      </c>
      <c r="T710" s="107">
        <f t="shared" si="141"/>
        <v>0</v>
      </c>
      <c r="V710" s="91"/>
      <c r="W710" s="91"/>
      <c r="X710" s="91"/>
      <c r="Y710" s="91"/>
      <c r="Z710" s="91"/>
      <c r="AA710" s="91"/>
    </row>
    <row r="711" spans="3:27" x14ac:dyDescent="0.25">
      <c r="C711" s="95"/>
      <c r="D711" s="54"/>
      <c r="E711" s="8"/>
      <c r="F711" s="8"/>
      <c r="G711" s="8"/>
      <c r="H711" s="48"/>
      <c r="I711" s="49"/>
      <c r="J711" s="8"/>
      <c r="K711" s="9"/>
      <c r="L711" s="104" t="str">
        <f t="shared" si="135"/>
        <v/>
      </c>
      <c r="M711" s="105" t="str">
        <f t="shared" si="132"/>
        <v/>
      </c>
      <c r="N711" s="93">
        <f t="shared" si="136"/>
        <v>0</v>
      </c>
      <c r="O711" s="106">
        <f t="shared" si="137"/>
        <v>0</v>
      </c>
      <c r="P711" s="93" t="str">
        <f t="shared" si="139"/>
        <v>Dins Periode Legal</v>
      </c>
      <c r="Q711" s="93" t="str">
        <f t="shared" si="140"/>
        <v xml:space="preserve"> - Dins Periode Legal</v>
      </c>
      <c r="R711" s="93" t="str">
        <f t="shared" si="134"/>
        <v xml:space="preserve"> - Import Total</v>
      </c>
      <c r="S711" s="110">
        <f t="shared" si="138"/>
        <v>0</v>
      </c>
      <c r="T711" s="107">
        <f t="shared" si="141"/>
        <v>0</v>
      </c>
      <c r="V711" s="91"/>
      <c r="W711" s="91"/>
      <c r="X711" s="91"/>
      <c r="Y711" s="91"/>
      <c r="Z711" s="91"/>
      <c r="AA711" s="91"/>
    </row>
    <row r="712" spans="3:27" x14ac:dyDescent="0.25">
      <c r="C712" s="95"/>
      <c r="D712" s="54"/>
      <c r="E712" s="8"/>
      <c r="F712" s="8"/>
      <c r="G712" s="8"/>
      <c r="H712" s="48"/>
      <c r="I712" s="49"/>
      <c r="J712" s="8"/>
      <c r="K712" s="9"/>
      <c r="L712" s="104" t="str">
        <f t="shared" si="135"/>
        <v/>
      </c>
      <c r="M712" s="105" t="str">
        <f t="shared" ref="M712:M721" si="142">IF(L712="","",VLOOKUP(L712,$AJ$8:$AK$19,2,FALSE))</f>
        <v/>
      </c>
      <c r="N712" s="93">
        <f t="shared" si="136"/>
        <v>0</v>
      </c>
      <c r="O712" s="106">
        <f t="shared" si="137"/>
        <v>0</v>
      </c>
      <c r="P712" s="93" t="str">
        <f t="shared" si="139"/>
        <v>Dins Periode Legal</v>
      </c>
      <c r="Q712" s="93" t="str">
        <f t="shared" si="140"/>
        <v xml:space="preserve"> - Dins Periode Legal</v>
      </c>
      <c r="R712" s="93" t="str">
        <f t="shared" si="134"/>
        <v xml:space="preserve"> - Import Total</v>
      </c>
      <c r="S712" s="110">
        <f t="shared" si="138"/>
        <v>0</v>
      </c>
      <c r="T712" s="107">
        <f t="shared" si="141"/>
        <v>0</v>
      </c>
      <c r="V712" s="91"/>
      <c r="W712" s="91"/>
      <c r="X712" s="91"/>
      <c r="Y712" s="91"/>
      <c r="Z712" s="91"/>
      <c r="AA712" s="91"/>
    </row>
    <row r="713" spans="3:27" x14ac:dyDescent="0.25">
      <c r="C713" s="95"/>
      <c r="D713" s="54"/>
      <c r="E713" s="8"/>
      <c r="F713" s="8"/>
      <c r="G713" s="8"/>
      <c r="H713" s="48"/>
      <c r="I713" s="49"/>
      <c r="J713" s="8"/>
      <c r="K713" s="9"/>
      <c r="L713" s="104" t="str">
        <f t="shared" si="135"/>
        <v/>
      </c>
      <c r="M713" s="105" t="str">
        <f t="shared" si="142"/>
        <v/>
      </c>
      <c r="N713" s="93">
        <f t="shared" si="136"/>
        <v>0</v>
      </c>
      <c r="O713" s="106">
        <f t="shared" si="137"/>
        <v>0</v>
      </c>
      <c r="P713" s="93" t="str">
        <f t="shared" si="139"/>
        <v>Dins Periode Legal</v>
      </c>
      <c r="Q713" s="93" t="str">
        <f t="shared" si="140"/>
        <v xml:space="preserve"> - Dins Periode Legal</v>
      </c>
      <c r="R713" s="93" t="str">
        <f t="shared" si="134"/>
        <v xml:space="preserve"> - Import Total</v>
      </c>
      <c r="S713" s="110">
        <f t="shared" si="138"/>
        <v>0</v>
      </c>
      <c r="T713" s="107">
        <f t="shared" si="141"/>
        <v>0</v>
      </c>
      <c r="V713" s="91"/>
      <c r="W713" s="91"/>
      <c r="X713" s="91"/>
      <c r="Y713" s="91"/>
      <c r="Z713" s="91"/>
      <c r="AA713" s="91"/>
    </row>
    <row r="714" spans="3:27" x14ac:dyDescent="0.25">
      <c r="C714" s="95"/>
      <c r="D714" s="54"/>
      <c r="E714" s="8"/>
      <c r="F714" s="8"/>
      <c r="G714" s="8"/>
      <c r="H714" s="48"/>
      <c r="I714" s="49"/>
      <c r="J714" s="8"/>
      <c r="K714" s="9"/>
      <c r="L714" s="104" t="str">
        <f t="shared" si="135"/>
        <v/>
      </c>
      <c r="M714" s="105" t="str">
        <f t="shared" si="142"/>
        <v/>
      </c>
      <c r="N714" s="93">
        <f t="shared" si="136"/>
        <v>0</v>
      </c>
      <c r="O714" s="106">
        <f t="shared" si="137"/>
        <v>0</v>
      </c>
      <c r="P714" s="93" t="str">
        <f t="shared" si="139"/>
        <v>Dins Periode Legal</v>
      </c>
      <c r="Q714" s="93" t="str">
        <f t="shared" si="140"/>
        <v xml:space="preserve"> - Dins Periode Legal</v>
      </c>
      <c r="R714" s="93" t="str">
        <f t="shared" si="134"/>
        <v xml:space="preserve"> - Import Total</v>
      </c>
      <c r="S714" s="110">
        <f t="shared" si="138"/>
        <v>0</v>
      </c>
      <c r="T714" s="107">
        <f t="shared" si="141"/>
        <v>0</v>
      </c>
      <c r="V714" s="91"/>
      <c r="W714" s="91"/>
      <c r="X714" s="91"/>
      <c r="Y714" s="91"/>
      <c r="Z714" s="91"/>
      <c r="AA714" s="91"/>
    </row>
    <row r="715" spans="3:27" x14ac:dyDescent="0.25">
      <c r="C715" s="95"/>
      <c r="D715" s="54"/>
      <c r="E715" s="8"/>
      <c r="F715" s="8"/>
      <c r="G715" s="8"/>
      <c r="H715" s="48"/>
      <c r="I715" s="49"/>
      <c r="J715" s="8"/>
      <c r="K715" s="9"/>
      <c r="L715" s="104" t="str">
        <f t="shared" si="135"/>
        <v/>
      </c>
      <c r="M715" s="105" t="str">
        <f t="shared" si="142"/>
        <v/>
      </c>
      <c r="N715" s="93">
        <f t="shared" si="136"/>
        <v>0</v>
      </c>
      <c r="O715" s="106">
        <f t="shared" si="137"/>
        <v>0</v>
      </c>
      <c r="P715" s="93" t="str">
        <f t="shared" si="139"/>
        <v>Dins Periode Legal</v>
      </c>
      <c r="Q715" s="93" t="str">
        <f t="shared" si="140"/>
        <v xml:space="preserve"> - Dins Periode Legal</v>
      </c>
      <c r="R715" s="93" t="str">
        <f t="shared" si="134"/>
        <v xml:space="preserve"> - Import Total</v>
      </c>
      <c r="S715" s="110">
        <f t="shared" si="138"/>
        <v>0</v>
      </c>
      <c r="T715" s="107">
        <f t="shared" si="141"/>
        <v>0</v>
      </c>
      <c r="V715" s="91"/>
      <c r="W715" s="91"/>
      <c r="X715" s="91"/>
      <c r="Y715" s="91"/>
      <c r="Z715" s="91"/>
      <c r="AA715" s="91"/>
    </row>
    <row r="716" spans="3:27" x14ac:dyDescent="0.25">
      <c r="C716" s="95"/>
      <c r="D716" s="54"/>
      <c r="E716" s="8"/>
      <c r="F716" s="8"/>
      <c r="G716" s="8"/>
      <c r="H716" s="48"/>
      <c r="I716" s="49"/>
      <c r="J716" s="8"/>
      <c r="K716" s="9"/>
      <c r="L716" s="104" t="str">
        <f t="shared" si="135"/>
        <v/>
      </c>
      <c r="M716" s="105" t="str">
        <f t="shared" si="142"/>
        <v/>
      </c>
      <c r="N716" s="93">
        <f t="shared" si="136"/>
        <v>0</v>
      </c>
      <c r="O716" s="106">
        <f t="shared" si="137"/>
        <v>0</v>
      </c>
      <c r="P716" s="93" t="str">
        <f t="shared" si="139"/>
        <v>Dins Periode Legal</v>
      </c>
      <c r="Q716" s="93" t="str">
        <f t="shared" si="140"/>
        <v xml:space="preserve"> - Dins Periode Legal</v>
      </c>
      <c r="R716" s="93" t="str">
        <f t="shared" si="134"/>
        <v xml:space="preserve"> - Import Total</v>
      </c>
      <c r="S716" s="110">
        <f t="shared" si="138"/>
        <v>0</v>
      </c>
      <c r="T716" s="107">
        <f t="shared" si="141"/>
        <v>0</v>
      </c>
      <c r="V716" s="91"/>
      <c r="W716" s="91"/>
      <c r="X716" s="91"/>
      <c r="Y716" s="91"/>
      <c r="Z716" s="91"/>
      <c r="AA716" s="91"/>
    </row>
    <row r="717" spans="3:27" x14ac:dyDescent="0.25">
      <c r="C717" s="95"/>
      <c r="D717" s="54"/>
      <c r="E717" s="8"/>
      <c r="F717" s="8"/>
      <c r="G717" s="8"/>
      <c r="H717" s="48"/>
      <c r="I717" s="49"/>
      <c r="J717" s="8"/>
      <c r="K717" s="9"/>
      <c r="L717" s="104" t="str">
        <f t="shared" si="135"/>
        <v/>
      </c>
      <c r="M717" s="105" t="str">
        <f t="shared" si="142"/>
        <v/>
      </c>
      <c r="N717" s="93">
        <f t="shared" si="136"/>
        <v>0</v>
      </c>
      <c r="O717" s="106">
        <f t="shared" si="137"/>
        <v>0</v>
      </c>
      <c r="P717" s="93" t="str">
        <f t="shared" si="139"/>
        <v>Dins Periode Legal</v>
      </c>
      <c r="Q717" s="93" t="str">
        <f t="shared" si="140"/>
        <v xml:space="preserve"> - Dins Periode Legal</v>
      </c>
      <c r="R717" s="93" t="str">
        <f t="shared" si="134"/>
        <v xml:space="preserve"> - Import Total</v>
      </c>
      <c r="S717" s="110">
        <f t="shared" si="138"/>
        <v>0</v>
      </c>
      <c r="T717" s="107">
        <f t="shared" si="141"/>
        <v>0</v>
      </c>
      <c r="V717" s="91"/>
      <c r="W717" s="91"/>
      <c r="X717" s="91"/>
      <c r="Y717" s="91"/>
      <c r="Z717" s="91"/>
      <c r="AA717" s="91"/>
    </row>
    <row r="718" spans="3:27" x14ac:dyDescent="0.25">
      <c r="C718" s="95"/>
      <c r="D718" s="54"/>
      <c r="E718" s="8"/>
      <c r="F718" s="8"/>
      <c r="G718" s="8"/>
      <c r="H718" s="48"/>
      <c r="I718" s="49"/>
      <c r="J718" s="8"/>
      <c r="K718" s="9"/>
      <c r="L718" s="104" t="str">
        <f t="shared" si="135"/>
        <v/>
      </c>
      <c r="M718" s="105" t="str">
        <f t="shared" si="142"/>
        <v/>
      </c>
      <c r="N718" s="93">
        <f t="shared" si="136"/>
        <v>0</v>
      </c>
      <c r="O718" s="106">
        <f t="shared" si="137"/>
        <v>0</v>
      </c>
      <c r="P718" s="93" t="str">
        <f t="shared" si="139"/>
        <v>Dins Periode Legal</v>
      </c>
      <c r="Q718" s="93" t="str">
        <f t="shared" si="140"/>
        <v xml:space="preserve"> - Dins Periode Legal</v>
      </c>
      <c r="R718" s="93" t="str">
        <f t="shared" si="134"/>
        <v xml:space="preserve"> - Import Total</v>
      </c>
      <c r="S718" s="110">
        <f t="shared" si="138"/>
        <v>0</v>
      </c>
      <c r="T718" s="107">
        <f t="shared" si="141"/>
        <v>0</v>
      </c>
      <c r="V718" s="91"/>
      <c r="W718" s="91"/>
      <c r="X718" s="91"/>
      <c r="Y718" s="91"/>
      <c r="Z718" s="91"/>
      <c r="AA718" s="91"/>
    </row>
    <row r="719" spans="3:27" x14ac:dyDescent="0.25">
      <c r="C719" s="95"/>
      <c r="D719" s="54"/>
      <c r="E719" s="8"/>
      <c r="F719" s="8"/>
      <c r="G719" s="8"/>
      <c r="H719" s="48"/>
      <c r="I719" s="49"/>
      <c r="J719" s="8"/>
      <c r="K719" s="9"/>
      <c r="L719" s="104" t="str">
        <f t="shared" si="135"/>
        <v/>
      </c>
      <c r="M719" s="105" t="str">
        <f t="shared" si="142"/>
        <v/>
      </c>
      <c r="N719" s="93">
        <f t="shared" si="136"/>
        <v>0</v>
      </c>
      <c r="O719" s="106">
        <f t="shared" si="137"/>
        <v>0</v>
      </c>
      <c r="P719" s="93" t="str">
        <f t="shared" si="139"/>
        <v>Dins Periode Legal</v>
      </c>
      <c r="Q719" s="93" t="str">
        <f t="shared" si="140"/>
        <v xml:space="preserve"> - Dins Periode Legal</v>
      </c>
      <c r="R719" s="93" t="str">
        <f t="shared" si="134"/>
        <v xml:space="preserve"> - Import Total</v>
      </c>
      <c r="S719" s="110">
        <f t="shared" si="138"/>
        <v>0</v>
      </c>
      <c r="T719" s="107">
        <f t="shared" si="141"/>
        <v>0</v>
      </c>
      <c r="V719" s="91"/>
      <c r="W719" s="91"/>
      <c r="X719" s="91"/>
      <c r="Y719" s="91"/>
      <c r="Z719" s="91"/>
      <c r="AA719" s="91"/>
    </row>
    <row r="720" spans="3:27" x14ac:dyDescent="0.25">
      <c r="C720" s="95"/>
      <c r="D720" s="54"/>
      <c r="E720" s="8"/>
      <c r="F720" s="8"/>
      <c r="G720" s="8"/>
      <c r="H720" s="48"/>
      <c r="I720" s="49"/>
      <c r="J720" s="8"/>
      <c r="K720" s="9"/>
      <c r="L720" s="104" t="str">
        <f t="shared" si="135"/>
        <v/>
      </c>
      <c r="M720" s="105" t="str">
        <f t="shared" si="142"/>
        <v/>
      </c>
      <c r="N720" s="93">
        <f t="shared" si="136"/>
        <v>0</v>
      </c>
      <c r="O720" s="106">
        <f t="shared" si="137"/>
        <v>0</v>
      </c>
      <c r="P720" s="93" t="str">
        <f t="shared" si="139"/>
        <v>Dins Periode Legal</v>
      </c>
      <c r="Q720" s="93" t="str">
        <f t="shared" si="140"/>
        <v xml:space="preserve"> - Dins Periode Legal</v>
      </c>
      <c r="R720" s="93" t="str">
        <f t="shared" si="134"/>
        <v xml:space="preserve"> - Import Total</v>
      </c>
      <c r="S720" s="110">
        <f t="shared" si="138"/>
        <v>0</v>
      </c>
      <c r="T720" s="107">
        <f t="shared" si="141"/>
        <v>0</v>
      </c>
      <c r="V720" s="91"/>
      <c r="W720" s="91"/>
      <c r="X720" s="91"/>
      <c r="Y720" s="91"/>
      <c r="Z720" s="91"/>
      <c r="AA720" s="91"/>
    </row>
    <row r="721" spans="3:27" x14ac:dyDescent="0.25">
      <c r="C721" s="95"/>
      <c r="D721" s="54"/>
      <c r="E721" s="8"/>
      <c r="F721" s="8"/>
      <c r="G721" s="8"/>
      <c r="H721" s="48"/>
      <c r="I721" s="49"/>
      <c r="J721" s="8"/>
      <c r="K721" s="9"/>
      <c r="L721" s="104" t="str">
        <f t="shared" si="135"/>
        <v/>
      </c>
      <c r="M721" s="105" t="str">
        <f t="shared" si="142"/>
        <v/>
      </c>
      <c r="N721" s="93">
        <f t="shared" si="136"/>
        <v>0</v>
      </c>
      <c r="O721" s="106">
        <f t="shared" si="137"/>
        <v>0</v>
      </c>
      <c r="P721" s="93" t="str">
        <f t="shared" si="139"/>
        <v>Dins Periode Legal</v>
      </c>
      <c r="Q721" s="93" t="str">
        <f t="shared" si="140"/>
        <v xml:space="preserve"> - Dins Periode Legal</v>
      </c>
      <c r="R721" s="93" t="str">
        <f t="shared" si="134"/>
        <v xml:space="preserve"> - Import Total</v>
      </c>
      <c r="S721" s="110">
        <f t="shared" si="138"/>
        <v>0</v>
      </c>
      <c r="T721" s="107">
        <f t="shared" si="141"/>
        <v>0</v>
      </c>
      <c r="V721" s="91"/>
      <c r="W721" s="91"/>
      <c r="X721" s="91"/>
      <c r="Y721" s="91"/>
      <c r="Z721" s="91"/>
      <c r="AA721" s="91"/>
    </row>
    <row r="722" spans="3:27" x14ac:dyDescent="0.25">
      <c r="C722" s="95"/>
      <c r="D722" s="54"/>
      <c r="E722" s="8"/>
      <c r="F722" s="8"/>
      <c r="G722" s="8"/>
      <c r="H722" s="48"/>
      <c r="I722" s="49"/>
      <c r="J722" s="8"/>
      <c r="K722" s="9"/>
      <c r="L722" s="104" t="str">
        <f t="shared" si="135"/>
        <v/>
      </c>
      <c r="M722" s="105" t="str">
        <f t="shared" ref="M722:M782" si="143">IF(L722="","",VLOOKUP(L722,$AJ$8:$AK$19,2,FALSE))</f>
        <v/>
      </c>
      <c r="N722" s="93">
        <f t="shared" si="136"/>
        <v>0</v>
      </c>
      <c r="O722" s="106">
        <f t="shared" si="137"/>
        <v>0</v>
      </c>
      <c r="P722" s="93" t="str">
        <f t="shared" si="139"/>
        <v>Dins Periode Legal</v>
      </c>
      <c r="Q722" s="93" t="str">
        <f t="shared" si="140"/>
        <v xml:space="preserve"> - Dins Periode Legal</v>
      </c>
      <c r="R722" s="93" t="str">
        <f t="shared" si="134"/>
        <v xml:space="preserve"> - Import Total</v>
      </c>
      <c r="S722" s="110">
        <f t="shared" si="138"/>
        <v>0</v>
      </c>
      <c r="T722" s="107">
        <f t="shared" si="141"/>
        <v>0</v>
      </c>
      <c r="V722" s="91"/>
      <c r="W722" s="91"/>
      <c r="X722" s="91"/>
      <c r="Y722" s="91"/>
      <c r="Z722" s="91"/>
      <c r="AA722" s="91"/>
    </row>
    <row r="723" spans="3:27" x14ac:dyDescent="0.25">
      <c r="C723" s="95"/>
      <c r="D723" s="54"/>
      <c r="E723" s="8"/>
      <c r="F723" s="8"/>
      <c r="G723" s="8"/>
      <c r="H723" s="48"/>
      <c r="I723" s="49"/>
      <c r="J723" s="8"/>
      <c r="K723" s="9"/>
      <c r="L723" s="104" t="str">
        <f t="shared" si="135"/>
        <v/>
      </c>
      <c r="M723" s="105" t="str">
        <f t="shared" si="143"/>
        <v/>
      </c>
      <c r="N723" s="93">
        <f t="shared" si="136"/>
        <v>0</v>
      </c>
      <c r="O723" s="106">
        <f t="shared" si="137"/>
        <v>0</v>
      </c>
      <c r="P723" s="93" t="str">
        <f t="shared" si="139"/>
        <v>Dins Periode Legal</v>
      </c>
      <c r="Q723" s="93" t="str">
        <f t="shared" si="140"/>
        <v xml:space="preserve"> - Dins Periode Legal</v>
      </c>
      <c r="R723" s="93" t="str">
        <f t="shared" si="134"/>
        <v xml:space="preserve"> - Import Total</v>
      </c>
      <c r="S723" s="110">
        <f t="shared" si="138"/>
        <v>0</v>
      </c>
      <c r="T723" s="107">
        <f t="shared" si="141"/>
        <v>0</v>
      </c>
      <c r="V723" s="91"/>
      <c r="W723" s="91"/>
      <c r="X723" s="91"/>
      <c r="Y723" s="91"/>
      <c r="Z723" s="91"/>
      <c r="AA723" s="91"/>
    </row>
    <row r="724" spans="3:27" x14ac:dyDescent="0.25">
      <c r="C724" s="95"/>
      <c r="D724" s="54"/>
      <c r="E724" s="8"/>
      <c r="F724" s="8"/>
      <c r="G724" s="8"/>
      <c r="H724" s="48"/>
      <c r="I724" s="49"/>
      <c r="J724" s="8"/>
      <c r="K724" s="9"/>
      <c r="L724" s="104" t="str">
        <f t="shared" si="135"/>
        <v/>
      </c>
      <c r="M724" s="105" t="str">
        <f t="shared" si="143"/>
        <v/>
      </c>
      <c r="N724" s="93">
        <f t="shared" si="136"/>
        <v>0</v>
      </c>
      <c r="O724" s="106">
        <f t="shared" si="137"/>
        <v>0</v>
      </c>
      <c r="P724" s="93" t="str">
        <f t="shared" si="139"/>
        <v>Dins Periode Legal</v>
      </c>
      <c r="Q724" s="93" t="str">
        <f t="shared" si="140"/>
        <v xml:space="preserve"> - Dins Periode Legal</v>
      </c>
      <c r="R724" s="93" t="str">
        <f t="shared" si="134"/>
        <v xml:space="preserve"> - Import Total</v>
      </c>
      <c r="S724" s="110">
        <f t="shared" si="138"/>
        <v>0</v>
      </c>
      <c r="T724" s="107">
        <f t="shared" si="141"/>
        <v>0</v>
      </c>
      <c r="V724" s="91"/>
      <c r="W724" s="91"/>
      <c r="X724" s="91"/>
      <c r="Y724" s="91"/>
      <c r="Z724" s="91"/>
      <c r="AA724" s="91"/>
    </row>
    <row r="725" spans="3:27" x14ac:dyDescent="0.25">
      <c r="C725" s="95"/>
      <c r="D725" s="54"/>
      <c r="E725" s="8"/>
      <c r="F725" s="8"/>
      <c r="G725" s="8"/>
      <c r="H725" s="48"/>
      <c r="I725" s="49"/>
      <c r="J725" s="8"/>
      <c r="K725" s="9"/>
      <c r="L725" s="104" t="str">
        <f t="shared" si="135"/>
        <v/>
      </c>
      <c r="M725" s="105" t="str">
        <f t="shared" si="143"/>
        <v/>
      </c>
      <c r="N725" s="93">
        <f t="shared" si="136"/>
        <v>0</v>
      </c>
      <c r="O725" s="106">
        <f t="shared" si="137"/>
        <v>0</v>
      </c>
      <c r="P725" s="93" t="str">
        <f t="shared" si="139"/>
        <v>Dins Periode Legal</v>
      </c>
      <c r="Q725" s="93" t="str">
        <f t="shared" si="140"/>
        <v xml:space="preserve"> - Dins Periode Legal</v>
      </c>
      <c r="R725" s="93" t="str">
        <f t="shared" si="134"/>
        <v xml:space="preserve"> - Import Total</v>
      </c>
      <c r="S725" s="110">
        <f t="shared" si="138"/>
        <v>0</v>
      </c>
      <c r="T725" s="107">
        <f t="shared" si="141"/>
        <v>0</v>
      </c>
      <c r="Z725" s="91"/>
      <c r="AA725" s="91"/>
    </row>
    <row r="726" spans="3:27" x14ac:dyDescent="0.25">
      <c r="C726" s="95"/>
      <c r="D726" s="54"/>
      <c r="E726" s="8"/>
      <c r="F726" s="8"/>
      <c r="G726" s="8"/>
      <c r="H726" s="48"/>
      <c r="I726" s="49"/>
      <c r="J726" s="8"/>
      <c r="K726" s="9"/>
      <c r="L726" s="104" t="str">
        <f t="shared" si="135"/>
        <v/>
      </c>
      <c r="M726" s="105" t="str">
        <f t="shared" si="143"/>
        <v/>
      </c>
      <c r="N726" s="93">
        <f t="shared" si="136"/>
        <v>0</v>
      </c>
      <c r="O726" s="106">
        <f t="shared" si="137"/>
        <v>0</v>
      </c>
      <c r="P726" s="93" t="str">
        <f t="shared" si="139"/>
        <v>Dins Periode Legal</v>
      </c>
      <c r="Q726" s="93" t="str">
        <f t="shared" si="140"/>
        <v xml:space="preserve"> - Dins Periode Legal</v>
      </c>
      <c r="R726" s="93" t="str">
        <f t="shared" si="134"/>
        <v xml:space="preserve"> - Import Total</v>
      </c>
      <c r="S726" s="110">
        <f t="shared" si="138"/>
        <v>0</v>
      </c>
      <c r="T726" s="107">
        <f t="shared" si="141"/>
        <v>0</v>
      </c>
      <c r="AA726" s="91"/>
    </row>
    <row r="727" spans="3:27" x14ac:dyDescent="0.25">
      <c r="C727" s="95"/>
      <c r="D727" s="54"/>
      <c r="E727" s="8"/>
      <c r="F727" s="8"/>
      <c r="G727" s="8"/>
      <c r="H727" s="48"/>
      <c r="I727" s="49"/>
      <c r="J727" s="8"/>
      <c r="K727" s="9"/>
      <c r="L727" s="104" t="str">
        <f t="shared" si="135"/>
        <v/>
      </c>
      <c r="M727" s="105" t="str">
        <f t="shared" si="143"/>
        <v/>
      </c>
      <c r="N727" s="93">
        <f t="shared" si="136"/>
        <v>0</v>
      </c>
      <c r="O727" s="106">
        <f t="shared" si="137"/>
        <v>0</v>
      </c>
      <c r="P727" s="93" t="str">
        <f t="shared" si="139"/>
        <v>Dins Periode Legal</v>
      </c>
      <c r="Q727" s="93" t="str">
        <f t="shared" si="140"/>
        <v xml:space="preserve"> - Dins Periode Legal</v>
      </c>
      <c r="R727" s="93" t="str">
        <f t="shared" si="134"/>
        <v xml:space="preserve"> - Import Total</v>
      </c>
      <c r="S727" s="110">
        <f t="shared" si="138"/>
        <v>0</v>
      </c>
      <c r="T727" s="107">
        <f t="shared" si="141"/>
        <v>0</v>
      </c>
    </row>
    <row r="728" spans="3:27" x14ac:dyDescent="0.25">
      <c r="C728" s="95"/>
      <c r="D728" s="54"/>
      <c r="E728" s="8"/>
      <c r="F728" s="8"/>
      <c r="G728" s="8"/>
      <c r="H728" s="48"/>
      <c r="I728" s="49"/>
      <c r="J728" s="8"/>
      <c r="K728" s="9"/>
      <c r="L728" s="104" t="str">
        <f t="shared" si="135"/>
        <v/>
      </c>
      <c r="M728" s="105" t="str">
        <f t="shared" si="143"/>
        <v/>
      </c>
      <c r="N728" s="93">
        <f t="shared" ref="N728:N752" si="144">IF(D728="",0,D728-C728)</f>
        <v>0</v>
      </c>
      <c r="O728" s="106">
        <f t="shared" ref="O728:O752" si="145">K728*N728</f>
        <v>0</v>
      </c>
      <c r="P728" s="93" t="str">
        <f t="shared" si="139"/>
        <v>Dins Periode Legal</v>
      </c>
      <c r="Q728" s="93" t="str">
        <f t="shared" si="140"/>
        <v xml:space="preserve"> - Dins Periode Legal</v>
      </c>
      <c r="R728" s="93" t="str">
        <f t="shared" si="134"/>
        <v xml:space="preserve"> - Import Total</v>
      </c>
      <c r="S728" s="110">
        <f t="shared" ref="S728:S752" si="146">IF(M728="",0,K728/(VLOOKUP(R728,$X$9:$Y$27,2,FALSE))*N728)</f>
        <v>0</v>
      </c>
      <c r="T728" s="107">
        <f t="shared" si="141"/>
        <v>0</v>
      </c>
    </row>
    <row r="729" spans="3:27" x14ac:dyDescent="0.25">
      <c r="C729" s="95"/>
      <c r="D729" s="54"/>
      <c r="E729" s="8"/>
      <c r="F729" s="8"/>
      <c r="G729" s="8"/>
      <c r="H729" s="48"/>
      <c r="I729" s="49"/>
      <c r="J729" s="8"/>
      <c r="K729" s="9"/>
      <c r="L729" s="104" t="str">
        <f t="shared" si="135"/>
        <v/>
      </c>
      <c r="M729" s="105" t="str">
        <f t="shared" si="143"/>
        <v/>
      </c>
      <c r="N729" s="93">
        <f t="shared" si="144"/>
        <v>0</v>
      </c>
      <c r="O729" s="106">
        <f t="shared" si="145"/>
        <v>0</v>
      </c>
      <c r="P729" s="93" t="str">
        <f t="shared" si="139"/>
        <v>Dins Periode Legal</v>
      </c>
      <c r="Q729" s="93" t="str">
        <f t="shared" si="140"/>
        <v xml:space="preserve"> - Dins Periode Legal</v>
      </c>
      <c r="R729" s="93" t="str">
        <f t="shared" si="134"/>
        <v xml:space="preserve"> - Import Total</v>
      </c>
      <c r="S729" s="110">
        <f t="shared" si="146"/>
        <v>0</v>
      </c>
      <c r="T729" s="107">
        <f t="shared" si="141"/>
        <v>0</v>
      </c>
    </row>
    <row r="730" spans="3:27" x14ac:dyDescent="0.25">
      <c r="C730" s="95"/>
      <c r="D730" s="54"/>
      <c r="E730" s="8"/>
      <c r="F730" s="8"/>
      <c r="G730" s="8"/>
      <c r="H730" s="48"/>
      <c r="I730" s="49"/>
      <c r="J730" s="8"/>
      <c r="K730" s="9"/>
      <c r="L730" s="104" t="str">
        <f t="shared" si="135"/>
        <v/>
      </c>
      <c r="M730" s="105" t="str">
        <f t="shared" si="143"/>
        <v/>
      </c>
      <c r="N730" s="93">
        <f t="shared" si="144"/>
        <v>0</v>
      </c>
      <c r="O730" s="106">
        <f t="shared" si="145"/>
        <v>0</v>
      </c>
      <c r="P730" s="93" t="str">
        <f t="shared" si="139"/>
        <v>Dins Periode Legal</v>
      </c>
      <c r="Q730" s="93" t="str">
        <f t="shared" si="140"/>
        <v xml:space="preserve"> - Dins Periode Legal</v>
      </c>
      <c r="R730" s="93" t="str">
        <f t="shared" si="134"/>
        <v xml:space="preserve"> - Import Total</v>
      </c>
      <c r="S730" s="110">
        <f t="shared" si="146"/>
        <v>0</v>
      </c>
      <c r="T730" s="107">
        <f t="shared" si="141"/>
        <v>0</v>
      </c>
    </row>
    <row r="731" spans="3:27" x14ac:dyDescent="0.25">
      <c r="C731" s="95"/>
      <c r="D731" s="54"/>
      <c r="E731" s="8"/>
      <c r="F731" s="8"/>
      <c r="G731" s="8"/>
      <c r="H731" s="48"/>
      <c r="I731" s="49"/>
      <c r="J731" s="8"/>
      <c r="K731" s="9"/>
      <c r="L731" s="104" t="str">
        <f t="shared" si="135"/>
        <v/>
      </c>
      <c r="M731" s="105" t="str">
        <f t="shared" si="143"/>
        <v/>
      </c>
      <c r="N731" s="93">
        <f t="shared" si="144"/>
        <v>0</v>
      </c>
      <c r="O731" s="106">
        <f t="shared" si="145"/>
        <v>0</v>
      </c>
      <c r="P731" s="93" t="str">
        <f t="shared" si="139"/>
        <v>Dins Periode Legal</v>
      </c>
      <c r="Q731" s="93" t="str">
        <f t="shared" si="140"/>
        <v xml:space="preserve"> - Dins Periode Legal</v>
      </c>
      <c r="R731" s="93" t="str">
        <f t="shared" si="134"/>
        <v xml:space="preserve"> - Import Total</v>
      </c>
      <c r="S731" s="110">
        <f t="shared" si="146"/>
        <v>0</v>
      </c>
      <c r="T731" s="107">
        <f t="shared" si="141"/>
        <v>0</v>
      </c>
    </row>
    <row r="732" spans="3:27" x14ac:dyDescent="0.25">
      <c r="C732" s="95"/>
      <c r="D732" s="54"/>
      <c r="E732" s="8"/>
      <c r="F732" s="8"/>
      <c r="G732" s="8"/>
      <c r="H732" s="48"/>
      <c r="I732" s="49"/>
      <c r="J732" s="8"/>
      <c r="K732" s="9"/>
      <c r="L732" s="104" t="str">
        <f t="shared" si="135"/>
        <v/>
      </c>
      <c r="M732" s="105" t="str">
        <f t="shared" si="143"/>
        <v/>
      </c>
      <c r="N732" s="93">
        <f t="shared" si="144"/>
        <v>0</v>
      </c>
      <c r="O732" s="106">
        <f t="shared" si="145"/>
        <v>0</v>
      </c>
      <c r="P732" s="93" t="str">
        <f t="shared" si="139"/>
        <v>Dins Periode Legal</v>
      </c>
      <c r="Q732" s="93" t="str">
        <f t="shared" si="140"/>
        <v xml:space="preserve"> - Dins Periode Legal</v>
      </c>
      <c r="R732" s="93" t="str">
        <f t="shared" si="134"/>
        <v xml:space="preserve"> - Import Total</v>
      </c>
      <c r="S732" s="110">
        <f t="shared" si="146"/>
        <v>0</v>
      </c>
      <c r="T732" s="107">
        <f t="shared" si="141"/>
        <v>0</v>
      </c>
    </row>
    <row r="733" spans="3:27" x14ac:dyDescent="0.25">
      <c r="C733" s="95"/>
      <c r="D733" s="54"/>
      <c r="E733" s="8"/>
      <c r="F733" s="8"/>
      <c r="G733" s="8"/>
      <c r="H733" s="48"/>
      <c r="I733" s="49"/>
      <c r="J733" s="8"/>
      <c r="K733" s="9"/>
      <c r="L733" s="104" t="str">
        <f t="shared" si="135"/>
        <v/>
      </c>
      <c r="M733" s="105" t="str">
        <f t="shared" si="143"/>
        <v/>
      </c>
      <c r="N733" s="93">
        <f t="shared" si="144"/>
        <v>0</v>
      </c>
      <c r="O733" s="106">
        <f t="shared" si="145"/>
        <v>0</v>
      </c>
      <c r="P733" s="93" t="str">
        <f t="shared" si="139"/>
        <v>Dins Periode Legal</v>
      </c>
      <c r="Q733" s="93" t="str">
        <f t="shared" si="140"/>
        <v xml:space="preserve"> - Dins Periode Legal</v>
      </c>
      <c r="R733" s="93" t="str">
        <f t="shared" ref="R733:R784" si="147">CONCATENATE($M733," - Import Total")</f>
        <v xml:space="preserve"> - Import Total</v>
      </c>
      <c r="S733" s="110">
        <f t="shared" si="146"/>
        <v>0</v>
      </c>
      <c r="T733" s="107">
        <f t="shared" si="141"/>
        <v>0</v>
      </c>
    </row>
    <row r="734" spans="3:27" x14ac:dyDescent="0.25">
      <c r="C734" s="95"/>
      <c r="D734" s="54"/>
      <c r="E734" s="8"/>
      <c r="F734" s="8"/>
      <c r="G734" s="8"/>
      <c r="H734" s="48"/>
      <c r="I734" s="49"/>
      <c r="J734" s="8"/>
      <c r="K734" s="9"/>
      <c r="L734" s="104" t="str">
        <f t="shared" si="135"/>
        <v/>
      </c>
      <c r="M734" s="105" t="str">
        <f t="shared" si="143"/>
        <v/>
      </c>
      <c r="N734" s="93">
        <f t="shared" si="144"/>
        <v>0</v>
      </c>
      <c r="O734" s="106">
        <f t="shared" si="145"/>
        <v>0</v>
      </c>
      <c r="P734" s="93" t="str">
        <f t="shared" si="139"/>
        <v>Dins Periode Legal</v>
      </c>
      <c r="Q734" s="93" t="str">
        <f t="shared" si="140"/>
        <v xml:space="preserve"> - Dins Periode Legal</v>
      </c>
      <c r="R734" s="93" t="str">
        <f t="shared" si="147"/>
        <v xml:space="preserve"> - Import Total</v>
      </c>
      <c r="S734" s="110">
        <f t="shared" si="146"/>
        <v>0</v>
      </c>
      <c r="T734" s="107">
        <f t="shared" si="141"/>
        <v>0</v>
      </c>
    </row>
    <row r="735" spans="3:27" x14ac:dyDescent="0.25">
      <c r="C735" s="95"/>
      <c r="D735" s="54"/>
      <c r="E735" s="8"/>
      <c r="F735" s="8"/>
      <c r="G735" s="8"/>
      <c r="H735" s="48"/>
      <c r="I735" s="49"/>
      <c r="J735" s="8"/>
      <c r="K735" s="9"/>
      <c r="L735" s="104" t="str">
        <f t="shared" si="135"/>
        <v/>
      </c>
      <c r="M735" s="105" t="str">
        <f t="shared" si="143"/>
        <v/>
      </c>
      <c r="N735" s="93">
        <f t="shared" si="144"/>
        <v>0</v>
      </c>
      <c r="O735" s="106">
        <f t="shared" si="145"/>
        <v>0</v>
      </c>
      <c r="P735" s="93" t="str">
        <f t="shared" si="139"/>
        <v>Dins Periode Legal</v>
      </c>
      <c r="Q735" s="93" t="str">
        <f t="shared" si="140"/>
        <v xml:space="preserve"> - Dins Periode Legal</v>
      </c>
      <c r="R735" s="93" t="str">
        <f t="shared" si="147"/>
        <v xml:space="preserve"> - Import Total</v>
      </c>
      <c r="S735" s="110">
        <f t="shared" si="146"/>
        <v>0</v>
      </c>
      <c r="T735" s="107">
        <f t="shared" si="141"/>
        <v>0</v>
      </c>
    </row>
    <row r="736" spans="3:27" x14ac:dyDescent="0.25">
      <c r="C736" s="95"/>
      <c r="D736" s="54"/>
      <c r="E736" s="8"/>
      <c r="F736" s="8"/>
      <c r="G736" s="8"/>
      <c r="H736" s="48"/>
      <c r="I736" s="49"/>
      <c r="J736" s="8"/>
      <c r="K736" s="9"/>
      <c r="L736" s="104" t="str">
        <f t="shared" si="135"/>
        <v/>
      </c>
      <c r="M736" s="105" t="str">
        <f t="shared" si="143"/>
        <v/>
      </c>
      <c r="N736" s="93">
        <f t="shared" si="144"/>
        <v>0</v>
      </c>
      <c r="O736" s="106">
        <f t="shared" si="145"/>
        <v>0</v>
      </c>
      <c r="P736" s="93" t="str">
        <f t="shared" si="139"/>
        <v>Dins Periode Legal</v>
      </c>
      <c r="Q736" s="93" t="str">
        <f t="shared" si="140"/>
        <v xml:space="preserve"> - Dins Periode Legal</v>
      </c>
      <c r="R736" s="93" t="str">
        <f t="shared" si="147"/>
        <v xml:space="preserve"> - Import Total</v>
      </c>
      <c r="S736" s="110">
        <f t="shared" si="146"/>
        <v>0</v>
      </c>
      <c r="T736" s="107">
        <f t="shared" si="141"/>
        <v>0</v>
      </c>
    </row>
    <row r="737" spans="3:20" x14ac:dyDescent="0.25">
      <c r="C737" s="95"/>
      <c r="D737" s="54"/>
      <c r="E737" s="8"/>
      <c r="F737" s="8"/>
      <c r="G737" s="8"/>
      <c r="H737" s="48"/>
      <c r="I737" s="49"/>
      <c r="J737" s="8"/>
      <c r="K737" s="9"/>
      <c r="L737" s="104" t="str">
        <f t="shared" si="135"/>
        <v/>
      </c>
      <c r="M737" s="105" t="str">
        <f t="shared" si="143"/>
        <v/>
      </c>
      <c r="N737" s="93">
        <f t="shared" si="144"/>
        <v>0</v>
      </c>
      <c r="O737" s="106">
        <f t="shared" si="145"/>
        <v>0</v>
      </c>
      <c r="P737" s="93" t="str">
        <f t="shared" si="139"/>
        <v>Dins Periode Legal</v>
      </c>
      <c r="Q737" s="93" t="str">
        <f t="shared" si="140"/>
        <v xml:space="preserve"> - Dins Periode Legal</v>
      </c>
      <c r="R737" s="93" t="str">
        <f t="shared" si="147"/>
        <v xml:space="preserve"> - Import Total</v>
      </c>
      <c r="S737" s="110">
        <f t="shared" si="146"/>
        <v>0</v>
      </c>
      <c r="T737" s="107">
        <f t="shared" si="141"/>
        <v>0</v>
      </c>
    </row>
    <row r="738" spans="3:20" x14ac:dyDescent="0.25">
      <c r="C738" s="95"/>
      <c r="D738" s="54"/>
      <c r="E738" s="8"/>
      <c r="F738" s="8"/>
      <c r="G738" s="8"/>
      <c r="H738" s="48"/>
      <c r="I738" s="49"/>
      <c r="J738" s="8"/>
      <c r="K738" s="9"/>
      <c r="L738" s="104" t="str">
        <f t="shared" si="135"/>
        <v/>
      </c>
      <c r="M738" s="105" t="str">
        <f t="shared" si="143"/>
        <v/>
      </c>
      <c r="N738" s="93">
        <f t="shared" si="144"/>
        <v>0</v>
      </c>
      <c r="O738" s="106">
        <f t="shared" si="145"/>
        <v>0</v>
      </c>
      <c r="P738" s="93" t="str">
        <f t="shared" si="139"/>
        <v>Dins Periode Legal</v>
      </c>
      <c r="Q738" s="93" t="str">
        <f t="shared" si="140"/>
        <v xml:space="preserve"> - Dins Periode Legal</v>
      </c>
      <c r="R738" s="93" t="str">
        <f t="shared" si="147"/>
        <v xml:space="preserve"> - Import Total</v>
      </c>
      <c r="S738" s="110">
        <f t="shared" si="146"/>
        <v>0</v>
      </c>
      <c r="T738" s="107">
        <f t="shared" si="141"/>
        <v>0</v>
      </c>
    </row>
    <row r="739" spans="3:20" x14ac:dyDescent="0.25">
      <c r="C739" s="95"/>
      <c r="D739" s="54"/>
      <c r="E739" s="8"/>
      <c r="F739" s="8"/>
      <c r="G739" s="8"/>
      <c r="H739" s="48"/>
      <c r="I739" s="49"/>
      <c r="J739" s="8"/>
      <c r="K739" s="9"/>
      <c r="L739" s="104" t="str">
        <f t="shared" si="135"/>
        <v/>
      </c>
      <c r="M739" s="105" t="str">
        <f t="shared" si="143"/>
        <v/>
      </c>
      <c r="N739" s="93">
        <f t="shared" si="144"/>
        <v>0</v>
      </c>
      <c r="O739" s="106">
        <f t="shared" si="145"/>
        <v>0</v>
      </c>
      <c r="P739" s="93" t="str">
        <f t="shared" si="139"/>
        <v>Dins Periode Legal</v>
      </c>
      <c r="Q739" s="93" t="str">
        <f t="shared" si="140"/>
        <v xml:space="preserve"> - Dins Periode Legal</v>
      </c>
      <c r="R739" s="93" t="str">
        <f t="shared" si="147"/>
        <v xml:space="preserve"> - Import Total</v>
      </c>
      <c r="S739" s="110">
        <f t="shared" si="146"/>
        <v>0</v>
      </c>
      <c r="T739" s="107">
        <f t="shared" si="141"/>
        <v>0</v>
      </c>
    </row>
    <row r="740" spans="3:20" x14ac:dyDescent="0.25">
      <c r="C740" s="95"/>
      <c r="D740" s="54"/>
      <c r="E740" s="8"/>
      <c r="F740" s="8"/>
      <c r="G740" s="8"/>
      <c r="H740" s="48"/>
      <c r="I740" s="49"/>
      <c r="J740" s="8"/>
      <c r="K740" s="9"/>
      <c r="L740" s="104" t="str">
        <f t="shared" si="135"/>
        <v/>
      </c>
      <c r="M740" s="105" t="str">
        <f t="shared" si="143"/>
        <v/>
      </c>
      <c r="N740" s="93">
        <f t="shared" si="144"/>
        <v>0</v>
      </c>
      <c r="O740" s="106">
        <f t="shared" si="145"/>
        <v>0</v>
      </c>
      <c r="P740" s="93" t="str">
        <f t="shared" si="139"/>
        <v>Dins Periode Legal</v>
      </c>
      <c r="Q740" s="93" t="str">
        <f t="shared" si="140"/>
        <v xml:space="preserve"> - Dins Periode Legal</v>
      </c>
      <c r="R740" s="93" t="str">
        <f t="shared" si="147"/>
        <v xml:space="preserve"> - Import Total</v>
      </c>
      <c r="S740" s="110">
        <f t="shared" si="146"/>
        <v>0</v>
      </c>
      <c r="T740" s="107">
        <f t="shared" si="141"/>
        <v>0</v>
      </c>
    </row>
    <row r="741" spans="3:20" x14ac:dyDescent="0.25">
      <c r="C741" s="95"/>
      <c r="D741" s="54"/>
      <c r="E741" s="8"/>
      <c r="F741" s="8"/>
      <c r="G741" s="8"/>
      <c r="H741" s="48"/>
      <c r="I741" s="49"/>
      <c r="J741" s="8"/>
      <c r="K741" s="9"/>
      <c r="L741" s="104" t="str">
        <f t="shared" si="135"/>
        <v/>
      </c>
      <c r="M741" s="105" t="str">
        <f t="shared" si="143"/>
        <v/>
      </c>
      <c r="N741" s="93">
        <f t="shared" si="144"/>
        <v>0</v>
      </c>
      <c r="O741" s="106">
        <f t="shared" si="145"/>
        <v>0</v>
      </c>
      <c r="P741" s="93" t="str">
        <f t="shared" si="139"/>
        <v>Dins Periode Legal</v>
      </c>
      <c r="Q741" s="93" t="str">
        <f t="shared" si="140"/>
        <v xml:space="preserve"> - Dins Periode Legal</v>
      </c>
      <c r="R741" s="93" t="str">
        <f t="shared" si="147"/>
        <v xml:space="preserve"> - Import Total</v>
      </c>
      <c r="S741" s="110">
        <f t="shared" si="146"/>
        <v>0</v>
      </c>
      <c r="T741" s="107">
        <f t="shared" si="141"/>
        <v>0</v>
      </c>
    </row>
    <row r="742" spans="3:20" x14ac:dyDescent="0.25">
      <c r="C742" s="95"/>
      <c r="D742" s="54"/>
      <c r="E742" s="8"/>
      <c r="F742" s="8"/>
      <c r="G742" s="8"/>
      <c r="H742" s="48"/>
      <c r="I742" s="49"/>
      <c r="J742" s="8"/>
      <c r="K742" s="9"/>
      <c r="L742" s="104" t="str">
        <f t="shared" si="135"/>
        <v/>
      </c>
      <c r="M742" s="105" t="str">
        <f t="shared" si="143"/>
        <v/>
      </c>
      <c r="N742" s="93">
        <f t="shared" si="144"/>
        <v>0</v>
      </c>
      <c r="O742" s="106">
        <f t="shared" si="145"/>
        <v>0</v>
      </c>
      <c r="P742" s="93" t="str">
        <f t="shared" si="139"/>
        <v>Dins Periode Legal</v>
      </c>
      <c r="Q742" s="93" t="str">
        <f t="shared" si="140"/>
        <v xml:space="preserve"> - Dins Periode Legal</v>
      </c>
      <c r="R742" s="93" t="str">
        <f t="shared" si="147"/>
        <v xml:space="preserve"> - Import Total</v>
      </c>
      <c r="S742" s="110">
        <f t="shared" si="146"/>
        <v>0</v>
      </c>
      <c r="T742" s="107">
        <f t="shared" si="141"/>
        <v>0</v>
      </c>
    </row>
    <row r="743" spans="3:20" x14ac:dyDescent="0.25">
      <c r="C743" s="95"/>
      <c r="D743" s="54"/>
      <c r="E743" s="8"/>
      <c r="F743" s="8"/>
      <c r="G743" s="8"/>
      <c r="H743" s="48"/>
      <c r="I743" s="49"/>
      <c r="J743" s="8"/>
      <c r="K743" s="9"/>
      <c r="L743" s="104" t="str">
        <f t="shared" si="135"/>
        <v/>
      </c>
      <c r="M743" s="105" t="str">
        <f t="shared" si="143"/>
        <v/>
      </c>
      <c r="N743" s="93">
        <f t="shared" si="144"/>
        <v>0</v>
      </c>
      <c r="O743" s="106">
        <f t="shared" si="145"/>
        <v>0</v>
      </c>
      <c r="P743" s="93" t="str">
        <f t="shared" si="139"/>
        <v>Dins Periode Legal</v>
      </c>
      <c r="Q743" s="93" t="str">
        <f t="shared" si="140"/>
        <v xml:space="preserve"> - Dins Periode Legal</v>
      </c>
      <c r="R743" s="93" t="str">
        <f t="shared" si="147"/>
        <v xml:space="preserve"> - Import Total</v>
      </c>
      <c r="S743" s="110">
        <f t="shared" si="146"/>
        <v>0</v>
      </c>
      <c r="T743" s="107">
        <f t="shared" si="141"/>
        <v>0</v>
      </c>
    </row>
    <row r="744" spans="3:20" x14ac:dyDescent="0.25">
      <c r="C744" s="95"/>
      <c r="D744" s="54"/>
      <c r="E744" s="8"/>
      <c r="F744" s="8"/>
      <c r="G744" s="8"/>
      <c r="H744" s="48"/>
      <c r="I744" s="49"/>
      <c r="J744" s="8"/>
      <c r="K744" s="9"/>
      <c r="L744" s="104" t="str">
        <f t="shared" si="135"/>
        <v/>
      </c>
      <c r="M744" s="105" t="str">
        <f t="shared" si="143"/>
        <v/>
      </c>
      <c r="N744" s="93">
        <f t="shared" si="144"/>
        <v>0</v>
      </c>
      <c r="O744" s="106">
        <f t="shared" si="145"/>
        <v>0</v>
      </c>
      <c r="P744" s="93" t="str">
        <f t="shared" si="139"/>
        <v>Dins Periode Legal</v>
      </c>
      <c r="Q744" s="93" t="str">
        <f t="shared" si="140"/>
        <v xml:space="preserve"> - Dins Periode Legal</v>
      </c>
      <c r="R744" s="93" t="str">
        <f t="shared" si="147"/>
        <v xml:space="preserve"> - Import Total</v>
      </c>
      <c r="S744" s="110">
        <f t="shared" si="146"/>
        <v>0</v>
      </c>
      <c r="T744" s="107">
        <f t="shared" si="141"/>
        <v>0</v>
      </c>
    </row>
    <row r="745" spans="3:20" x14ac:dyDescent="0.25">
      <c r="C745" s="95"/>
      <c r="D745" s="54"/>
      <c r="E745" s="8"/>
      <c r="F745" s="8"/>
      <c r="G745" s="8"/>
      <c r="H745" s="48"/>
      <c r="I745" s="49"/>
      <c r="J745" s="8"/>
      <c r="K745" s="9"/>
      <c r="L745" s="104" t="str">
        <f t="shared" si="135"/>
        <v/>
      </c>
      <c r="M745" s="105" t="str">
        <f t="shared" si="143"/>
        <v/>
      </c>
      <c r="N745" s="93">
        <f t="shared" si="144"/>
        <v>0</v>
      </c>
      <c r="O745" s="106">
        <f t="shared" si="145"/>
        <v>0</v>
      </c>
      <c r="P745" s="93" t="str">
        <f t="shared" si="139"/>
        <v>Dins Periode Legal</v>
      </c>
      <c r="Q745" s="93" t="str">
        <f t="shared" si="140"/>
        <v xml:space="preserve"> - Dins Periode Legal</v>
      </c>
      <c r="R745" s="93" t="str">
        <f t="shared" si="147"/>
        <v xml:space="preserve"> - Import Total</v>
      </c>
      <c r="S745" s="110">
        <f t="shared" si="146"/>
        <v>0</v>
      </c>
      <c r="T745" s="107">
        <f t="shared" si="141"/>
        <v>0</v>
      </c>
    </row>
    <row r="746" spans="3:20" x14ac:dyDescent="0.25">
      <c r="C746" s="95"/>
      <c r="D746" s="54"/>
      <c r="E746" s="8"/>
      <c r="F746" s="8"/>
      <c r="G746" s="8"/>
      <c r="H746" s="48"/>
      <c r="I746" s="49"/>
      <c r="J746" s="8"/>
      <c r="K746" s="9"/>
      <c r="L746" s="104" t="str">
        <f t="shared" si="135"/>
        <v/>
      </c>
      <c r="M746" s="105" t="str">
        <f t="shared" si="143"/>
        <v/>
      </c>
      <c r="N746" s="93">
        <f t="shared" si="144"/>
        <v>0</v>
      </c>
      <c r="O746" s="106">
        <f t="shared" si="145"/>
        <v>0</v>
      </c>
      <c r="P746" s="93" t="str">
        <f t="shared" si="139"/>
        <v>Dins Periode Legal</v>
      </c>
      <c r="Q746" s="93" t="str">
        <f t="shared" si="140"/>
        <v xml:space="preserve"> - Dins Periode Legal</v>
      </c>
      <c r="R746" s="93" t="str">
        <f t="shared" si="147"/>
        <v xml:space="preserve"> - Import Total</v>
      </c>
      <c r="S746" s="110">
        <f t="shared" si="146"/>
        <v>0</v>
      </c>
      <c r="T746" s="107">
        <f t="shared" si="141"/>
        <v>0</v>
      </c>
    </row>
    <row r="747" spans="3:20" x14ac:dyDescent="0.25">
      <c r="C747" s="95"/>
      <c r="D747" s="54"/>
      <c r="E747" s="8"/>
      <c r="F747" s="8"/>
      <c r="G747" s="8"/>
      <c r="H747" s="48"/>
      <c r="I747" s="49"/>
      <c r="J747" s="8"/>
      <c r="K747" s="9"/>
      <c r="L747" s="104" t="str">
        <f t="shared" si="135"/>
        <v/>
      </c>
      <c r="M747" s="105" t="str">
        <f t="shared" si="143"/>
        <v/>
      </c>
      <c r="N747" s="93">
        <f t="shared" si="144"/>
        <v>0</v>
      </c>
      <c r="O747" s="106">
        <f t="shared" si="145"/>
        <v>0</v>
      </c>
      <c r="P747" s="93" t="str">
        <f t="shared" si="139"/>
        <v>Dins Periode Legal</v>
      </c>
      <c r="Q747" s="93" t="str">
        <f t="shared" si="140"/>
        <v xml:space="preserve"> - Dins Periode Legal</v>
      </c>
      <c r="R747" s="93" t="str">
        <f t="shared" si="147"/>
        <v xml:space="preserve"> - Import Total</v>
      </c>
      <c r="S747" s="110">
        <f t="shared" si="146"/>
        <v>0</v>
      </c>
      <c r="T747" s="107">
        <f t="shared" si="141"/>
        <v>0</v>
      </c>
    </row>
    <row r="748" spans="3:20" x14ac:dyDescent="0.25">
      <c r="C748" s="95"/>
      <c r="D748" s="54"/>
      <c r="E748" s="8"/>
      <c r="F748" s="8"/>
      <c r="G748" s="8"/>
      <c r="H748" s="48"/>
      <c r="I748" s="49"/>
      <c r="J748" s="8"/>
      <c r="K748" s="9"/>
      <c r="L748" s="104" t="str">
        <f t="shared" si="135"/>
        <v/>
      </c>
      <c r="M748" s="105" t="str">
        <f t="shared" si="143"/>
        <v/>
      </c>
      <c r="N748" s="93">
        <f t="shared" si="144"/>
        <v>0</v>
      </c>
      <c r="O748" s="106">
        <f t="shared" si="145"/>
        <v>0</v>
      </c>
      <c r="P748" s="93" t="str">
        <f t="shared" si="139"/>
        <v>Dins Periode Legal</v>
      </c>
      <c r="Q748" s="93" t="str">
        <f t="shared" si="140"/>
        <v xml:space="preserve"> - Dins Periode Legal</v>
      </c>
      <c r="R748" s="93" t="str">
        <f t="shared" si="147"/>
        <v xml:space="preserve"> - Import Total</v>
      </c>
      <c r="S748" s="110">
        <f t="shared" si="146"/>
        <v>0</v>
      </c>
      <c r="T748" s="107">
        <f t="shared" si="141"/>
        <v>0</v>
      </c>
    </row>
    <row r="749" spans="3:20" x14ac:dyDescent="0.25">
      <c r="C749" s="95"/>
      <c r="D749" s="54"/>
      <c r="E749" s="8"/>
      <c r="F749" s="8"/>
      <c r="G749" s="8"/>
      <c r="H749" s="48"/>
      <c r="I749" s="49"/>
      <c r="J749" s="8"/>
      <c r="K749" s="9"/>
      <c r="L749" s="104" t="str">
        <f t="shared" si="135"/>
        <v/>
      </c>
      <c r="M749" s="105" t="str">
        <f t="shared" si="143"/>
        <v/>
      </c>
      <c r="N749" s="93">
        <f t="shared" si="144"/>
        <v>0</v>
      </c>
      <c r="O749" s="106">
        <f t="shared" si="145"/>
        <v>0</v>
      </c>
      <c r="P749" s="93" t="str">
        <f t="shared" si="139"/>
        <v>Dins Periode Legal</v>
      </c>
      <c r="Q749" s="93" t="str">
        <f t="shared" si="140"/>
        <v xml:space="preserve"> - Dins Periode Legal</v>
      </c>
      <c r="R749" s="93" t="str">
        <f t="shared" si="147"/>
        <v xml:space="preserve"> - Import Total</v>
      </c>
      <c r="S749" s="110">
        <f t="shared" si="146"/>
        <v>0</v>
      </c>
      <c r="T749" s="107">
        <f t="shared" si="141"/>
        <v>0</v>
      </c>
    </row>
    <row r="750" spans="3:20" x14ac:dyDescent="0.25">
      <c r="C750" s="95"/>
      <c r="D750" s="54"/>
      <c r="E750" s="8"/>
      <c r="F750" s="8"/>
      <c r="G750" s="8"/>
      <c r="H750" s="48"/>
      <c r="I750" s="49"/>
      <c r="J750" s="8"/>
      <c r="K750" s="9"/>
      <c r="L750" s="104" t="str">
        <f t="shared" si="135"/>
        <v/>
      </c>
      <c r="M750" s="105" t="str">
        <f t="shared" si="143"/>
        <v/>
      </c>
      <c r="N750" s="93">
        <f t="shared" si="144"/>
        <v>0</v>
      </c>
      <c r="O750" s="106">
        <f t="shared" si="145"/>
        <v>0</v>
      </c>
      <c r="P750" s="93" t="str">
        <f t="shared" si="139"/>
        <v>Dins Periode Legal</v>
      </c>
      <c r="Q750" s="93" t="str">
        <f t="shared" si="140"/>
        <v xml:space="preserve"> - Dins Periode Legal</v>
      </c>
      <c r="R750" s="93" t="str">
        <f t="shared" si="147"/>
        <v xml:space="preserve"> - Import Total</v>
      </c>
      <c r="S750" s="110">
        <f t="shared" si="146"/>
        <v>0</v>
      </c>
      <c r="T750" s="107">
        <f t="shared" si="141"/>
        <v>0</v>
      </c>
    </row>
    <row r="751" spans="3:20" x14ac:dyDescent="0.25">
      <c r="C751" s="95"/>
      <c r="D751" s="54"/>
      <c r="E751" s="8"/>
      <c r="F751" s="8"/>
      <c r="G751" s="8"/>
      <c r="H751" s="48"/>
      <c r="I751" s="49"/>
      <c r="J751" s="8"/>
      <c r="K751" s="9"/>
      <c r="L751" s="104" t="str">
        <f t="shared" si="135"/>
        <v/>
      </c>
      <c r="M751" s="105" t="str">
        <f t="shared" si="143"/>
        <v/>
      </c>
      <c r="N751" s="93">
        <f t="shared" si="144"/>
        <v>0</v>
      </c>
      <c r="O751" s="106">
        <f t="shared" si="145"/>
        <v>0</v>
      </c>
      <c r="P751" s="93" t="str">
        <f t="shared" si="139"/>
        <v>Dins Periode Legal</v>
      </c>
      <c r="Q751" s="93" t="str">
        <f t="shared" si="140"/>
        <v xml:space="preserve"> - Dins Periode Legal</v>
      </c>
      <c r="R751" s="93" t="str">
        <f t="shared" si="147"/>
        <v xml:space="preserve"> - Import Total</v>
      </c>
      <c r="S751" s="110">
        <f t="shared" si="146"/>
        <v>0</v>
      </c>
      <c r="T751" s="107">
        <f t="shared" si="141"/>
        <v>0</v>
      </c>
    </row>
    <row r="752" spans="3:20" x14ac:dyDescent="0.25">
      <c r="C752" s="95"/>
      <c r="D752" s="54"/>
      <c r="E752" s="8"/>
      <c r="F752" s="8"/>
      <c r="G752" s="8"/>
      <c r="H752" s="48"/>
      <c r="I752" s="49"/>
      <c r="J752" s="8"/>
      <c r="K752" s="9"/>
      <c r="L752" s="104" t="str">
        <f t="shared" si="135"/>
        <v/>
      </c>
      <c r="M752" s="105" t="str">
        <f t="shared" si="143"/>
        <v/>
      </c>
      <c r="N752" s="93">
        <f t="shared" si="144"/>
        <v>0</v>
      </c>
      <c r="O752" s="106">
        <f t="shared" si="145"/>
        <v>0</v>
      </c>
      <c r="P752" s="93" t="str">
        <f t="shared" si="139"/>
        <v>Dins Periode Legal</v>
      </c>
      <c r="Q752" s="93" t="str">
        <f t="shared" si="140"/>
        <v xml:space="preserve"> - Dins Periode Legal</v>
      </c>
      <c r="R752" s="93" t="str">
        <f t="shared" si="147"/>
        <v xml:space="preserve"> - Import Total</v>
      </c>
      <c r="S752" s="110">
        <f t="shared" si="146"/>
        <v>0</v>
      </c>
      <c r="T752" s="107">
        <f t="shared" si="141"/>
        <v>0</v>
      </c>
    </row>
    <row r="753" spans="3:20" x14ac:dyDescent="0.25">
      <c r="C753" s="95"/>
      <c r="D753" s="95"/>
      <c r="L753" s="104" t="str">
        <f t="shared" si="135"/>
        <v/>
      </c>
      <c r="M753" s="105" t="str">
        <f t="shared" si="143"/>
        <v/>
      </c>
      <c r="N753" s="187">
        <f t="shared" ref="N753:N784" si="148">IF(D753="",0,D753-C753)</f>
        <v>0</v>
      </c>
      <c r="O753" s="191">
        <f t="shared" ref="O753:O784" si="149">K753*N753</f>
        <v>0</v>
      </c>
      <c r="P753" s="187" t="str">
        <f t="shared" ref="P753:P784" si="150">IF(N753&lt;=30,"Dins Periode Legal","Fora Periode Legal")</f>
        <v>Dins Periode Legal</v>
      </c>
      <c r="Q753" s="187" t="str">
        <f t="shared" ref="Q753:Q784" si="151">CONCATENATE($M753," - ",P753)</f>
        <v xml:space="preserve"> - Dins Periode Legal</v>
      </c>
      <c r="R753" s="187" t="str">
        <f t="shared" si="147"/>
        <v xml:space="preserve"> - Import Total</v>
      </c>
      <c r="S753" s="193">
        <f t="shared" ref="S753:S784" si="152">IF(M753="",0,K753/(VLOOKUP(R753,$X$9:$Y$27,2,FALSE))*N753)</f>
        <v>0</v>
      </c>
      <c r="T753" s="192">
        <f t="shared" ref="T753:T784" si="153">IF(L753="",0,1)</f>
        <v>0</v>
      </c>
    </row>
    <row r="754" spans="3:20" x14ac:dyDescent="0.25">
      <c r="C754" s="95"/>
      <c r="D754" s="95"/>
      <c r="L754" s="104" t="str">
        <f t="shared" si="135"/>
        <v/>
      </c>
      <c r="M754" s="105" t="str">
        <f t="shared" si="143"/>
        <v/>
      </c>
      <c r="N754" s="187">
        <f t="shared" si="148"/>
        <v>0</v>
      </c>
      <c r="O754" s="191">
        <f t="shared" si="149"/>
        <v>0</v>
      </c>
      <c r="P754" s="187" t="str">
        <f t="shared" si="150"/>
        <v>Dins Periode Legal</v>
      </c>
      <c r="Q754" s="187" t="str">
        <f t="shared" si="151"/>
        <v xml:space="preserve"> - Dins Periode Legal</v>
      </c>
      <c r="R754" s="187" t="str">
        <f t="shared" si="147"/>
        <v xml:space="preserve"> - Import Total</v>
      </c>
      <c r="S754" s="193">
        <f t="shared" si="152"/>
        <v>0</v>
      </c>
      <c r="T754" s="192">
        <f t="shared" si="153"/>
        <v>0</v>
      </c>
    </row>
    <row r="755" spans="3:20" x14ac:dyDescent="0.25">
      <c r="C755" s="95"/>
      <c r="D755" s="95"/>
      <c r="L755" s="104" t="str">
        <f t="shared" si="135"/>
        <v/>
      </c>
      <c r="M755" s="105" t="str">
        <f t="shared" si="143"/>
        <v/>
      </c>
      <c r="N755" s="187">
        <f t="shared" si="148"/>
        <v>0</v>
      </c>
      <c r="O755" s="191">
        <f t="shared" si="149"/>
        <v>0</v>
      </c>
      <c r="P755" s="187" t="str">
        <f t="shared" si="150"/>
        <v>Dins Periode Legal</v>
      </c>
      <c r="Q755" s="187" t="str">
        <f t="shared" si="151"/>
        <v xml:space="preserve"> - Dins Periode Legal</v>
      </c>
      <c r="R755" s="187" t="str">
        <f t="shared" si="147"/>
        <v xml:space="preserve"> - Import Total</v>
      </c>
      <c r="S755" s="193">
        <f t="shared" si="152"/>
        <v>0</v>
      </c>
      <c r="T755" s="192">
        <f t="shared" si="153"/>
        <v>0</v>
      </c>
    </row>
    <row r="756" spans="3:20" x14ac:dyDescent="0.25">
      <c r="C756" s="95"/>
      <c r="D756" s="95"/>
      <c r="L756" s="104" t="str">
        <f t="shared" si="135"/>
        <v/>
      </c>
      <c r="M756" s="105" t="str">
        <f t="shared" si="143"/>
        <v/>
      </c>
      <c r="N756" s="187">
        <f t="shared" si="148"/>
        <v>0</v>
      </c>
      <c r="O756" s="191">
        <f t="shared" si="149"/>
        <v>0</v>
      </c>
      <c r="P756" s="187" t="str">
        <f t="shared" si="150"/>
        <v>Dins Periode Legal</v>
      </c>
      <c r="Q756" s="187" t="str">
        <f t="shared" si="151"/>
        <v xml:space="preserve"> - Dins Periode Legal</v>
      </c>
      <c r="R756" s="187" t="str">
        <f t="shared" si="147"/>
        <v xml:space="preserve"> - Import Total</v>
      </c>
      <c r="S756" s="193">
        <f t="shared" si="152"/>
        <v>0</v>
      </c>
      <c r="T756" s="192">
        <f t="shared" si="153"/>
        <v>0</v>
      </c>
    </row>
    <row r="757" spans="3:20" x14ac:dyDescent="0.25">
      <c r="C757" s="95"/>
      <c r="D757" s="95"/>
      <c r="L757" s="104" t="str">
        <f t="shared" si="135"/>
        <v/>
      </c>
      <c r="M757" s="105" t="str">
        <f t="shared" si="143"/>
        <v/>
      </c>
      <c r="N757" s="187">
        <f t="shared" si="148"/>
        <v>0</v>
      </c>
      <c r="O757" s="191">
        <f t="shared" si="149"/>
        <v>0</v>
      </c>
      <c r="P757" s="187" t="str">
        <f t="shared" si="150"/>
        <v>Dins Periode Legal</v>
      </c>
      <c r="Q757" s="187" t="str">
        <f t="shared" si="151"/>
        <v xml:space="preserve"> - Dins Periode Legal</v>
      </c>
      <c r="R757" s="187" t="str">
        <f t="shared" si="147"/>
        <v xml:space="preserve"> - Import Total</v>
      </c>
      <c r="S757" s="193">
        <f t="shared" si="152"/>
        <v>0</v>
      </c>
      <c r="T757" s="192">
        <f t="shared" si="153"/>
        <v>0</v>
      </c>
    </row>
    <row r="758" spans="3:20" x14ac:dyDescent="0.25">
      <c r="C758" s="95"/>
      <c r="D758" s="95"/>
      <c r="L758" s="104" t="str">
        <f t="shared" si="135"/>
        <v/>
      </c>
      <c r="M758" s="105" t="str">
        <f t="shared" si="143"/>
        <v/>
      </c>
      <c r="N758" s="187">
        <f t="shared" si="148"/>
        <v>0</v>
      </c>
      <c r="O758" s="191">
        <f t="shared" si="149"/>
        <v>0</v>
      </c>
      <c r="P758" s="187" t="str">
        <f t="shared" si="150"/>
        <v>Dins Periode Legal</v>
      </c>
      <c r="Q758" s="187" t="str">
        <f t="shared" si="151"/>
        <v xml:space="preserve"> - Dins Periode Legal</v>
      </c>
      <c r="R758" s="187" t="str">
        <f t="shared" si="147"/>
        <v xml:space="preserve"> - Import Total</v>
      </c>
      <c r="S758" s="193">
        <f t="shared" si="152"/>
        <v>0</v>
      </c>
      <c r="T758" s="192">
        <f t="shared" si="153"/>
        <v>0</v>
      </c>
    </row>
    <row r="759" spans="3:20" x14ac:dyDescent="0.25">
      <c r="C759" s="95"/>
      <c r="D759" s="95"/>
      <c r="L759" s="104" t="str">
        <f t="shared" si="135"/>
        <v/>
      </c>
      <c r="M759" s="105" t="str">
        <f t="shared" si="143"/>
        <v/>
      </c>
      <c r="N759" s="187">
        <f t="shared" si="148"/>
        <v>0</v>
      </c>
      <c r="O759" s="191">
        <f t="shared" si="149"/>
        <v>0</v>
      </c>
      <c r="P759" s="187" t="str">
        <f t="shared" si="150"/>
        <v>Dins Periode Legal</v>
      </c>
      <c r="Q759" s="187" t="str">
        <f t="shared" si="151"/>
        <v xml:space="preserve"> - Dins Periode Legal</v>
      </c>
      <c r="R759" s="187" t="str">
        <f t="shared" si="147"/>
        <v xml:space="preserve"> - Import Total</v>
      </c>
      <c r="S759" s="193">
        <f t="shared" si="152"/>
        <v>0</v>
      </c>
      <c r="T759" s="192">
        <f t="shared" si="153"/>
        <v>0</v>
      </c>
    </row>
    <row r="760" spans="3:20" x14ac:dyDescent="0.25">
      <c r="C760" s="95"/>
      <c r="D760" s="95"/>
      <c r="L760" s="104" t="str">
        <f t="shared" ref="L760:L823" si="154">IF(D760="","",MONTH(D760))</f>
        <v/>
      </c>
      <c r="M760" s="105" t="str">
        <f t="shared" si="143"/>
        <v/>
      </c>
      <c r="N760" s="187">
        <f t="shared" si="148"/>
        <v>0</v>
      </c>
      <c r="O760" s="191">
        <f t="shared" si="149"/>
        <v>0</v>
      </c>
      <c r="P760" s="187" t="str">
        <f t="shared" si="150"/>
        <v>Dins Periode Legal</v>
      </c>
      <c r="Q760" s="187" t="str">
        <f t="shared" si="151"/>
        <v xml:space="preserve"> - Dins Periode Legal</v>
      </c>
      <c r="R760" s="187" t="str">
        <f t="shared" si="147"/>
        <v xml:space="preserve"> - Import Total</v>
      </c>
      <c r="S760" s="193">
        <f t="shared" si="152"/>
        <v>0</v>
      </c>
      <c r="T760" s="192">
        <f t="shared" si="153"/>
        <v>0</v>
      </c>
    </row>
    <row r="761" spans="3:20" x14ac:dyDescent="0.25">
      <c r="C761" s="95"/>
      <c r="D761" s="95"/>
      <c r="L761" s="104" t="str">
        <f t="shared" si="154"/>
        <v/>
      </c>
      <c r="M761" s="105" t="str">
        <f t="shared" si="143"/>
        <v/>
      </c>
      <c r="N761" s="187">
        <f t="shared" si="148"/>
        <v>0</v>
      </c>
      <c r="O761" s="191">
        <f t="shared" si="149"/>
        <v>0</v>
      </c>
      <c r="P761" s="187" t="str">
        <f t="shared" si="150"/>
        <v>Dins Periode Legal</v>
      </c>
      <c r="Q761" s="187" t="str">
        <f t="shared" si="151"/>
        <v xml:space="preserve"> - Dins Periode Legal</v>
      </c>
      <c r="R761" s="187" t="str">
        <f t="shared" si="147"/>
        <v xml:space="preserve"> - Import Total</v>
      </c>
      <c r="S761" s="193">
        <f t="shared" si="152"/>
        <v>0</v>
      </c>
      <c r="T761" s="192">
        <f t="shared" si="153"/>
        <v>0</v>
      </c>
    </row>
    <row r="762" spans="3:20" x14ac:dyDescent="0.25">
      <c r="C762" s="95"/>
      <c r="D762" s="95"/>
      <c r="L762" s="104" t="str">
        <f t="shared" si="154"/>
        <v/>
      </c>
      <c r="M762" s="105" t="str">
        <f t="shared" si="143"/>
        <v/>
      </c>
      <c r="N762" s="187">
        <f t="shared" si="148"/>
        <v>0</v>
      </c>
      <c r="O762" s="191">
        <f t="shared" si="149"/>
        <v>0</v>
      </c>
      <c r="P762" s="187" t="str">
        <f t="shared" si="150"/>
        <v>Dins Periode Legal</v>
      </c>
      <c r="Q762" s="187" t="str">
        <f t="shared" si="151"/>
        <v xml:space="preserve"> - Dins Periode Legal</v>
      </c>
      <c r="R762" s="187" t="str">
        <f t="shared" si="147"/>
        <v xml:space="preserve"> - Import Total</v>
      </c>
      <c r="S762" s="193">
        <f t="shared" si="152"/>
        <v>0</v>
      </c>
      <c r="T762" s="192">
        <f t="shared" si="153"/>
        <v>0</v>
      </c>
    </row>
    <row r="763" spans="3:20" x14ac:dyDescent="0.25">
      <c r="C763" s="95"/>
      <c r="D763" s="95"/>
      <c r="L763" s="104" t="str">
        <f t="shared" si="154"/>
        <v/>
      </c>
      <c r="M763" s="105" t="str">
        <f t="shared" si="143"/>
        <v/>
      </c>
      <c r="N763" s="187">
        <f t="shared" si="148"/>
        <v>0</v>
      </c>
      <c r="O763" s="191">
        <f t="shared" si="149"/>
        <v>0</v>
      </c>
      <c r="P763" s="187" t="str">
        <f t="shared" si="150"/>
        <v>Dins Periode Legal</v>
      </c>
      <c r="Q763" s="187" t="str">
        <f t="shared" si="151"/>
        <v xml:space="preserve"> - Dins Periode Legal</v>
      </c>
      <c r="R763" s="187" t="str">
        <f t="shared" si="147"/>
        <v xml:space="preserve"> - Import Total</v>
      </c>
      <c r="S763" s="193">
        <f t="shared" si="152"/>
        <v>0</v>
      </c>
      <c r="T763" s="192">
        <f t="shared" si="153"/>
        <v>0</v>
      </c>
    </row>
    <row r="764" spans="3:20" x14ac:dyDescent="0.25">
      <c r="C764" s="95"/>
      <c r="D764" s="95"/>
      <c r="L764" s="104" t="str">
        <f t="shared" si="154"/>
        <v/>
      </c>
      <c r="M764" s="105" t="str">
        <f t="shared" si="143"/>
        <v/>
      </c>
      <c r="N764" s="187">
        <f t="shared" si="148"/>
        <v>0</v>
      </c>
      <c r="O764" s="191">
        <f t="shared" si="149"/>
        <v>0</v>
      </c>
      <c r="P764" s="187" t="str">
        <f t="shared" si="150"/>
        <v>Dins Periode Legal</v>
      </c>
      <c r="Q764" s="187" t="str">
        <f t="shared" si="151"/>
        <v xml:space="preserve"> - Dins Periode Legal</v>
      </c>
      <c r="R764" s="187" t="str">
        <f t="shared" si="147"/>
        <v xml:space="preserve"> - Import Total</v>
      </c>
      <c r="S764" s="193">
        <f t="shared" si="152"/>
        <v>0</v>
      </c>
      <c r="T764" s="192">
        <f t="shared" si="153"/>
        <v>0</v>
      </c>
    </row>
    <row r="765" spans="3:20" x14ac:dyDescent="0.25">
      <c r="C765" s="95"/>
      <c r="D765" s="95"/>
      <c r="L765" s="104" t="str">
        <f t="shared" si="154"/>
        <v/>
      </c>
      <c r="M765" s="105" t="str">
        <f t="shared" si="143"/>
        <v/>
      </c>
      <c r="N765" s="187">
        <f t="shared" si="148"/>
        <v>0</v>
      </c>
      <c r="O765" s="191">
        <f t="shared" si="149"/>
        <v>0</v>
      </c>
      <c r="P765" s="187" t="str">
        <f t="shared" si="150"/>
        <v>Dins Periode Legal</v>
      </c>
      <c r="Q765" s="187" t="str">
        <f t="shared" si="151"/>
        <v xml:space="preserve"> - Dins Periode Legal</v>
      </c>
      <c r="R765" s="187" t="str">
        <f t="shared" si="147"/>
        <v xml:space="preserve"> - Import Total</v>
      </c>
      <c r="S765" s="193">
        <f t="shared" si="152"/>
        <v>0</v>
      </c>
      <c r="T765" s="192">
        <f t="shared" si="153"/>
        <v>0</v>
      </c>
    </row>
    <row r="766" spans="3:20" x14ac:dyDescent="0.25">
      <c r="C766" s="95"/>
      <c r="D766" s="95"/>
      <c r="L766" s="104" t="str">
        <f t="shared" si="154"/>
        <v/>
      </c>
      <c r="M766" s="105" t="str">
        <f t="shared" si="143"/>
        <v/>
      </c>
      <c r="N766" s="187">
        <f t="shared" si="148"/>
        <v>0</v>
      </c>
      <c r="O766" s="191">
        <f t="shared" si="149"/>
        <v>0</v>
      </c>
      <c r="P766" s="187" t="str">
        <f t="shared" si="150"/>
        <v>Dins Periode Legal</v>
      </c>
      <c r="Q766" s="187" t="str">
        <f t="shared" si="151"/>
        <v xml:space="preserve"> - Dins Periode Legal</v>
      </c>
      <c r="R766" s="187" t="str">
        <f t="shared" si="147"/>
        <v xml:space="preserve"> - Import Total</v>
      </c>
      <c r="S766" s="193">
        <f t="shared" si="152"/>
        <v>0</v>
      </c>
      <c r="T766" s="192">
        <f t="shared" si="153"/>
        <v>0</v>
      </c>
    </row>
    <row r="767" spans="3:20" x14ac:dyDescent="0.25">
      <c r="C767" s="95"/>
      <c r="D767" s="95"/>
      <c r="L767" s="104" t="str">
        <f t="shared" si="154"/>
        <v/>
      </c>
      <c r="M767" s="105" t="str">
        <f t="shared" si="143"/>
        <v/>
      </c>
      <c r="N767" s="187">
        <f t="shared" si="148"/>
        <v>0</v>
      </c>
      <c r="O767" s="191">
        <f t="shared" si="149"/>
        <v>0</v>
      </c>
      <c r="P767" s="187" t="str">
        <f t="shared" si="150"/>
        <v>Dins Periode Legal</v>
      </c>
      <c r="Q767" s="187" t="str">
        <f t="shared" si="151"/>
        <v xml:space="preserve"> - Dins Periode Legal</v>
      </c>
      <c r="R767" s="187" t="str">
        <f t="shared" si="147"/>
        <v xml:space="preserve"> - Import Total</v>
      </c>
      <c r="S767" s="193">
        <f t="shared" si="152"/>
        <v>0</v>
      </c>
      <c r="T767" s="192">
        <f t="shared" si="153"/>
        <v>0</v>
      </c>
    </row>
    <row r="768" spans="3:20" x14ac:dyDescent="0.25">
      <c r="C768" s="95"/>
      <c r="D768" s="95"/>
      <c r="L768" s="104" t="str">
        <f t="shared" si="154"/>
        <v/>
      </c>
      <c r="M768" s="105" t="str">
        <f t="shared" si="143"/>
        <v/>
      </c>
      <c r="N768" s="187">
        <f t="shared" si="148"/>
        <v>0</v>
      </c>
      <c r="O768" s="191">
        <f t="shared" si="149"/>
        <v>0</v>
      </c>
      <c r="P768" s="187" t="str">
        <f t="shared" si="150"/>
        <v>Dins Periode Legal</v>
      </c>
      <c r="Q768" s="187" t="str">
        <f t="shared" si="151"/>
        <v xml:space="preserve"> - Dins Periode Legal</v>
      </c>
      <c r="R768" s="187" t="str">
        <f t="shared" si="147"/>
        <v xml:space="preserve"> - Import Total</v>
      </c>
      <c r="S768" s="193">
        <f t="shared" si="152"/>
        <v>0</v>
      </c>
      <c r="T768" s="192">
        <f t="shared" si="153"/>
        <v>0</v>
      </c>
    </row>
    <row r="769" spans="3:20" x14ac:dyDescent="0.25">
      <c r="C769" s="95"/>
      <c r="D769" s="95"/>
      <c r="L769" s="104" t="str">
        <f t="shared" si="154"/>
        <v/>
      </c>
      <c r="M769" s="105" t="str">
        <f t="shared" si="143"/>
        <v/>
      </c>
      <c r="N769" s="187">
        <f t="shared" si="148"/>
        <v>0</v>
      </c>
      <c r="O769" s="191">
        <f t="shared" si="149"/>
        <v>0</v>
      </c>
      <c r="P769" s="187" t="str">
        <f t="shared" si="150"/>
        <v>Dins Periode Legal</v>
      </c>
      <c r="Q769" s="187" t="str">
        <f t="shared" si="151"/>
        <v xml:space="preserve"> - Dins Periode Legal</v>
      </c>
      <c r="R769" s="187" t="str">
        <f t="shared" si="147"/>
        <v xml:space="preserve"> - Import Total</v>
      </c>
      <c r="S769" s="193">
        <f t="shared" si="152"/>
        <v>0</v>
      </c>
      <c r="T769" s="192">
        <f t="shared" si="153"/>
        <v>0</v>
      </c>
    </row>
    <row r="770" spans="3:20" x14ac:dyDescent="0.25">
      <c r="C770" s="95"/>
      <c r="D770" s="95"/>
      <c r="L770" s="104" t="str">
        <f t="shared" si="154"/>
        <v/>
      </c>
      <c r="M770" s="105" t="str">
        <f t="shared" si="143"/>
        <v/>
      </c>
      <c r="N770" s="187">
        <f t="shared" si="148"/>
        <v>0</v>
      </c>
      <c r="O770" s="191">
        <f t="shared" si="149"/>
        <v>0</v>
      </c>
      <c r="P770" s="187" t="str">
        <f t="shared" si="150"/>
        <v>Dins Periode Legal</v>
      </c>
      <c r="Q770" s="187" t="str">
        <f t="shared" si="151"/>
        <v xml:space="preserve"> - Dins Periode Legal</v>
      </c>
      <c r="R770" s="187" t="str">
        <f t="shared" si="147"/>
        <v xml:space="preserve"> - Import Total</v>
      </c>
      <c r="S770" s="193">
        <f t="shared" si="152"/>
        <v>0</v>
      </c>
      <c r="T770" s="192">
        <f t="shared" si="153"/>
        <v>0</v>
      </c>
    </row>
    <row r="771" spans="3:20" x14ac:dyDescent="0.25">
      <c r="C771" s="95"/>
      <c r="D771" s="95"/>
      <c r="L771" s="104" t="str">
        <f t="shared" si="154"/>
        <v/>
      </c>
      <c r="M771" s="105" t="str">
        <f t="shared" si="143"/>
        <v/>
      </c>
      <c r="N771" s="187">
        <f t="shared" si="148"/>
        <v>0</v>
      </c>
      <c r="O771" s="191">
        <f t="shared" si="149"/>
        <v>0</v>
      </c>
      <c r="P771" s="187" t="str">
        <f t="shared" si="150"/>
        <v>Dins Periode Legal</v>
      </c>
      <c r="Q771" s="187" t="str">
        <f t="shared" si="151"/>
        <v xml:space="preserve"> - Dins Periode Legal</v>
      </c>
      <c r="R771" s="187" t="str">
        <f t="shared" si="147"/>
        <v xml:space="preserve"> - Import Total</v>
      </c>
      <c r="S771" s="193">
        <f t="shared" si="152"/>
        <v>0</v>
      </c>
      <c r="T771" s="192">
        <f t="shared" si="153"/>
        <v>0</v>
      </c>
    </row>
    <row r="772" spans="3:20" x14ac:dyDescent="0.25">
      <c r="C772" s="95"/>
      <c r="D772" s="95"/>
      <c r="L772" s="104" t="str">
        <f t="shared" si="154"/>
        <v/>
      </c>
      <c r="M772" s="105" t="str">
        <f t="shared" si="143"/>
        <v/>
      </c>
      <c r="N772" s="187">
        <f t="shared" si="148"/>
        <v>0</v>
      </c>
      <c r="O772" s="191">
        <f t="shared" si="149"/>
        <v>0</v>
      </c>
      <c r="P772" s="187" t="str">
        <f t="shared" si="150"/>
        <v>Dins Periode Legal</v>
      </c>
      <c r="Q772" s="187" t="str">
        <f t="shared" si="151"/>
        <v xml:space="preserve"> - Dins Periode Legal</v>
      </c>
      <c r="R772" s="187" t="str">
        <f t="shared" si="147"/>
        <v xml:space="preserve"> - Import Total</v>
      </c>
      <c r="S772" s="193">
        <f t="shared" si="152"/>
        <v>0</v>
      </c>
      <c r="T772" s="192">
        <f t="shared" si="153"/>
        <v>0</v>
      </c>
    </row>
    <row r="773" spans="3:20" x14ac:dyDescent="0.25">
      <c r="C773" s="95"/>
      <c r="D773" s="95"/>
      <c r="L773" s="104" t="str">
        <f t="shared" si="154"/>
        <v/>
      </c>
      <c r="M773" s="105" t="str">
        <f t="shared" si="143"/>
        <v/>
      </c>
      <c r="N773" s="187">
        <f t="shared" si="148"/>
        <v>0</v>
      </c>
      <c r="O773" s="191">
        <f t="shared" si="149"/>
        <v>0</v>
      </c>
      <c r="P773" s="187" t="str">
        <f t="shared" si="150"/>
        <v>Dins Periode Legal</v>
      </c>
      <c r="Q773" s="187" t="str">
        <f t="shared" si="151"/>
        <v xml:space="preserve"> - Dins Periode Legal</v>
      </c>
      <c r="R773" s="187" t="str">
        <f t="shared" si="147"/>
        <v xml:space="preserve"> - Import Total</v>
      </c>
      <c r="S773" s="193">
        <f t="shared" si="152"/>
        <v>0</v>
      </c>
      <c r="T773" s="192">
        <f t="shared" si="153"/>
        <v>0</v>
      </c>
    </row>
    <row r="774" spans="3:20" x14ac:dyDescent="0.25">
      <c r="C774" s="95"/>
      <c r="D774" s="95"/>
      <c r="L774" s="104" t="str">
        <f t="shared" si="154"/>
        <v/>
      </c>
      <c r="M774" s="105" t="str">
        <f t="shared" si="143"/>
        <v/>
      </c>
      <c r="N774" s="187">
        <f t="shared" si="148"/>
        <v>0</v>
      </c>
      <c r="O774" s="191">
        <f t="shared" si="149"/>
        <v>0</v>
      </c>
      <c r="P774" s="187" t="str">
        <f t="shared" si="150"/>
        <v>Dins Periode Legal</v>
      </c>
      <c r="Q774" s="187" t="str">
        <f t="shared" si="151"/>
        <v xml:space="preserve"> - Dins Periode Legal</v>
      </c>
      <c r="R774" s="187" t="str">
        <f t="shared" si="147"/>
        <v xml:space="preserve"> - Import Total</v>
      </c>
      <c r="S774" s="193">
        <f t="shared" si="152"/>
        <v>0</v>
      </c>
      <c r="T774" s="192">
        <f t="shared" si="153"/>
        <v>0</v>
      </c>
    </row>
    <row r="775" spans="3:20" x14ac:dyDescent="0.25">
      <c r="C775" s="95"/>
      <c r="D775" s="95"/>
      <c r="L775" s="104" t="str">
        <f t="shared" si="154"/>
        <v/>
      </c>
      <c r="M775" s="105" t="str">
        <f t="shared" si="143"/>
        <v/>
      </c>
      <c r="N775" s="187">
        <f t="shared" si="148"/>
        <v>0</v>
      </c>
      <c r="O775" s="191">
        <f t="shared" si="149"/>
        <v>0</v>
      </c>
      <c r="P775" s="187" t="str">
        <f t="shared" si="150"/>
        <v>Dins Periode Legal</v>
      </c>
      <c r="Q775" s="187" t="str">
        <f t="shared" si="151"/>
        <v xml:space="preserve"> - Dins Periode Legal</v>
      </c>
      <c r="R775" s="187" t="str">
        <f t="shared" si="147"/>
        <v xml:space="preserve"> - Import Total</v>
      </c>
      <c r="S775" s="193">
        <f t="shared" si="152"/>
        <v>0</v>
      </c>
      <c r="T775" s="192">
        <f t="shared" si="153"/>
        <v>0</v>
      </c>
    </row>
    <row r="776" spans="3:20" x14ac:dyDescent="0.25">
      <c r="C776" s="95"/>
      <c r="D776" s="95"/>
      <c r="L776" s="104" t="str">
        <f t="shared" si="154"/>
        <v/>
      </c>
      <c r="M776" s="105" t="str">
        <f t="shared" si="143"/>
        <v/>
      </c>
      <c r="N776" s="187">
        <f t="shared" si="148"/>
        <v>0</v>
      </c>
      <c r="O776" s="191">
        <f t="shared" si="149"/>
        <v>0</v>
      </c>
      <c r="P776" s="187" t="str">
        <f t="shared" si="150"/>
        <v>Dins Periode Legal</v>
      </c>
      <c r="Q776" s="187" t="str">
        <f t="shared" si="151"/>
        <v xml:space="preserve"> - Dins Periode Legal</v>
      </c>
      <c r="R776" s="187" t="str">
        <f t="shared" si="147"/>
        <v xml:space="preserve"> - Import Total</v>
      </c>
      <c r="S776" s="193">
        <f t="shared" si="152"/>
        <v>0</v>
      </c>
      <c r="T776" s="192">
        <f t="shared" si="153"/>
        <v>0</v>
      </c>
    </row>
    <row r="777" spans="3:20" x14ac:dyDescent="0.25">
      <c r="C777" s="95"/>
      <c r="D777" s="95"/>
      <c r="L777" s="104" t="str">
        <f t="shared" si="154"/>
        <v/>
      </c>
      <c r="M777" s="105" t="str">
        <f t="shared" si="143"/>
        <v/>
      </c>
      <c r="N777" s="187">
        <f t="shared" si="148"/>
        <v>0</v>
      </c>
      <c r="O777" s="191">
        <f t="shared" si="149"/>
        <v>0</v>
      </c>
      <c r="P777" s="187" t="str">
        <f t="shared" si="150"/>
        <v>Dins Periode Legal</v>
      </c>
      <c r="Q777" s="187" t="str">
        <f t="shared" si="151"/>
        <v xml:space="preserve"> - Dins Periode Legal</v>
      </c>
      <c r="R777" s="187" t="str">
        <f t="shared" si="147"/>
        <v xml:space="preserve"> - Import Total</v>
      </c>
      <c r="S777" s="193">
        <f t="shared" si="152"/>
        <v>0</v>
      </c>
      <c r="T777" s="192">
        <f t="shared" si="153"/>
        <v>0</v>
      </c>
    </row>
    <row r="778" spans="3:20" x14ac:dyDescent="0.25">
      <c r="C778" s="95"/>
      <c r="D778" s="95"/>
      <c r="L778" s="104" t="str">
        <f t="shared" si="154"/>
        <v/>
      </c>
      <c r="M778" s="105" t="str">
        <f t="shared" si="143"/>
        <v/>
      </c>
      <c r="N778" s="187">
        <f t="shared" si="148"/>
        <v>0</v>
      </c>
      <c r="O778" s="191">
        <f t="shared" si="149"/>
        <v>0</v>
      </c>
      <c r="P778" s="187" t="str">
        <f t="shared" si="150"/>
        <v>Dins Periode Legal</v>
      </c>
      <c r="Q778" s="187" t="str">
        <f t="shared" si="151"/>
        <v xml:space="preserve"> - Dins Periode Legal</v>
      </c>
      <c r="R778" s="187" t="str">
        <f t="shared" si="147"/>
        <v xml:space="preserve"> - Import Total</v>
      </c>
      <c r="S778" s="193">
        <f t="shared" si="152"/>
        <v>0</v>
      </c>
      <c r="T778" s="192">
        <f t="shared" si="153"/>
        <v>0</v>
      </c>
    </row>
    <row r="779" spans="3:20" x14ac:dyDescent="0.25">
      <c r="C779" s="95"/>
      <c r="D779" s="95"/>
      <c r="L779" s="104" t="str">
        <f t="shared" si="154"/>
        <v/>
      </c>
      <c r="M779" s="105" t="str">
        <f t="shared" si="143"/>
        <v/>
      </c>
      <c r="N779" s="187">
        <f t="shared" si="148"/>
        <v>0</v>
      </c>
      <c r="O779" s="191">
        <f t="shared" si="149"/>
        <v>0</v>
      </c>
      <c r="P779" s="187" t="str">
        <f t="shared" si="150"/>
        <v>Dins Periode Legal</v>
      </c>
      <c r="Q779" s="187" t="str">
        <f t="shared" si="151"/>
        <v xml:space="preserve"> - Dins Periode Legal</v>
      </c>
      <c r="R779" s="187" t="str">
        <f t="shared" si="147"/>
        <v xml:space="preserve"> - Import Total</v>
      </c>
      <c r="S779" s="193">
        <f t="shared" si="152"/>
        <v>0</v>
      </c>
      <c r="T779" s="192">
        <f t="shared" si="153"/>
        <v>0</v>
      </c>
    </row>
    <row r="780" spans="3:20" x14ac:dyDescent="0.25">
      <c r="C780" s="95"/>
      <c r="D780" s="95"/>
      <c r="L780" s="104" t="str">
        <f t="shared" si="154"/>
        <v/>
      </c>
      <c r="M780" s="105" t="str">
        <f t="shared" si="143"/>
        <v/>
      </c>
      <c r="N780" s="187">
        <f t="shared" si="148"/>
        <v>0</v>
      </c>
      <c r="O780" s="191">
        <f t="shared" si="149"/>
        <v>0</v>
      </c>
      <c r="P780" s="187" t="str">
        <f t="shared" si="150"/>
        <v>Dins Periode Legal</v>
      </c>
      <c r="Q780" s="187" t="str">
        <f t="shared" si="151"/>
        <v xml:space="preserve"> - Dins Periode Legal</v>
      </c>
      <c r="R780" s="187" t="str">
        <f t="shared" si="147"/>
        <v xml:space="preserve"> - Import Total</v>
      </c>
      <c r="S780" s="193">
        <f t="shared" si="152"/>
        <v>0</v>
      </c>
      <c r="T780" s="192">
        <f t="shared" si="153"/>
        <v>0</v>
      </c>
    </row>
    <row r="781" spans="3:20" x14ac:dyDescent="0.25">
      <c r="C781" s="95"/>
      <c r="D781" s="95"/>
      <c r="L781" s="104" t="str">
        <f t="shared" si="154"/>
        <v/>
      </c>
      <c r="M781" s="105" t="str">
        <f t="shared" si="143"/>
        <v/>
      </c>
      <c r="N781" s="187">
        <f t="shared" si="148"/>
        <v>0</v>
      </c>
      <c r="O781" s="191">
        <f t="shared" si="149"/>
        <v>0</v>
      </c>
      <c r="P781" s="187" t="str">
        <f t="shared" si="150"/>
        <v>Dins Periode Legal</v>
      </c>
      <c r="Q781" s="187" t="str">
        <f t="shared" si="151"/>
        <v xml:space="preserve"> - Dins Periode Legal</v>
      </c>
      <c r="R781" s="187" t="str">
        <f t="shared" si="147"/>
        <v xml:space="preserve"> - Import Total</v>
      </c>
      <c r="S781" s="193">
        <f t="shared" si="152"/>
        <v>0</v>
      </c>
      <c r="T781" s="192">
        <f t="shared" si="153"/>
        <v>0</v>
      </c>
    </row>
    <row r="782" spans="3:20" x14ac:dyDescent="0.25">
      <c r="C782" s="95"/>
      <c r="D782" s="95"/>
      <c r="L782" s="104" t="str">
        <f t="shared" si="154"/>
        <v/>
      </c>
      <c r="M782" s="105" t="str">
        <f t="shared" si="143"/>
        <v/>
      </c>
      <c r="N782" s="187">
        <f t="shared" si="148"/>
        <v>0</v>
      </c>
      <c r="O782" s="191">
        <f t="shared" si="149"/>
        <v>0</v>
      </c>
      <c r="P782" s="187" t="str">
        <f t="shared" si="150"/>
        <v>Dins Periode Legal</v>
      </c>
      <c r="Q782" s="187" t="str">
        <f t="shared" si="151"/>
        <v xml:space="preserve"> - Dins Periode Legal</v>
      </c>
      <c r="R782" s="187" t="str">
        <f t="shared" si="147"/>
        <v xml:space="preserve"> - Import Total</v>
      </c>
      <c r="S782" s="193">
        <f t="shared" si="152"/>
        <v>0</v>
      </c>
      <c r="T782" s="192">
        <f t="shared" si="153"/>
        <v>0</v>
      </c>
    </row>
    <row r="783" spans="3:20" x14ac:dyDescent="0.25">
      <c r="C783" s="95"/>
      <c r="D783" s="95"/>
      <c r="L783" s="104" t="str">
        <f t="shared" si="154"/>
        <v/>
      </c>
      <c r="M783" s="105" t="str">
        <f t="shared" ref="M783:M787" si="155">IF(L783="","",VLOOKUP(L783,$AJ$8:$AK$19,2,FALSE))</f>
        <v/>
      </c>
      <c r="N783" s="187">
        <f t="shared" si="148"/>
        <v>0</v>
      </c>
      <c r="O783" s="191">
        <f t="shared" si="149"/>
        <v>0</v>
      </c>
      <c r="P783" s="187" t="str">
        <f t="shared" si="150"/>
        <v>Dins Periode Legal</v>
      </c>
      <c r="Q783" s="187" t="str">
        <f t="shared" si="151"/>
        <v xml:space="preserve"> - Dins Periode Legal</v>
      </c>
      <c r="R783" s="187" t="str">
        <f t="shared" si="147"/>
        <v xml:space="preserve"> - Import Total</v>
      </c>
      <c r="S783" s="193">
        <f t="shared" si="152"/>
        <v>0</v>
      </c>
      <c r="T783" s="192">
        <f t="shared" si="153"/>
        <v>0</v>
      </c>
    </row>
    <row r="784" spans="3:20" x14ac:dyDescent="0.25">
      <c r="C784" s="95"/>
      <c r="D784" s="95"/>
      <c r="L784" s="104" t="str">
        <f t="shared" si="154"/>
        <v/>
      </c>
      <c r="M784" s="105" t="str">
        <f t="shared" si="155"/>
        <v/>
      </c>
      <c r="N784" s="187">
        <f t="shared" si="148"/>
        <v>0</v>
      </c>
      <c r="O784" s="191">
        <f t="shared" si="149"/>
        <v>0</v>
      </c>
      <c r="P784" s="187" t="str">
        <f t="shared" si="150"/>
        <v>Dins Periode Legal</v>
      </c>
      <c r="Q784" s="187" t="str">
        <f t="shared" si="151"/>
        <v xml:space="preserve"> - Dins Periode Legal</v>
      </c>
      <c r="R784" s="187" t="str">
        <f t="shared" si="147"/>
        <v xml:space="preserve"> - Import Total</v>
      </c>
      <c r="S784" s="193">
        <f t="shared" si="152"/>
        <v>0</v>
      </c>
      <c r="T784" s="192">
        <f t="shared" si="153"/>
        <v>0</v>
      </c>
    </row>
    <row r="785" spans="3:20" x14ac:dyDescent="0.25">
      <c r="C785" s="95"/>
      <c r="D785" s="95"/>
      <c r="L785" s="104" t="str">
        <f t="shared" si="154"/>
        <v/>
      </c>
      <c r="M785" s="105" t="str">
        <f t="shared" si="155"/>
        <v/>
      </c>
      <c r="N785" s="187"/>
      <c r="O785" s="191"/>
      <c r="P785" s="187"/>
      <c r="Q785" s="187"/>
      <c r="R785" s="187"/>
      <c r="S785" s="193"/>
      <c r="T785" s="192"/>
    </row>
    <row r="786" spans="3:20" x14ac:dyDescent="0.25">
      <c r="C786" s="95"/>
      <c r="D786" s="95"/>
      <c r="L786" s="104" t="str">
        <f t="shared" si="154"/>
        <v/>
      </c>
      <c r="M786" s="105" t="str">
        <f t="shared" si="155"/>
        <v/>
      </c>
      <c r="N786" s="187"/>
      <c r="O786" s="191"/>
      <c r="P786" s="187"/>
      <c r="Q786" s="187"/>
      <c r="R786" s="187"/>
      <c r="S786" s="193"/>
      <c r="T786" s="192"/>
    </row>
    <row r="787" spans="3:20" x14ac:dyDescent="0.25">
      <c r="C787" s="95"/>
      <c r="D787" s="95"/>
      <c r="L787" s="104" t="str">
        <f t="shared" si="154"/>
        <v/>
      </c>
      <c r="M787" s="105" t="str">
        <f t="shared" si="155"/>
        <v/>
      </c>
      <c r="N787" s="187"/>
      <c r="O787" s="191"/>
      <c r="P787" s="187"/>
      <c r="Q787" s="187"/>
      <c r="R787" s="187"/>
      <c r="S787" s="193"/>
      <c r="T787" s="192"/>
    </row>
    <row r="788" spans="3:20" x14ac:dyDescent="0.25">
      <c r="C788" s="95"/>
      <c r="D788" s="95"/>
      <c r="L788" s="104" t="str">
        <f t="shared" si="154"/>
        <v/>
      </c>
      <c r="M788" s="105" t="str">
        <f t="shared" ref="M788:M789" si="156">IF(L788="","",VLOOKUP(L788,$AJ$8:$AK$19,2,FALSE))</f>
        <v/>
      </c>
      <c r="N788" s="187"/>
      <c r="O788" s="191"/>
      <c r="P788" s="187"/>
      <c r="Q788" s="187"/>
      <c r="R788" s="187"/>
      <c r="S788" s="193"/>
      <c r="T788" s="192"/>
    </row>
    <row r="789" spans="3:20" x14ac:dyDescent="0.25">
      <c r="C789" s="95"/>
      <c r="D789" s="95"/>
      <c r="L789" s="104" t="str">
        <f t="shared" si="154"/>
        <v/>
      </c>
      <c r="M789" s="105" t="str">
        <f t="shared" si="156"/>
        <v/>
      </c>
      <c r="N789" s="187"/>
      <c r="O789" s="191"/>
      <c r="P789" s="187"/>
      <c r="Q789" s="187"/>
      <c r="R789" s="187"/>
      <c r="S789" s="193"/>
      <c r="T789" s="192"/>
    </row>
    <row r="790" spans="3:20" x14ac:dyDescent="0.25">
      <c r="C790" s="95"/>
      <c r="D790" s="95"/>
      <c r="L790" s="104" t="str">
        <f t="shared" si="154"/>
        <v/>
      </c>
      <c r="M790" s="105" t="str">
        <f t="shared" ref="M790:M816" si="157">IF(L790="","",VLOOKUP(L790,$AJ$8:$AK$19,2,FALSE))</f>
        <v/>
      </c>
      <c r="N790" s="187"/>
      <c r="O790" s="191"/>
      <c r="P790" s="187"/>
      <c r="Q790" s="187"/>
      <c r="R790" s="187"/>
      <c r="S790" s="193"/>
      <c r="T790" s="192"/>
    </row>
    <row r="791" spans="3:20" x14ac:dyDescent="0.25">
      <c r="C791" s="95"/>
      <c r="D791" s="95"/>
      <c r="L791" s="104" t="str">
        <f t="shared" si="154"/>
        <v/>
      </c>
      <c r="M791" s="105" t="str">
        <f t="shared" si="157"/>
        <v/>
      </c>
      <c r="N791" s="187"/>
      <c r="O791" s="191"/>
      <c r="P791" s="187"/>
      <c r="Q791" s="187"/>
      <c r="R791" s="187"/>
      <c r="S791" s="193"/>
      <c r="T791" s="192"/>
    </row>
    <row r="792" spans="3:20" x14ac:dyDescent="0.25">
      <c r="C792" s="95"/>
      <c r="D792" s="95"/>
      <c r="L792" s="104" t="str">
        <f t="shared" si="154"/>
        <v/>
      </c>
      <c r="M792" s="105" t="str">
        <f t="shared" si="157"/>
        <v/>
      </c>
      <c r="N792" s="187"/>
      <c r="O792" s="191"/>
      <c r="P792" s="187"/>
      <c r="Q792" s="187"/>
      <c r="R792" s="187"/>
      <c r="S792" s="193"/>
      <c r="T792" s="192"/>
    </row>
    <row r="793" spans="3:20" x14ac:dyDescent="0.25">
      <c r="C793" s="95"/>
      <c r="D793" s="95"/>
      <c r="L793" s="104" t="str">
        <f t="shared" si="154"/>
        <v/>
      </c>
      <c r="M793" s="105" t="str">
        <f t="shared" si="157"/>
        <v/>
      </c>
      <c r="N793" s="187"/>
      <c r="O793" s="191"/>
      <c r="P793" s="187"/>
      <c r="Q793" s="187"/>
      <c r="R793" s="187"/>
      <c r="S793" s="193"/>
      <c r="T793" s="192"/>
    </row>
    <row r="794" spans="3:20" x14ac:dyDescent="0.25">
      <c r="C794" s="95"/>
      <c r="D794" s="95"/>
      <c r="L794" s="104" t="str">
        <f t="shared" si="154"/>
        <v/>
      </c>
      <c r="M794" s="105" t="str">
        <f t="shared" si="157"/>
        <v/>
      </c>
      <c r="N794" s="187"/>
      <c r="O794" s="191"/>
      <c r="P794" s="187"/>
      <c r="Q794" s="187"/>
      <c r="R794" s="187"/>
      <c r="S794" s="193"/>
      <c r="T794" s="192"/>
    </row>
    <row r="795" spans="3:20" x14ac:dyDescent="0.25">
      <c r="C795" s="95"/>
      <c r="D795" s="95"/>
      <c r="L795" s="104" t="str">
        <f t="shared" si="154"/>
        <v/>
      </c>
      <c r="M795" s="105" t="str">
        <f t="shared" si="157"/>
        <v/>
      </c>
      <c r="N795" s="187"/>
      <c r="O795" s="191"/>
      <c r="P795" s="187"/>
      <c r="Q795" s="187"/>
      <c r="R795" s="187"/>
      <c r="S795" s="193"/>
      <c r="T795" s="192"/>
    </row>
    <row r="796" spans="3:20" x14ac:dyDescent="0.25">
      <c r="C796" s="95"/>
      <c r="D796" s="95"/>
      <c r="L796" s="104" t="str">
        <f t="shared" si="154"/>
        <v/>
      </c>
      <c r="M796" s="105" t="str">
        <f t="shared" si="157"/>
        <v/>
      </c>
      <c r="N796" s="187"/>
      <c r="O796" s="191"/>
      <c r="P796" s="187"/>
      <c r="Q796" s="187"/>
      <c r="R796" s="187"/>
      <c r="S796" s="193"/>
      <c r="T796" s="192"/>
    </row>
    <row r="797" spans="3:20" x14ac:dyDescent="0.25">
      <c r="C797" s="95"/>
      <c r="D797" s="95"/>
      <c r="L797" s="104" t="str">
        <f t="shared" si="154"/>
        <v/>
      </c>
      <c r="M797" s="105" t="str">
        <f t="shared" si="157"/>
        <v/>
      </c>
      <c r="N797" s="187"/>
      <c r="O797" s="191"/>
      <c r="P797" s="187"/>
      <c r="Q797" s="187"/>
      <c r="R797" s="187"/>
      <c r="S797" s="193"/>
      <c r="T797" s="192"/>
    </row>
    <row r="798" spans="3:20" x14ac:dyDescent="0.25">
      <c r="C798" s="95"/>
      <c r="D798" s="95"/>
      <c r="L798" s="104" t="str">
        <f t="shared" si="154"/>
        <v/>
      </c>
      <c r="M798" s="105" t="str">
        <f t="shared" si="157"/>
        <v/>
      </c>
      <c r="N798" s="187"/>
      <c r="O798" s="191"/>
      <c r="P798" s="187"/>
      <c r="Q798" s="187"/>
      <c r="R798" s="187"/>
      <c r="S798" s="193"/>
      <c r="T798" s="192"/>
    </row>
    <row r="799" spans="3:20" x14ac:dyDescent="0.25">
      <c r="C799" s="95"/>
      <c r="D799" s="95"/>
      <c r="L799" s="104" t="str">
        <f t="shared" si="154"/>
        <v/>
      </c>
      <c r="M799" s="105" t="str">
        <f t="shared" si="157"/>
        <v/>
      </c>
      <c r="N799" s="187"/>
      <c r="O799" s="191"/>
      <c r="P799" s="187"/>
      <c r="Q799" s="187"/>
      <c r="R799" s="187"/>
      <c r="S799" s="193"/>
      <c r="T799" s="192"/>
    </row>
    <row r="800" spans="3:20" x14ac:dyDescent="0.25">
      <c r="C800" s="95"/>
      <c r="D800" s="95"/>
      <c r="L800" s="104" t="str">
        <f t="shared" si="154"/>
        <v/>
      </c>
      <c r="M800" s="105" t="str">
        <f t="shared" si="157"/>
        <v/>
      </c>
      <c r="N800" s="187"/>
      <c r="O800" s="191"/>
      <c r="P800" s="187"/>
      <c r="Q800" s="187"/>
      <c r="R800" s="187"/>
      <c r="S800" s="193"/>
      <c r="T800" s="192"/>
    </row>
    <row r="801" spans="3:20" x14ac:dyDescent="0.25">
      <c r="C801" s="95"/>
      <c r="D801" s="95"/>
      <c r="L801" s="104" t="str">
        <f t="shared" si="154"/>
        <v/>
      </c>
      <c r="M801" s="105" t="str">
        <f t="shared" si="157"/>
        <v/>
      </c>
      <c r="N801" s="187"/>
      <c r="O801" s="191"/>
      <c r="P801" s="187"/>
      <c r="Q801" s="187"/>
      <c r="R801" s="187"/>
      <c r="S801" s="193"/>
      <c r="T801" s="192"/>
    </row>
    <row r="802" spans="3:20" x14ac:dyDescent="0.25">
      <c r="C802" s="95"/>
      <c r="D802" s="95"/>
      <c r="L802" s="104" t="str">
        <f t="shared" si="154"/>
        <v/>
      </c>
      <c r="M802" s="105" t="str">
        <f t="shared" si="157"/>
        <v/>
      </c>
      <c r="N802" s="187"/>
      <c r="O802" s="191"/>
      <c r="P802" s="187"/>
      <c r="Q802" s="187"/>
      <c r="R802" s="187"/>
      <c r="S802" s="193"/>
      <c r="T802" s="192"/>
    </row>
    <row r="803" spans="3:20" x14ac:dyDescent="0.25">
      <c r="C803" s="95"/>
      <c r="D803" s="95"/>
      <c r="L803" s="104" t="str">
        <f t="shared" si="154"/>
        <v/>
      </c>
      <c r="M803" s="105" t="str">
        <f t="shared" si="157"/>
        <v/>
      </c>
      <c r="N803" s="187"/>
      <c r="O803" s="191"/>
      <c r="P803" s="187"/>
      <c r="Q803" s="187"/>
      <c r="R803" s="187"/>
      <c r="S803" s="193"/>
      <c r="T803" s="192"/>
    </row>
    <row r="804" spans="3:20" x14ac:dyDescent="0.25">
      <c r="C804" s="95"/>
      <c r="D804" s="95"/>
      <c r="L804" s="104" t="str">
        <f t="shared" si="154"/>
        <v/>
      </c>
      <c r="M804" s="105" t="str">
        <f t="shared" si="157"/>
        <v/>
      </c>
      <c r="N804" s="187"/>
      <c r="O804" s="191"/>
      <c r="P804" s="187"/>
      <c r="Q804" s="187"/>
      <c r="R804" s="187"/>
      <c r="S804" s="193"/>
      <c r="T804" s="192"/>
    </row>
    <row r="805" spans="3:20" x14ac:dyDescent="0.25">
      <c r="C805" s="95"/>
      <c r="D805" s="95"/>
      <c r="L805" s="104" t="str">
        <f t="shared" si="154"/>
        <v/>
      </c>
      <c r="M805" s="105" t="str">
        <f t="shared" si="157"/>
        <v/>
      </c>
      <c r="N805" s="187"/>
      <c r="O805" s="191"/>
      <c r="P805" s="187"/>
      <c r="Q805" s="187"/>
      <c r="R805" s="187"/>
      <c r="S805" s="193"/>
      <c r="T805" s="192"/>
    </row>
    <row r="806" spans="3:20" x14ac:dyDescent="0.25">
      <c r="C806" s="95"/>
      <c r="D806" s="95"/>
      <c r="L806" s="104" t="str">
        <f t="shared" si="154"/>
        <v/>
      </c>
      <c r="M806" s="105" t="str">
        <f t="shared" si="157"/>
        <v/>
      </c>
      <c r="N806" s="187"/>
      <c r="O806" s="191"/>
      <c r="P806" s="187"/>
      <c r="Q806" s="187"/>
      <c r="R806" s="187"/>
      <c r="S806" s="193"/>
      <c r="T806" s="192"/>
    </row>
    <row r="807" spans="3:20" x14ac:dyDescent="0.25">
      <c r="C807" s="95"/>
      <c r="D807" s="95"/>
      <c r="L807" s="104" t="str">
        <f t="shared" si="154"/>
        <v/>
      </c>
      <c r="M807" s="105" t="str">
        <f t="shared" si="157"/>
        <v/>
      </c>
      <c r="N807" s="187"/>
      <c r="O807" s="191"/>
      <c r="P807" s="187"/>
      <c r="Q807" s="187"/>
      <c r="R807" s="187"/>
      <c r="S807" s="193"/>
      <c r="T807" s="192"/>
    </row>
    <row r="808" spans="3:20" x14ac:dyDescent="0.25">
      <c r="C808" s="95"/>
      <c r="D808" s="95"/>
      <c r="L808" s="104" t="str">
        <f t="shared" si="154"/>
        <v/>
      </c>
      <c r="M808" s="105" t="str">
        <f t="shared" si="157"/>
        <v/>
      </c>
      <c r="N808" s="187"/>
      <c r="O808" s="191"/>
      <c r="P808" s="187"/>
      <c r="Q808" s="187"/>
      <c r="R808" s="187"/>
      <c r="S808" s="193"/>
      <c r="T808" s="192"/>
    </row>
    <row r="809" spans="3:20" x14ac:dyDescent="0.25">
      <c r="C809" s="95"/>
      <c r="D809" s="95"/>
      <c r="L809" s="104" t="str">
        <f t="shared" si="154"/>
        <v/>
      </c>
      <c r="M809" s="105" t="str">
        <f t="shared" si="157"/>
        <v/>
      </c>
      <c r="N809" s="187"/>
      <c r="O809" s="191"/>
      <c r="P809" s="187"/>
      <c r="Q809" s="187"/>
      <c r="R809" s="187"/>
      <c r="S809" s="193"/>
      <c r="T809" s="192"/>
    </row>
    <row r="810" spans="3:20" x14ac:dyDescent="0.25">
      <c r="C810" s="95"/>
      <c r="D810" s="95"/>
      <c r="L810" s="104" t="str">
        <f t="shared" si="154"/>
        <v/>
      </c>
      <c r="M810" s="105" t="str">
        <f t="shared" si="157"/>
        <v/>
      </c>
      <c r="N810" s="187"/>
      <c r="O810" s="191"/>
      <c r="P810" s="187"/>
      <c r="Q810" s="187"/>
      <c r="R810" s="187"/>
      <c r="S810" s="193"/>
      <c r="T810" s="192"/>
    </row>
    <row r="811" spans="3:20" x14ac:dyDescent="0.25">
      <c r="C811" s="95"/>
      <c r="D811" s="95"/>
      <c r="L811" s="104" t="str">
        <f t="shared" si="154"/>
        <v/>
      </c>
      <c r="M811" s="105" t="str">
        <f t="shared" si="157"/>
        <v/>
      </c>
      <c r="N811" s="187"/>
      <c r="O811" s="191"/>
      <c r="P811" s="187"/>
      <c r="Q811" s="187"/>
      <c r="R811" s="187"/>
      <c r="S811" s="193"/>
      <c r="T811" s="192"/>
    </row>
    <row r="812" spans="3:20" x14ac:dyDescent="0.25">
      <c r="C812" s="95"/>
      <c r="D812" s="95"/>
      <c r="L812" s="104" t="str">
        <f t="shared" si="154"/>
        <v/>
      </c>
      <c r="M812" s="105" t="str">
        <f t="shared" si="157"/>
        <v/>
      </c>
      <c r="N812" s="187"/>
      <c r="O812" s="191"/>
      <c r="P812" s="187"/>
      <c r="Q812" s="187"/>
      <c r="R812" s="187"/>
      <c r="S812" s="193"/>
      <c r="T812" s="192"/>
    </row>
    <row r="813" spans="3:20" x14ac:dyDescent="0.25">
      <c r="C813" s="95"/>
      <c r="D813" s="95"/>
      <c r="L813" s="104" t="str">
        <f t="shared" si="154"/>
        <v/>
      </c>
      <c r="M813" s="105" t="str">
        <f t="shared" si="157"/>
        <v/>
      </c>
      <c r="N813" s="187"/>
      <c r="O813" s="191"/>
      <c r="P813" s="187"/>
      <c r="Q813" s="187"/>
      <c r="R813" s="187"/>
      <c r="S813" s="193"/>
      <c r="T813" s="192"/>
    </row>
    <row r="814" spans="3:20" x14ac:dyDescent="0.25">
      <c r="C814" s="95"/>
      <c r="D814" s="95"/>
      <c r="L814" s="104" t="str">
        <f t="shared" si="154"/>
        <v/>
      </c>
      <c r="M814" s="105" t="str">
        <f t="shared" si="157"/>
        <v/>
      </c>
      <c r="N814" s="187"/>
      <c r="O814" s="191"/>
      <c r="P814" s="187"/>
      <c r="Q814" s="187"/>
      <c r="R814" s="187"/>
      <c r="S814" s="193"/>
      <c r="T814" s="192"/>
    </row>
    <row r="815" spans="3:20" x14ac:dyDescent="0.25">
      <c r="C815" s="95"/>
      <c r="D815" s="95"/>
      <c r="L815" s="104" t="str">
        <f t="shared" si="154"/>
        <v/>
      </c>
      <c r="M815" s="105" t="str">
        <f t="shared" si="157"/>
        <v/>
      </c>
      <c r="N815" s="187"/>
      <c r="O815" s="191"/>
      <c r="P815" s="187"/>
      <c r="Q815" s="187"/>
      <c r="R815" s="187"/>
      <c r="S815" s="193"/>
      <c r="T815" s="192"/>
    </row>
    <row r="816" spans="3:20" x14ac:dyDescent="0.25">
      <c r="C816" s="95"/>
      <c r="D816" s="95"/>
      <c r="L816" s="104" t="str">
        <f t="shared" si="154"/>
        <v/>
      </c>
      <c r="M816" s="105" t="str">
        <f t="shared" si="157"/>
        <v/>
      </c>
      <c r="N816" s="187"/>
      <c r="O816" s="191"/>
      <c r="P816" s="187"/>
      <c r="Q816" s="187"/>
      <c r="R816" s="187"/>
      <c r="S816" s="193"/>
      <c r="T816" s="192"/>
    </row>
    <row r="817" spans="3:20" x14ac:dyDescent="0.25">
      <c r="C817" s="95"/>
      <c r="D817" s="95"/>
      <c r="L817" s="104" t="str">
        <f t="shared" si="154"/>
        <v/>
      </c>
      <c r="M817" s="105" t="str">
        <f t="shared" ref="M817:M880" si="158">IF(L817="","",VLOOKUP(L817,$AJ$8:$AK$19,2,FALSE))</f>
        <v/>
      </c>
      <c r="N817" s="187"/>
      <c r="O817" s="191"/>
      <c r="P817" s="187"/>
      <c r="Q817" s="187"/>
      <c r="R817" s="187"/>
      <c r="S817" s="193"/>
      <c r="T817" s="192"/>
    </row>
    <row r="818" spans="3:20" x14ac:dyDescent="0.25">
      <c r="C818" s="95"/>
      <c r="D818" s="95"/>
      <c r="L818" s="104" t="str">
        <f t="shared" si="154"/>
        <v/>
      </c>
      <c r="M818" s="105" t="str">
        <f t="shared" si="158"/>
        <v/>
      </c>
      <c r="N818" s="187"/>
      <c r="O818" s="191"/>
      <c r="P818" s="187"/>
      <c r="Q818" s="187"/>
      <c r="R818" s="187"/>
      <c r="S818" s="193"/>
      <c r="T818" s="192"/>
    </row>
    <row r="819" spans="3:20" x14ac:dyDescent="0.25">
      <c r="C819" s="95"/>
      <c r="D819" s="95"/>
      <c r="L819" s="104" t="str">
        <f t="shared" si="154"/>
        <v/>
      </c>
      <c r="M819" s="105" t="str">
        <f t="shared" si="158"/>
        <v/>
      </c>
      <c r="N819" s="187"/>
      <c r="O819" s="191"/>
      <c r="P819" s="187"/>
      <c r="Q819" s="187"/>
      <c r="R819" s="187"/>
      <c r="S819" s="193"/>
      <c r="T819" s="192"/>
    </row>
    <row r="820" spans="3:20" x14ac:dyDescent="0.25">
      <c r="C820" s="95"/>
      <c r="D820" s="95"/>
      <c r="L820" s="104" t="str">
        <f t="shared" si="154"/>
        <v/>
      </c>
      <c r="M820" s="105" t="str">
        <f t="shared" si="158"/>
        <v/>
      </c>
      <c r="N820" s="187"/>
      <c r="O820" s="191"/>
      <c r="P820" s="187"/>
      <c r="Q820" s="187"/>
      <c r="R820" s="187"/>
      <c r="S820" s="193"/>
      <c r="T820" s="192"/>
    </row>
    <row r="821" spans="3:20" x14ac:dyDescent="0.25">
      <c r="C821" s="95"/>
      <c r="D821" s="95"/>
      <c r="L821" s="104" t="str">
        <f t="shared" si="154"/>
        <v/>
      </c>
      <c r="M821" s="105" t="str">
        <f t="shared" si="158"/>
        <v/>
      </c>
      <c r="N821" s="187"/>
      <c r="O821" s="191"/>
      <c r="P821" s="187"/>
      <c r="Q821" s="187"/>
      <c r="R821" s="187"/>
      <c r="S821" s="193"/>
      <c r="T821" s="192"/>
    </row>
    <row r="822" spans="3:20" x14ac:dyDescent="0.25">
      <c r="C822" s="95"/>
      <c r="D822" s="95"/>
      <c r="L822" s="104" t="str">
        <f t="shared" si="154"/>
        <v/>
      </c>
      <c r="M822" s="105" t="str">
        <f t="shared" si="158"/>
        <v/>
      </c>
      <c r="N822" s="187"/>
      <c r="O822" s="191"/>
      <c r="P822" s="187"/>
      <c r="Q822" s="187"/>
      <c r="R822" s="187"/>
      <c r="S822" s="193"/>
      <c r="T822" s="192"/>
    </row>
    <row r="823" spans="3:20" x14ac:dyDescent="0.25">
      <c r="C823" s="95"/>
      <c r="D823" s="95"/>
      <c r="L823" s="104" t="str">
        <f t="shared" si="154"/>
        <v/>
      </c>
      <c r="M823" s="105" t="str">
        <f t="shared" si="158"/>
        <v/>
      </c>
      <c r="N823" s="187"/>
      <c r="O823" s="191"/>
      <c r="P823" s="187"/>
      <c r="Q823" s="187"/>
      <c r="R823" s="187"/>
      <c r="S823" s="193"/>
      <c r="T823" s="192"/>
    </row>
    <row r="824" spans="3:20" x14ac:dyDescent="0.25">
      <c r="C824" s="95"/>
      <c r="D824" s="95"/>
      <c r="L824" s="104" t="str">
        <f t="shared" ref="L824:L887" si="159">IF(D824="","",MONTH(D824))</f>
        <v/>
      </c>
      <c r="M824" s="105" t="str">
        <f t="shared" si="158"/>
        <v/>
      </c>
      <c r="N824" s="187"/>
      <c r="O824" s="191"/>
      <c r="P824" s="187"/>
      <c r="Q824" s="187"/>
      <c r="R824" s="187"/>
      <c r="S824" s="193"/>
      <c r="T824" s="192"/>
    </row>
    <row r="825" spans="3:20" x14ac:dyDescent="0.25">
      <c r="C825" s="95"/>
      <c r="D825" s="95"/>
      <c r="L825" s="104" t="str">
        <f t="shared" si="159"/>
        <v/>
      </c>
      <c r="M825" s="105" t="str">
        <f t="shared" si="158"/>
        <v/>
      </c>
      <c r="N825" s="187"/>
      <c r="O825" s="191"/>
      <c r="P825" s="187"/>
      <c r="Q825" s="187"/>
      <c r="R825" s="187"/>
      <c r="S825" s="193"/>
      <c r="T825" s="192"/>
    </row>
    <row r="826" spans="3:20" x14ac:dyDescent="0.25">
      <c r="C826" s="95"/>
      <c r="D826" s="95"/>
      <c r="L826" s="104" t="str">
        <f t="shared" si="159"/>
        <v/>
      </c>
      <c r="M826" s="105" t="str">
        <f t="shared" si="158"/>
        <v/>
      </c>
      <c r="N826" s="187"/>
      <c r="O826" s="191"/>
      <c r="P826" s="187"/>
      <c r="Q826" s="187"/>
      <c r="R826" s="187"/>
      <c r="S826" s="193"/>
      <c r="T826" s="192"/>
    </row>
    <row r="827" spans="3:20" x14ac:dyDescent="0.25">
      <c r="C827" s="95"/>
      <c r="D827" s="95"/>
      <c r="L827" s="104" t="str">
        <f t="shared" si="159"/>
        <v/>
      </c>
      <c r="M827" s="105" t="str">
        <f t="shared" si="158"/>
        <v/>
      </c>
      <c r="N827" s="187"/>
      <c r="O827" s="191"/>
      <c r="P827" s="187"/>
      <c r="Q827" s="187"/>
      <c r="R827" s="187"/>
      <c r="S827" s="193"/>
      <c r="T827" s="192"/>
    </row>
    <row r="828" spans="3:20" x14ac:dyDescent="0.25">
      <c r="C828" s="95"/>
      <c r="D828" s="95"/>
      <c r="L828" s="104" t="str">
        <f t="shared" si="159"/>
        <v/>
      </c>
      <c r="M828" s="105" t="str">
        <f t="shared" si="158"/>
        <v/>
      </c>
      <c r="N828" s="187"/>
      <c r="O828" s="191"/>
      <c r="P828" s="187"/>
      <c r="Q828" s="187"/>
      <c r="R828" s="187"/>
      <c r="S828" s="193"/>
      <c r="T828" s="192"/>
    </row>
    <row r="829" spans="3:20" x14ac:dyDescent="0.25">
      <c r="C829" s="95"/>
      <c r="D829" s="95"/>
      <c r="L829" s="104" t="str">
        <f t="shared" si="159"/>
        <v/>
      </c>
      <c r="M829" s="105" t="str">
        <f t="shared" si="158"/>
        <v/>
      </c>
      <c r="N829" s="187"/>
      <c r="O829" s="191"/>
      <c r="P829" s="187"/>
      <c r="Q829" s="187"/>
      <c r="R829" s="187"/>
      <c r="S829" s="193"/>
      <c r="T829" s="192"/>
    </row>
    <row r="830" spans="3:20" x14ac:dyDescent="0.25">
      <c r="C830" s="95"/>
      <c r="D830" s="95"/>
      <c r="L830" s="104" t="str">
        <f t="shared" si="159"/>
        <v/>
      </c>
      <c r="M830" s="105" t="str">
        <f t="shared" si="158"/>
        <v/>
      </c>
      <c r="N830" s="187"/>
      <c r="O830" s="191"/>
      <c r="P830" s="187"/>
      <c r="Q830" s="187"/>
      <c r="R830" s="187"/>
      <c r="S830" s="193"/>
      <c r="T830" s="192"/>
    </row>
    <row r="831" spans="3:20" x14ac:dyDescent="0.25">
      <c r="C831" s="95"/>
      <c r="D831" s="95"/>
      <c r="L831" s="104" t="str">
        <f t="shared" si="159"/>
        <v/>
      </c>
      <c r="M831" s="105" t="str">
        <f t="shared" si="158"/>
        <v/>
      </c>
      <c r="N831" s="187"/>
      <c r="O831" s="191"/>
      <c r="P831" s="187"/>
      <c r="Q831" s="187"/>
      <c r="R831" s="187"/>
      <c r="S831" s="193"/>
      <c r="T831" s="192"/>
    </row>
    <row r="832" spans="3:20" x14ac:dyDescent="0.25">
      <c r="C832" s="95"/>
      <c r="D832" s="95"/>
      <c r="L832" s="104" t="str">
        <f t="shared" si="159"/>
        <v/>
      </c>
      <c r="M832" s="105" t="str">
        <f t="shared" si="158"/>
        <v/>
      </c>
      <c r="N832" s="187"/>
      <c r="O832" s="191"/>
      <c r="P832" s="187"/>
      <c r="Q832" s="187"/>
      <c r="R832" s="187"/>
      <c r="S832" s="193"/>
      <c r="T832" s="192"/>
    </row>
    <row r="833" spans="3:20" x14ac:dyDescent="0.25">
      <c r="C833" s="95"/>
      <c r="D833" s="95"/>
      <c r="L833" s="104" t="str">
        <f t="shared" si="159"/>
        <v/>
      </c>
      <c r="M833" s="105" t="str">
        <f t="shared" si="158"/>
        <v/>
      </c>
      <c r="N833" s="187"/>
      <c r="O833" s="191"/>
      <c r="P833" s="187"/>
      <c r="Q833" s="187"/>
      <c r="R833" s="187"/>
      <c r="S833" s="193"/>
      <c r="T833" s="192"/>
    </row>
    <row r="834" spans="3:20" x14ac:dyDescent="0.25">
      <c r="C834" s="95"/>
      <c r="D834" s="95"/>
      <c r="L834" s="104" t="str">
        <f t="shared" si="159"/>
        <v/>
      </c>
      <c r="M834" s="105" t="str">
        <f t="shared" si="158"/>
        <v/>
      </c>
      <c r="N834" s="187"/>
      <c r="O834" s="191"/>
      <c r="P834" s="187"/>
      <c r="Q834" s="187"/>
      <c r="R834" s="187"/>
      <c r="S834" s="193"/>
      <c r="T834" s="192"/>
    </row>
    <row r="835" spans="3:20" x14ac:dyDescent="0.25">
      <c r="C835" s="95"/>
      <c r="D835" s="95"/>
      <c r="L835" s="104" t="str">
        <f t="shared" si="159"/>
        <v/>
      </c>
      <c r="M835" s="105" t="str">
        <f t="shared" si="158"/>
        <v/>
      </c>
      <c r="N835" s="187"/>
      <c r="O835" s="191"/>
      <c r="P835" s="187"/>
      <c r="Q835" s="187"/>
      <c r="R835" s="187"/>
      <c r="S835" s="193"/>
      <c r="T835" s="192"/>
    </row>
    <row r="836" spans="3:20" x14ac:dyDescent="0.25">
      <c r="C836" s="95"/>
      <c r="D836" s="95"/>
      <c r="L836" s="104" t="str">
        <f t="shared" si="159"/>
        <v/>
      </c>
      <c r="M836" s="105" t="str">
        <f t="shared" si="158"/>
        <v/>
      </c>
      <c r="N836" s="187"/>
      <c r="O836" s="191"/>
      <c r="P836" s="187"/>
      <c r="Q836" s="187"/>
      <c r="R836" s="187"/>
      <c r="S836" s="193"/>
      <c r="T836" s="192"/>
    </row>
    <row r="837" spans="3:20" x14ac:dyDescent="0.25">
      <c r="C837" s="95"/>
      <c r="D837" s="95"/>
      <c r="L837" s="104" t="str">
        <f t="shared" si="159"/>
        <v/>
      </c>
      <c r="M837" s="105" t="str">
        <f t="shared" si="158"/>
        <v/>
      </c>
      <c r="N837" s="187"/>
      <c r="O837" s="191"/>
      <c r="P837" s="187"/>
      <c r="Q837" s="187"/>
      <c r="R837" s="187"/>
      <c r="S837" s="193"/>
      <c r="T837" s="192"/>
    </row>
    <row r="838" spans="3:20" x14ac:dyDescent="0.25">
      <c r="C838" s="95"/>
      <c r="D838" s="95"/>
      <c r="L838" s="104" t="str">
        <f t="shared" si="159"/>
        <v/>
      </c>
      <c r="M838" s="105" t="str">
        <f t="shared" si="158"/>
        <v/>
      </c>
      <c r="N838" s="187"/>
      <c r="O838" s="191"/>
      <c r="P838" s="187"/>
      <c r="Q838" s="187"/>
      <c r="R838" s="187"/>
      <c r="S838" s="193"/>
      <c r="T838" s="192"/>
    </row>
    <row r="839" spans="3:20" x14ac:dyDescent="0.25">
      <c r="C839" s="95"/>
      <c r="D839" s="95"/>
      <c r="L839" s="104" t="str">
        <f t="shared" si="159"/>
        <v/>
      </c>
      <c r="M839" s="105" t="str">
        <f t="shared" si="158"/>
        <v/>
      </c>
      <c r="N839" s="187"/>
      <c r="O839" s="191"/>
      <c r="P839" s="187"/>
      <c r="Q839" s="187"/>
      <c r="R839" s="187"/>
      <c r="S839" s="193"/>
      <c r="T839" s="192"/>
    </row>
    <row r="840" spans="3:20" x14ac:dyDescent="0.25">
      <c r="C840" s="95"/>
      <c r="D840" s="95"/>
      <c r="L840" s="104" t="str">
        <f t="shared" si="159"/>
        <v/>
      </c>
      <c r="M840" s="105" t="str">
        <f t="shared" si="158"/>
        <v/>
      </c>
      <c r="N840" s="187"/>
      <c r="O840" s="191"/>
      <c r="P840" s="187"/>
      <c r="Q840" s="187"/>
      <c r="R840" s="187"/>
      <c r="S840" s="193"/>
      <c r="T840" s="192"/>
    </row>
    <row r="841" spans="3:20" x14ac:dyDescent="0.25">
      <c r="C841" s="95"/>
      <c r="D841" s="95"/>
      <c r="L841" s="104" t="str">
        <f t="shared" si="159"/>
        <v/>
      </c>
      <c r="M841" s="105" t="str">
        <f t="shared" si="158"/>
        <v/>
      </c>
      <c r="N841" s="187"/>
      <c r="O841" s="191"/>
      <c r="P841" s="187"/>
      <c r="Q841" s="187"/>
      <c r="R841" s="187"/>
      <c r="S841" s="193"/>
      <c r="T841" s="192"/>
    </row>
    <row r="842" spans="3:20" x14ac:dyDescent="0.25">
      <c r="C842" s="95"/>
      <c r="D842" s="95"/>
      <c r="L842" s="104" t="str">
        <f t="shared" si="159"/>
        <v/>
      </c>
      <c r="M842" s="105" t="str">
        <f t="shared" si="158"/>
        <v/>
      </c>
      <c r="N842" s="187"/>
      <c r="O842" s="191"/>
      <c r="P842" s="187"/>
      <c r="Q842" s="187"/>
      <c r="R842" s="187"/>
      <c r="S842" s="193"/>
      <c r="T842" s="192"/>
    </row>
    <row r="843" spans="3:20" x14ac:dyDescent="0.25">
      <c r="C843" s="95"/>
      <c r="D843" s="95"/>
      <c r="L843" s="104" t="str">
        <f t="shared" si="159"/>
        <v/>
      </c>
      <c r="M843" s="105" t="str">
        <f t="shared" si="158"/>
        <v/>
      </c>
      <c r="N843" s="187"/>
      <c r="O843" s="191"/>
      <c r="P843" s="187"/>
      <c r="Q843" s="187"/>
      <c r="R843" s="187"/>
      <c r="S843" s="193"/>
      <c r="T843" s="192"/>
    </row>
    <row r="844" spans="3:20" x14ac:dyDescent="0.25">
      <c r="C844" s="95"/>
      <c r="D844" s="95"/>
      <c r="L844" s="104" t="str">
        <f t="shared" si="159"/>
        <v/>
      </c>
      <c r="M844" s="105" t="str">
        <f t="shared" si="158"/>
        <v/>
      </c>
      <c r="N844" s="187"/>
      <c r="O844" s="191"/>
      <c r="P844" s="187"/>
      <c r="Q844" s="187"/>
      <c r="R844" s="187"/>
      <c r="S844" s="193"/>
      <c r="T844" s="192"/>
    </row>
    <row r="845" spans="3:20" x14ac:dyDescent="0.25">
      <c r="C845" s="95"/>
      <c r="D845" s="95"/>
      <c r="L845" s="104" t="str">
        <f t="shared" si="159"/>
        <v/>
      </c>
      <c r="M845" s="105" t="str">
        <f t="shared" si="158"/>
        <v/>
      </c>
      <c r="N845" s="187"/>
      <c r="O845" s="191"/>
      <c r="P845" s="187"/>
      <c r="Q845" s="187"/>
      <c r="R845" s="187"/>
      <c r="S845" s="193"/>
      <c r="T845" s="192"/>
    </row>
    <row r="846" spans="3:20" x14ac:dyDescent="0.25">
      <c r="C846" s="95"/>
      <c r="D846" s="95"/>
      <c r="L846" s="104" t="str">
        <f t="shared" si="159"/>
        <v/>
      </c>
      <c r="M846" s="105" t="str">
        <f t="shared" si="158"/>
        <v/>
      </c>
      <c r="N846" s="187"/>
      <c r="O846" s="191"/>
      <c r="P846" s="187"/>
      <c r="Q846" s="187"/>
      <c r="R846" s="187"/>
      <c r="S846" s="193"/>
      <c r="T846" s="192"/>
    </row>
    <row r="847" spans="3:20" x14ac:dyDescent="0.25">
      <c r="C847" s="95"/>
      <c r="D847" s="95"/>
      <c r="L847" s="104" t="str">
        <f t="shared" si="159"/>
        <v/>
      </c>
      <c r="M847" s="105" t="str">
        <f t="shared" si="158"/>
        <v/>
      </c>
      <c r="N847" s="187"/>
      <c r="O847" s="191"/>
      <c r="P847" s="187"/>
      <c r="Q847" s="187"/>
      <c r="R847" s="187"/>
      <c r="S847" s="193"/>
      <c r="T847" s="192"/>
    </row>
    <row r="848" spans="3:20" x14ac:dyDescent="0.25">
      <c r="C848" s="95"/>
      <c r="D848" s="95"/>
      <c r="L848" s="104" t="str">
        <f t="shared" si="159"/>
        <v/>
      </c>
      <c r="M848" s="105" t="str">
        <f t="shared" si="158"/>
        <v/>
      </c>
      <c r="N848" s="187"/>
      <c r="O848" s="191"/>
      <c r="P848" s="187"/>
      <c r="Q848" s="187"/>
      <c r="R848" s="187"/>
      <c r="S848" s="193"/>
      <c r="T848" s="192"/>
    </row>
    <row r="849" spans="3:20" x14ac:dyDescent="0.25">
      <c r="C849" s="95"/>
      <c r="D849" s="95"/>
      <c r="L849" s="104" t="str">
        <f t="shared" si="159"/>
        <v/>
      </c>
      <c r="M849" s="105" t="str">
        <f t="shared" si="158"/>
        <v/>
      </c>
      <c r="N849" s="187"/>
      <c r="O849" s="191"/>
      <c r="P849" s="187"/>
      <c r="Q849" s="187"/>
      <c r="R849" s="187"/>
      <c r="S849" s="193"/>
      <c r="T849" s="192"/>
    </row>
    <row r="850" spans="3:20" x14ac:dyDescent="0.25">
      <c r="C850" s="95"/>
      <c r="D850" s="95"/>
      <c r="L850" s="104" t="str">
        <f t="shared" si="159"/>
        <v/>
      </c>
      <c r="M850" s="105" t="str">
        <f t="shared" si="158"/>
        <v/>
      </c>
      <c r="N850" s="187"/>
      <c r="O850" s="191"/>
      <c r="P850" s="187"/>
      <c r="Q850" s="187"/>
      <c r="R850" s="187"/>
      <c r="S850" s="193"/>
      <c r="T850" s="192"/>
    </row>
    <row r="851" spans="3:20" x14ac:dyDescent="0.25">
      <c r="C851" s="95"/>
      <c r="D851" s="95"/>
      <c r="L851" s="104" t="str">
        <f t="shared" si="159"/>
        <v/>
      </c>
      <c r="M851" s="105" t="str">
        <f t="shared" si="158"/>
        <v/>
      </c>
      <c r="N851" s="187"/>
      <c r="O851" s="191"/>
      <c r="P851" s="187"/>
      <c r="Q851" s="187"/>
      <c r="R851" s="187"/>
      <c r="S851" s="193"/>
      <c r="T851" s="192"/>
    </row>
    <row r="852" spans="3:20" x14ac:dyDescent="0.25">
      <c r="C852" s="95"/>
      <c r="D852" s="95"/>
      <c r="L852" s="104" t="str">
        <f t="shared" si="159"/>
        <v/>
      </c>
      <c r="M852" s="105" t="str">
        <f t="shared" si="158"/>
        <v/>
      </c>
      <c r="N852" s="187"/>
      <c r="O852" s="191"/>
      <c r="P852" s="187"/>
      <c r="Q852" s="187"/>
      <c r="R852" s="187"/>
      <c r="S852" s="193"/>
      <c r="T852" s="192"/>
    </row>
    <row r="853" spans="3:20" x14ac:dyDescent="0.25">
      <c r="C853" s="95"/>
      <c r="D853" s="95"/>
      <c r="L853" s="104" t="str">
        <f t="shared" si="159"/>
        <v/>
      </c>
      <c r="M853" s="105" t="str">
        <f t="shared" si="158"/>
        <v/>
      </c>
      <c r="N853" s="187"/>
      <c r="O853" s="191"/>
      <c r="P853" s="187"/>
      <c r="Q853" s="187"/>
      <c r="R853" s="187"/>
      <c r="S853" s="193"/>
      <c r="T853" s="192"/>
    </row>
    <row r="854" spans="3:20" x14ac:dyDescent="0.25">
      <c r="C854" s="95"/>
      <c r="D854" s="95"/>
      <c r="L854" s="104" t="str">
        <f t="shared" si="159"/>
        <v/>
      </c>
      <c r="M854" s="105" t="str">
        <f t="shared" si="158"/>
        <v/>
      </c>
      <c r="N854" s="187"/>
      <c r="O854" s="191"/>
      <c r="P854" s="187"/>
      <c r="Q854" s="187"/>
      <c r="R854" s="187"/>
      <c r="S854" s="193"/>
      <c r="T854" s="192"/>
    </row>
    <row r="855" spans="3:20" x14ac:dyDescent="0.25">
      <c r="C855" s="95"/>
      <c r="D855" s="95"/>
      <c r="L855" s="104" t="str">
        <f t="shared" si="159"/>
        <v/>
      </c>
      <c r="M855" s="105" t="str">
        <f t="shared" si="158"/>
        <v/>
      </c>
      <c r="N855" s="187"/>
      <c r="O855" s="191"/>
      <c r="P855" s="187"/>
      <c r="Q855" s="187"/>
      <c r="R855" s="187"/>
      <c r="S855" s="193"/>
      <c r="T855" s="192"/>
    </row>
    <row r="856" spans="3:20" x14ac:dyDescent="0.25">
      <c r="C856" s="95"/>
      <c r="D856" s="95"/>
      <c r="L856" s="104" t="str">
        <f t="shared" si="159"/>
        <v/>
      </c>
      <c r="M856" s="105" t="str">
        <f t="shared" si="158"/>
        <v/>
      </c>
      <c r="N856" s="187"/>
      <c r="O856" s="191"/>
      <c r="P856" s="187"/>
      <c r="Q856" s="187"/>
      <c r="R856" s="187"/>
      <c r="S856" s="193"/>
      <c r="T856" s="192"/>
    </row>
    <row r="857" spans="3:20" x14ac:dyDescent="0.25">
      <c r="C857" s="95"/>
      <c r="D857" s="95"/>
      <c r="L857" s="104" t="str">
        <f t="shared" si="159"/>
        <v/>
      </c>
      <c r="M857" s="105" t="str">
        <f t="shared" si="158"/>
        <v/>
      </c>
      <c r="N857" s="187"/>
      <c r="O857" s="191"/>
      <c r="P857" s="187"/>
      <c r="Q857" s="187"/>
      <c r="R857" s="187"/>
      <c r="S857" s="193"/>
      <c r="T857" s="192"/>
    </row>
    <row r="858" spans="3:20" x14ac:dyDescent="0.25">
      <c r="C858" s="95"/>
      <c r="D858" s="95"/>
      <c r="L858" s="104" t="str">
        <f t="shared" si="159"/>
        <v/>
      </c>
      <c r="M858" s="105" t="str">
        <f t="shared" si="158"/>
        <v/>
      </c>
      <c r="N858" s="187"/>
      <c r="O858" s="191"/>
      <c r="P858" s="187"/>
      <c r="Q858" s="187"/>
      <c r="R858" s="187"/>
      <c r="S858" s="193"/>
      <c r="T858" s="192"/>
    </row>
    <row r="859" spans="3:20" x14ac:dyDescent="0.25">
      <c r="C859" s="95"/>
      <c r="D859" s="95"/>
      <c r="L859" s="104" t="str">
        <f t="shared" si="159"/>
        <v/>
      </c>
      <c r="M859" s="105" t="str">
        <f t="shared" si="158"/>
        <v/>
      </c>
      <c r="N859" s="187"/>
      <c r="O859" s="191"/>
      <c r="P859" s="187"/>
      <c r="Q859" s="187"/>
      <c r="R859" s="187"/>
      <c r="S859" s="193"/>
      <c r="T859" s="192"/>
    </row>
    <row r="860" spans="3:20" x14ac:dyDescent="0.25">
      <c r="C860" s="95"/>
      <c r="D860" s="95"/>
      <c r="L860" s="104" t="str">
        <f t="shared" si="159"/>
        <v/>
      </c>
      <c r="M860" s="105" t="str">
        <f t="shared" si="158"/>
        <v/>
      </c>
      <c r="N860" s="187"/>
      <c r="O860" s="191"/>
      <c r="P860" s="187"/>
      <c r="Q860" s="187"/>
      <c r="R860" s="187"/>
      <c r="S860" s="193"/>
      <c r="T860" s="192"/>
    </row>
    <row r="861" spans="3:20" x14ac:dyDescent="0.25">
      <c r="C861" s="95"/>
      <c r="D861" s="95"/>
      <c r="L861" s="104" t="str">
        <f t="shared" si="159"/>
        <v/>
      </c>
      <c r="M861" s="105" t="str">
        <f t="shared" si="158"/>
        <v/>
      </c>
      <c r="N861" s="187"/>
      <c r="O861" s="191"/>
      <c r="P861" s="187"/>
      <c r="Q861" s="187"/>
      <c r="R861" s="187"/>
      <c r="S861" s="193"/>
      <c r="T861" s="192"/>
    </row>
    <row r="862" spans="3:20" x14ac:dyDescent="0.25">
      <c r="C862" s="95"/>
      <c r="D862" s="95"/>
      <c r="L862" s="104" t="str">
        <f t="shared" si="159"/>
        <v/>
      </c>
      <c r="M862" s="105" t="str">
        <f t="shared" si="158"/>
        <v/>
      </c>
      <c r="N862" s="187"/>
      <c r="O862" s="191"/>
      <c r="P862" s="187"/>
      <c r="Q862" s="187"/>
      <c r="R862" s="187"/>
      <c r="S862" s="193"/>
      <c r="T862" s="192"/>
    </row>
    <row r="863" spans="3:20" x14ac:dyDescent="0.25">
      <c r="C863" s="95"/>
      <c r="D863" s="95"/>
      <c r="L863" s="104" t="str">
        <f t="shared" si="159"/>
        <v/>
      </c>
      <c r="M863" s="105" t="str">
        <f t="shared" si="158"/>
        <v/>
      </c>
      <c r="N863" s="187"/>
      <c r="O863" s="191"/>
      <c r="P863" s="187"/>
      <c r="Q863" s="187"/>
      <c r="R863" s="187"/>
      <c r="S863" s="193"/>
      <c r="T863" s="192"/>
    </row>
    <row r="864" spans="3:20" x14ac:dyDescent="0.25">
      <c r="C864" s="95"/>
      <c r="D864" s="95"/>
      <c r="L864" s="104" t="str">
        <f t="shared" si="159"/>
        <v/>
      </c>
      <c r="M864" s="105" t="str">
        <f t="shared" si="158"/>
        <v/>
      </c>
      <c r="N864" s="187"/>
      <c r="O864" s="191"/>
      <c r="P864" s="187"/>
      <c r="Q864" s="187"/>
      <c r="R864" s="187"/>
      <c r="S864" s="193"/>
      <c r="T864" s="192"/>
    </row>
    <row r="865" spans="3:20" x14ac:dyDescent="0.25">
      <c r="C865" s="95"/>
      <c r="D865" s="95"/>
      <c r="L865" s="104" t="str">
        <f t="shared" si="159"/>
        <v/>
      </c>
      <c r="M865" s="105" t="str">
        <f t="shared" si="158"/>
        <v/>
      </c>
      <c r="N865" s="187"/>
      <c r="O865" s="191"/>
      <c r="P865" s="187"/>
      <c r="Q865" s="187"/>
      <c r="R865" s="187"/>
      <c r="S865" s="193"/>
      <c r="T865" s="192"/>
    </row>
    <row r="866" spans="3:20" x14ac:dyDescent="0.25">
      <c r="C866" s="95"/>
      <c r="D866" s="95"/>
      <c r="L866" s="104" t="str">
        <f t="shared" si="159"/>
        <v/>
      </c>
      <c r="M866" s="105" t="str">
        <f t="shared" si="158"/>
        <v/>
      </c>
      <c r="N866" s="187"/>
      <c r="O866" s="191"/>
      <c r="P866" s="187"/>
      <c r="Q866" s="187"/>
      <c r="R866" s="187"/>
      <c r="S866" s="193"/>
      <c r="T866" s="192"/>
    </row>
    <row r="867" spans="3:20" x14ac:dyDescent="0.25">
      <c r="C867" s="95"/>
      <c r="D867" s="95"/>
      <c r="L867" s="104" t="str">
        <f t="shared" si="159"/>
        <v/>
      </c>
      <c r="M867" s="105" t="str">
        <f t="shared" si="158"/>
        <v/>
      </c>
      <c r="N867" s="187"/>
      <c r="O867" s="191"/>
      <c r="P867" s="187"/>
      <c r="Q867" s="187"/>
      <c r="R867" s="187"/>
      <c r="S867" s="193"/>
      <c r="T867" s="192"/>
    </row>
    <row r="868" spans="3:20" x14ac:dyDescent="0.25">
      <c r="C868" s="95"/>
      <c r="D868" s="95"/>
      <c r="L868" s="104" t="str">
        <f t="shared" si="159"/>
        <v/>
      </c>
      <c r="M868" s="105" t="str">
        <f t="shared" si="158"/>
        <v/>
      </c>
      <c r="N868" s="187"/>
      <c r="O868" s="191"/>
      <c r="P868" s="187"/>
      <c r="Q868" s="187"/>
      <c r="R868" s="187"/>
      <c r="S868" s="193"/>
      <c r="T868" s="192"/>
    </row>
    <row r="869" spans="3:20" x14ac:dyDescent="0.25">
      <c r="C869" s="95"/>
      <c r="D869" s="95"/>
      <c r="L869" s="104" t="str">
        <f t="shared" si="159"/>
        <v/>
      </c>
      <c r="M869" s="105" t="str">
        <f t="shared" si="158"/>
        <v/>
      </c>
      <c r="N869" s="187"/>
      <c r="O869" s="191"/>
      <c r="P869" s="187"/>
      <c r="Q869" s="187"/>
      <c r="R869" s="187"/>
      <c r="S869" s="193"/>
      <c r="T869" s="192"/>
    </row>
    <row r="870" spans="3:20" x14ac:dyDescent="0.25">
      <c r="C870" s="95"/>
      <c r="D870" s="95"/>
      <c r="L870" s="104" t="str">
        <f t="shared" si="159"/>
        <v/>
      </c>
      <c r="M870" s="105" t="str">
        <f t="shared" si="158"/>
        <v/>
      </c>
      <c r="N870" s="187"/>
      <c r="O870" s="191"/>
      <c r="P870" s="187"/>
      <c r="Q870" s="187"/>
      <c r="R870" s="187"/>
      <c r="S870" s="193"/>
      <c r="T870" s="192"/>
    </row>
    <row r="871" spans="3:20" x14ac:dyDescent="0.25">
      <c r="C871" s="95"/>
      <c r="D871" s="95"/>
      <c r="L871" s="104" t="str">
        <f t="shared" si="159"/>
        <v/>
      </c>
      <c r="M871" s="105" t="str">
        <f t="shared" si="158"/>
        <v/>
      </c>
      <c r="N871" s="187"/>
      <c r="O871" s="191"/>
      <c r="P871" s="187"/>
      <c r="Q871" s="187"/>
      <c r="R871" s="187"/>
      <c r="S871" s="193"/>
      <c r="T871" s="192"/>
    </row>
    <row r="872" spans="3:20" x14ac:dyDescent="0.25">
      <c r="C872" s="95"/>
      <c r="D872" s="95"/>
      <c r="L872" s="104" t="str">
        <f t="shared" si="159"/>
        <v/>
      </c>
      <c r="M872" s="105" t="str">
        <f t="shared" si="158"/>
        <v/>
      </c>
      <c r="N872" s="187"/>
      <c r="O872" s="191"/>
      <c r="P872" s="187"/>
      <c r="Q872" s="187"/>
      <c r="R872" s="187"/>
      <c r="S872" s="193"/>
      <c r="T872" s="192"/>
    </row>
    <row r="873" spans="3:20" x14ac:dyDescent="0.25">
      <c r="C873" s="95"/>
      <c r="D873" s="95"/>
      <c r="L873" s="104" t="str">
        <f t="shared" si="159"/>
        <v/>
      </c>
      <c r="M873" s="105" t="str">
        <f t="shared" si="158"/>
        <v/>
      </c>
      <c r="N873" s="187"/>
      <c r="O873" s="191"/>
      <c r="P873" s="187"/>
      <c r="Q873" s="187"/>
      <c r="R873" s="187"/>
      <c r="S873" s="193"/>
      <c r="T873" s="192"/>
    </row>
    <row r="874" spans="3:20" x14ac:dyDescent="0.25">
      <c r="C874" s="95"/>
      <c r="D874" s="95"/>
      <c r="L874" s="104" t="str">
        <f t="shared" si="159"/>
        <v/>
      </c>
      <c r="M874" s="105" t="str">
        <f t="shared" si="158"/>
        <v/>
      </c>
      <c r="N874" s="187"/>
      <c r="O874" s="191"/>
      <c r="P874" s="187"/>
      <c r="Q874" s="187"/>
      <c r="R874" s="187"/>
      <c r="S874" s="193"/>
      <c r="T874" s="192"/>
    </row>
    <row r="875" spans="3:20" x14ac:dyDescent="0.25">
      <c r="C875" s="95"/>
      <c r="D875" s="95"/>
      <c r="L875" s="104" t="str">
        <f t="shared" si="159"/>
        <v/>
      </c>
      <c r="M875" s="105" t="str">
        <f t="shared" si="158"/>
        <v/>
      </c>
      <c r="N875" s="187"/>
      <c r="O875" s="191"/>
      <c r="P875" s="187"/>
      <c r="Q875" s="187"/>
      <c r="R875" s="187"/>
      <c r="S875" s="193"/>
      <c r="T875" s="192"/>
    </row>
    <row r="876" spans="3:20" x14ac:dyDescent="0.25">
      <c r="C876" s="95"/>
      <c r="D876" s="95"/>
      <c r="L876" s="104" t="str">
        <f t="shared" si="159"/>
        <v/>
      </c>
      <c r="M876" s="105" t="str">
        <f t="shared" si="158"/>
        <v/>
      </c>
      <c r="N876" s="187"/>
      <c r="O876" s="191"/>
      <c r="P876" s="187"/>
      <c r="Q876" s="187"/>
      <c r="R876" s="187"/>
      <c r="S876" s="193"/>
      <c r="T876" s="192"/>
    </row>
    <row r="877" spans="3:20" x14ac:dyDescent="0.25">
      <c r="C877" s="95"/>
      <c r="D877" s="95"/>
      <c r="L877" s="104" t="str">
        <f t="shared" si="159"/>
        <v/>
      </c>
      <c r="M877" s="105" t="str">
        <f t="shared" si="158"/>
        <v/>
      </c>
      <c r="N877" s="187"/>
      <c r="O877" s="191"/>
      <c r="P877" s="187"/>
      <c r="Q877" s="187"/>
      <c r="R877" s="187"/>
      <c r="S877" s="193"/>
      <c r="T877" s="192"/>
    </row>
    <row r="878" spans="3:20" x14ac:dyDescent="0.25">
      <c r="C878" s="95"/>
      <c r="D878" s="95"/>
      <c r="L878" s="104" t="str">
        <f t="shared" si="159"/>
        <v/>
      </c>
      <c r="M878" s="105" t="str">
        <f t="shared" si="158"/>
        <v/>
      </c>
      <c r="N878" s="187"/>
      <c r="O878" s="191"/>
      <c r="P878" s="187"/>
      <c r="Q878" s="187"/>
      <c r="R878" s="187"/>
      <c r="S878" s="193"/>
      <c r="T878" s="192"/>
    </row>
    <row r="879" spans="3:20" x14ac:dyDescent="0.25">
      <c r="C879" s="95"/>
      <c r="D879" s="95"/>
      <c r="L879" s="104" t="str">
        <f t="shared" si="159"/>
        <v/>
      </c>
      <c r="M879" s="105" t="str">
        <f t="shared" si="158"/>
        <v/>
      </c>
      <c r="N879" s="187"/>
      <c r="O879" s="191"/>
      <c r="P879" s="187"/>
      <c r="Q879" s="187"/>
      <c r="R879" s="187"/>
      <c r="S879" s="193"/>
      <c r="T879" s="192"/>
    </row>
    <row r="880" spans="3:20" x14ac:dyDescent="0.25">
      <c r="C880" s="95"/>
      <c r="D880" s="95"/>
      <c r="L880" s="104" t="str">
        <f t="shared" si="159"/>
        <v/>
      </c>
      <c r="M880" s="105" t="str">
        <f t="shared" si="158"/>
        <v/>
      </c>
      <c r="N880" s="187"/>
      <c r="O880" s="191"/>
      <c r="P880" s="187"/>
      <c r="Q880" s="187"/>
      <c r="R880" s="187"/>
      <c r="S880" s="193"/>
      <c r="T880" s="192"/>
    </row>
    <row r="881" spans="3:20" x14ac:dyDescent="0.25">
      <c r="C881" s="95"/>
      <c r="D881" s="95"/>
      <c r="L881" s="104" t="str">
        <f t="shared" si="159"/>
        <v/>
      </c>
      <c r="M881" s="105" t="str">
        <f t="shared" ref="M881:M900" si="160">IF(L881="","",VLOOKUP(L881,$AJ$8:$AK$19,2,FALSE))</f>
        <v/>
      </c>
      <c r="N881" s="187"/>
      <c r="O881" s="191"/>
      <c r="P881" s="187"/>
      <c r="Q881" s="187"/>
      <c r="R881" s="187"/>
      <c r="S881" s="193"/>
      <c r="T881" s="192"/>
    </row>
    <row r="882" spans="3:20" x14ac:dyDescent="0.25">
      <c r="C882" s="95"/>
      <c r="D882" s="95"/>
      <c r="L882" s="104" t="str">
        <f t="shared" si="159"/>
        <v/>
      </c>
      <c r="M882" s="105" t="str">
        <f t="shared" si="160"/>
        <v/>
      </c>
      <c r="N882" s="187"/>
      <c r="O882" s="191"/>
      <c r="P882" s="187"/>
      <c r="Q882" s="187"/>
      <c r="R882" s="187"/>
      <c r="S882" s="193"/>
      <c r="T882" s="192"/>
    </row>
    <row r="883" spans="3:20" x14ac:dyDescent="0.25">
      <c r="C883" s="95"/>
      <c r="D883" s="95"/>
      <c r="L883" s="104" t="str">
        <f t="shared" si="159"/>
        <v/>
      </c>
      <c r="M883" s="105" t="str">
        <f t="shared" si="160"/>
        <v/>
      </c>
      <c r="N883" s="187"/>
      <c r="O883" s="191"/>
      <c r="P883" s="187"/>
      <c r="Q883" s="187"/>
      <c r="R883" s="187"/>
      <c r="S883" s="193"/>
      <c r="T883" s="192"/>
    </row>
    <row r="884" spans="3:20" x14ac:dyDescent="0.25">
      <c r="C884" s="95"/>
      <c r="D884" s="95"/>
      <c r="L884" s="104" t="str">
        <f t="shared" si="159"/>
        <v/>
      </c>
      <c r="M884" s="105" t="str">
        <f t="shared" si="160"/>
        <v/>
      </c>
      <c r="N884" s="187"/>
      <c r="O884" s="191"/>
      <c r="P884" s="187"/>
      <c r="Q884" s="187"/>
      <c r="R884" s="187"/>
      <c r="S884" s="193"/>
      <c r="T884" s="192"/>
    </row>
    <row r="885" spans="3:20" x14ac:dyDescent="0.25">
      <c r="C885" s="95"/>
      <c r="D885" s="95"/>
      <c r="L885" s="104" t="str">
        <f t="shared" si="159"/>
        <v/>
      </c>
      <c r="M885" s="105" t="str">
        <f t="shared" si="160"/>
        <v/>
      </c>
      <c r="N885" s="187"/>
      <c r="O885" s="191"/>
      <c r="P885" s="187"/>
      <c r="Q885" s="187"/>
      <c r="R885" s="187"/>
      <c r="S885" s="193"/>
      <c r="T885" s="192"/>
    </row>
    <row r="886" spans="3:20" x14ac:dyDescent="0.25">
      <c r="C886" s="95"/>
      <c r="D886" s="95"/>
      <c r="L886" s="104" t="str">
        <f t="shared" si="159"/>
        <v/>
      </c>
      <c r="M886" s="105" t="str">
        <f t="shared" si="160"/>
        <v/>
      </c>
      <c r="N886" s="187"/>
      <c r="O886" s="191"/>
      <c r="P886" s="187"/>
      <c r="Q886" s="187"/>
      <c r="R886" s="187"/>
      <c r="S886" s="193"/>
      <c r="T886" s="192"/>
    </row>
    <row r="887" spans="3:20" x14ac:dyDescent="0.25">
      <c r="C887" s="95"/>
      <c r="D887" s="95"/>
      <c r="L887" s="104" t="str">
        <f t="shared" si="159"/>
        <v/>
      </c>
      <c r="M887" s="105" t="str">
        <f t="shared" si="160"/>
        <v/>
      </c>
      <c r="N887" s="187"/>
      <c r="O887" s="191"/>
      <c r="P887" s="187"/>
      <c r="Q887" s="187"/>
      <c r="R887" s="187"/>
      <c r="S887" s="193"/>
      <c r="T887" s="192"/>
    </row>
    <row r="888" spans="3:20" x14ac:dyDescent="0.25">
      <c r="C888" s="95"/>
      <c r="D888" s="95"/>
      <c r="L888" s="104" t="str">
        <f t="shared" ref="L888:L900" si="161">IF(D888="","",MONTH(D888))</f>
        <v/>
      </c>
      <c r="M888" s="105" t="str">
        <f t="shared" si="160"/>
        <v/>
      </c>
      <c r="N888" s="187"/>
      <c r="O888" s="191"/>
      <c r="P888" s="187"/>
      <c r="Q888" s="187"/>
      <c r="R888" s="187"/>
      <c r="S888" s="193"/>
      <c r="T888" s="192"/>
    </row>
    <row r="889" spans="3:20" x14ac:dyDescent="0.25">
      <c r="C889" s="95"/>
      <c r="D889" s="95"/>
      <c r="L889" s="104" t="str">
        <f t="shared" si="161"/>
        <v/>
      </c>
      <c r="M889" s="105" t="str">
        <f t="shared" si="160"/>
        <v/>
      </c>
      <c r="N889" s="187"/>
      <c r="O889" s="191"/>
      <c r="P889" s="187"/>
      <c r="Q889" s="187"/>
      <c r="R889" s="187"/>
      <c r="S889" s="193"/>
      <c r="T889" s="192"/>
    </row>
    <row r="890" spans="3:20" x14ac:dyDescent="0.25">
      <c r="C890" s="95"/>
      <c r="D890" s="95"/>
      <c r="L890" s="104" t="str">
        <f t="shared" si="161"/>
        <v/>
      </c>
      <c r="M890" s="105" t="str">
        <f t="shared" si="160"/>
        <v/>
      </c>
      <c r="N890" s="187"/>
      <c r="O890" s="191"/>
      <c r="P890" s="187"/>
      <c r="Q890" s="187"/>
      <c r="R890" s="187"/>
      <c r="S890" s="193"/>
      <c r="T890" s="192"/>
    </row>
    <row r="891" spans="3:20" x14ac:dyDescent="0.25">
      <c r="C891" s="95"/>
      <c r="D891" s="95"/>
      <c r="L891" s="104" t="str">
        <f t="shared" si="161"/>
        <v/>
      </c>
      <c r="M891" s="105" t="str">
        <f t="shared" si="160"/>
        <v/>
      </c>
      <c r="N891" s="187"/>
      <c r="O891" s="191"/>
      <c r="P891" s="187"/>
      <c r="Q891" s="187"/>
      <c r="R891" s="187"/>
      <c r="S891" s="193"/>
      <c r="T891" s="192"/>
    </row>
    <row r="892" spans="3:20" x14ac:dyDescent="0.25">
      <c r="C892" s="95"/>
      <c r="D892" s="95"/>
      <c r="L892" s="104" t="str">
        <f t="shared" si="161"/>
        <v/>
      </c>
      <c r="M892" s="105" t="str">
        <f t="shared" si="160"/>
        <v/>
      </c>
      <c r="N892" s="187"/>
      <c r="O892" s="191"/>
      <c r="P892" s="187"/>
      <c r="Q892" s="187"/>
      <c r="R892" s="187"/>
      <c r="S892" s="193"/>
      <c r="T892" s="192"/>
    </row>
    <row r="893" spans="3:20" x14ac:dyDescent="0.25">
      <c r="C893" s="95"/>
      <c r="D893" s="95"/>
      <c r="L893" s="104" t="str">
        <f t="shared" si="161"/>
        <v/>
      </c>
      <c r="M893" s="105" t="str">
        <f t="shared" si="160"/>
        <v/>
      </c>
      <c r="N893" s="187"/>
      <c r="O893" s="191"/>
      <c r="P893" s="187"/>
      <c r="Q893" s="187"/>
      <c r="R893" s="187"/>
      <c r="S893" s="193"/>
      <c r="T893" s="192"/>
    </row>
    <row r="894" spans="3:20" x14ac:dyDescent="0.25">
      <c r="C894" s="95"/>
      <c r="D894" s="95"/>
      <c r="L894" s="104" t="str">
        <f t="shared" si="161"/>
        <v/>
      </c>
      <c r="M894" s="105" t="str">
        <f t="shared" si="160"/>
        <v/>
      </c>
      <c r="N894" s="187"/>
      <c r="O894" s="191"/>
      <c r="P894" s="187"/>
      <c r="Q894" s="187"/>
      <c r="R894" s="187"/>
      <c r="S894" s="193"/>
      <c r="T894" s="192"/>
    </row>
    <row r="895" spans="3:20" x14ac:dyDescent="0.25">
      <c r="C895" s="95"/>
      <c r="D895" s="95"/>
      <c r="L895" s="104" t="str">
        <f t="shared" si="161"/>
        <v/>
      </c>
      <c r="M895" s="105" t="str">
        <f t="shared" si="160"/>
        <v/>
      </c>
      <c r="N895" s="187"/>
      <c r="O895" s="191"/>
      <c r="P895" s="187"/>
      <c r="Q895" s="187"/>
      <c r="R895" s="187"/>
      <c r="S895" s="193"/>
      <c r="T895" s="192"/>
    </row>
    <row r="896" spans="3:20" x14ac:dyDescent="0.25">
      <c r="C896" s="95"/>
      <c r="D896" s="95"/>
      <c r="L896" s="104" t="str">
        <f t="shared" si="161"/>
        <v/>
      </c>
      <c r="M896" s="105" t="str">
        <f t="shared" si="160"/>
        <v/>
      </c>
      <c r="N896" s="187"/>
      <c r="O896" s="191"/>
      <c r="P896" s="187"/>
      <c r="Q896" s="187"/>
      <c r="R896" s="187"/>
      <c r="S896" s="193"/>
      <c r="T896" s="192"/>
    </row>
    <row r="897" spans="3:20" x14ac:dyDescent="0.25">
      <c r="C897" s="95"/>
      <c r="D897" s="95"/>
      <c r="L897" s="104" t="str">
        <f t="shared" si="161"/>
        <v/>
      </c>
      <c r="M897" s="105" t="str">
        <f t="shared" si="160"/>
        <v/>
      </c>
      <c r="N897" s="187"/>
      <c r="O897" s="191"/>
      <c r="P897" s="187"/>
      <c r="Q897" s="187"/>
      <c r="R897" s="187"/>
      <c r="S897" s="193"/>
      <c r="T897" s="192"/>
    </row>
    <row r="898" spans="3:20" x14ac:dyDescent="0.25">
      <c r="C898" s="95"/>
      <c r="D898" s="95"/>
      <c r="L898" s="104" t="str">
        <f t="shared" si="161"/>
        <v/>
      </c>
      <c r="M898" s="105" t="str">
        <f t="shared" si="160"/>
        <v/>
      </c>
      <c r="N898" s="187"/>
      <c r="O898" s="191"/>
      <c r="P898" s="187"/>
      <c r="Q898" s="187"/>
      <c r="R898" s="187"/>
      <c r="S898" s="193"/>
      <c r="T898" s="192"/>
    </row>
    <row r="899" spans="3:20" x14ac:dyDescent="0.25">
      <c r="C899" s="95"/>
      <c r="D899" s="95"/>
      <c r="L899" s="104" t="str">
        <f t="shared" si="161"/>
        <v/>
      </c>
      <c r="M899" s="105" t="str">
        <f t="shared" si="160"/>
        <v/>
      </c>
      <c r="N899" s="187"/>
      <c r="O899" s="191"/>
      <c r="P899" s="187"/>
      <c r="Q899" s="187"/>
      <c r="R899" s="187"/>
      <c r="S899" s="193"/>
      <c r="T899" s="192"/>
    </row>
    <row r="900" spans="3:20" x14ac:dyDescent="0.25">
      <c r="C900" s="95"/>
      <c r="D900" s="95"/>
      <c r="L900" s="104" t="str">
        <f t="shared" si="161"/>
        <v/>
      </c>
      <c r="M900" s="105" t="str">
        <f t="shared" si="160"/>
        <v/>
      </c>
      <c r="N900" s="187"/>
      <c r="O900" s="191"/>
      <c r="P900" s="187"/>
      <c r="Q900" s="187"/>
      <c r="R900" s="187"/>
      <c r="S900" s="193"/>
      <c r="T900" s="192"/>
    </row>
    <row r="1048512" spans="3:3" x14ac:dyDescent="0.25">
      <c r="C1048512" s="95"/>
    </row>
    <row r="1048568" spans="3:3" x14ac:dyDescent="0.25">
      <c r="C1048568" s="188"/>
    </row>
  </sheetData>
  <sortState xmlns:xlrd2="http://schemas.microsoft.com/office/spreadsheetml/2017/richdata2" ref="C7:T255">
    <sortCondition ref="C7:C255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W1048463"/>
  <sheetViews>
    <sheetView zoomScale="70" zoomScaleNormal="70" workbookViewId="0">
      <selection activeCell="I7" sqref="I7"/>
    </sheetView>
  </sheetViews>
  <sheetFormatPr baseColWidth="10" defaultRowHeight="15" x14ac:dyDescent="0.25"/>
  <cols>
    <col min="1" max="2" width="5.7109375" style="134" customWidth="1"/>
    <col min="3" max="3" width="13" style="136" customWidth="1"/>
    <col min="4" max="4" width="41.42578125" style="134" customWidth="1"/>
    <col min="5" max="5" width="12" style="145" bestFit="1" customWidth="1"/>
    <col min="6" max="6" width="33.85546875" style="134" customWidth="1"/>
    <col min="7" max="7" width="10.7109375" style="134" bestFit="1" customWidth="1"/>
    <col min="8" max="8" width="12" style="134" bestFit="1" customWidth="1"/>
    <col min="9" max="9" width="12" style="134" customWidth="1"/>
    <col min="10" max="11" width="18.28515625" style="145" customWidth="1"/>
    <col min="12" max="12" width="18.85546875" style="145" bestFit="1" customWidth="1"/>
    <col min="13" max="13" width="27.28515625" style="145" bestFit="1" customWidth="1"/>
    <col min="14" max="14" width="24.85546875" style="145" bestFit="1" customWidth="1"/>
    <col min="15" max="15" width="7.85546875" style="145" customWidth="1"/>
    <col min="16" max="16" width="14.28515625" style="145" bestFit="1" customWidth="1"/>
    <col min="17" max="17" width="7.85546875" style="134" bestFit="1" customWidth="1"/>
    <col min="18" max="18" width="8.140625" style="134" bestFit="1" customWidth="1"/>
    <col min="19" max="19" width="11.42578125" style="134"/>
    <col min="20" max="20" width="23.5703125" style="135" bestFit="1" customWidth="1"/>
    <col min="21" max="21" width="13.85546875" style="134" bestFit="1" customWidth="1"/>
    <col min="22" max="22" width="13.5703125" style="134" bestFit="1" customWidth="1"/>
    <col min="23" max="23" width="11.42578125" style="134"/>
    <col min="24" max="24" width="14.5703125" style="134" bestFit="1" customWidth="1"/>
    <col min="25" max="16384" width="11.42578125" style="134"/>
  </cols>
  <sheetData>
    <row r="1" spans="2:23" x14ac:dyDescent="0.25">
      <c r="C1" s="148"/>
    </row>
    <row r="2" spans="2:23" ht="26.25" x14ac:dyDescent="0.25">
      <c r="B2" s="92" t="s">
        <v>529</v>
      </c>
    </row>
    <row r="3" spans="2:23" x14ac:dyDescent="0.25">
      <c r="C3" s="149"/>
      <c r="W3" s="136"/>
    </row>
    <row r="4" spans="2:23" ht="26.25" x14ac:dyDescent="0.25">
      <c r="C4" s="150" t="s">
        <v>511</v>
      </c>
    </row>
    <row r="5" spans="2:23" x14ac:dyDescent="0.25">
      <c r="C5" s="151"/>
      <c r="D5" s="141"/>
      <c r="J5" s="146"/>
      <c r="K5" s="146"/>
      <c r="L5" s="146"/>
      <c r="M5" s="146"/>
      <c r="N5" s="146"/>
      <c r="O5" s="146"/>
      <c r="P5" s="146"/>
      <c r="Q5" s="143"/>
      <c r="S5" s="138"/>
    </row>
    <row r="6" spans="2:23" x14ac:dyDescent="0.25">
      <c r="C6" s="152" t="s">
        <v>488</v>
      </c>
      <c r="D6" s="102" t="s">
        <v>530</v>
      </c>
      <c r="E6" s="153" t="s">
        <v>509</v>
      </c>
      <c r="F6" s="102" t="s">
        <v>492</v>
      </c>
      <c r="G6" s="103" t="s">
        <v>501</v>
      </c>
      <c r="H6" s="103" t="s">
        <v>500</v>
      </c>
      <c r="I6" s="103" t="s">
        <v>531</v>
      </c>
      <c r="J6" s="109" t="s">
        <v>532</v>
      </c>
      <c r="K6" s="109" t="s">
        <v>512</v>
      </c>
      <c r="L6" s="103" t="s">
        <v>499</v>
      </c>
      <c r="M6" s="103" t="s">
        <v>533</v>
      </c>
      <c r="N6" s="103" t="s">
        <v>534</v>
      </c>
      <c r="O6" s="109" t="s">
        <v>82</v>
      </c>
      <c r="P6" s="103" t="s">
        <v>510</v>
      </c>
      <c r="Q6" s="143"/>
      <c r="R6" s="143"/>
    </row>
    <row r="7" spans="2:23" x14ac:dyDescent="0.25">
      <c r="C7" s="188">
        <v>44650</v>
      </c>
      <c r="D7" s="179" t="s">
        <v>14</v>
      </c>
      <c r="E7" s="180">
        <v>150.16999999999999</v>
      </c>
      <c r="F7" s="179" t="s">
        <v>802</v>
      </c>
      <c r="G7" s="134">
        <f t="shared" ref="G7" si="0">IF(C7="","",MONTH(C7))</f>
        <v>3</v>
      </c>
      <c r="H7" s="105" t="str">
        <f>IF($G7="","",VLOOKUP($G7,APR.FP!$AJ$8:$AL$19,2,FALSE))</f>
        <v>T1</v>
      </c>
      <c r="I7" s="144">
        <f>IF($G7="","",VLOOKUP($G7,APR.FP!$AJ$8:$AL$19,3,FALSE))</f>
        <v>44651</v>
      </c>
      <c r="J7" s="147">
        <f t="shared" ref="J7" si="1">IF(C7="",0,DAYS360(C7,I7))</f>
        <v>0</v>
      </c>
      <c r="K7" s="138">
        <f t="shared" ref="K7" si="2">+E7*J7</f>
        <v>0</v>
      </c>
      <c r="L7" s="93" t="str">
        <f t="shared" ref="L7" si="3">IF(J7&lt;=30,"Dins Periode Legal","Fora Periode Legal")</f>
        <v>Dins Periode Legal</v>
      </c>
      <c r="M7" s="93" t="str">
        <f t="shared" ref="M7" si="4">CONCATENATE($H7," - ",L7)</f>
        <v>T1 - Dins Periode Legal</v>
      </c>
      <c r="N7" s="93" t="str">
        <f t="shared" ref="N7:N70" si="5">CONCATENATE($H7," - Import Total")</f>
        <v>T1 - Import Total</v>
      </c>
      <c r="O7" s="110">
        <f t="shared" ref="O7" si="6">IF(H7="",0,E7/(VLOOKUP(N7,$T$10:$U$28,2,FALSE))*J7)</f>
        <v>0</v>
      </c>
      <c r="P7" s="107">
        <f t="shared" ref="P7" si="7">IF(G7="",0,1)</f>
        <v>1</v>
      </c>
      <c r="Q7" s="138"/>
      <c r="S7" s="138"/>
    </row>
    <row r="8" spans="2:23" x14ac:dyDescent="0.25">
      <c r="C8" s="188">
        <v>44651</v>
      </c>
      <c r="D8" s="179" t="s">
        <v>121</v>
      </c>
      <c r="E8" s="180">
        <v>715.24</v>
      </c>
      <c r="F8" s="179" t="s">
        <v>803</v>
      </c>
      <c r="G8" s="134">
        <f t="shared" ref="G8" si="8">IF(C8="","",MONTH(C8))</f>
        <v>3</v>
      </c>
      <c r="H8" s="105" t="str">
        <f>IF($G8="","",VLOOKUP($G8,APR.FP!$AJ$8:$AL$19,2,FALSE))</f>
        <v>T1</v>
      </c>
      <c r="I8" s="144">
        <f>IF($G8="","",VLOOKUP($G8,APR.FP!$AJ$8:$AL$19,3,FALSE))</f>
        <v>44651</v>
      </c>
      <c r="J8" s="147">
        <f t="shared" ref="J8:J11" si="9">IF(C8="",0,DAYS360(C8,I8))</f>
        <v>0</v>
      </c>
      <c r="K8" s="138">
        <f t="shared" ref="K8:K11" si="10">+E8*J8</f>
        <v>0</v>
      </c>
      <c r="L8" s="93" t="str">
        <f t="shared" ref="L8:L11" si="11">IF(J8&lt;=30,"Dins Periode Legal","Fora Periode Legal")</f>
        <v>Dins Periode Legal</v>
      </c>
      <c r="M8" s="93" t="str">
        <f t="shared" ref="M8:M11" si="12">CONCATENATE($H8," - ",L8)</f>
        <v>T1 - Dins Periode Legal</v>
      </c>
      <c r="N8" s="93" t="str">
        <f t="shared" si="5"/>
        <v>T1 - Import Total</v>
      </c>
      <c r="O8" s="110">
        <f t="shared" ref="O8:O11" si="13">IF(H8="",0,E8/(VLOOKUP(N8,$T$10:$U$28,2,FALSE))*J8)</f>
        <v>0</v>
      </c>
      <c r="P8" s="107">
        <f t="shared" ref="P8:P11" si="14">IF(G8="",0,1)</f>
        <v>1</v>
      </c>
      <c r="Q8" s="138"/>
      <c r="T8" s="91" t="s">
        <v>500</v>
      </c>
      <c r="U8" s="98" t="s">
        <v>509</v>
      </c>
      <c r="V8" s="98" t="s">
        <v>82</v>
      </c>
      <c r="W8" s="98" t="s">
        <v>510</v>
      </c>
    </row>
    <row r="9" spans="2:23" x14ac:dyDescent="0.25">
      <c r="C9" s="188">
        <v>44651</v>
      </c>
      <c r="D9" s="179" t="s">
        <v>586</v>
      </c>
      <c r="E9" s="180">
        <v>226.79</v>
      </c>
      <c r="F9" s="179" t="s">
        <v>804</v>
      </c>
      <c r="G9" s="134">
        <f t="shared" ref="G9:G35" si="15">IF(C9="","",MONTH(C9))</f>
        <v>3</v>
      </c>
      <c r="H9" s="105" t="str">
        <f>IF($G9="","",VLOOKUP($G9,APR.FP!$AJ$8:$AL$19,2,FALSE))</f>
        <v>T1</v>
      </c>
      <c r="I9" s="144">
        <f>IF($G9="","",VLOOKUP($G9,APR.FP!$AJ$8:$AL$19,3,FALSE))</f>
        <v>44651</v>
      </c>
      <c r="J9" s="147">
        <f t="shared" si="9"/>
        <v>0</v>
      </c>
      <c r="K9" s="138">
        <f t="shared" si="10"/>
        <v>0</v>
      </c>
      <c r="L9" s="93" t="str">
        <f t="shared" si="11"/>
        <v>Dins Periode Legal</v>
      </c>
      <c r="M9" s="93" t="str">
        <f t="shared" si="12"/>
        <v>T1 - Dins Periode Legal</v>
      </c>
      <c r="N9" s="93" t="str">
        <f t="shared" si="5"/>
        <v>T1 - Import Total</v>
      </c>
      <c r="O9" s="110">
        <f t="shared" si="13"/>
        <v>0</v>
      </c>
      <c r="P9" s="107">
        <f t="shared" si="14"/>
        <v>1</v>
      </c>
      <c r="Q9" s="138"/>
      <c r="T9" s="91"/>
      <c r="U9" s="91"/>
      <c r="V9" s="91"/>
      <c r="W9" s="91"/>
    </row>
    <row r="10" spans="2:23" x14ac:dyDescent="0.25">
      <c r="C10" s="188">
        <v>44651</v>
      </c>
      <c r="D10" s="179" t="s">
        <v>586</v>
      </c>
      <c r="E10" s="180">
        <v>1155.4000000000001</v>
      </c>
      <c r="F10" s="179" t="s">
        <v>805</v>
      </c>
      <c r="G10" s="134">
        <f t="shared" si="15"/>
        <v>3</v>
      </c>
      <c r="H10" s="105" t="str">
        <f>IF($G10="","",VLOOKUP($G10,APR.FP!$AJ$8:$AL$19,2,FALSE))</f>
        <v>T1</v>
      </c>
      <c r="I10" s="144">
        <f>IF($G10="","",VLOOKUP($G10,APR.FP!$AJ$8:$AL$19,3,FALSE))</f>
        <v>44651</v>
      </c>
      <c r="J10" s="147">
        <f t="shared" si="9"/>
        <v>0</v>
      </c>
      <c r="K10" s="138">
        <f t="shared" si="10"/>
        <v>0</v>
      </c>
      <c r="L10" s="93" t="str">
        <f t="shared" si="11"/>
        <v>Dins Periode Legal</v>
      </c>
      <c r="M10" s="93" t="str">
        <f t="shared" si="12"/>
        <v>T1 - Dins Periode Legal</v>
      </c>
      <c r="N10" s="93" t="str">
        <f t="shared" si="5"/>
        <v>T1 - Import Total</v>
      </c>
      <c r="O10" s="110">
        <f t="shared" si="13"/>
        <v>0</v>
      </c>
      <c r="P10" s="107">
        <f t="shared" si="14"/>
        <v>1</v>
      </c>
      <c r="Q10" s="138"/>
      <c r="T10" s="101" t="s">
        <v>508</v>
      </c>
      <c r="U10" s="106">
        <f>SUMIF($N:$N,$T10,$E:$E)</f>
        <v>75624.040000000037</v>
      </c>
      <c r="V10" s="106">
        <f>SUMIF(N:N,T10,O:O)</f>
        <v>24.713154573598537</v>
      </c>
      <c r="W10" s="106">
        <f>SUMIF(N:N,T10,P:P)</f>
        <v>76</v>
      </c>
    </row>
    <row r="11" spans="2:23" x14ac:dyDescent="0.25">
      <c r="C11" s="188">
        <v>44651</v>
      </c>
      <c r="D11" s="179" t="s">
        <v>42</v>
      </c>
      <c r="E11" s="180">
        <v>46.46</v>
      </c>
      <c r="F11" s="179" t="s">
        <v>806</v>
      </c>
      <c r="G11" s="134">
        <f t="shared" si="15"/>
        <v>3</v>
      </c>
      <c r="H11" s="105" t="str">
        <f>IF($G11="","",VLOOKUP($G11,APR.FP!$AJ$8:$AL$19,2,FALSE))</f>
        <v>T1</v>
      </c>
      <c r="I11" s="144">
        <f>IF($G11="","",VLOOKUP($G11,APR.FP!$AJ$8:$AL$19,3,FALSE))</f>
        <v>44651</v>
      </c>
      <c r="J11" s="147">
        <f t="shared" si="9"/>
        <v>0</v>
      </c>
      <c r="K11" s="138">
        <f t="shared" si="10"/>
        <v>0</v>
      </c>
      <c r="L11" s="93" t="str">
        <f t="shared" si="11"/>
        <v>Dins Periode Legal</v>
      </c>
      <c r="M11" s="93" t="str">
        <f t="shared" si="12"/>
        <v>T1 - Dins Periode Legal</v>
      </c>
      <c r="N11" s="93" t="str">
        <f t="shared" si="5"/>
        <v>T1 - Import Total</v>
      </c>
      <c r="O11" s="110">
        <f t="shared" si="13"/>
        <v>0</v>
      </c>
      <c r="P11" s="107">
        <f t="shared" si="14"/>
        <v>1</v>
      </c>
      <c r="Q11" s="138"/>
      <c r="T11" s="101" t="s">
        <v>506</v>
      </c>
      <c r="U11" s="106">
        <f>SUMIF($M:$M,$T11,$E:$E)</f>
        <v>40291.740000000005</v>
      </c>
      <c r="V11" s="106">
        <f>SUMIF(M:M,T11,O:O)</f>
        <v>5.8119031990356484</v>
      </c>
      <c r="W11" s="106">
        <f>SUMIF(M:M,T11,P:P)</f>
        <v>57</v>
      </c>
    </row>
    <row r="12" spans="2:23" x14ac:dyDescent="0.25">
      <c r="C12" s="188">
        <v>44651</v>
      </c>
      <c r="D12" s="179" t="s">
        <v>587</v>
      </c>
      <c r="E12" s="180">
        <v>58.45</v>
      </c>
      <c r="F12" s="179" t="s">
        <v>807</v>
      </c>
      <c r="G12" s="134">
        <f t="shared" si="15"/>
        <v>3</v>
      </c>
      <c r="H12" s="105" t="str">
        <f>IF($G12="","",VLOOKUP($G12,APR.FP!$AJ$8:$AL$19,2,FALSE))</f>
        <v>T1</v>
      </c>
      <c r="I12" s="144">
        <f>IF($G12="","",VLOOKUP($G12,APR.FP!$AJ$8:$AL$19,3,FALSE))</f>
        <v>44651</v>
      </c>
      <c r="J12" s="147">
        <f t="shared" ref="J12:J31" si="16">IF(C12="",0,DAYS360(C12,I12))</f>
        <v>0</v>
      </c>
      <c r="K12" s="138">
        <f t="shared" ref="K12:K31" si="17">+E12*J12</f>
        <v>0</v>
      </c>
      <c r="L12" s="93" t="str">
        <f t="shared" ref="L12:L31" si="18">IF(J12&lt;=30,"Dins Periode Legal","Fora Periode Legal")</f>
        <v>Dins Periode Legal</v>
      </c>
      <c r="M12" s="93" t="str">
        <f t="shared" ref="M12:M31" si="19">CONCATENATE($H12," - ",L12)</f>
        <v>T1 - Dins Periode Legal</v>
      </c>
      <c r="N12" s="93" t="str">
        <f t="shared" si="5"/>
        <v>T1 - Import Total</v>
      </c>
      <c r="O12" s="110">
        <f t="shared" ref="O12:O31" si="20">IF(H12="",0,E12/(VLOOKUP(N12,$T$10:$U$28,2,FALSE))*J12)</f>
        <v>0</v>
      </c>
      <c r="P12" s="107">
        <f t="shared" ref="P12:P31" si="21">IF(G12="",0,1)</f>
        <v>1</v>
      </c>
      <c r="Q12" s="138"/>
      <c r="T12" s="101" t="s">
        <v>507</v>
      </c>
      <c r="U12" s="106">
        <f>SUMIF($M:$M,$T12,$E:$E)</f>
        <v>35332.300000000003</v>
      </c>
      <c r="V12" s="106">
        <f>SUMIF(M:M,T12,O:O)</f>
        <v>18.901251374562897</v>
      </c>
      <c r="W12" s="106">
        <f>SUMIF(M:M,T12,P:P)</f>
        <v>19</v>
      </c>
    </row>
    <row r="13" spans="2:23" x14ac:dyDescent="0.25">
      <c r="C13" s="188">
        <v>44651</v>
      </c>
      <c r="D13" s="179" t="s">
        <v>587</v>
      </c>
      <c r="E13" s="180">
        <v>39.92</v>
      </c>
      <c r="F13" s="179" t="s">
        <v>808</v>
      </c>
      <c r="G13" s="134">
        <f t="shared" si="15"/>
        <v>3</v>
      </c>
      <c r="H13" s="105" t="str">
        <f>IF($G13="","",VLOOKUP($G13,APR.FP!$AJ$8:$AL$19,2,FALSE))</f>
        <v>T1</v>
      </c>
      <c r="I13" s="144">
        <f>IF($G13="","",VLOOKUP($G13,APR.FP!$AJ$8:$AL$19,3,FALSE))</f>
        <v>44651</v>
      </c>
      <c r="J13" s="147">
        <f t="shared" si="16"/>
        <v>0</v>
      </c>
      <c r="K13" s="138">
        <f t="shared" si="17"/>
        <v>0</v>
      </c>
      <c r="L13" s="93" t="str">
        <f t="shared" si="18"/>
        <v>Dins Periode Legal</v>
      </c>
      <c r="M13" s="93" t="str">
        <f t="shared" si="19"/>
        <v>T1 - Dins Periode Legal</v>
      </c>
      <c r="N13" s="93" t="str">
        <f t="shared" si="5"/>
        <v>T1 - Import Total</v>
      </c>
      <c r="O13" s="110">
        <f t="shared" si="20"/>
        <v>0</v>
      </c>
      <c r="P13" s="107">
        <f t="shared" si="21"/>
        <v>1</v>
      </c>
      <c r="Q13" s="138"/>
      <c r="T13" s="101" t="s">
        <v>538</v>
      </c>
      <c r="U13" s="106">
        <f>SUMIF($N:$N,T10,$K:$K)</f>
        <v>1868908.59</v>
      </c>
      <c r="V13" s="106"/>
      <c r="W13" s="106"/>
    </row>
    <row r="14" spans="2:23" x14ac:dyDescent="0.25">
      <c r="C14" s="188">
        <v>44651</v>
      </c>
      <c r="D14" s="134" t="s">
        <v>587</v>
      </c>
      <c r="E14" s="195">
        <v>110.8</v>
      </c>
      <c r="F14" s="179" t="s">
        <v>809</v>
      </c>
      <c r="G14" s="134">
        <f t="shared" si="15"/>
        <v>3</v>
      </c>
      <c r="H14" s="105" t="str">
        <f>IF($G14="","",VLOOKUP($G14,APR.FP!$AJ$8:$AL$19,2,FALSE))</f>
        <v>T1</v>
      </c>
      <c r="I14" s="144">
        <f>IF($G14="","",VLOOKUP($G14,APR.FP!$AJ$8:$AL$19,3,FALSE))</f>
        <v>44651</v>
      </c>
      <c r="J14" s="147">
        <f t="shared" si="16"/>
        <v>0</v>
      </c>
      <c r="K14" s="138">
        <f t="shared" si="17"/>
        <v>0</v>
      </c>
      <c r="L14" s="93" t="str">
        <f t="shared" si="18"/>
        <v>Dins Periode Legal</v>
      </c>
      <c r="M14" s="93" t="str">
        <f t="shared" si="19"/>
        <v>T1 - Dins Periode Legal</v>
      </c>
      <c r="N14" s="93" t="str">
        <f t="shared" si="5"/>
        <v>T1 - Import Total</v>
      </c>
      <c r="O14" s="110">
        <f t="shared" si="20"/>
        <v>0</v>
      </c>
      <c r="P14" s="107">
        <f t="shared" si="21"/>
        <v>1</v>
      </c>
      <c r="Q14" s="138"/>
      <c r="T14" s="91"/>
    </row>
    <row r="15" spans="2:23" x14ac:dyDescent="0.25">
      <c r="C15" s="188">
        <v>44640</v>
      </c>
      <c r="D15" s="134" t="s">
        <v>810</v>
      </c>
      <c r="E15" s="180">
        <v>607.71</v>
      </c>
      <c r="F15" s="179" t="s">
        <v>811</v>
      </c>
      <c r="G15" s="134">
        <f t="shared" si="15"/>
        <v>3</v>
      </c>
      <c r="H15" s="105" t="str">
        <f>IF($G15="","",VLOOKUP($G15,APR.FP!$AJ$8:$AL$19,2,FALSE))</f>
        <v>T1</v>
      </c>
      <c r="I15" s="144">
        <f>IF($G15="","",VLOOKUP($G15,APR.FP!$AJ$8:$AL$19,3,FALSE))</f>
        <v>44651</v>
      </c>
      <c r="J15" s="147">
        <f t="shared" si="16"/>
        <v>11</v>
      </c>
      <c r="K15" s="138">
        <f t="shared" si="17"/>
        <v>6684.81</v>
      </c>
      <c r="L15" s="93" t="str">
        <f t="shared" si="18"/>
        <v>Dins Periode Legal</v>
      </c>
      <c r="M15" s="93" t="str">
        <f t="shared" si="19"/>
        <v>T1 - Dins Periode Legal</v>
      </c>
      <c r="N15" s="93" t="str">
        <f t="shared" si="5"/>
        <v>T1 - Import Total</v>
      </c>
      <c r="O15" s="110">
        <f t="shared" si="20"/>
        <v>8.8395303927163854E-2</v>
      </c>
      <c r="P15" s="107">
        <f t="shared" si="21"/>
        <v>1</v>
      </c>
      <c r="Q15" s="138"/>
      <c r="T15" s="101" t="s">
        <v>513</v>
      </c>
      <c r="U15" s="106">
        <f>SUMIF($N:$N,$T15,$E:$E)</f>
        <v>0</v>
      </c>
      <c r="V15" s="106">
        <f>SUMIF(N:N,T15,O:O)</f>
        <v>0</v>
      </c>
      <c r="W15" s="106">
        <f>SUMIF(N:N,T15,P:P)</f>
        <v>0</v>
      </c>
    </row>
    <row r="16" spans="2:23" x14ac:dyDescent="0.25">
      <c r="C16" s="188">
        <v>44651</v>
      </c>
      <c r="D16" s="194" t="s">
        <v>116</v>
      </c>
      <c r="E16" s="180">
        <v>2917.92</v>
      </c>
      <c r="F16" s="179" t="s">
        <v>812</v>
      </c>
      <c r="G16" s="134">
        <f t="shared" si="15"/>
        <v>3</v>
      </c>
      <c r="H16" s="105" t="str">
        <f>IF($G16="","",VLOOKUP($G16,APR.FP!$AJ$8:$AL$19,2,FALSE))</f>
        <v>T1</v>
      </c>
      <c r="I16" s="144">
        <f>IF($G16="","",VLOOKUP($G16,APR.FP!$AJ$8:$AL$19,3,FALSE))</f>
        <v>44651</v>
      </c>
      <c r="J16" s="147">
        <f t="shared" si="16"/>
        <v>0</v>
      </c>
      <c r="K16" s="138">
        <f t="shared" si="17"/>
        <v>0</v>
      </c>
      <c r="L16" s="93" t="str">
        <f t="shared" si="18"/>
        <v>Dins Periode Legal</v>
      </c>
      <c r="M16" s="93" t="str">
        <f t="shared" si="19"/>
        <v>T1 - Dins Periode Legal</v>
      </c>
      <c r="N16" s="93" t="str">
        <f t="shared" si="5"/>
        <v>T1 - Import Total</v>
      </c>
      <c r="O16" s="110">
        <f t="shared" si="20"/>
        <v>0</v>
      </c>
      <c r="P16" s="107">
        <f t="shared" si="21"/>
        <v>1</v>
      </c>
      <c r="Q16" s="138"/>
      <c r="T16" s="101" t="s">
        <v>514</v>
      </c>
      <c r="U16" s="106">
        <f>SUMIF($M:$M,$T16,$E:$E)</f>
        <v>0</v>
      </c>
      <c r="V16" s="106">
        <f>SUMIF(M:M,T16,O:O)</f>
        <v>0</v>
      </c>
      <c r="W16" s="106">
        <f>SUMIF(M:M,T16,P:P)</f>
        <v>0</v>
      </c>
    </row>
    <row r="17" spans="3:23" x14ac:dyDescent="0.25">
      <c r="C17" s="188">
        <v>44649</v>
      </c>
      <c r="D17" s="134" t="s">
        <v>574</v>
      </c>
      <c r="E17" s="180">
        <v>344.85</v>
      </c>
      <c r="F17" s="179" t="s">
        <v>813</v>
      </c>
      <c r="G17" s="134">
        <f t="shared" si="15"/>
        <v>3</v>
      </c>
      <c r="H17" s="105" t="str">
        <f>IF($G17="","",VLOOKUP($G17,APR.FP!$AJ$8:$AL$19,2,FALSE))</f>
        <v>T1</v>
      </c>
      <c r="I17" s="144">
        <f>IF($G17="","",VLOOKUP($G17,APR.FP!$AJ$8:$AL$19,3,FALSE))</f>
        <v>44651</v>
      </c>
      <c r="J17" s="147">
        <f t="shared" si="16"/>
        <v>2</v>
      </c>
      <c r="K17" s="138">
        <f t="shared" si="17"/>
        <v>689.7</v>
      </c>
      <c r="L17" s="93" t="str">
        <f t="shared" si="18"/>
        <v>Dins Periode Legal</v>
      </c>
      <c r="M17" s="93" t="str">
        <f t="shared" si="19"/>
        <v>T1 - Dins Periode Legal</v>
      </c>
      <c r="N17" s="93" t="str">
        <f t="shared" si="5"/>
        <v>T1 - Import Total</v>
      </c>
      <c r="O17" s="110">
        <f t="shared" si="20"/>
        <v>9.1201157727093096E-3</v>
      </c>
      <c r="P17" s="107">
        <f t="shared" si="21"/>
        <v>1</v>
      </c>
      <c r="Q17" s="138"/>
      <c r="T17" s="101" t="s">
        <v>515</v>
      </c>
      <c r="U17" s="106">
        <f>SUMIF($M:$M,$T17,$E:$E)</f>
        <v>0</v>
      </c>
      <c r="V17" s="106">
        <f>SUMIF(M:M,T17,O:O)</f>
        <v>0</v>
      </c>
      <c r="W17" s="106">
        <f>SUMIF(M:M,T17,P:P)</f>
        <v>0</v>
      </c>
    </row>
    <row r="18" spans="3:23" x14ac:dyDescent="0.25">
      <c r="C18" s="188">
        <v>44651</v>
      </c>
      <c r="D18" s="179" t="s">
        <v>575</v>
      </c>
      <c r="E18" s="180">
        <v>351.28</v>
      </c>
      <c r="F18" s="179" t="s">
        <v>814</v>
      </c>
      <c r="G18" s="134">
        <f t="shared" si="15"/>
        <v>3</v>
      </c>
      <c r="H18" s="105" t="str">
        <f>IF($G18="","",VLOOKUP($G18,APR.FP!$AJ$8:$AL$19,2,FALSE))</f>
        <v>T1</v>
      </c>
      <c r="I18" s="144">
        <f>IF($G18="","",VLOOKUP($G18,APR.FP!$AJ$8:$AL$19,3,FALSE))</f>
        <v>44651</v>
      </c>
      <c r="J18" s="147">
        <f t="shared" si="16"/>
        <v>0</v>
      </c>
      <c r="K18" s="138">
        <f t="shared" si="17"/>
        <v>0</v>
      </c>
      <c r="L18" s="93" t="str">
        <f t="shared" si="18"/>
        <v>Dins Periode Legal</v>
      </c>
      <c r="M18" s="93" t="str">
        <f t="shared" si="19"/>
        <v>T1 - Dins Periode Legal</v>
      </c>
      <c r="N18" s="93" t="str">
        <f t="shared" si="5"/>
        <v>T1 - Import Total</v>
      </c>
      <c r="O18" s="110">
        <f t="shared" si="20"/>
        <v>0</v>
      </c>
      <c r="P18" s="107">
        <f t="shared" si="21"/>
        <v>1</v>
      </c>
      <c r="Q18" s="138"/>
      <c r="T18" s="101" t="s">
        <v>539</v>
      </c>
      <c r="U18" s="106">
        <f>SUMIF($N:$N,T15,$K:$K)</f>
        <v>0</v>
      </c>
      <c r="V18" s="91"/>
      <c r="W18" s="91"/>
    </row>
    <row r="19" spans="3:23" x14ac:dyDescent="0.25">
      <c r="C19" s="188">
        <v>44645</v>
      </c>
      <c r="D19" s="134" t="s">
        <v>35</v>
      </c>
      <c r="E19" s="180">
        <v>46</v>
      </c>
      <c r="F19" s="179" t="s">
        <v>815</v>
      </c>
      <c r="G19" s="134">
        <f t="shared" si="15"/>
        <v>3</v>
      </c>
      <c r="H19" s="105" t="str">
        <f>IF($G19="","",VLOOKUP($G19,APR.FP!$AJ$8:$AL$19,2,FALSE))</f>
        <v>T1</v>
      </c>
      <c r="I19" s="144">
        <f>IF($G19="","",VLOOKUP($G19,APR.FP!$AJ$8:$AL$19,3,FALSE))</f>
        <v>44651</v>
      </c>
      <c r="J19" s="147">
        <f t="shared" si="16"/>
        <v>6</v>
      </c>
      <c r="K19" s="138">
        <f t="shared" si="17"/>
        <v>276</v>
      </c>
      <c r="L19" s="93" t="str">
        <f t="shared" si="18"/>
        <v>Dins Periode Legal</v>
      </c>
      <c r="M19" s="93" t="str">
        <f t="shared" si="19"/>
        <v>T1 - Dins Periode Legal</v>
      </c>
      <c r="N19" s="93" t="str">
        <f t="shared" si="5"/>
        <v>T1 - Import Total</v>
      </c>
      <c r="O19" s="110">
        <f t="shared" si="20"/>
        <v>3.6496331060863695E-3</v>
      </c>
      <c r="P19" s="107">
        <f t="shared" si="21"/>
        <v>1</v>
      </c>
      <c r="Q19" s="138"/>
      <c r="T19" s="91"/>
    </row>
    <row r="20" spans="3:23" x14ac:dyDescent="0.25">
      <c r="C20" s="188">
        <v>44649</v>
      </c>
      <c r="D20" s="179" t="s">
        <v>35</v>
      </c>
      <c r="E20" s="180">
        <v>244.6</v>
      </c>
      <c r="F20" s="179" t="s">
        <v>816</v>
      </c>
      <c r="G20" s="134">
        <f t="shared" si="15"/>
        <v>3</v>
      </c>
      <c r="H20" s="105" t="str">
        <f>IF($G20="","",VLOOKUP($G20,APR.FP!$AJ$8:$AL$19,2,FALSE))</f>
        <v>T1</v>
      </c>
      <c r="I20" s="144">
        <f>IF($G20="","",VLOOKUP($G20,APR.FP!$AJ$8:$AL$19,3,FALSE))</f>
        <v>44651</v>
      </c>
      <c r="J20" s="147">
        <f t="shared" si="16"/>
        <v>2</v>
      </c>
      <c r="K20" s="138">
        <f t="shared" si="17"/>
        <v>489.2</v>
      </c>
      <c r="L20" s="93" t="str">
        <f t="shared" si="18"/>
        <v>Dins Periode Legal</v>
      </c>
      <c r="M20" s="93" t="str">
        <f t="shared" si="19"/>
        <v>T1 - Dins Periode Legal</v>
      </c>
      <c r="N20" s="93" t="str">
        <f t="shared" si="5"/>
        <v>T1 - Import Total</v>
      </c>
      <c r="O20" s="110">
        <f t="shared" si="20"/>
        <v>6.4688424474545359E-3</v>
      </c>
      <c r="P20" s="107">
        <f t="shared" si="21"/>
        <v>1</v>
      </c>
      <c r="Q20" s="138"/>
      <c r="T20" s="101" t="s">
        <v>516</v>
      </c>
      <c r="U20" s="106">
        <f>SUMIF($N:$N,$T20,$E:$E)</f>
        <v>0</v>
      </c>
      <c r="V20" s="106">
        <f>SUMIF(N:N,T20,O:O)</f>
        <v>0</v>
      </c>
      <c r="W20" s="106">
        <f>SUMIF(N:N,T20,P:P)</f>
        <v>0</v>
      </c>
    </row>
    <row r="21" spans="3:23" x14ac:dyDescent="0.25">
      <c r="C21" s="188">
        <v>44651</v>
      </c>
      <c r="D21" s="8" t="s">
        <v>602</v>
      </c>
      <c r="E21" s="180">
        <v>95.17</v>
      </c>
      <c r="F21" s="179" t="s">
        <v>817</v>
      </c>
      <c r="G21" s="134">
        <f t="shared" si="15"/>
        <v>3</v>
      </c>
      <c r="H21" s="105" t="str">
        <f>IF($G21="","",VLOOKUP($G21,APR.FP!$AJ$8:$AL$19,2,FALSE))</f>
        <v>T1</v>
      </c>
      <c r="I21" s="144">
        <f>IF($G21="","",VLOOKUP($G21,APR.FP!$AJ$8:$AL$19,3,FALSE))</f>
        <v>44651</v>
      </c>
      <c r="J21" s="147">
        <f t="shared" si="16"/>
        <v>0</v>
      </c>
      <c r="K21" s="138">
        <f t="shared" si="17"/>
        <v>0</v>
      </c>
      <c r="L21" s="93" t="str">
        <f t="shared" si="18"/>
        <v>Dins Periode Legal</v>
      </c>
      <c r="M21" s="93" t="str">
        <f t="shared" si="19"/>
        <v>T1 - Dins Periode Legal</v>
      </c>
      <c r="N21" s="93" t="str">
        <f t="shared" si="5"/>
        <v>T1 - Import Total</v>
      </c>
      <c r="O21" s="110">
        <f t="shared" si="20"/>
        <v>0</v>
      </c>
      <c r="P21" s="107">
        <f t="shared" si="21"/>
        <v>1</v>
      </c>
      <c r="Q21" s="138"/>
      <c r="T21" s="101" t="s">
        <v>517</v>
      </c>
      <c r="U21" s="106">
        <f>SUMIF($M:$M,$T21,$E:$E)</f>
        <v>0</v>
      </c>
      <c r="V21" s="106">
        <f>SUMIF(M:M,T21,O:O)</f>
        <v>0</v>
      </c>
      <c r="W21" s="106">
        <f>SUMIF(M:M,T21,P:P)</f>
        <v>0</v>
      </c>
    </row>
    <row r="22" spans="3:23" x14ac:dyDescent="0.25">
      <c r="C22" s="188">
        <v>44651</v>
      </c>
      <c r="D22" s="134" t="s">
        <v>138</v>
      </c>
      <c r="E22" s="180">
        <v>342.93</v>
      </c>
      <c r="F22" s="179" t="s">
        <v>818</v>
      </c>
      <c r="G22" s="134">
        <f t="shared" si="15"/>
        <v>3</v>
      </c>
      <c r="H22" s="105" t="str">
        <f>IF($G22="","",VLOOKUP($G22,APR.FP!$AJ$8:$AL$19,2,FALSE))</f>
        <v>T1</v>
      </c>
      <c r="I22" s="144">
        <f>IF($G22="","",VLOOKUP($G22,APR.FP!$AJ$8:$AL$19,3,FALSE))</f>
        <v>44651</v>
      </c>
      <c r="J22" s="147">
        <f t="shared" si="16"/>
        <v>0</v>
      </c>
      <c r="K22" s="138">
        <f t="shared" si="17"/>
        <v>0</v>
      </c>
      <c r="L22" s="93" t="str">
        <f t="shared" si="18"/>
        <v>Dins Periode Legal</v>
      </c>
      <c r="M22" s="93" t="str">
        <f t="shared" si="19"/>
        <v>T1 - Dins Periode Legal</v>
      </c>
      <c r="N22" s="93" t="str">
        <f t="shared" si="5"/>
        <v>T1 - Import Total</v>
      </c>
      <c r="O22" s="110">
        <f t="shared" si="20"/>
        <v>0</v>
      </c>
      <c r="P22" s="107">
        <f t="shared" si="21"/>
        <v>1</v>
      </c>
      <c r="Q22" s="138"/>
      <c r="T22" s="101" t="s">
        <v>518</v>
      </c>
      <c r="U22" s="106">
        <f>SUMIF($M:$M,$T22,$E:$E)</f>
        <v>0</v>
      </c>
      <c r="V22" s="106">
        <f>SUMIF(M:M,T22,O:O)</f>
        <v>0</v>
      </c>
      <c r="W22" s="106">
        <f>SUMIF(M:M,T22,P:P)</f>
        <v>0</v>
      </c>
    </row>
    <row r="23" spans="3:23" x14ac:dyDescent="0.25">
      <c r="C23" s="188">
        <v>44651</v>
      </c>
      <c r="D23" s="194" t="s">
        <v>20</v>
      </c>
      <c r="E23" s="180">
        <v>735.08</v>
      </c>
      <c r="F23" s="179" t="s">
        <v>576</v>
      </c>
      <c r="G23" s="134">
        <f t="shared" si="15"/>
        <v>3</v>
      </c>
      <c r="H23" s="105" t="str">
        <f>IF($G23="","",VLOOKUP($G23,APR.FP!$AJ$8:$AL$19,2,FALSE))</f>
        <v>T1</v>
      </c>
      <c r="I23" s="144">
        <f>IF($G23="","",VLOOKUP($G23,APR.FP!$AJ$8:$AL$19,3,FALSE))</f>
        <v>44651</v>
      </c>
      <c r="J23" s="147">
        <f t="shared" si="16"/>
        <v>0</v>
      </c>
      <c r="K23" s="138">
        <f t="shared" si="17"/>
        <v>0</v>
      </c>
      <c r="L23" s="93" t="str">
        <f t="shared" si="18"/>
        <v>Dins Periode Legal</v>
      </c>
      <c r="M23" s="93" t="str">
        <f t="shared" si="19"/>
        <v>T1 - Dins Periode Legal</v>
      </c>
      <c r="N23" s="93" t="str">
        <f t="shared" si="5"/>
        <v>T1 - Import Total</v>
      </c>
      <c r="O23" s="110">
        <f t="shared" si="20"/>
        <v>0</v>
      </c>
      <c r="P23" s="107">
        <f t="shared" si="21"/>
        <v>1</v>
      </c>
      <c r="Q23" s="138"/>
      <c r="T23" s="101" t="s">
        <v>540</v>
      </c>
      <c r="U23" s="106">
        <f>SUMIF($N:$N,T20,$K:$K)</f>
        <v>0</v>
      </c>
      <c r="V23" s="91"/>
      <c r="W23" s="91"/>
    </row>
    <row r="24" spans="3:23" x14ac:dyDescent="0.25">
      <c r="C24" s="188">
        <v>44608</v>
      </c>
      <c r="D24" s="134" t="s">
        <v>377</v>
      </c>
      <c r="E24" s="180">
        <v>6265.86</v>
      </c>
      <c r="F24" s="179" t="s">
        <v>819</v>
      </c>
      <c r="G24" s="134">
        <f t="shared" si="15"/>
        <v>2</v>
      </c>
      <c r="H24" s="105" t="str">
        <f>IF($G24="","",VLOOKUP($G24,APR.FP!$AJ$8:$AL$19,2,FALSE))</f>
        <v>T1</v>
      </c>
      <c r="I24" s="144">
        <f>IF($G24="","",VLOOKUP($G24,APR.FP!$AJ$8:$AL$19,3,FALSE))</f>
        <v>44651</v>
      </c>
      <c r="J24" s="147">
        <f t="shared" si="16"/>
        <v>45</v>
      </c>
      <c r="K24" s="138">
        <f t="shared" si="17"/>
        <v>281963.7</v>
      </c>
      <c r="L24" s="93" t="str">
        <f t="shared" si="18"/>
        <v>Fora Periode Legal</v>
      </c>
      <c r="M24" s="93" t="str">
        <f t="shared" si="19"/>
        <v>T1 - Fora Periode Legal</v>
      </c>
      <c r="N24" s="93" t="str">
        <f t="shared" si="5"/>
        <v>T1 - Import Total</v>
      </c>
      <c r="O24" s="110">
        <f t="shared" si="20"/>
        <v>3.7284929501253816</v>
      </c>
      <c r="P24" s="107">
        <f t="shared" si="21"/>
        <v>1</v>
      </c>
      <c r="Q24" s="138"/>
      <c r="T24" s="91"/>
    </row>
    <row r="25" spans="3:23" x14ac:dyDescent="0.25">
      <c r="C25" s="188">
        <v>44651</v>
      </c>
      <c r="D25" s="134" t="s">
        <v>820</v>
      </c>
      <c r="E25" s="180">
        <v>942.4</v>
      </c>
      <c r="F25" s="179" t="s">
        <v>821</v>
      </c>
      <c r="G25" s="134">
        <f t="shared" si="15"/>
        <v>3</v>
      </c>
      <c r="H25" s="105" t="str">
        <f>IF($G25="","",VLOOKUP($G25,APR.FP!$AJ$8:$AL$19,2,FALSE))</f>
        <v>T1</v>
      </c>
      <c r="I25" s="144">
        <f>IF($G25="","",VLOOKUP($G25,APR.FP!$AJ$8:$AL$19,3,FALSE))</f>
        <v>44651</v>
      </c>
      <c r="J25" s="147">
        <f t="shared" si="16"/>
        <v>0</v>
      </c>
      <c r="K25" s="138">
        <f t="shared" si="17"/>
        <v>0</v>
      </c>
      <c r="L25" s="93" t="str">
        <f t="shared" si="18"/>
        <v>Dins Periode Legal</v>
      </c>
      <c r="M25" s="93" t="str">
        <f t="shared" si="19"/>
        <v>T1 - Dins Periode Legal</v>
      </c>
      <c r="N25" s="93" t="str">
        <f t="shared" si="5"/>
        <v>T1 - Import Total</v>
      </c>
      <c r="O25" s="110">
        <f t="shared" si="20"/>
        <v>0</v>
      </c>
      <c r="P25" s="107">
        <f t="shared" si="21"/>
        <v>1</v>
      </c>
      <c r="Q25" s="138"/>
      <c r="T25" s="101" t="s">
        <v>519</v>
      </c>
      <c r="U25" s="106">
        <f>SUMIF($N:$N,$T25,$E:$E)</f>
        <v>0</v>
      </c>
      <c r="V25" s="106">
        <f>SUMIF(N:N,T25,O:O)</f>
        <v>0</v>
      </c>
      <c r="W25" s="106">
        <f>SUMIF(N:N,T25,P:P)</f>
        <v>0</v>
      </c>
    </row>
    <row r="26" spans="3:23" x14ac:dyDescent="0.25">
      <c r="C26" s="188">
        <v>44648</v>
      </c>
      <c r="D26" s="134" t="s">
        <v>572</v>
      </c>
      <c r="E26" s="180">
        <v>2715.65</v>
      </c>
      <c r="F26" s="179" t="s">
        <v>822</v>
      </c>
      <c r="G26" s="134">
        <f t="shared" si="15"/>
        <v>3</v>
      </c>
      <c r="H26" s="105" t="str">
        <f>IF($G26="","",VLOOKUP($G26,APR.FP!$AJ$8:$AL$19,2,FALSE))</f>
        <v>T1</v>
      </c>
      <c r="I26" s="144">
        <f>IF($G26="","",VLOOKUP($G26,APR.FP!$AJ$8:$AL$19,3,FALSE))</f>
        <v>44651</v>
      </c>
      <c r="J26" s="147">
        <f t="shared" si="16"/>
        <v>3</v>
      </c>
      <c r="K26" s="138">
        <f t="shared" si="17"/>
        <v>8146.9500000000007</v>
      </c>
      <c r="L26" s="93" t="str">
        <f t="shared" si="18"/>
        <v>Dins Periode Legal</v>
      </c>
      <c r="M26" s="93" t="str">
        <f t="shared" si="19"/>
        <v>T1 - Dins Periode Legal</v>
      </c>
      <c r="N26" s="93" t="str">
        <f t="shared" si="5"/>
        <v>T1 - Import Total</v>
      </c>
      <c r="O26" s="110">
        <f t="shared" si="20"/>
        <v>0.10772963200590707</v>
      </c>
      <c r="P26" s="107">
        <f t="shared" si="21"/>
        <v>1</v>
      </c>
      <c r="Q26" s="138"/>
      <c r="T26" s="101" t="s">
        <v>520</v>
      </c>
      <c r="U26" s="106">
        <f>SUMIF($M:$M,$T26,$E:$E)</f>
        <v>0</v>
      </c>
      <c r="V26" s="106">
        <f>SUMIF(M:M,T26,O:O)</f>
        <v>0</v>
      </c>
      <c r="W26" s="106">
        <f>SUMIF(M:M,T26,P:P)</f>
        <v>0</v>
      </c>
    </row>
    <row r="27" spans="3:23" x14ac:dyDescent="0.25">
      <c r="C27" s="188">
        <v>44650</v>
      </c>
      <c r="D27" s="134" t="s">
        <v>155</v>
      </c>
      <c r="E27" s="180">
        <v>596.53</v>
      </c>
      <c r="F27" s="179" t="s">
        <v>823</v>
      </c>
      <c r="G27" s="134">
        <f t="shared" si="15"/>
        <v>3</v>
      </c>
      <c r="H27" s="105" t="str">
        <f>IF($G27="","",VLOOKUP($G27,APR.FP!$AJ$8:$AL$19,2,FALSE))</f>
        <v>T1</v>
      </c>
      <c r="I27" s="144">
        <f>IF($G27="","",VLOOKUP($G27,APR.FP!$AJ$8:$AL$19,3,FALSE))</f>
        <v>44651</v>
      </c>
      <c r="J27" s="147">
        <f t="shared" si="16"/>
        <v>0</v>
      </c>
      <c r="K27" s="138">
        <f t="shared" si="17"/>
        <v>0</v>
      </c>
      <c r="L27" s="93" t="str">
        <f t="shared" si="18"/>
        <v>Dins Periode Legal</v>
      </c>
      <c r="M27" s="93" t="str">
        <f t="shared" si="19"/>
        <v>T1 - Dins Periode Legal</v>
      </c>
      <c r="N27" s="93" t="str">
        <f t="shared" si="5"/>
        <v>T1 - Import Total</v>
      </c>
      <c r="O27" s="110">
        <f t="shared" si="20"/>
        <v>0</v>
      </c>
      <c r="P27" s="107">
        <f t="shared" si="21"/>
        <v>1</v>
      </c>
      <c r="Q27" s="138"/>
      <c r="T27" s="101" t="s">
        <v>521</v>
      </c>
      <c r="U27" s="106">
        <f>SUMIF($M:$M,$T27,$E:$E)</f>
        <v>0</v>
      </c>
      <c r="V27" s="106">
        <f>SUMIF(M:M,T27,O:O)</f>
        <v>0</v>
      </c>
      <c r="W27" s="106">
        <f>SUMIF(M:M,T27,P:P)</f>
        <v>0</v>
      </c>
    </row>
    <row r="28" spans="3:23" x14ac:dyDescent="0.25">
      <c r="C28" s="188">
        <v>44635</v>
      </c>
      <c r="D28" s="134" t="s">
        <v>601</v>
      </c>
      <c r="E28" s="180">
        <v>1094.54</v>
      </c>
      <c r="F28" s="179" t="s">
        <v>824</v>
      </c>
      <c r="G28" s="134">
        <f t="shared" si="15"/>
        <v>3</v>
      </c>
      <c r="H28" s="105" t="str">
        <f>IF($G28="","",VLOOKUP($G28,APR.FP!$AJ$8:$AL$19,2,FALSE))</f>
        <v>T1</v>
      </c>
      <c r="I28" s="144">
        <f>IF($G28="","",VLOOKUP($G28,APR.FP!$AJ$8:$AL$19,3,FALSE))</f>
        <v>44651</v>
      </c>
      <c r="J28" s="147">
        <f t="shared" si="16"/>
        <v>16</v>
      </c>
      <c r="K28" s="138">
        <f t="shared" si="17"/>
        <v>17512.64</v>
      </c>
      <c r="L28" s="93" t="str">
        <f t="shared" si="18"/>
        <v>Dins Periode Legal</v>
      </c>
      <c r="M28" s="93" t="str">
        <f t="shared" si="19"/>
        <v>T1 - Dins Periode Legal</v>
      </c>
      <c r="N28" s="93" t="str">
        <f t="shared" si="5"/>
        <v>T1 - Import Total</v>
      </c>
      <c r="O28" s="110">
        <f t="shared" si="20"/>
        <v>0.23157503883685651</v>
      </c>
      <c r="P28" s="107">
        <f t="shared" si="21"/>
        <v>1</v>
      </c>
      <c r="Q28" s="138"/>
      <c r="T28" s="101" t="s">
        <v>541</v>
      </c>
      <c r="U28" s="106">
        <f>SUMIF($N:$N,T25,$K:$K)</f>
        <v>0</v>
      </c>
      <c r="V28" s="137"/>
      <c r="W28" s="139"/>
    </row>
    <row r="29" spans="3:23" x14ac:dyDescent="0.25">
      <c r="C29" s="188">
        <v>44651</v>
      </c>
      <c r="D29" s="194" t="s">
        <v>601</v>
      </c>
      <c r="E29" s="180">
        <v>149.69</v>
      </c>
      <c r="F29" s="179" t="s">
        <v>825</v>
      </c>
      <c r="G29" s="134">
        <f t="shared" si="15"/>
        <v>3</v>
      </c>
      <c r="H29" s="105" t="str">
        <f>IF($G29="","",VLOOKUP($G29,APR.FP!$AJ$8:$AL$19,2,FALSE))</f>
        <v>T1</v>
      </c>
      <c r="I29" s="144">
        <f>IF($G29="","",VLOOKUP($G29,APR.FP!$AJ$8:$AL$19,3,FALSE))</f>
        <v>44651</v>
      </c>
      <c r="J29" s="147">
        <f t="shared" si="16"/>
        <v>0</v>
      </c>
      <c r="K29" s="138">
        <f t="shared" si="17"/>
        <v>0</v>
      </c>
      <c r="L29" s="93" t="str">
        <f t="shared" si="18"/>
        <v>Dins Periode Legal</v>
      </c>
      <c r="M29" s="93" t="str">
        <f t="shared" si="19"/>
        <v>T1 - Dins Periode Legal</v>
      </c>
      <c r="N29" s="93" t="str">
        <f t="shared" si="5"/>
        <v>T1 - Import Total</v>
      </c>
      <c r="O29" s="110">
        <f t="shared" si="20"/>
        <v>0</v>
      </c>
      <c r="P29" s="107">
        <f t="shared" si="21"/>
        <v>1</v>
      </c>
      <c r="Q29" s="138"/>
      <c r="U29" s="137"/>
      <c r="V29" s="137"/>
      <c r="W29" s="139"/>
    </row>
    <row r="30" spans="3:23" x14ac:dyDescent="0.25">
      <c r="C30" s="188">
        <v>44650</v>
      </c>
      <c r="D30" s="194" t="s">
        <v>17</v>
      </c>
      <c r="E30" s="180">
        <v>409</v>
      </c>
      <c r="F30" s="179" t="s">
        <v>826</v>
      </c>
      <c r="G30" s="134">
        <f t="shared" si="15"/>
        <v>3</v>
      </c>
      <c r="H30" s="105" t="str">
        <f>IF($G30="","",VLOOKUP($G30,APR.FP!$AJ$8:$AL$19,2,FALSE))</f>
        <v>T1</v>
      </c>
      <c r="I30" s="144">
        <f>IF($G30="","",VLOOKUP($G30,APR.FP!$AJ$8:$AL$19,3,FALSE))</f>
        <v>44651</v>
      </c>
      <c r="J30" s="147">
        <f t="shared" si="16"/>
        <v>0</v>
      </c>
      <c r="K30" s="138">
        <f t="shared" si="17"/>
        <v>0</v>
      </c>
      <c r="L30" s="93" t="str">
        <f t="shared" si="18"/>
        <v>Dins Periode Legal</v>
      </c>
      <c r="M30" s="93" t="str">
        <f t="shared" si="19"/>
        <v>T1 - Dins Periode Legal</v>
      </c>
      <c r="N30" s="93" t="str">
        <f t="shared" si="5"/>
        <v>T1 - Import Total</v>
      </c>
      <c r="O30" s="110">
        <f t="shared" si="20"/>
        <v>0</v>
      </c>
      <c r="P30" s="107">
        <f t="shared" si="21"/>
        <v>1</v>
      </c>
      <c r="Q30" s="138"/>
      <c r="U30" s="137"/>
      <c r="V30" s="137"/>
      <c r="W30" s="139"/>
    </row>
    <row r="31" spans="3:23" x14ac:dyDescent="0.25">
      <c r="C31" s="188">
        <v>44651</v>
      </c>
      <c r="D31" s="134" t="s">
        <v>577</v>
      </c>
      <c r="E31" s="180">
        <v>1190.53</v>
      </c>
      <c r="F31" s="179" t="s">
        <v>821</v>
      </c>
      <c r="G31" s="134">
        <f t="shared" si="15"/>
        <v>3</v>
      </c>
      <c r="H31" s="105" t="str">
        <f>IF($G31="","",VLOOKUP($G31,APR.FP!$AJ$8:$AL$19,2,FALSE))</f>
        <v>T1</v>
      </c>
      <c r="I31" s="144">
        <f>IF($G31="","",VLOOKUP($G31,APR.FP!$AJ$8:$AL$19,3,FALSE))</f>
        <v>44651</v>
      </c>
      <c r="J31" s="147">
        <f t="shared" si="16"/>
        <v>0</v>
      </c>
      <c r="K31" s="138">
        <f t="shared" si="17"/>
        <v>0</v>
      </c>
      <c r="L31" s="93" t="str">
        <f t="shared" si="18"/>
        <v>Dins Periode Legal</v>
      </c>
      <c r="M31" s="93" t="str">
        <f t="shared" si="19"/>
        <v>T1 - Dins Periode Legal</v>
      </c>
      <c r="N31" s="93" t="str">
        <f t="shared" si="5"/>
        <v>T1 - Import Total</v>
      </c>
      <c r="O31" s="110">
        <f t="shared" si="20"/>
        <v>0</v>
      </c>
      <c r="P31" s="107">
        <f t="shared" si="21"/>
        <v>1</v>
      </c>
      <c r="Q31" s="138"/>
      <c r="U31" s="137"/>
      <c r="V31" s="137"/>
      <c r="W31" s="139"/>
    </row>
    <row r="32" spans="3:23" x14ac:dyDescent="0.25">
      <c r="C32" s="188">
        <v>44651</v>
      </c>
      <c r="D32" s="194" t="s">
        <v>32</v>
      </c>
      <c r="E32" s="180">
        <v>50.44</v>
      </c>
      <c r="F32" s="179" t="s">
        <v>827</v>
      </c>
      <c r="G32" s="134">
        <f t="shared" si="15"/>
        <v>3</v>
      </c>
      <c r="H32" s="105" t="str">
        <f>IF($G32="","",VLOOKUP($G32,APR.FP!$AJ$8:$AL$19,2,FALSE))</f>
        <v>T1</v>
      </c>
      <c r="I32" s="144">
        <f>IF($G32="","",VLOOKUP($G32,APR.FP!$AJ$8:$AL$19,3,FALSE))</f>
        <v>44651</v>
      </c>
      <c r="J32" s="147">
        <f t="shared" ref="J32:J60" si="22">IF(C32="",0,DAYS360(C32,I32))</f>
        <v>0</v>
      </c>
      <c r="K32" s="138">
        <f t="shared" ref="K32:K60" si="23">+E32*J32</f>
        <v>0</v>
      </c>
      <c r="L32" s="93" t="str">
        <f t="shared" ref="L32:L60" si="24">IF(J32&lt;=30,"Dins Periode Legal","Fora Periode Legal")</f>
        <v>Dins Periode Legal</v>
      </c>
      <c r="M32" s="93" t="str">
        <f t="shared" ref="M32:M60" si="25">CONCATENATE($H32," - ",L32)</f>
        <v>T1 - Dins Periode Legal</v>
      </c>
      <c r="N32" s="93" t="str">
        <f t="shared" si="5"/>
        <v>T1 - Import Total</v>
      </c>
      <c r="O32" s="110">
        <f t="shared" ref="O32:O54" si="26">IF(H32="",0,E32/(VLOOKUP(N32,$T$10:$U$28,2,FALSE))*J32)</f>
        <v>0</v>
      </c>
      <c r="P32" s="107">
        <f t="shared" ref="P32:P54" si="27">IF(G32="",0,1)</f>
        <v>1</v>
      </c>
      <c r="Q32" s="138"/>
      <c r="U32" s="137"/>
      <c r="V32" s="137"/>
      <c r="W32" s="139"/>
    </row>
    <row r="33" spans="3:23" x14ac:dyDescent="0.25">
      <c r="C33" s="188">
        <v>44593</v>
      </c>
      <c r="D33" s="194" t="s">
        <v>595</v>
      </c>
      <c r="E33" s="180">
        <v>1210</v>
      </c>
      <c r="F33" s="179" t="s">
        <v>828</v>
      </c>
      <c r="G33" s="134">
        <f t="shared" si="15"/>
        <v>2</v>
      </c>
      <c r="H33" s="105" t="str">
        <f>IF($G33="","",VLOOKUP($G33,APR.FP!$AJ$8:$AL$19,2,FALSE))</f>
        <v>T1</v>
      </c>
      <c r="I33" s="144">
        <f>IF($G33="","",VLOOKUP($G33,APR.FP!$AJ$8:$AL$19,3,FALSE))</f>
        <v>44651</v>
      </c>
      <c r="J33" s="147">
        <f t="shared" si="22"/>
        <v>60</v>
      </c>
      <c r="K33" s="138">
        <f t="shared" si="23"/>
        <v>72600</v>
      </c>
      <c r="L33" s="93" t="str">
        <f t="shared" si="24"/>
        <v>Fora Periode Legal</v>
      </c>
      <c r="M33" s="93" t="str">
        <f t="shared" si="25"/>
        <v>T1 - Fora Periode Legal</v>
      </c>
      <c r="N33" s="93" t="str">
        <f t="shared" si="5"/>
        <v>T1 - Import Total</v>
      </c>
      <c r="O33" s="110">
        <f t="shared" si="26"/>
        <v>0.96001218660097987</v>
      </c>
      <c r="P33" s="107">
        <f t="shared" si="27"/>
        <v>1</v>
      </c>
      <c r="Q33" s="138"/>
      <c r="U33" s="137"/>
      <c r="V33" s="137"/>
      <c r="W33" s="139"/>
    </row>
    <row r="34" spans="3:23" x14ac:dyDescent="0.25">
      <c r="C34" s="188">
        <v>44645</v>
      </c>
      <c r="D34" s="194" t="s">
        <v>595</v>
      </c>
      <c r="E34" s="180">
        <v>165</v>
      </c>
      <c r="F34" s="179" t="s">
        <v>829</v>
      </c>
      <c r="G34" s="134">
        <f t="shared" si="15"/>
        <v>3</v>
      </c>
      <c r="H34" s="105" t="str">
        <f>IF($G34="","",VLOOKUP($G34,APR.FP!$AJ$8:$AL$19,2,FALSE))</f>
        <v>T1</v>
      </c>
      <c r="I34" s="144">
        <f>IF($G34="","",VLOOKUP($G34,APR.FP!$AJ$8:$AL$19,3,FALSE))</f>
        <v>44651</v>
      </c>
      <c r="J34" s="147">
        <f t="shared" si="22"/>
        <v>6</v>
      </c>
      <c r="K34" s="138">
        <f t="shared" si="23"/>
        <v>990</v>
      </c>
      <c r="L34" s="93" t="str">
        <f t="shared" si="24"/>
        <v>Dins Periode Legal</v>
      </c>
      <c r="M34" s="93" t="str">
        <f t="shared" si="25"/>
        <v>T1 - Dins Periode Legal</v>
      </c>
      <c r="N34" s="93" t="str">
        <f t="shared" si="5"/>
        <v>T1 - Import Total</v>
      </c>
      <c r="O34" s="110">
        <f t="shared" si="26"/>
        <v>1.3091075271831544E-2</v>
      </c>
      <c r="P34" s="107">
        <f t="shared" si="27"/>
        <v>1</v>
      </c>
      <c r="Q34" s="138"/>
      <c r="U34" s="137"/>
      <c r="V34" s="137"/>
      <c r="W34" s="139"/>
    </row>
    <row r="35" spans="3:23" x14ac:dyDescent="0.25">
      <c r="C35" s="188">
        <v>44645</v>
      </c>
      <c r="D35" s="194" t="s">
        <v>595</v>
      </c>
      <c r="E35" s="180">
        <v>432.78</v>
      </c>
      <c r="F35" s="179" t="s">
        <v>830</v>
      </c>
      <c r="G35" s="134">
        <f t="shared" si="15"/>
        <v>3</v>
      </c>
      <c r="H35" s="105" t="str">
        <f>IF($G35="","",VLOOKUP($G35,APR.FP!$AJ$8:$AL$19,2,FALSE))</f>
        <v>T1</v>
      </c>
      <c r="I35" s="144">
        <f>IF($G35="","",VLOOKUP($G35,APR.FP!$AJ$8:$AL$19,3,FALSE))</f>
        <v>44651</v>
      </c>
      <c r="J35" s="147">
        <f t="shared" si="22"/>
        <v>6</v>
      </c>
      <c r="K35" s="138">
        <f t="shared" si="23"/>
        <v>2596.6799999999998</v>
      </c>
      <c r="L35" s="93" t="str">
        <f t="shared" si="24"/>
        <v>Dins Periode Legal</v>
      </c>
      <c r="M35" s="93" t="str">
        <f t="shared" si="25"/>
        <v>T1 - Dins Periode Legal</v>
      </c>
      <c r="N35" s="93" t="str">
        <f t="shared" si="5"/>
        <v>T1 - Import Total</v>
      </c>
      <c r="O35" s="110">
        <f t="shared" si="26"/>
        <v>3.433670034026215E-2</v>
      </c>
      <c r="P35" s="107">
        <f t="shared" si="27"/>
        <v>1</v>
      </c>
      <c r="Q35" s="138"/>
      <c r="U35" s="137"/>
      <c r="V35" s="137"/>
      <c r="W35" s="139"/>
    </row>
    <row r="36" spans="3:23" x14ac:dyDescent="0.25">
      <c r="C36" s="188">
        <v>44645</v>
      </c>
      <c r="D36" s="194" t="s">
        <v>595</v>
      </c>
      <c r="E36" s="180">
        <v>432.78</v>
      </c>
      <c r="F36" s="179" t="s">
        <v>831</v>
      </c>
      <c r="G36" s="134">
        <f t="shared" ref="G36:G45" si="28">IF(C36="","",MONTH(C36))</f>
        <v>3</v>
      </c>
      <c r="H36" s="105" t="str">
        <f>IF($G36="","",VLOOKUP($G36,APR.FP!$AJ$8:$AL$19,2,FALSE))</f>
        <v>T1</v>
      </c>
      <c r="I36" s="144">
        <f>IF($G36="","",VLOOKUP($G36,APR.FP!$AJ$8:$AL$19,3,FALSE))</f>
        <v>44651</v>
      </c>
      <c r="J36" s="147">
        <f t="shared" si="22"/>
        <v>6</v>
      </c>
      <c r="K36" s="138">
        <f t="shared" si="23"/>
        <v>2596.6799999999998</v>
      </c>
      <c r="L36" s="93" t="str">
        <f t="shared" si="24"/>
        <v>Dins Periode Legal</v>
      </c>
      <c r="M36" s="93" t="str">
        <f t="shared" si="25"/>
        <v>T1 - Dins Periode Legal</v>
      </c>
      <c r="N36" s="93" t="str">
        <f t="shared" si="5"/>
        <v>T1 - Import Total</v>
      </c>
      <c r="O36" s="110">
        <f t="shared" si="26"/>
        <v>3.433670034026215E-2</v>
      </c>
      <c r="P36" s="107">
        <f t="shared" si="27"/>
        <v>1</v>
      </c>
      <c r="Q36" s="138"/>
      <c r="U36" s="137"/>
      <c r="V36" s="137"/>
      <c r="W36" s="139"/>
    </row>
    <row r="37" spans="3:23" x14ac:dyDescent="0.25">
      <c r="C37" s="188">
        <v>44651</v>
      </c>
      <c r="D37" s="194" t="s">
        <v>555</v>
      </c>
      <c r="E37" s="180">
        <v>1718.59</v>
      </c>
      <c r="F37" s="179" t="s">
        <v>832</v>
      </c>
      <c r="G37" s="134">
        <f t="shared" si="28"/>
        <v>3</v>
      </c>
      <c r="H37" s="105" t="str">
        <f>IF($G37="","",VLOOKUP($G37,APR.FP!$AJ$8:$AL$19,2,FALSE))</f>
        <v>T1</v>
      </c>
      <c r="I37" s="144">
        <f>IF($G37="","",VLOOKUP($G37,APR.FP!$AJ$8:$AL$19,3,FALSE))</f>
        <v>44651</v>
      </c>
      <c r="J37" s="147">
        <f t="shared" si="22"/>
        <v>0</v>
      </c>
      <c r="K37" s="138">
        <f t="shared" si="23"/>
        <v>0</v>
      </c>
      <c r="L37" s="93" t="str">
        <f t="shared" si="24"/>
        <v>Dins Periode Legal</v>
      </c>
      <c r="M37" s="93" t="str">
        <f t="shared" si="25"/>
        <v>T1 - Dins Periode Legal</v>
      </c>
      <c r="N37" s="93" t="str">
        <f t="shared" si="5"/>
        <v>T1 - Import Total</v>
      </c>
      <c r="O37" s="110">
        <f t="shared" si="26"/>
        <v>0</v>
      </c>
      <c r="P37" s="107">
        <f t="shared" si="27"/>
        <v>1</v>
      </c>
      <c r="Q37" s="138"/>
      <c r="U37" s="137"/>
      <c r="V37" s="137"/>
      <c r="W37" s="139"/>
    </row>
    <row r="38" spans="3:23" x14ac:dyDescent="0.25">
      <c r="C38" s="188">
        <v>44620</v>
      </c>
      <c r="D38" s="194" t="s">
        <v>589</v>
      </c>
      <c r="E38" s="180">
        <v>235.72</v>
      </c>
      <c r="F38" s="179" t="s">
        <v>833</v>
      </c>
      <c r="G38" s="134">
        <f t="shared" si="28"/>
        <v>2</v>
      </c>
      <c r="H38" s="105" t="str">
        <f>IF($G38="","",VLOOKUP($G38,APR.FP!$AJ$8:$AL$19,2,FALSE))</f>
        <v>T1</v>
      </c>
      <c r="I38" s="144">
        <f>IF($G38="","",VLOOKUP($G38,APR.FP!$AJ$8:$AL$19,3,FALSE))</f>
        <v>44651</v>
      </c>
      <c r="J38" s="147">
        <f t="shared" si="22"/>
        <v>30</v>
      </c>
      <c r="K38" s="138">
        <f t="shared" si="23"/>
        <v>7071.6</v>
      </c>
      <c r="L38" s="93" t="str">
        <f t="shared" si="24"/>
        <v>Dins Periode Legal</v>
      </c>
      <c r="M38" s="93" t="str">
        <f t="shared" si="25"/>
        <v>T1 - Dins Periode Legal</v>
      </c>
      <c r="N38" s="93" t="str">
        <f t="shared" si="5"/>
        <v>T1 - Import Total</v>
      </c>
      <c r="O38" s="110">
        <f t="shared" si="26"/>
        <v>9.3509947365943383E-2</v>
      </c>
      <c r="P38" s="107">
        <f t="shared" si="27"/>
        <v>1</v>
      </c>
      <c r="Q38" s="138"/>
      <c r="U38" s="137"/>
      <c r="V38" s="137"/>
      <c r="W38" s="139"/>
    </row>
    <row r="39" spans="3:23" x14ac:dyDescent="0.25">
      <c r="C39" s="188">
        <v>44620</v>
      </c>
      <c r="D39" s="194" t="s">
        <v>109</v>
      </c>
      <c r="E39" s="180">
        <v>217.5</v>
      </c>
      <c r="F39" s="179" t="s">
        <v>834</v>
      </c>
      <c r="G39" s="134">
        <f t="shared" si="28"/>
        <v>2</v>
      </c>
      <c r="H39" s="105" t="str">
        <f>IF($G39="","",VLOOKUP($G39,APR.FP!$AJ$8:$AL$19,2,FALSE))</f>
        <v>T1</v>
      </c>
      <c r="I39" s="144">
        <f>IF($G39="","",VLOOKUP($G39,APR.FP!$AJ$8:$AL$19,3,FALSE))</f>
        <v>44651</v>
      </c>
      <c r="J39" s="147">
        <f t="shared" si="22"/>
        <v>30</v>
      </c>
      <c r="K39" s="138">
        <f t="shared" si="23"/>
        <v>6525</v>
      </c>
      <c r="L39" s="93" t="str">
        <f t="shared" si="24"/>
        <v>Dins Periode Legal</v>
      </c>
      <c r="M39" s="93" t="str">
        <f t="shared" si="25"/>
        <v>T1 - Dins Periode Legal</v>
      </c>
      <c r="N39" s="93" t="str">
        <f t="shared" si="5"/>
        <v>T1 - Import Total</v>
      </c>
      <c r="O39" s="110">
        <f t="shared" si="26"/>
        <v>8.6282087018889717E-2</v>
      </c>
      <c r="P39" s="107">
        <f t="shared" si="27"/>
        <v>1</v>
      </c>
      <c r="Q39" s="138"/>
      <c r="U39" s="137"/>
      <c r="V39" s="137"/>
      <c r="W39" s="139"/>
    </row>
    <row r="40" spans="3:23" x14ac:dyDescent="0.25">
      <c r="C40" s="188">
        <v>44627</v>
      </c>
      <c r="D40" s="194" t="s">
        <v>28</v>
      </c>
      <c r="E40" s="180">
        <v>1025.6099999999999</v>
      </c>
      <c r="F40" s="179" t="s">
        <v>835</v>
      </c>
      <c r="G40" s="134">
        <f t="shared" si="28"/>
        <v>3</v>
      </c>
      <c r="H40" s="105" t="str">
        <f>IF($G40="","",VLOOKUP($G40,APR.FP!$AJ$8:$AL$19,2,FALSE))</f>
        <v>T1</v>
      </c>
      <c r="I40" s="144">
        <f>IF($G40="","",VLOOKUP($G40,APR.FP!$AJ$8:$AL$19,3,FALSE))</f>
        <v>44651</v>
      </c>
      <c r="J40" s="147">
        <f t="shared" si="22"/>
        <v>24</v>
      </c>
      <c r="K40" s="138">
        <f t="shared" si="23"/>
        <v>24614.639999999999</v>
      </c>
      <c r="L40" s="93" t="str">
        <f t="shared" si="24"/>
        <v>Dins Periode Legal</v>
      </c>
      <c r="M40" s="93" t="str">
        <f t="shared" si="25"/>
        <v>T1 - Dins Periode Legal</v>
      </c>
      <c r="N40" s="93" t="str">
        <f t="shared" si="5"/>
        <v>T1 - Import Total</v>
      </c>
      <c r="O40" s="110">
        <f t="shared" si="26"/>
        <v>0.32548697477680361</v>
      </c>
      <c r="P40" s="107">
        <f t="shared" si="27"/>
        <v>1</v>
      </c>
      <c r="Q40" s="138"/>
      <c r="U40" s="137"/>
      <c r="V40" s="137"/>
      <c r="W40" s="139"/>
    </row>
    <row r="41" spans="3:23" x14ac:dyDescent="0.25">
      <c r="C41" s="188">
        <v>44651</v>
      </c>
      <c r="D41" s="141" t="s">
        <v>22</v>
      </c>
      <c r="E41" s="180">
        <v>374.24</v>
      </c>
      <c r="F41" s="179" t="s">
        <v>836</v>
      </c>
      <c r="G41" s="134">
        <f>IF(C41="","",MONTH(C41))</f>
        <v>3</v>
      </c>
      <c r="H41" s="105" t="str">
        <f>IF($G41="","",VLOOKUP($G41,APR.FP!$AJ$8:$AL$19,2,FALSE))</f>
        <v>T1</v>
      </c>
      <c r="I41" s="144">
        <f>IF($G41="","",VLOOKUP($G41,APR.FP!$AJ$8:$AL$19,3,FALSE))</f>
        <v>44651</v>
      </c>
      <c r="J41" s="147">
        <f>IF(C41="",0,DAYS360(C41,I41))</f>
        <v>0</v>
      </c>
      <c r="K41" s="138">
        <f>+E41*J41</f>
        <v>0</v>
      </c>
      <c r="L41" s="93" t="str">
        <f>IF(J41&lt;=30,"Dins Periode Legal","Fora Periode Legal")</f>
        <v>Dins Periode Legal</v>
      </c>
      <c r="M41" s="93" t="str">
        <f>CONCATENATE($H41," - ",L41)</f>
        <v>T1 - Dins Periode Legal</v>
      </c>
      <c r="N41" s="187" t="str">
        <f>CONCATENATE($H41," - Import Total")</f>
        <v>T1 - Import Total</v>
      </c>
      <c r="O41" s="193">
        <f t="shared" ref="O41" si="29">IF(H41="",0,E41/(VLOOKUP(N41,$T$10:$U$28,2,FALSE))*J41)</f>
        <v>0</v>
      </c>
      <c r="P41" s="192">
        <f t="shared" ref="P41" si="30">IF(G41="",0,1)</f>
        <v>1</v>
      </c>
    </row>
    <row r="42" spans="3:23" x14ac:dyDescent="0.25">
      <c r="C42" s="188">
        <v>44600</v>
      </c>
      <c r="D42" s="194" t="s">
        <v>837</v>
      </c>
      <c r="E42" s="180">
        <v>102.68</v>
      </c>
      <c r="F42" s="179" t="s">
        <v>838</v>
      </c>
      <c r="G42" s="134">
        <f t="shared" si="28"/>
        <v>2</v>
      </c>
      <c r="H42" s="105" t="str">
        <f>IF($G42="","",VLOOKUP($G42,APR.FP!$AJ$8:$AL$19,2,FALSE))</f>
        <v>T1</v>
      </c>
      <c r="I42" s="144">
        <f>IF($G42="","",VLOOKUP($G42,APR.FP!$AJ$8:$AL$19,3,FALSE))</f>
        <v>44651</v>
      </c>
      <c r="J42" s="147">
        <f t="shared" si="22"/>
        <v>53</v>
      </c>
      <c r="K42" s="138">
        <f t="shared" si="23"/>
        <v>5442.04</v>
      </c>
      <c r="L42" s="93" t="str">
        <f t="shared" si="24"/>
        <v>Fora Periode Legal</v>
      </c>
      <c r="M42" s="93" t="str">
        <f t="shared" si="25"/>
        <v>T1 - Fora Periode Legal</v>
      </c>
      <c r="N42" s="93" t="str">
        <f t="shared" si="5"/>
        <v>T1 - Import Total</v>
      </c>
      <c r="O42" s="110">
        <f t="shared" si="26"/>
        <v>7.196177300234155E-2</v>
      </c>
      <c r="P42" s="107">
        <f t="shared" si="27"/>
        <v>1</v>
      </c>
      <c r="Q42" s="138"/>
      <c r="U42" s="137"/>
      <c r="V42" s="137"/>
      <c r="W42" s="139"/>
    </row>
    <row r="43" spans="3:23" x14ac:dyDescent="0.25">
      <c r="C43" s="188">
        <v>44624</v>
      </c>
      <c r="D43" s="134" t="s">
        <v>568</v>
      </c>
      <c r="E43" s="180">
        <v>84.01</v>
      </c>
      <c r="F43" s="179" t="s">
        <v>839</v>
      </c>
      <c r="G43" s="134">
        <f t="shared" si="28"/>
        <v>3</v>
      </c>
      <c r="H43" s="105" t="str">
        <f>IF($G43="","",VLOOKUP($G43,APR.FP!$AJ$8:$AL$19,2,FALSE))</f>
        <v>T1</v>
      </c>
      <c r="I43" s="144">
        <f>IF($G43="","",VLOOKUP($G43,APR.FP!$AJ$8:$AL$19,3,FALSE))</f>
        <v>44651</v>
      </c>
      <c r="J43" s="147">
        <f t="shared" si="22"/>
        <v>27</v>
      </c>
      <c r="K43" s="138">
        <f t="shared" si="23"/>
        <v>2268.27</v>
      </c>
      <c r="L43" s="93" t="str">
        <f t="shared" si="24"/>
        <v>Dins Periode Legal</v>
      </c>
      <c r="M43" s="93" t="str">
        <f t="shared" si="25"/>
        <v>T1 - Dins Periode Legal</v>
      </c>
      <c r="N43" s="93" t="str">
        <f t="shared" si="5"/>
        <v>T1 - Import Total</v>
      </c>
      <c r="O43" s="110">
        <f t="shared" si="26"/>
        <v>2.9994033643270034E-2</v>
      </c>
      <c r="P43" s="107">
        <f t="shared" si="27"/>
        <v>1</v>
      </c>
      <c r="Q43" s="138"/>
      <c r="U43" s="137"/>
      <c r="V43" s="137"/>
      <c r="W43" s="139"/>
    </row>
    <row r="44" spans="3:23" x14ac:dyDescent="0.25">
      <c r="C44" s="188">
        <v>44650</v>
      </c>
      <c r="D44" s="134" t="s">
        <v>23</v>
      </c>
      <c r="E44" s="180">
        <v>1363.19</v>
      </c>
      <c r="F44" s="179" t="s">
        <v>840</v>
      </c>
      <c r="G44" s="134">
        <f t="shared" si="28"/>
        <v>3</v>
      </c>
      <c r="H44" s="105" t="str">
        <f>IF($G44="","",VLOOKUP($G44,APR.FP!$AJ$8:$AL$19,2,FALSE))</f>
        <v>T1</v>
      </c>
      <c r="I44" s="144">
        <f>IF($G44="","",VLOOKUP($G44,APR.FP!$AJ$8:$AL$19,3,FALSE))</f>
        <v>44651</v>
      </c>
      <c r="J44" s="147">
        <f t="shared" si="22"/>
        <v>0</v>
      </c>
      <c r="K44" s="138">
        <f t="shared" si="23"/>
        <v>0</v>
      </c>
      <c r="L44" s="93" t="str">
        <f t="shared" si="24"/>
        <v>Dins Periode Legal</v>
      </c>
      <c r="M44" s="93" t="str">
        <f t="shared" si="25"/>
        <v>T1 - Dins Periode Legal</v>
      </c>
      <c r="N44" s="93" t="str">
        <f t="shared" si="5"/>
        <v>T1 - Import Total</v>
      </c>
      <c r="O44" s="110">
        <f t="shared" si="26"/>
        <v>0</v>
      </c>
      <c r="P44" s="107">
        <f t="shared" si="27"/>
        <v>1</v>
      </c>
      <c r="Q44" s="138"/>
      <c r="U44" s="137"/>
      <c r="V44" s="137"/>
      <c r="W44" s="139"/>
    </row>
    <row r="45" spans="3:23" x14ac:dyDescent="0.25">
      <c r="C45" s="188">
        <v>44615</v>
      </c>
      <c r="D45" s="194" t="s">
        <v>578</v>
      </c>
      <c r="E45" s="180">
        <v>12403.18</v>
      </c>
      <c r="F45" s="179" t="s">
        <v>841</v>
      </c>
      <c r="G45" s="134">
        <f t="shared" si="28"/>
        <v>2</v>
      </c>
      <c r="H45" s="105" t="str">
        <f>IF($G45="","",VLOOKUP($G45,APR.FP!$AJ$8:$AL$19,2,FALSE))</f>
        <v>T1</v>
      </c>
      <c r="I45" s="144">
        <f>IF($G45="","",VLOOKUP($G45,APR.FP!$AJ$8:$AL$19,3,FALSE))</f>
        <v>44651</v>
      </c>
      <c r="J45" s="147">
        <f t="shared" si="22"/>
        <v>38</v>
      </c>
      <c r="K45" s="138">
        <f t="shared" si="23"/>
        <v>471320.84</v>
      </c>
      <c r="L45" s="93" t="str">
        <f t="shared" si="24"/>
        <v>Fora Periode Legal</v>
      </c>
      <c r="M45" s="93" t="str">
        <f t="shared" si="25"/>
        <v>T1 - Fora Periode Legal</v>
      </c>
      <c r="N45" s="93" t="str">
        <f t="shared" si="5"/>
        <v>T1 - Import Total</v>
      </c>
      <c r="O45" s="110">
        <f t="shared" si="26"/>
        <v>6.2324208016392637</v>
      </c>
      <c r="P45" s="107">
        <f t="shared" si="27"/>
        <v>1</v>
      </c>
      <c r="Q45" s="138"/>
      <c r="U45" s="137"/>
      <c r="V45" s="137"/>
      <c r="W45" s="139"/>
    </row>
    <row r="46" spans="3:23" x14ac:dyDescent="0.25">
      <c r="C46" s="188">
        <v>44615</v>
      </c>
      <c r="D46" s="134" t="s">
        <v>578</v>
      </c>
      <c r="E46" s="180">
        <v>12403.18</v>
      </c>
      <c r="F46" s="179" t="s">
        <v>842</v>
      </c>
      <c r="G46" s="134">
        <f t="shared" ref="G46:G61" si="31">IF(C46="","",MONTH(C46))</f>
        <v>2</v>
      </c>
      <c r="H46" s="105" t="str">
        <f>IF($G46="","",VLOOKUP($G46,APR.FP!$AJ$8:$AL$19,2,FALSE))</f>
        <v>T1</v>
      </c>
      <c r="I46" s="144">
        <f>IF($G46="","",VLOOKUP($G46,APR.FP!$AJ$8:$AL$19,3,FALSE))</f>
        <v>44651</v>
      </c>
      <c r="J46" s="147">
        <f t="shared" si="22"/>
        <v>38</v>
      </c>
      <c r="K46" s="138">
        <f t="shared" si="23"/>
        <v>471320.84</v>
      </c>
      <c r="L46" s="93" t="str">
        <f t="shared" si="24"/>
        <v>Fora Periode Legal</v>
      </c>
      <c r="M46" s="93" t="str">
        <f t="shared" si="25"/>
        <v>T1 - Fora Periode Legal</v>
      </c>
      <c r="N46" s="93" t="str">
        <f t="shared" si="5"/>
        <v>T1 - Import Total</v>
      </c>
      <c r="O46" s="110">
        <f t="shared" si="26"/>
        <v>6.2324208016392637</v>
      </c>
      <c r="P46" s="107">
        <f t="shared" si="27"/>
        <v>1</v>
      </c>
      <c r="Q46" s="138"/>
      <c r="U46" s="137"/>
      <c r="V46" s="137"/>
      <c r="W46" s="139"/>
    </row>
    <row r="47" spans="3:23" x14ac:dyDescent="0.25">
      <c r="C47" s="188">
        <v>44620</v>
      </c>
      <c r="D47" s="194" t="s">
        <v>578</v>
      </c>
      <c r="E47" s="180">
        <v>998.25</v>
      </c>
      <c r="F47" s="179" t="s">
        <v>843</v>
      </c>
      <c r="G47" s="134">
        <f t="shared" si="31"/>
        <v>2</v>
      </c>
      <c r="H47" s="105" t="str">
        <f>IF($G47="","",VLOOKUP($G47,APR.FP!$AJ$8:$AL$19,2,FALSE))</f>
        <v>T1</v>
      </c>
      <c r="I47" s="144">
        <f>IF($G47="","",VLOOKUP($G47,APR.FP!$AJ$8:$AL$19,3,FALSE))</f>
        <v>44651</v>
      </c>
      <c r="J47" s="147">
        <f t="shared" si="22"/>
        <v>30</v>
      </c>
      <c r="K47" s="138">
        <f t="shared" si="23"/>
        <v>29947.5</v>
      </c>
      <c r="L47" s="93" t="str">
        <f t="shared" si="24"/>
        <v>Dins Periode Legal</v>
      </c>
      <c r="M47" s="93" t="str">
        <f t="shared" si="25"/>
        <v>T1 - Dins Periode Legal</v>
      </c>
      <c r="N47" s="93" t="str">
        <f t="shared" si="5"/>
        <v>T1 - Import Total</v>
      </c>
      <c r="O47" s="110">
        <f t="shared" si="26"/>
        <v>0.39600502697290418</v>
      </c>
      <c r="P47" s="107">
        <f t="shared" si="27"/>
        <v>1</v>
      </c>
      <c r="Q47" s="138"/>
      <c r="V47" s="137"/>
      <c r="W47" s="139"/>
    </row>
    <row r="48" spans="3:23" x14ac:dyDescent="0.25">
      <c r="C48" s="188">
        <v>44620</v>
      </c>
      <c r="D48" s="194" t="s">
        <v>578</v>
      </c>
      <c r="E48" s="180">
        <v>1025.4000000000001</v>
      </c>
      <c r="F48" s="179" t="s">
        <v>844</v>
      </c>
      <c r="G48" s="134">
        <f t="shared" si="31"/>
        <v>2</v>
      </c>
      <c r="H48" s="105" t="str">
        <f>IF($G48="","",VLOOKUP($G48,APR.FP!$AJ$8:$AL$19,2,FALSE))</f>
        <v>T1</v>
      </c>
      <c r="I48" s="144">
        <f>IF($G48="","",VLOOKUP($G48,APR.FP!$AJ$8:$AL$19,3,FALSE))</f>
        <v>44651</v>
      </c>
      <c r="J48" s="147">
        <f t="shared" si="22"/>
        <v>30</v>
      </c>
      <c r="K48" s="138">
        <f t="shared" si="23"/>
        <v>30762.000000000004</v>
      </c>
      <c r="L48" s="93" t="str">
        <f t="shared" si="24"/>
        <v>Dins Periode Legal</v>
      </c>
      <c r="M48" s="93" t="str">
        <f t="shared" si="25"/>
        <v>T1 - Dins Periode Legal</v>
      </c>
      <c r="N48" s="93" t="str">
        <f t="shared" si="5"/>
        <v>T1 - Import Total</v>
      </c>
      <c r="O48" s="110">
        <f t="shared" si="26"/>
        <v>0.40677541162836561</v>
      </c>
      <c r="P48" s="107">
        <f t="shared" si="27"/>
        <v>1</v>
      </c>
      <c r="Q48" s="138"/>
      <c r="V48" s="137"/>
      <c r="W48" s="139"/>
    </row>
    <row r="49" spans="3:23" x14ac:dyDescent="0.25">
      <c r="C49" s="188">
        <v>44620</v>
      </c>
      <c r="D49" s="134" t="s">
        <v>578</v>
      </c>
      <c r="E49" s="180">
        <v>1944.12</v>
      </c>
      <c r="F49" s="179" t="s">
        <v>845</v>
      </c>
      <c r="G49" s="134">
        <f t="shared" si="31"/>
        <v>2</v>
      </c>
      <c r="H49" s="105" t="str">
        <f>IF($G49="","",VLOOKUP($G49,APR.FP!$AJ$8:$AL$19,2,FALSE))</f>
        <v>T1</v>
      </c>
      <c r="I49" s="144">
        <f>IF($G49="","",VLOOKUP($G49,APR.FP!$AJ$8:$AL$19,3,FALSE))</f>
        <v>44651</v>
      </c>
      <c r="J49" s="147">
        <f t="shared" si="22"/>
        <v>30</v>
      </c>
      <c r="K49" s="138">
        <f t="shared" si="23"/>
        <v>58323.6</v>
      </c>
      <c r="L49" s="93" t="str">
        <f t="shared" si="24"/>
        <v>Dins Periode Legal</v>
      </c>
      <c r="M49" s="93" t="str">
        <f t="shared" si="25"/>
        <v>T1 - Dins Periode Legal</v>
      </c>
      <c r="N49" s="93" t="str">
        <f t="shared" si="5"/>
        <v>T1 - Import Total</v>
      </c>
      <c r="O49" s="110">
        <f t="shared" si="26"/>
        <v>0.7712309471961557</v>
      </c>
      <c r="P49" s="107">
        <f t="shared" si="27"/>
        <v>1</v>
      </c>
      <c r="Q49" s="138"/>
      <c r="V49" s="137"/>
      <c r="W49" s="139"/>
    </row>
    <row r="50" spans="3:23" x14ac:dyDescent="0.25">
      <c r="C50" s="188">
        <v>44628</v>
      </c>
      <c r="D50" s="194" t="s">
        <v>578</v>
      </c>
      <c r="E50" s="180">
        <v>501.97</v>
      </c>
      <c r="F50" s="179" t="s">
        <v>846</v>
      </c>
      <c r="G50" s="134">
        <f t="shared" si="31"/>
        <v>3</v>
      </c>
      <c r="H50" s="105" t="str">
        <f>IF($G50="","",VLOOKUP($G50,APR.FP!$AJ$8:$AL$19,2,FALSE))</f>
        <v>T1</v>
      </c>
      <c r="I50" s="144">
        <f>IF($G50="","",VLOOKUP($G50,APR.FP!$AJ$8:$AL$19,3,FALSE))</f>
        <v>44651</v>
      </c>
      <c r="J50" s="147">
        <f t="shared" si="22"/>
        <v>23</v>
      </c>
      <c r="K50" s="138">
        <f t="shared" si="23"/>
        <v>11545.310000000001</v>
      </c>
      <c r="L50" s="93" t="str">
        <f t="shared" si="24"/>
        <v>Dins Periode Legal</v>
      </c>
      <c r="M50" s="93" t="str">
        <f t="shared" si="25"/>
        <v>T1 - Dins Periode Legal</v>
      </c>
      <c r="N50" s="93" t="str">
        <f t="shared" si="5"/>
        <v>T1 - Import Total</v>
      </c>
      <c r="O50" s="110">
        <f t="shared" si="26"/>
        <v>0.15266719418851457</v>
      </c>
      <c r="P50" s="107">
        <f t="shared" si="27"/>
        <v>1</v>
      </c>
      <c r="Q50" s="138"/>
      <c r="V50" s="137"/>
      <c r="W50" s="139"/>
    </row>
    <row r="51" spans="3:23" x14ac:dyDescent="0.25">
      <c r="C51" s="188">
        <v>44628</v>
      </c>
      <c r="D51" s="194" t="s">
        <v>578</v>
      </c>
      <c r="E51" s="180">
        <v>512.92999999999995</v>
      </c>
      <c r="F51" s="179" t="s">
        <v>847</v>
      </c>
      <c r="G51" s="134">
        <f t="shared" si="31"/>
        <v>3</v>
      </c>
      <c r="H51" s="105" t="str">
        <f>IF($G51="","",VLOOKUP($G51,APR.FP!$AJ$8:$AL$19,2,FALSE))</f>
        <v>T1</v>
      </c>
      <c r="I51" s="144">
        <f>IF($G51="","",VLOOKUP($G51,APR.FP!$AJ$8:$AL$19,3,FALSE))</f>
        <v>44651</v>
      </c>
      <c r="J51" s="147">
        <f t="shared" si="22"/>
        <v>23</v>
      </c>
      <c r="K51" s="138">
        <f t="shared" si="23"/>
        <v>11797.39</v>
      </c>
      <c r="L51" s="93" t="str">
        <f t="shared" si="24"/>
        <v>Dins Periode Legal</v>
      </c>
      <c r="M51" s="93" t="str">
        <f t="shared" si="25"/>
        <v>T1 - Dins Periode Legal</v>
      </c>
      <c r="N51" s="93" t="str">
        <f t="shared" si="5"/>
        <v>T1 - Import Total</v>
      </c>
      <c r="O51" s="110">
        <f t="shared" si="26"/>
        <v>0.15600052575874013</v>
      </c>
      <c r="P51" s="107">
        <f t="shared" si="27"/>
        <v>1</v>
      </c>
      <c r="Q51" s="138"/>
      <c r="V51" s="137"/>
      <c r="W51" s="139"/>
    </row>
    <row r="52" spans="3:23" x14ac:dyDescent="0.25">
      <c r="C52" s="188">
        <v>44608</v>
      </c>
      <c r="D52" s="179" t="s">
        <v>25</v>
      </c>
      <c r="E52" s="180">
        <v>273.77</v>
      </c>
      <c r="F52" s="179" t="s">
        <v>848</v>
      </c>
      <c r="G52" s="134">
        <f t="shared" si="31"/>
        <v>2</v>
      </c>
      <c r="H52" s="105" t="str">
        <f>IF($G52="","",VLOOKUP($G52,APR.FP!$AJ$8:$AL$19,2,FALSE))</f>
        <v>T1</v>
      </c>
      <c r="I52" s="144">
        <f>IF($G52="","",VLOOKUP($G52,APR.FP!$AJ$8:$AL$19,3,FALSE))</f>
        <v>44651</v>
      </c>
      <c r="J52" s="147">
        <f t="shared" si="22"/>
        <v>45</v>
      </c>
      <c r="K52" s="138">
        <f t="shared" si="23"/>
        <v>12319.65</v>
      </c>
      <c r="L52" s="93" t="str">
        <f t="shared" si="24"/>
        <v>Fora Periode Legal</v>
      </c>
      <c r="M52" s="93" t="str">
        <f t="shared" si="25"/>
        <v>T1 - Fora Periode Legal</v>
      </c>
      <c r="N52" s="93" t="str">
        <f t="shared" si="5"/>
        <v>T1 - Import Total</v>
      </c>
      <c r="O52" s="110">
        <f t="shared" si="26"/>
        <v>0.16290653078042369</v>
      </c>
      <c r="P52" s="107">
        <f t="shared" si="27"/>
        <v>1</v>
      </c>
      <c r="Q52" s="138"/>
      <c r="V52" s="137"/>
      <c r="W52" s="139"/>
    </row>
    <row r="53" spans="3:23" x14ac:dyDescent="0.25">
      <c r="C53" s="188">
        <v>44608</v>
      </c>
      <c r="D53" s="179" t="s">
        <v>25</v>
      </c>
      <c r="E53" s="180">
        <v>231.85</v>
      </c>
      <c r="F53" s="179" t="s">
        <v>849</v>
      </c>
      <c r="G53" s="134">
        <f t="shared" si="31"/>
        <v>2</v>
      </c>
      <c r="H53" s="105" t="str">
        <f>IF($G53="","",VLOOKUP($G53,APR.FP!$AJ$8:$AL$19,2,FALSE))</f>
        <v>T1</v>
      </c>
      <c r="I53" s="144">
        <f>IF($G53="","",VLOOKUP($G53,APR.FP!$AJ$8:$AL$19,3,FALSE))</f>
        <v>44651</v>
      </c>
      <c r="J53" s="147">
        <f t="shared" si="22"/>
        <v>45</v>
      </c>
      <c r="K53" s="138">
        <f t="shared" si="23"/>
        <v>10433.25</v>
      </c>
      <c r="L53" s="93" t="str">
        <f t="shared" si="24"/>
        <v>Fora Periode Legal</v>
      </c>
      <c r="M53" s="93" t="str">
        <f t="shared" si="25"/>
        <v>T1 - Fora Periode Legal</v>
      </c>
      <c r="N53" s="93" t="str">
        <f t="shared" si="5"/>
        <v>T1 - Import Total</v>
      </c>
      <c r="O53" s="110">
        <f t="shared" si="26"/>
        <v>0.1379620818988247</v>
      </c>
      <c r="P53" s="107">
        <f t="shared" si="27"/>
        <v>1</v>
      </c>
      <c r="Q53" s="138"/>
      <c r="V53" s="137"/>
      <c r="W53" s="139"/>
    </row>
    <row r="54" spans="3:23" x14ac:dyDescent="0.25">
      <c r="C54" s="188">
        <v>44608</v>
      </c>
      <c r="D54" s="179" t="s">
        <v>25</v>
      </c>
      <c r="E54" s="180">
        <v>56.87</v>
      </c>
      <c r="F54" s="179" t="s">
        <v>850</v>
      </c>
      <c r="G54" s="134">
        <f t="shared" si="31"/>
        <v>2</v>
      </c>
      <c r="H54" s="105" t="str">
        <f>IF($G54="","",VLOOKUP($G54,APR.FP!$AJ$8:$AL$19,2,FALSE))</f>
        <v>T1</v>
      </c>
      <c r="I54" s="144">
        <f>IF($G54="","",VLOOKUP($G54,APR.FP!$AJ$8:$AL$19,3,FALSE))</f>
        <v>44651</v>
      </c>
      <c r="J54" s="147">
        <f t="shared" si="22"/>
        <v>45</v>
      </c>
      <c r="K54" s="138">
        <f t="shared" si="23"/>
        <v>2559.15</v>
      </c>
      <c r="L54" s="93" t="str">
        <f t="shared" si="24"/>
        <v>Fora Periode Legal</v>
      </c>
      <c r="M54" s="93" t="str">
        <f t="shared" si="25"/>
        <v>T1 - Fora Periode Legal</v>
      </c>
      <c r="N54" s="93" t="str">
        <f t="shared" si="5"/>
        <v>T1 - Import Total</v>
      </c>
      <c r="O54" s="110">
        <f t="shared" si="26"/>
        <v>3.3840429577684537E-2</v>
      </c>
      <c r="P54" s="107">
        <f t="shared" si="27"/>
        <v>1</v>
      </c>
      <c r="Q54" s="138"/>
      <c r="V54" s="137"/>
      <c r="W54" s="139"/>
    </row>
    <row r="55" spans="3:23" x14ac:dyDescent="0.25">
      <c r="C55" s="188">
        <v>44608</v>
      </c>
      <c r="D55" s="179" t="s">
        <v>25</v>
      </c>
      <c r="E55" s="180">
        <v>56.14</v>
      </c>
      <c r="F55" s="179" t="s">
        <v>851</v>
      </c>
      <c r="G55" s="134">
        <f t="shared" si="31"/>
        <v>2</v>
      </c>
      <c r="H55" s="105" t="str">
        <f>IF($G55="","",VLOOKUP($G55,APR.FP!$AJ$8:$AL$19,2,FALSE))</f>
        <v>T1</v>
      </c>
      <c r="I55" s="144">
        <f>IF($G55="","",VLOOKUP($G55,APR.FP!$AJ$8:$AL$19,3,FALSE))</f>
        <v>44651</v>
      </c>
      <c r="J55" s="147">
        <f t="shared" si="22"/>
        <v>45</v>
      </c>
      <c r="K55" s="138">
        <f t="shared" si="23"/>
        <v>2526.3000000000002</v>
      </c>
      <c r="L55" s="93" t="str">
        <f t="shared" si="24"/>
        <v>Fora Periode Legal</v>
      </c>
      <c r="M55" s="93" t="str">
        <f t="shared" si="25"/>
        <v>T1 - Fora Periode Legal</v>
      </c>
      <c r="N55" s="93" t="str">
        <f t="shared" si="5"/>
        <v>T1 - Import Total</v>
      </c>
      <c r="O55" s="110">
        <f t="shared" ref="O55:O61" si="32">IF(H55="",0,E55/(VLOOKUP(N55,$T$10:$U$28,2,FALSE))*J55)</f>
        <v>3.3406043898210128E-2</v>
      </c>
      <c r="P55" s="107">
        <f t="shared" ref="P55:P61" si="33">IF(G55="",0,1)</f>
        <v>1</v>
      </c>
      <c r="Q55" s="138"/>
      <c r="V55" s="137"/>
      <c r="W55" s="139"/>
    </row>
    <row r="56" spans="3:23" x14ac:dyDescent="0.25">
      <c r="C56" s="188">
        <v>44608</v>
      </c>
      <c r="D56" s="194" t="s">
        <v>25</v>
      </c>
      <c r="E56" s="180">
        <v>223.34</v>
      </c>
      <c r="F56" s="179" t="s">
        <v>852</v>
      </c>
      <c r="G56" s="134">
        <f t="shared" si="31"/>
        <v>2</v>
      </c>
      <c r="H56" s="105" t="str">
        <f>IF($G56="","",VLOOKUP($G56,APR.FP!$AJ$8:$AL$19,2,FALSE))</f>
        <v>T1</v>
      </c>
      <c r="I56" s="144">
        <f>IF($G56="","",VLOOKUP($G56,APR.FP!$AJ$8:$AL$19,3,FALSE))</f>
        <v>44651</v>
      </c>
      <c r="J56" s="147">
        <f t="shared" si="22"/>
        <v>45</v>
      </c>
      <c r="K56" s="138">
        <f t="shared" si="23"/>
        <v>10050.299999999999</v>
      </c>
      <c r="L56" s="93" t="str">
        <f t="shared" si="24"/>
        <v>Fora Periode Legal</v>
      </c>
      <c r="M56" s="93" t="str">
        <f t="shared" si="25"/>
        <v>T1 - Fora Periode Legal</v>
      </c>
      <c r="N56" s="93" t="str">
        <f t="shared" si="5"/>
        <v>T1 - Import Total</v>
      </c>
      <c r="O56" s="110">
        <f t="shared" si="32"/>
        <v>0.13289821596412985</v>
      </c>
      <c r="P56" s="107">
        <f t="shared" si="33"/>
        <v>1</v>
      </c>
      <c r="Q56" s="138"/>
      <c r="V56" s="137"/>
      <c r="W56" s="139"/>
    </row>
    <row r="57" spans="3:23" x14ac:dyDescent="0.25">
      <c r="C57" s="188">
        <v>44608</v>
      </c>
      <c r="D57" s="194" t="s">
        <v>25</v>
      </c>
      <c r="E57" s="180">
        <v>51.24</v>
      </c>
      <c r="F57" s="179" t="s">
        <v>853</v>
      </c>
      <c r="G57" s="134">
        <f t="shared" si="31"/>
        <v>2</v>
      </c>
      <c r="H57" s="105" t="str">
        <f>IF($G57="","",VLOOKUP($G57,APR.FP!$AJ$8:$AL$19,2,FALSE))</f>
        <v>T1</v>
      </c>
      <c r="I57" s="144">
        <f>IF($G57="","",VLOOKUP($G57,APR.FP!$AJ$8:$AL$19,3,FALSE))</f>
        <v>44651</v>
      </c>
      <c r="J57" s="147">
        <f t="shared" si="22"/>
        <v>45</v>
      </c>
      <c r="K57" s="138">
        <f t="shared" si="23"/>
        <v>2305.8000000000002</v>
      </c>
      <c r="L57" s="93" t="str">
        <f t="shared" si="24"/>
        <v>Fora Periode Legal</v>
      </c>
      <c r="M57" s="93" t="str">
        <f t="shared" si="25"/>
        <v>T1 - Fora Periode Legal</v>
      </c>
      <c r="N57" s="93" t="str">
        <f t="shared" si="5"/>
        <v>T1 - Import Total</v>
      </c>
      <c r="O57" s="110">
        <f t="shared" si="32"/>
        <v>3.049030440584765E-2</v>
      </c>
      <c r="P57" s="107">
        <f t="shared" si="33"/>
        <v>1</v>
      </c>
      <c r="Q57" s="138"/>
      <c r="V57" s="137"/>
      <c r="W57" s="139"/>
    </row>
    <row r="58" spans="3:23" x14ac:dyDescent="0.25">
      <c r="C58" s="188">
        <v>44608</v>
      </c>
      <c r="D58" s="194" t="s">
        <v>25</v>
      </c>
      <c r="E58" s="180">
        <v>16.64</v>
      </c>
      <c r="F58" s="179" t="s">
        <v>854</v>
      </c>
      <c r="G58" s="134">
        <f t="shared" si="31"/>
        <v>2</v>
      </c>
      <c r="H58" s="105" t="str">
        <f>IF($G58="","",VLOOKUP($G58,APR.FP!$AJ$8:$AL$19,2,FALSE))</f>
        <v>T1</v>
      </c>
      <c r="I58" s="144">
        <f>IF($G58="","",VLOOKUP($G58,APR.FP!$AJ$8:$AL$19,3,FALSE))</f>
        <v>44651</v>
      </c>
      <c r="J58" s="147">
        <f t="shared" si="22"/>
        <v>45</v>
      </c>
      <c r="K58" s="138">
        <f t="shared" si="23"/>
        <v>748.80000000000007</v>
      </c>
      <c r="L58" s="93" t="str">
        <f t="shared" si="24"/>
        <v>Fora Periode Legal</v>
      </c>
      <c r="M58" s="93" t="str">
        <f t="shared" si="25"/>
        <v>T1 - Fora Periode Legal</v>
      </c>
      <c r="N58" s="93" t="str">
        <f t="shared" si="5"/>
        <v>T1 - Import Total</v>
      </c>
      <c r="O58" s="110">
        <f t="shared" si="32"/>
        <v>9.9016132965125854E-3</v>
      </c>
      <c r="P58" s="107">
        <f t="shared" si="33"/>
        <v>1</v>
      </c>
      <c r="Q58" s="138"/>
      <c r="R58" s="138"/>
      <c r="V58" s="137"/>
      <c r="W58" s="139"/>
    </row>
    <row r="59" spans="3:23" x14ac:dyDescent="0.25">
      <c r="C59" s="188">
        <v>44608</v>
      </c>
      <c r="D59" s="134" t="s">
        <v>25</v>
      </c>
      <c r="E59" s="180">
        <v>3.48</v>
      </c>
      <c r="F59" s="179" t="s">
        <v>855</v>
      </c>
      <c r="G59" s="134">
        <f t="shared" si="31"/>
        <v>2</v>
      </c>
      <c r="H59" s="105" t="str">
        <f>IF($G59="","",VLOOKUP($G59,APR.FP!$AJ$8:$AL$19,2,FALSE))</f>
        <v>T1</v>
      </c>
      <c r="I59" s="144">
        <f>IF($G59="","",VLOOKUP($G59,APR.FP!$AJ$8:$AL$19,3,FALSE))</f>
        <v>44651</v>
      </c>
      <c r="J59" s="147">
        <f t="shared" si="22"/>
        <v>45</v>
      </c>
      <c r="K59" s="138">
        <f t="shared" si="23"/>
        <v>156.6</v>
      </c>
      <c r="L59" s="93" t="str">
        <f t="shared" si="24"/>
        <v>Fora Periode Legal</v>
      </c>
      <c r="M59" s="93" t="str">
        <f t="shared" si="25"/>
        <v>T1 - Fora Periode Legal</v>
      </c>
      <c r="N59" s="93" t="str">
        <f t="shared" si="5"/>
        <v>T1 - Import Total</v>
      </c>
      <c r="O59" s="110">
        <f t="shared" si="32"/>
        <v>2.0707700884533531E-3</v>
      </c>
      <c r="P59" s="107">
        <f t="shared" si="33"/>
        <v>1</v>
      </c>
      <c r="Q59" s="138"/>
      <c r="R59" s="138"/>
      <c r="V59" s="137"/>
      <c r="W59" s="139"/>
    </row>
    <row r="60" spans="3:23" x14ac:dyDescent="0.25">
      <c r="C60" s="188">
        <v>44608</v>
      </c>
      <c r="D60" s="134" t="s">
        <v>25</v>
      </c>
      <c r="E60" s="180">
        <v>10.79</v>
      </c>
      <c r="F60" s="179" t="s">
        <v>856</v>
      </c>
      <c r="G60" s="134">
        <f t="shared" si="31"/>
        <v>2</v>
      </c>
      <c r="H60" s="105" t="str">
        <f>IF($G60="","",VLOOKUP($G60,APR.FP!$AJ$8:$AL$19,2,FALSE))</f>
        <v>T1</v>
      </c>
      <c r="I60" s="144">
        <f>IF($G60="","",VLOOKUP($G60,APR.FP!$AJ$8:$AL$19,3,FALSE))</f>
        <v>44651</v>
      </c>
      <c r="J60" s="147">
        <f t="shared" si="22"/>
        <v>45</v>
      </c>
      <c r="K60" s="138">
        <f t="shared" si="23"/>
        <v>485.54999999999995</v>
      </c>
      <c r="L60" s="93" t="str">
        <f t="shared" si="24"/>
        <v>Fora Periode Legal</v>
      </c>
      <c r="M60" s="93" t="str">
        <f t="shared" si="25"/>
        <v>T1 - Fora Periode Legal</v>
      </c>
      <c r="N60" s="93" t="str">
        <f t="shared" si="5"/>
        <v>T1 - Import Total</v>
      </c>
      <c r="O60" s="110">
        <f t="shared" si="32"/>
        <v>6.4205773719573801E-3</v>
      </c>
      <c r="P60" s="107">
        <f t="shared" si="33"/>
        <v>1</v>
      </c>
      <c r="Q60" s="138"/>
      <c r="R60" s="138"/>
      <c r="V60" s="137"/>
      <c r="W60" s="139"/>
    </row>
    <row r="61" spans="3:23" x14ac:dyDescent="0.25">
      <c r="C61" s="188">
        <v>44608</v>
      </c>
      <c r="D61" s="134" t="s">
        <v>25</v>
      </c>
      <c r="E61" s="180">
        <v>102.62</v>
      </c>
      <c r="F61" s="179" t="s">
        <v>857</v>
      </c>
      <c r="G61" s="134">
        <f t="shared" si="31"/>
        <v>2</v>
      </c>
      <c r="H61" s="105" t="str">
        <f>IF($G61="","",VLOOKUP($G61,APR.FP!$AJ$8:$AL$19,2,FALSE))</f>
        <v>T1</v>
      </c>
      <c r="I61" s="144">
        <f>IF($G61="","",VLOOKUP($G61,APR.FP!$AJ$8:$AL$19,3,FALSE))</f>
        <v>44651</v>
      </c>
      <c r="J61" s="147">
        <f t="shared" ref="J61" si="34">IF(C61="",0,DAYS360(C61,I61))</f>
        <v>45</v>
      </c>
      <c r="K61" s="138">
        <f t="shared" ref="K61" si="35">+E61*J61</f>
        <v>4617.9000000000005</v>
      </c>
      <c r="L61" s="93" t="str">
        <f t="shared" ref="L61" si="36">IF(J61&lt;=30,"Dins Periode Legal","Fora Periode Legal")</f>
        <v>Fora Periode Legal</v>
      </c>
      <c r="M61" s="93" t="str">
        <f t="shared" ref="M61" si="37">CONCATENATE($H61," - ",L61)</f>
        <v>T1 - Fora Periode Legal</v>
      </c>
      <c r="N61" s="93" t="str">
        <f t="shared" si="5"/>
        <v>T1 - Import Total</v>
      </c>
      <c r="O61" s="110">
        <f t="shared" si="32"/>
        <v>6.1063915654334229E-2</v>
      </c>
      <c r="P61" s="107">
        <f t="shared" si="33"/>
        <v>1</v>
      </c>
      <c r="Q61" s="138"/>
      <c r="R61" s="138"/>
      <c r="V61" s="137"/>
      <c r="W61" s="139"/>
    </row>
    <row r="62" spans="3:23" x14ac:dyDescent="0.25">
      <c r="C62" s="188">
        <v>44608</v>
      </c>
      <c r="D62" s="134" t="s">
        <v>25</v>
      </c>
      <c r="E62" s="180">
        <v>901.69</v>
      </c>
      <c r="F62" s="179" t="s">
        <v>858</v>
      </c>
      <c r="G62" s="134">
        <f t="shared" ref="G62:G86" si="38">IF(C62="","",MONTH(C62))</f>
        <v>2</v>
      </c>
      <c r="H62" s="105" t="str">
        <f>IF($G62="","",VLOOKUP($G62,APR.FP!$AJ$8:$AL$19,2,FALSE))</f>
        <v>T1</v>
      </c>
      <c r="I62" s="144">
        <f>IF($G62="","",VLOOKUP($G62,APR.FP!$AJ$8:$AL$19,3,FALSE))</f>
        <v>44651</v>
      </c>
      <c r="J62" s="147">
        <f t="shared" ref="J62:J66" si="39">IF(C62="",0,DAYS360(C62,I62))</f>
        <v>45</v>
      </c>
      <c r="K62" s="138">
        <f t="shared" ref="K62:K66" si="40">+E62*J62</f>
        <v>40576.050000000003</v>
      </c>
      <c r="L62" s="187" t="str">
        <f t="shared" ref="L62:L66" si="41">IF(J62&lt;=30,"Dins Periode Legal","Fora Periode Legal")</f>
        <v>Fora Periode Legal</v>
      </c>
      <c r="M62" s="187" t="str">
        <f t="shared" ref="M62:M66" si="42">CONCATENATE($H62," - ",L62)</f>
        <v>T1 - Fora Periode Legal</v>
      </c>
      <c r="N62" s="187" t="str">
        <f t="shared" si="5"/>
        <v>T1 - Import Total</v>
      </c>
      <c r="O62" s="193">
        <f t="shared" ref="O62:O65" si="43">IF(H62="",0,E62/(VLOOKUP(N62,$T$10:$U$28,2,FALSE))*J62)</f>
        <v>0.53654962099353576</v>
      </c>
      <c r="P62" s="192">
        <f t="shared" ref="P62:P65" si="44">IF(G62="",0,1)</f>
        <v>1</v>
      </c>
      <c r="Q62" s="138"/>
      <c r="R62" s="138"/>
      <c r="V62" s="137"/>
      <c r="W62" s="139"/>
    </row>
    <row r="63" spans="3:23" x14ac:dyDescent="0.25">
      <c r="C63" s="188">
        <v>44623</v>
      </c>
      <c r="D63" s="194" t="s">
        <v>25</v>
      </c>
      <c r="E63" s="180">
        <v>216.36</v>
      </c>
      <c r="F63" s="179" t="s">
        <v>859</v>
      </c>
      <c r="G63" s="134">
        <f t="shared" si="38"/>
        <v>3</v>
      </c>
      <c r="H63" s="105" t="str">
        <f>IF($G63="","",VLOOKUP($G63,APR.FP!$AJ$8:$AL$19,2,FALSE))</f>
        <v>T1</v>
      </c>
      <c r="I63" s="144">
        <f>IF($G63="","",VLOOKUP($G63,APR.FP!$AJ$8:$AL$19,3,FALSE))</f>
        <v>44651</v>
      </c>
      <c r="J63" s="147">
        <f t="shared" si="39"/>
        <v>28</v>
      </c>
      <c r="K63" s="138">
        <f t="shared" si="40"/>
        <v>6058.08</v>
      </c>
      <c r="L63" s="187" t="str">
        <f t="shared" si="41"/>
        <v>Dins Periode Legal</v>
      </c>
      <c r="M63" s="187" t="str">
        <f t="shared" si="42"/>
        <v>T1 - Dins Periode Legal</v>
      </c>
      <c r="N63" s="187" t="str">
        <f t="shared" si="5"/>
        <v>T1 - Import Total</v>
      </c>
      <c r="O63" s="193">
        <f t="shared" si="43"/>
        <v>8.0107859881593163E-2</v>
      </c>
      <c r="P63" s="192">
        <f t="shared" si="44"/>
        <v>1</v>
      </c>
    </row>
    <row r="64" spans="3:23" x14ac:dyDescent="0.25">
      <c r="C64" s="188">
        <v>44607</v>
      </c>
      <c r="D64" s="142" t="s">
        <v>579</v>
      </c>
      <c r="E64" s="180">
        <v>31.77</v>
      </c>
      <c r="F64" s="179" t="s">
        <v>860</v>
      </c>
      <c r="G64" s="134">
        <f t="shared" si="38"/>
        <v>2</v>
      </c>
      <c r="H64" s="105" t="str">
        <f>IF($G64="","",VLOOKUP($G64,APR.FP!$AJ$8:$AL$19,2,FALSE))</f>
        <v>T1</v>
      </c>
      <c r="I64" s="144">
        <f>IF($G64="","",VLOOKUP($G64,APR.FP!$AJ$8:$AL$19,3,FALSE))</f>
        <v>44651</v>
      </c>
      <c r="J64" s="147">
        <f t="shared" si="39"/>
        <v>46</v>
      </c>
      <c r="K64" s="138">
        <f t="shared" si="40"/>
        <v>1461.42</v>
      </c>
      <c r="L64" s="187" t="str">
        <f t="shared" si="41"/>
        <v>Fora Periode Legal</v>
      </c>
      <c r="M64" s="187" t="str">
        <f t="shared" si="42"/>
        <v>T1 - Fora Periode Legal</v>
      </c>
      <c r="N64" s="187" t="str">
        <f t="shared" si="5"/>
        <v>T1 - Import Total</v>
      </c>
      <c r="O64" s="193">
        <f t="shared" si="43"/>
        <v>1.9324807296727326E-2</v>
      </c>
      <c r="P64" s="192">
        <f t="shared" si="44"/>
        <v>1</v>
      </c>
    </row>
    <row r="65" spans="3:16" x14ac:dyDescent="0.25">
      <c r="C65" s="188">
        <v>44627</v>
      </c>
      <c r="D65" s="194" t="s">
        <v>596</v>
      </c>
      <c r="E65" s="180">
        <v>887.47</v>
      </c>
      <c r="F65" s="179" t="s">
        <v>861</v>
      </c>
      <c r="G65" s="134">
        <f t="shared" si="38"/>
        <v>3</v>
      </c>
      <c r="H65" s="105" t="str">
        <f>IF($G65="","",VLOOKUP($G65,APR.FP!$AJ$8:$AL$19,2,FALSE))</f>
        <v>T1</v>
      </c>
      <c r="I65" s="144">
        <f>IF($G65="","",VLOOKUP($G65,APR.FP!$AJ$8:$AL$19,3,FALSE))</f>
        <v>44651</v>
      </c>
      <c r="J65" s="147">
        <f t="shared" si="39"/>
        <v>24</v>
      </c>
      <c r="K65" s="138">
        <f t="shared" si="40"/>
        <v>21299.279999999999</v>
      </c>
      <c r="L65" s="187" t="str">
        <f t="shared" si="41"/>
        <v>Dins Periode Legal</v>
      </c>
      <c r="M65" s="187" t="str">
        <f t="shared" si="42"/>
        <v>T1 - Dins Periode Legal</v>
      </c>
      <c r="N65" s="187" t="str">
        <f t="shared" si="5"/>
        <v>T1 - Import Total</v>
      </c>
      <c r="O65" s="193">
        <f t="shared" si="43"/>
        <v>0.28164694718769312</v>
      </c>
      <c r="P65" s="192">
        <f t="shared" si="44"/>
        <v>1</v>
      </c>
    </row>
    <row r="66" spans="3:16" x14ac:dyDescent="0.25">
      <c r="C66" s="188">
        <v>44621</v>
      </c>
      <c r="D66" s="134" t="s">
        <v>562</v>
      </c>
      <c r="E66" s="180">
        <v>658.85</v>
      </c>
      <c r="F66" s="179" t="s">
        <v>862</v>
      </c>
      <c r="G66" s="134">
        <f t="shared" si="38"/>
        <v>3</v>
      </c>
      <c r="H66" s="105" t="str">
        <f>IF($G66="","",VLOOKUP($G66,APR.FP!$AJ$8:$AL$19,2,FALSE))</f>
        <v>T1</v>
      </c>
      <c r="I66" s="144">
        <f>IF($G66="","",VLOOKUP($G66,APR.FP!$AJ$8:$AL$19,3,FALSE))</f>
        <v>44651</v>
      </c>
      <c r="J66" s="147">
        <f t="shared" si="39"/>
        <v>30</v>
      </c>
      <c r="K66" s="138">
        <f t="shared" si="40"/>
        <v>19765.5</v>
      </c>
      <c r="L66" s="93" t="str">
        <f t="shared" si="41"/>
        <v>Dins Periode Legal</v>
      </c>
      <c r="M66" s="93" t="str">
        <f t="shared" si="42"/>
        <v>T1 - Dins Periode Legal</v>
      </c>
      <c r="N66" s="187" t="str">
        <f t="shared" si="5"/>
        <v>T1 - Import Total</v>
      </c>
      <c r="O66" s="193">
        <f t="shared" ref="O66" si="45">IF(H66="",0,E66/(VLOOKUP(N66,$T$10:$U$28,2,FALSE))*J66)</f>
        <v>0.26136530129837005</v>
      </c>
      <c r="P66" s="192">
        <f t="shared" ref="P66" si="46">IF(G66="",0,1)</f>
        <v>1</v>
      </c>
    </row>
    <row r="67" spans="3:16" x14ac:dyDescent="0.25">
      <c r="C67" s="188">
        <v>44620</v>
      </c>
      <c r="D67" s="134" t="s">
        <v>580</v>
      </c>
      <c r="E67" s="180">
        <v>1752.08</v>
      </c>
      <c r="F67" s="134" t="s">
        <v>588</v>
      </c>
      <c r="G67" s="134">
        <f t="shared" si="38"/>
        <v>2</v>
      </c>
      <c r="H67" s="105" t="str">
        <f>IF($G67="","",VLOOKUP($G67,APR.FP!$AJ$8:$AL$19,2,FALSE))</f>
        <v>T1</v>
      </c>
      <c r="I67" s="144">
        <f>IF($G67="","",VLOOKUP($G67,APR.FP!$AJ$8:$AL$19,3,FALSE))</f>
        <v>44651</v>
      </c>
      <c r="J67" s="147">
        <f t="shared" ref="J67:J130" si="47">IF(C67="",0,DAYS360(C67,I67))</f>
        <v>30</v>
      </c>
      <c r="K67" s="138">
        <f t="shared" ref="K67:K130" si="48">+E67*J67</f>
        <v>52562.399999999994</v>
      </c>
      <c r="L67" s="187" t="str">
        <f t="shared" ref="L67:L130" si="49">IF(J67&lt;=30,"Dins Periode Legal","Fora Periode Legal")</f>
        <v>Dins Periode Legal</v>
      </c>
      <c r="M67" s="187" t="str">
        <f t="shared" ref="M67:M130" si="50">CONCATENATE($H67," - ",L67)</f>
        <v>T1 - Dins Periode Legal</v>
      </c>
      <c r="N67" s="187" t="str">
        <f t="shared" si="5"/>
        <v>T1 - Import Total</v>
      </c>
      <c r="O67" s="193">
        <f t="shared" ref="O67:O130" si="51">IF(H67="",0,E67/(VLOOKUP(N67,$T$10:$U$28,2,FALSE))*J67)</f>
        <v>0.69504882309910943</v>
      </c>
      <c r="P67" s="192">
        <f t="shared" ref="P67:P130" si="52">IF(G67="",0,1)</f>
        <v>1</v>
      </c>
    </row>
    <row r="68" spans="3:16" x14ac:dyDescent="0.25">
      <c r="C68" s="188">
        <v>44620</v>
      </c>
      <c r="D68" s="134" t="s">
        <v>580</v>
      </c>
      <c r="E68" s="180">
        <v>381.21</v>
      </c>
      <c r="F68" s="134" t="s">
        <v>863</v>
      </c>
      <c r="G68" s="134">
        <f t="shared" si="38"/>
        <v>2</v>
      </c>
      <c r="H68" s="105" t="str">
        <f>IF($G68="","",VLOOKUP($G68,APR.FP!$AJ$8:$AL$19,2,FALSE))</f>
        <v>T1</v>
      </c>
      <c r="I68" s="144">
        <f>IF($G68="","",VLOOKUP($G68,APR.FP!$AJ$8:$AL$19,3,FALSE))</f>
        <v>44651</v>
      </c>
      <c r="J68" s="147">
        <f t="shared" si="47"/>
        <v>30</v>
      </c>
      <c r="K68" s="138">
        <f t="shared" si="48"/>
        <v>11436.3</v>
      </c>
      <c r="L68" s="187" t="str">
        <f t="shared" si="49"/>
        <v>Dins Periode Legal</v>
      </c>
      <c r="M68" s="187" t="str">
        <f t="shared" si="50"/>
        <v>T1 - Dins Periode Legal</v>
      </c>
      <c r="N68" s="187" t="str">
        <f t="shared" si="5"/>
        <v>T1 - Import Total</v>
      </c>
      <c r="O68" s="193">
        <f t="shared" si="51"/>
        <v>0.15122572134469403</v>
      </c>
      <c r="P68" s="192">
        <f t="shared" si="52"/>
        <v>1</v>
      </c>
    </row>
    <row r="69" spans="3:16" x14ac:dyDescent="0.25">
      <c r="C69" s="188">
        <v>44620</v>
      </c>
      <c r="D69" s="134" t="s">
        <v>566</v>
      </c>
      <c r="E69" s="180">
        <v>820.73</v>
      </c>
      <c r="F69" s="134" t="s">
        <v>864</v>
      </c>
      <c r="G69" s="134">
        <f t="shared" si="38"/>
        <v>2</v>
      </c>
      <c r="H69" s="105" t="str">
        <f>IF($G69="","",VLOOKUP($G69,APR.FP!$AJ$8:$AL$19,2,FALSE))</f>
        <v>T1</v>
      </c>
      <c r="I69" s="144">
        <f>IF($G69="","",VLOOKUP($G69,APR.FP!$AJ$8:$AL$19,3,FALSE))</f>
        <v>44651</v>
      </c>
      <c r="J69" s="147">
        <f t="shared" si="47"/>
        <v>30</v>
      </c>
      <c r="K69" s="138">
        <f t="shared" si="48"/>
        <v>24621.9</v>
      </c>
      <c r="L69" s="187" t="str">
        <f t="shared" si="49"/>
        <v>Dins Periode Legal</v>
      </c>
      <c r="M69" s="187" t="str">
        <f t="shared" si="50"/>
        <v>T1 - Dins Periode Legal</v>
      </c>
      <c r="N69" s="187" t="str">
        <f t="shared" si="5"/>
        <v>T1 - Import Total</v>
      </c>
      <c r="O69" s="193">
        <f t="shared" si="51"/>
        <v>0.32558297599546371</v>
      </c>
      <c r="P69" s="192">
        <f t="shared" si="52"/>
        <v>1</v>
      </c>
    </row>
    <row r="70" spans="3:16" x14ac:dyDescent="0.25">
      <c r="C70" s="188">
        <v>44650</v>
      </c>
      <c r="D70" s="141" t="s">
        <v>582</v>
      </c>
      <c r="E70" s="180">
        <v>1210</v>
      </c>
      <c r="F70" s="134" t="s">
        <v>865</v>
      </c>
      <c r="G70" s="134">
        <f t="shared" si="38"/>
        <v>3</v>
      </c>
      <c r="H70" s="105" t="str">
        <f>IF($G70="","",VLOOKUP($G70,APR.FP!$AJ$8:$AL$19,2,FALSE))</f>
        <v>T1</v>
      </c>
      <c r="I70" s="144">
        <f>IF($G70="","",VLOOKUP($G70,APR.FP!$AJ$8:$AL$19,3,FALSE))</f>
        <v>44651</v>
      </c>
      <c r="J70" s="147">
        <f t="shared" si="47"/>
        <v>0</v>
      </c>
      <c r="K70" s="138">
        <f t="shared" si="48"/>
        <v>0</v>
      </c>
      <c r="L70" s="187" t="str">
        <f t="shared" si="49"/>
        <v>Dins Periode Legal</v>
      </c>
      <c r="M70" s="187" t="str">
        <f t="shared" si="50"/>
        <v>T1 - Dins Periode Legal</v>
      </c>
      <c r="N70" s="187" t="str">
        <f t="shared" si="5"/>
        <v>T1 - Import Total</v>
      </c>
      <c r="O70" s="193">
        <f t="shared" si="51"/>
        <v>0</v>
      </c>
      <c r="P70" s="192">
        <f t="shared" si="52"/>
        <v>1</v>
      </c>
    </row>
    <row r="71" spans="3:16" x14ac:dyDescent="0.25">
      <c r="C71" s="188">
        <v>44614</v>
      </c>
      <c r="D71" s="134" t="s">
        <v>866</v>
      </c>
      <c r="E71" s="180">
        <v>129.71</v>
      </c>
      <c r="F71" s="134" t="s">
        <v>867</v>
      </c>
      <c r="G71" s="134">
        <f t="shared" si="38"/>
        <v>2</v>
      </c>
      <c r="H71" s="105" t="str">
        <f>IF($G71="","",VLOOKUP($G71,APR.FP!$AJ$8:$AL$19,2,FALSE))</f>
        <v>T1</v>
      </c>
      <c r="I71" s="144">
        <f>IF($G71="","",VLOOKUP($G71,APR.FP!$AJ$8:$AL$19,3,FALSE))</f>
        <v>44651</v>
      </c>
      <c r="J71" s="147">
        <f t="shared" si="47"/>
        <v>39</v>
      </c>
      <c r="K71" s="138">
        <f t="shared" si="48"/>
        <v>5058.6900000000005</v>
      </c>
      <c r="L71" s="187" t="str">
        <f t="shared" si="49"/>
        <v>Fora Periode Legal</v>
      </c>
      <c r="M71" s="187" t="str">
        <f t="shared" si="50"/>
        <v>T1 - Fora Periode Legal</v>
      </c>
      <c r="N71" s="187" t="str">
        <f t="shared" ref="N71:N134" si="53">CONCATENATE($H71," - Import Total")</f>
        <v>T1 - Import Total</v>
      </c>
      <c r="O71" s="193">
        <f t="shared" si="51"/>
        <v>6.6892617744304564E-2</v>
      </c>
      <c r="P71" s="192">
        <f t="shared" si="52"/>
        <v>1</v>
      </c>
    </row>
    <row r="72" spans="3:16" x14ac:dyDescent="0.25">
      <c r="C72" s="136">
        <v>44651</v>
      </c>
      <c r="D72" s="141" t="s">
        <v>592</v>
      </c>
      <c r="E72" s="180">
        <v>555</v>
      </c>
      <c r="F72" s="134" t="s">
        <v>868</v>
      </c>
      <c r="G72" s="134">
        <f t="shared" si="38"/>
        <v>3</v>
      </c>
      <c r="H72" s="105" t="str">
        <f>IF($G72="","",VLOOKUP($G72,APR.FP!$AJ$8:$AL$19,2,FALSE))</f>
        <v>T1</v>
      </c>
      <c r="I72" s="144">
        <f>IF($G72="","",VLOOKUP($G72,APR.FP!$AJ$8:$AL$19,3,FALSE))</f>
        <v>44651</v>
      </c>
      <c r="J72" s="147">
        <f t="shared" si="47"/>
        <v>0</v>
      </c>
      <c r="K72" s="138">
        <f t="shared" si="48"/>
        <v>0</v>
      </c>
      <c r="L72" s="187" t="str">
        <f t="shared" si="49"/>
        <v>Dins Periode Legal</v>
      </c>
      <c r="M72" s="187" t="str">
        <f t="shared" si="50"/>
        <v>T1 - Dins Periode Legal</v>
      </c>
      <c r="N72" s="187" t="str">
        <f t="shared" si="53"/>
        <v>T1 - Import Total</v>
      </c>
      <c r="O72" s="193">
        <f t="shared" si="51"/>
        <v>0</v>
      </c>
      <c r="P72" s="192">
        <f t="shared" si="52"/>
        <v>1</v>
      </c>
    </row>
    <row r="73" spans="3:16" x14ac:dyDescent="0.25">
      <c r="C73" s="136">
        <v>44645</v>
      </c>
      <c r="D73" s="134" t="s">
        <v>594</v>
      </c>
      <c r="E73" s="180">
        <v>2662</v>
      </c>
      <c r="F73" s="134" t="s">
        <v>869</v>
      </c>
      <c r="G73" s="134">
        <f t="shared" si="38"/>
        <v>3</v>
      </c>
      <c r="H73" s="105" t="str">
        <f>IF($G73="","",VLOOKUP($G73,APR.FP!$AJ$8:$AL$19,2,FALSE))</f>
        <v>T1</v>
      </c>
      <c r="I73" s="144">
        <f>IF($G73="","",VLOOKUP($G73,APR.FP!$AJ$8:$AL$19,3,FALSE))</f>
        <v>44651</v>
      </c>
      <c r="J73" s="147">
        <f t="shared" si="47"/>
        <v>6</v>
      </c>
      <c r="K73" s="138">
        <f t="shared" si="48"/>
        <v>15972</v>
      </c>
      <c r="L73" s="187" t="str">
        <f t="shared" si="49"/>
        <v>Dins Periode Legal</v>
      </c>
      <c r="M73" s="187" t="str">
        <f t="shared" si="50"/>
        <v>T1 - Dins Periode Legal</v>
      </c>
      <c r="N73" s="187" t="str">
        <f t="shared" si="53"/>
        <v>T1 - Import Total</v>
      </c>
      <c r="O73" s="193">
        <f t="shared" si="51"/>
        <v>0.21120268105221557</v>
      </c>
      <c r="P73" s="192">
        <f t="shared" si="52"/>
        <v>1</v>
      </c>
    </row>
    <row r="74" spans="3:16" x14ac:dyDescent="0.25">
      <c r="C74" s="136">
        <v>44620</v>
      </c>
      <c r="D74" s="134" t="s">
        <v>870</v>
      </c>
      <c r="E74" s="180">
        <v>725.85</v>
      </c>
      <c r="F74" s="134" t="s">
        <v>871</v>
      </c>
      <c r="G74" s="134">
        <f t="shared" si="38"/>
        <v>2</v>
      </c>
      <c r="H74" s="105" t="str">
        <f>IF($G74="","",VLOOKUP($G74,APR.FP!$AJ$8:$AL$19,2,FALSE))</f>
        <v>T1</v>
      </c>
      <c r="I74" s="144">
        <f>IF($G74="","",VLOOKUP($G74,APR.FP!$AJ$8:$AL$19,3,FALSE))</f>
        <v>44651</v>
      </c>
      <c r="J74" s="147">
        <f t="shared" si="47"/>
        <v>30</v>
      </c>
      <c r="K74" s="138">
        <f t="shared" si="48"/>
        <v>21775.5</v>
      </c>
      <c r="L74" s="187" t="str">
        <f t="shared" si="49"/>
        <v>Dins Periode Legal</v>
      </c>
      <c r="M74" s="187" t="str">
        <f t="shared" si="50"/>
        <v>T1 - Dins Periode Legal</v>
      </c>
      <c r="N74" s="187" t="str">
        <f t="shared" si="53"/>
        <v>T1 - Import Total</v>
      </c>
      <c r="O74" s="193">
        <f t="shared" si="51"/>
        <v>0.28794415109269472</v>
      </c>
      <c r="P74" s="192">
        <f t="shared" si="52"/>
        <v>1</v>
      </c>
    </row>
    <row r="75" spans="3:16" x14ac:dyDescent="0.25">
      <c r="C75" s="136">
        <v>44634</v>
      </c>
      <c r="D75" s="134" t="s">
        <v>872</v>
      </c>
      <c r="E75" s="180">
        <v>1694</v>
      </c>
      <c r="F75" s="134" t="s">
        <v>873</v>
      </c>
      <c r="G75" s="134">
        <f t="shared" si="38"/>
        <v>3</v>
      </c>
      <c r="H75" s="105" t="str">
        <f>IF($G75="","",VLOOKUP($G75,APR.FP!$AJ$8:$AL$19,2,FALSE))</f>
        <v>T1</v>
      </c>
      <c r="I75" s="144">
        <f>IF($G75="","",VLOOKUP($G75,APR.FP!$AJ$8:$AL$19,3,FALSE))</f>
        <v>44651</v>
      </c>
      <c r="J75" s="147">
        <f t="shared" si="47"/>
        <v>17</v>
      </c>
      <c r="K75" s="138">
        <f t="shared" si="48"/>
        <v>28798</v>
      </c>
      <c r="L75" s="187" t="str">
        <f t="shared" si="49"/>
        <v>Dins Periode Legal</v>
      </c>
      <c r="M75" s="187" t="str">
        <f t="shared" si="50"/>
        <v>T1 - Dins Periode Legal</v>
      </c>
      <c r="N75" s="187" t="str">
        <f t="shared" si="53"/>
        <v>T1 - Import Total</v>
      </c>
      <c r="O75" s="193">
        <f t="shared" si="51"/>
        <v>0.38080483401838866</v>
      </c>
      <c r="P75" s="192">
        <f t="shared" si="52"/>
        <v>1</v>
      </c>
    </row>
    <row r="76" spans="3:16" x14ac:dyDescent="0.25">
      <c r="C76" s="136">
        <v>44642</v>
      </c>
      <c r="D76" s="134" t="s">
        <v>780</v>
      </c>
      <c r="E76" s="180">
        <v>1032.6300000000001</v>
      </c>
      <c r="F76" s="134" t="s">
        <v>874</v>
      </c>
      <c r="G76" s="134">
        <f t="shared" si="38"/>
        <v>3</v>
      </c>
      <c r="H76" s="105" t="str">
        <f>IF($G76="","",VLOOKUP($G76,APR.FP!$AJ$8:$AL$19,2,FALSE))</f>
        <v>T1</v>
      </c>
      <c r="I76" s="144">
        <f>IF($G76="","",VLOOKUP($G76,APR.FP!$AJ$8:$AL$19,3,FALSE))</f>
        <v>44651</v>
      </c>
      <c r="J76" s="147">
        <f t="shared" si="47"/>
        <v>9</v>
      </c>
      <c r="K76" s="138">
        <f t="shared" si="48"/>
        <v>9293.6700000000019</v>
      </c>
      <c r="L76" s="187" t="str">
        <f t="shared" si="49"/>
        <v>Dins Periode Legal</v>
      </c>
      <c r="M76" s="187" t="str">
        <f t="shared" si="50"/>
        <v>T1 - Dins Periode Legal</v>
      </c>
      <c r="N76" s="187" t="str">
        <f t="shared" si="53"/>
        <v>T1 - Import Total</v>
      </c>
      <c r="O76" s="193">
        <f t="shared" si="51"/>
        <v>0.12289306416319462</v>
      </c>
      <c r="P76" s="192">
        <f t="shared" si="52"/>
        <v>1</v>
      </c>
    </row>
    <row r="77" spans="3:16" x14ac:dyDescent="0.25">
      <c r="C77" s="136">
        <v>44643</v>
      </c>
      <c r="D77" s="141" t="s">
        <v>780</v>
      </c>
      <c r="E77" s="180">
        <v>157.30000000000001</v>
      </c>
      <c r="F77" s="134" t="s">
        <v>875</v>
      </c>
      <c r="G77" s="134">
        <f t="shared" si="38"/>
        <v>3</v>
      </c>
      <c r="H77" s="105" t="str">
        <f>IF($G77="","",VLOOKUP($G77,APR.FP!$AJ$8:$AL$19,2,FALSE))</f>
        <v>T1</v>
      </c>
      <c r="I77" s="144">
        <f>IF($G77="","",VLOOKUP($G77,APR.FP!$AJ$8:$AL$19,3,FALSE))</f>
        <v>44651</v>
      </c>
      <c r="J77" s="147">
        <f t="shared" si="47"/>
        <v>8</v>
      </c>
      <c r="K77" s="138">
        <f t="shared" si="48"/>
        <v>1258.4000000000001</v>
      </c>
      <c r="L77" s="187" t="str">
        <f t="shared" si="49"/>
        <v>Dins Periode Legal</v>
      </c>
      <c r="M77" s="187" t="str">
        <f t="shared" si="50"/>
        <v>T1 - Dins Periode Legal</v>
      </c>
      <c r="N77" s="187" t="str">
        <f t="shared" si="53"/>
        <v>T1 - Import Total</v>
      </c>
      <c r="O77" s="193">
        <f t="shared" si="51"/>
        <v>1.6640211234416984E-2</v>
      </c>
      <c r="P77" s="192">
        <f t="shared" si="52"/>
        <v>1</v>
      </c>
    </row>
    <row r="78" spans="3:16" x14ac:dyDescent="0.25">
      <c r="C78" s="136">
        <v>44614</v>
      </c>
      <c r="D78" s="134" t="s">
        <v>876</v>
      </c>
      <c r="E78" s="180">
        <v>857.49</v>
      </c>
      <c r="F78" s="134" t="s">
        <v>877</v>
      </c>
      <c r="G78" s="134">
        <f t="shared" si="38"/>
        <v>2</v>
      </c>
      <c r="H78" s="105" t="str">
        <f>IF($G78="","",VLOOKUP($G78,APR.FP!$AJ$8:$AL$19,2,FALSE))</f>
        <v>T1</v>
      </c>
      <c r="I78" s="144">
        <f>IF($G78="","",VLOOKUP($G78,APR.FP!$AJ$8:$AL$19,3,FALSE))</f>
        <v>44651</v>
      </c>
      <c r="J78" s="147">
        <f t="shared" si="47"/>
        <v>39</v>
      </c>
      <c r="K78" s="138">
        <f t="shared" si="48"/>
        <v>33442.11</v>
      </c>
      <c r="L78" s="187" t="str">
        <f t="shared" si="49"/>
        <v>Fora Periode Legal</v>
      </c>
      <c r="M78" s="187" t="str">
        <f t="shared" si="50"/>
        <v>T1 - Fora Periode Legal</v>
      </c>
      <c r="N78" s="187" t="str">
        <f t="shared" si="53"/>
        <v>T1 - Import Total</v>
      </c>
      <c r="O78" s="193">
        <f t="shared" si="51"/>
        <v>0.44221533258471751</v>
      </c>
      <c r="P78" s="192">
        <f t="shared" si="52"/>
        <v>1</v>
      </c>
    </row>
    <row r="79" spans="3:16" x14ac:dyDescent="0.25">
      <c r="C79" s="136">
        <v>44621</v>
      </c>
      <c r="D79" s="134" t="s">
        <v>878</v>
      </c>
      <c r="E79" s="180">
        <v>67.52</v>
      </c>
      <c r="F79" s="134" t="s">
        <v>879</v>
      </c>
      <c r="G79" s="134">
        <f t="shared" si="38"/>
        <v>3</v>
      </c>
      <c r="H79" s="105" t="str">
        <f>IF($G79="","",VLOOKUP($G79,APR.FP!$AJ$8:$AL$19,2,FALSE))</f>
        <v>T1</v>
      </c>
      <c r="I79" s="144">
        <f>IF($G79="","",VLOOKUP($G79,APR.FP!$AJ$8:$AL$19,3,FALSE))</f>
        <v>44651</v>
      </c>
      <c r="J79" s="147">
        <f t="shared" si="47"/>
        <v>30</v>
      </c>
      <c r="K79" s="138">
        <f t="shared" si="48"/>
        <v>2025.6</v>
      </c>
      <c r="L79" s="187" t="str">
        <f t="shared" si="49"/>
        <v>Dins Periode Legal</v>
      </c>
      <c r="M79" s="187" t="str">
        <f t="shared" si="50"/>
        <v>T1 - Dins Periode Legal</v>
      </c>
      <c r="N79" s="187" t="str">
        <f t="shared" si="53"/>
        <v>T1 - Import Total</v>
      </c>
      <c r="O79" s="193">
        <f t="shared" si="51"/>
        <v>2.6785133404668662E-2</v>
      </c>
      <c r="P79" s="192">
        <f t="shared" si="52"/>
        <v>1</v>
      </c>
    </row>
    <row r="80" spans="3:16" x14ac:dyDescent="0.25">
      <c r="C80" s="136">
        <v>44651</v>
      </c>
      <c r="D80" s="134" t="s">
        <v>880</v>
      </c>
      <c r="E80" s="180">
        <v>496.1</v>
      </c>
      <c r="F80" s="134" t="s">
        <v>881</v>
      </c>
      <c r="G80" s="134">
        <f t="shared" si="38"/>
        <v>3</v>
      </c>
      <c r="H80" s="105" t="str">
        <f>IF($G80="","",VLOOKUP($G80,APR.FP!$AJ$8:$AL$19,2,FALSE))</f>
        <v>T1</v>
      </c>
      <c r="I80" s="144">
        <f>IF($G80="","",VLOOKUP($G80,APR.FP!$AJ$8:$AL$19,3,FALSE))</f>
        <v>44651</v>
      </c>
      <c r="J80" s="147">
        <f t="shared" si="47"/>
        <v>0</v>
      </c>
      <c r="K80" s="138">
        <f t="shared" si="48"/>
        <v>0</v>
      </c>
      <c r="L80" s="187" t="str">
        <f t="shared" si="49"/>
        <v>Dins Periode Legal</v>
      </c>
      <c r="M80" s="187" t="str">
        <f t="shared" si="50"/>
        <v>T1 - Dins Periode Legal</v>
      </c>
      <c r="N80" s="187" t="str">
        <f t="shared" si="53"/>
        <v>T1 - Import Total</v>
      </c>
      <c r="O80" s="193">
        <f t="shared" si="51"/>
        <v>0</v>
      </c>
      <c r="P80" s="192">
        <f t="shared" si="52"/>
        <v>1</v>
      </c>
    </row>
    <row r="81" spans="3:16" x14ac:dyDescent="0.25">
      <c r="C81" s="136">
        <v>44648</v>
      </c>
      <c r="D81" s="134" t="s">
        <v>882</v>
      </c>
      <c r="E81" s="180">
        <v>471.9</v>
      </c>
      <c r="F81" s="134" t="s">
        <v>883</v>
      </c>
      <c r="G81" s="134">
        <f t="shared" si="38"/>
        <v>3</v>
      </c>
      <c r="H81" s="105" t="str">
        <f>IF($G81="","",VLOOKUP($G81,APR.FP!$AJ$8:$AL$19,2,FALSE))</f>
        <v>T1</v>
      </c>
      <c r="I81" s="144">
        <f>IF($G81="","",VLOOKUP($G81,APR.FP!$AJ$8:$AL$19,3,FALSE))</f>
        <v>44651</v>
      </c>
      <c r="J81" s="147">
        <f t="shared" si="47"/>
        <v>3</v>
      </c>
      <c r="K81" s="138">
        <f t="shared" si="48"/>
        <v>1415.6999999999998</v>
      </c>
      <c r="L81" s="187" t="str">
        <f t="shared" si="49"/>
        <v>Dins Periode Legal</v>
      </c>
      <c r="M81" s="187" t="str">
        <f t="shared" si="50"/>
        <v>T1 - Dins Periode Legal</v>
      </c>
      <c r="N81" s="187" t="str">
        <f t="shared" si="53"/>
        <v>T1 - Import Total</v>
      </c>
      <c r="O81" s="193">
        <f t="shared" si="51"/>
        <v>1.8720237638719106E-2</v>
      </c>
      <c r="P81" s="192">
        <f t="shared" si="52"/>
        <v>1</v>
      </c>
    </row>
    <row r="82" spans="3:16" x14ac:dyDescent="0.25">
      <c r="C82" s="136">
        <v>44648</v>
      </c>
      <c r="D82" s="134" t="s">
        <v>884</v>
      </c>
      <c r="E82" s="180">
        <v>133.1</v>
      </c>
      <c r="F82" s="134" t="s">
        <v>885</v>
      </c>
      <c r="G82" s="134">
        <f t="shared" si="38"/>
        <v>3</v>
      </c>
      <c r="H82" s="105" t="str">
        <f>IF($G82="","",VLOOKUP($G82,APR.FP!$AJ$8:$AL$19,2,FALSE))</f>
        <v>T1</v>
      </c>
      <c r="I82" s="144">
        <f>IF($G82="","",VLOOKUP($G82,APR.FP!$AJ$8:$AL$19,3,FALSE))</f>
        <v>44651</v>
      </c>
      <c r="J82" s="147">
        <f t="shared" si="47"/>
        <v>3</v>
      </c>
      <c r="K82" s="138">
        <f t="shared" si="48"/>
        <v>399.29999999999995</v>
      </c>
      <c r="L82" s="187" t="str">
        <f t="shared" si="49"/>
        <v>Dins Periode Legal</v>
      </c>
      <c r="M82" s="187" t="str">
        <f t="shared" si="50"/>
        <v>T1 - Dins Periode Legal</v>
      </c>
      <c r="N82" s="187" t="str">
        <f t="shared" si="53"/>
        <v>T1 - Import Total</v>
      </c>
      <c r="O82" s="193">
        <f t="shared" si="51"/>
        <v>5.2800670263053887E-3</v>
      </c>
      <c r="P82" s="192">
        <f t="shared" si="52"/>
        <v>1</v>
      </c>
    </row>
    <row r="83" spans="3:16" x14ac:dyDescent="0.25">
      <c r="E83" s="180"/>
      <c r="G83" s="134" t="str">
        <f t="shared" si="38"/>
        <v/>
      </c>
      <c r="H83" s="105" t="str">
        <f>IF($G83="","",VLOOKUP($G83,APR.FP!$AJ$8:$AL$19,2,FALSE))</f>
        <v/>
      </c>
      <c r="I83" s="144" t="str">
        <f>IF($G83="","",VLOOKUP($G83,APR.FP!$AJ$8:$AL$19,3,FALSE))</f>
        <v/>
      </c>
      <c r="J83" s="147">
        <f t="shared" si="47"/>
        <v>0</v>
      </c>
      <c r="K83" s="138">
        <f t="shared" si="48"/>
        <v>0</v>
      </c>
      <c r="L83" s="187" t="str">
        <f t="shared" si="49"/>
        <v>Dins Periode Legal</v>
      </c>
      <c r="M83" s="187" t="str">
        <f t="shared" si="50"/>
        <v xml:space="preserve"> - Dins Periode Legal</v>
      </c>
      <c r="N83" s="187" t="str">
        <f t="shared" si="53"/>
        <v xml:space="preserve"> - Import Total</v>
      </c>
      <c r="O83" s="193">
        <f t="shared" si="51"/>
        <v>0</v>
      </c>
      <c r="P83" s="192">
        <f t="shared" si="52"/>
        <v>0</v>
      </c>
    </row>
    <row r="84" spans="3:16" x14ac:dyDescent="0.25">
      <c r="E84" s="180"/>
      <c r="G84" s="134" t="str">
        <f t="shared" si="38"/>
        <v/>
      </c>
      <c r="H84" s="105" t="str">
        <f>IF($G84="","",VLOOKUP($G84,APR.FP!$AJ$8:$AL$19,2,FALSE))</f>
        <v/>
      </c>
      <c r="I84" s="144" t="str">
        <f>IF($G84="","",VLOOKUP($G84,APR.FP!$AJ$8:$AL$19,3,FALSE))</f>
        <v/>
      </c>
      <c r="J84" s="147">
        <f t="shared" si="47"/>
        <v>0</v>
      </c>
      <c r="K84" s="138">
        <f t="shared" si="48"/>
        <v>0</v>
      </c>
      <c r="L84" s="187" t="str">
        <f t="shared" si="49"/>
        <v>Dins Periode Legal</v>
      </c>
      <c r="M84" s="187" t="str">
        <f t="shared" si="50"/>
        <v xml:space="preserve"> - Dins Periode Legal</v>
      </c>
      <c r="N84" s="187" t="str">
        <f t="shared" si="53"/>
        <v xml:space="preserve"> - Import Total</v>
      </c>
      <c r="O84" s="193">
        <f t="shared" si="51"/>
        <v>0</v>
      </c>
      <c r="P84" s="192">
        <f t="shared" si="52"/>
        <v>0</v>
      </c>
    </row>
    <row r="85" spans="3:16" x14ac:dyDescent="0.25">
      <c r="E85" s="180"/>
      <c r="G85" s="134" t="str">
        <f t="shared" si="38"/>
        <v/>
      </c>
      <c r="H85" s="105" t="str">
        <f>IF($G85="","",VLOOKUP($G85,APR.FP!$AJ$8:$AL$19,2,FALSE))</f>
        <v/>
      </c>
      <c r="I85" s="144" t="str">
        <f>IF($G85="","",VLOOKUP($G85,APR.FP!$AJ$8:$AL$19,3,FALSE))</f>
        <v/>
      </c>
      <c r="J85" s="147">
        <f t="shared" si="47"/>
        <v>0</v>
      </c>
      <c r="K85" s="138">
        <f t="shared" si="48"/>
        <v>0</v>
      </c>
      <c r="L85" s="187" t="str">
        <f t="shared" si="49"/>
        <v>Dins Periode Legal</v>
      </c>
      <c r="M85" s="187" t="str">
        <f t="shared" si="50"/>
        <v xml:space="preserve"> - Dins Periode Legal</v>
      </c>
      <c r="N85" s="187" t="str">
        <f t="shared" si="53"/>
        <v xml:space="preserve"> - Import Total</v>
      </c>
      <c r="O85" s="193">
        <f t="shared" si="51"/>
        <v>0</v>
      </c>
      <c r="P85" s="192">
        <f t="shared" si="52"/>
        <v>0</v>
      </c>
    </row>
    <row r="86" spans="3:16" x14ac:dyDescent="0.25">
      <c r="E86" s="180"/>
      <c r="G86" s="134" t="str">
        <f t="shared" si="38"/>
        <v/>
      </c>
      <c r="H86" s="105" t="str">
        <f>IF($G86="","",VLOOKUP($G86,APR.FP!$AJ$8:$AL$19,2,FALSE))</f>
        <v/>
      </c>
      <c r="I86" s="144" t="str">
        <f>IF($G86="","",VLOOKUP($G86,APR.FP!$AJ$8:$AL$19,3,FALSE))</f>
        <v/>
      </c>
      <c r="J86" s="147">
        <f t="shared" si="47"/>
        <v>0</v>
      </c>
      <c r="K86" s="138">
        <f t="shared" si="48"/>
        <v>0</v>
      </c>
      <c r="L86" s="187" t="str">
        <f t="shared" si="49"/>
        <v>Dins Periode Legal</v>
      </c>
      <c r="M86" s="187" t="str">
        <f t="shared" si="50"/>
        <v xml:space="preserve"> - Dins Periode Legal</v>
      </c>
      <c r="N86" s="187" t="str">
        <f t="shared" si="53"/>
        <v xml:space="preserve"> - Import Total</v>
      </c>
      <c r="O86" s="193">
        <f t="shared" si="51"/>
        <v>0</v>
      </c>
      <c r="P86" s="192">
        <f t="shared" si="52"/>
        <v>0</v>
      </c>
    </row>
    <row r="87" spans="3:16" x14ac:dyDescent="0.25">
      <c r="E87" s="180"/>
      <c r="G87" s="134" t="str">
        <f t="shared" ref="G87:G150" si="54">IF(C87="","",MONTH(C87))</f>
        <v/>
      </c>
      <c r="H87" s="105" t="str">
        <f>IF($G87="","",VLOOKUP($G87,APR.FP!$AJ$8:$AL$19,2,FALSE))</f>
        <v/>
      </c>
      <c r="I87" s="144" t="str">
        <f>IF($G87="","",VLOOKUP($G87,APR.FP!$AJ$8:$AL$19,3,FALSE))</f>
        <v/>
      </c>
      <c r="J87" s="147">
        <f t="shared" si="47"/>
        <v>0</v>
      </c>
      <c r="K87" s="138">
        <f t="shared" si="48"/>
        <v>0</v>
      </c>
      <c r="L87" s="187" t="str">
        <f t="shared" si="49"/>
        <v>Dins Periode Legal</v>
      </c>
      <c r="M87" s="187" t="str">
        <f t="shared" si="50"/>
        <v xml:space="preserve"> - Dins Periode Legal</v>
      </c>
      <c r="N87" s="187" t="str">
        <f t="shared" si="53"/>
        <v xml:space="preserve"> - Import Total</v>
      </c>
      <c r="O87" s="193">
        <f t="shared" si="51"/>
        <v>0</v>
      </c>
      <c r="P87" s="192">
        <f t="shared" si="52"/>
        <v>0</v>
      </c>
    </row>
    <row r="88" spans="3:16" x14ac:dyDescent="0.25">
      <c r="E88" s="180"/>
      <c r="G88" s="134" t="str">
        <f t="shared" si="54"/>
        <v/>
      </c>
      <c r="H88" s="105" t="str">
        <f>IF($G88="","",VLOOKUP($G88,APR.FP!$AJ$8:$AL$19,2,FALSE))</f>
        <v/>
      </c>
      <c r="I88" s="144" t="str">
        <f>IF($G88="","",VLOOKUP($G88,APR.FP!$AJ$8:$AL$19,3,FALSE))</f>
        <v/>
      </c>
      <c r="J88" s="147">
        <f t="shared" si="47"/>
        <v>0</v>
      </c>
      <c r="K88" s="138">
        <f t="shared" si="48"/>
        <v>0</v>
      </c>
      <c r="L88" s="187" t="str">
        <f t="shared" si="49"/>
        <v>Dins Periode Legal</v>
      </c>
      <c r="M88" s="187" t="str">
        <f t="shared" si="50"/>
        <v xml:space="preserve"> - Dins Periode Legal</v>
      </c>
      <c r="N88" s="187" t="str">
        <f t="shared" si="53"/>
        <v xml:space="preserve"> - Import Total</v>
      </c>
      <c r="O88" s="193">
        <f t="shared" si="51"/>
        <v>0</v>
      </c>
      <c r="P88" s="192">
        <f t="shared" si="52"/>
        <v>0</v>
      </c>
    </row>
    <row r="89" spans="3:16" x14ac:dyDescent="0.25">
      <c r="E89" s="180"/>
      <c r="G89" s="134" t="str">
        <f t="shared" si="54"/>
        <v/>
      </c>
      <c r="H89" s="105" t="str">
        <f>IF($G89="","",VLOOKUP($G89,APR.FP!$AJ$8:$AL$19,2,FALSE))</f>
        <v/>
      </c>
      <c r="I89" s="144" t="str">
        <f>IF($G89="","",VLOOKUP($G89,APR.FP!$AJ$8:$AL$19,3,FALSE))</f>
        <v/>
      </c>
      <c r="J89" s="147">
        <f t="shared" si="47"/>
        <v>0</v>
      </c>
      <c r="K89" s="138">
        <f t="shared" si="48"/>
        <v>0</v>
      </c>
      <c r="L89" s="187" t="str">
        <f t="shared" si="49"/>
        <v>Dins Periode Legal</v>
      </c>
      <c r="M89" s="187" t="str">
        <f t="shared" si="50"/>
        <v xml:space="preserve"> - Dins Periode Legal</v>
      </c>
      <c r="N89" s="187" t="str">
        <f t="shared" si="53"/>
        <v xml:space="preserve"> - Import Total</v>
      </c>
      <c r="O89" s="193">
        <f t="shared" si="51"/>
        <v>0</v>
      </c>
      <c r="P89" s="192">
        <f t="shared" si="52"/>
        <v>0</v>
      </c>
    </row>
    <row r="90" spans="3:16" x14ac:dyDescent="0.25">
      <c r="E90" s="180"/>
      <c r="G90" s="134" t="str">
        <f t="shared" si="54"/>
        <v/>
      </c>
      <c r="H90" s="105" t="str">
        <f>IF($G90="","",VLOOKUP($G90,APR.FP!$AJ$8:$AL$19,2,FALSE))</f>
        <v/>
      </c>
      <c r="I90" s="144" t="str">
        <f>IF($G90="","",VLOOKUP($G90,APR.FP!$AJ$8:$AL$19,3,FALSE))</f>
        <v/>
      </c>
      <c r="J90" s="147">
        <f t="shared" si="47"/>
        <v>0</v>
      </c>
      <c r="K90" s="138">
        <f t="shared" si="48"/>
        <v>0</v>
      </c>
      <c r="L90" s="187" t="str">
        <f t="shared" si="49"/>
        <v>Dins Periode Legal</v>
      </c>
      <c r="M90" s="187" t="str">
        <f t="shared" si="50"/>
        <v xml:space="preserve"> - Dins Periode Legal</v>
      </c>
      <c r="N90" s="187" t="str">
        <f t="shared" si="53"/>
        <v xml:space="preserve"> - Import Total</v>
      </c>
      <c r="O90" s="193">
        <f t="shared" si="51"/>
        <v>0</v>
      </c>
      <c r="P90" s="192">
        <f t="shared" si="52"/>
        <v>0</v>
      </c>
    </row>
    <row r="91" spans="3:16" x14ac:dyDescent="0.25">
      <c r="E91" s="180"/>
      <c r="G91" s="134" t="str">
        <f t="shared" si="54"/>
        <v/>
      </c>
      <c r="H91" s="105" t="str">
        <f>IF($G91="","",VLOOKUP($G91,APR.FP!$AJ$8:$AL$19,2,FALSE))</f>
        <v/>
      </c>
      <c r="I91" s="144" t="str">
        <f>IF($G91="","",VLOOKUP($G91,APR.FP!$AJ$8:$AL$19,3,FALSE))</f>
        <v/>
      </c>
      <c r="J91" s="147">
        <f t="shared" si="47"/>
        <v>0</v>
      </c>
      <c r="K91" s="138">
        <f t="shared" si="48"/>
        <v>0</v>
      </c>
      <c r="L91" s="187" t="str">
        <f t="shared" si="49"/>
        <v>Dins Periode Legal</v>
      </c>
      <c r="M91" s="187" t="str">
        <f t="shared" si="50"/>
        <v xml:space="preserve"> - Dins Periode Legal</v>
      </c>
      <c r="N91" s="187" t="str">
        <f t="shared" si="53"/>
        <v xml:space="preserve"> - Import Total</v>
      </c>
      <c r="O91" s="193">
        <f t="shared" si="51"/>
        <v>0</v>
      </c>
      <c r="P91" s="192">
        <f t="shared" si="52"/>
        <v>0</v>
      </c>
    </row>
    <row r="92" spans="3:16" x14ac:dyDescent="0.25">
      <c r="E92" s="180"/>
      <c r="G92" s="134" t="str">
        <f t="shared" si="54"/>
        <v/>
      </c>
      <c r="H92" s="105" t="str">
        <f>IF($G92="","",VLOOKUP($G92,APR.FP!$AJ$8:$AL$19,2,FALSE))</f>
        <v/>
      </c>
      <c r="I92" s="144" t="str">
        <f>IF($G92="","",VLOOKUP($G92,APR.FP!$AJ$8:$AL$19,3,FALSE))</f>
        <v/>
      </c>
      <c r="J92" s="147">
        <f t="shared" si="47"/>
        <v>0</v>
      </c>
      <c r="K92" s="138">
        <f t="shared" si="48"/>
        <v>0</v>
      </c>
      <c r="L92" s="187" t="str">
        <f t="shared" si="49"/>
        <v>Dins Periode Legal</v>
      </c>
      <c r="M92" s="187" t="str">
        <f t="shared" si="50"/>
        <v xml:space="preserve"> - Dins Periode Legal</v>
      </c>
      <c r="N92" s="187" t="str">
        <f t="shared" si="53"/>
        <v xml:space="preserve"> - Import Total</v>
      </c>
      <c r="O92" s="193">
        <f t="shared" si="51"/>
        <v>0</v>
      </c>
      <c r="P92" s="192">
        <f t="shared" si="52"/>
        <v>0</v>
      </c>
    </row>
    <row r="93" spans="3:16" x14ac:dyDescent="0.25">
      <c r="E93" s="180"/>
      <c r="G93" s="134" t="str">
        <f t="shared" si="54"/>
        <v/>
      </c>
      <c r="H93" s="105" t="str">
        <f>IF($G93="","",VLOOKUP($G93,APR.FP!$AJ$8:$AL$19,2,FALSE))</f>
        <v/>
      </c>
      <c r="I93" s="144" t="str">
        <f>IF($G93="","",VLOOKUP($G93,APR.FP!$AJ$8:$AL$19,3,FALSE))</f>
        <v/>
      </c>
      <c r="J93" s="147">
        <f t="shared" si="47"/>
        <v>0</v>
      </c>
      <c r="K93" s="138">
        <f t="shared" si="48"/>
        <v>0</v>
      </c>
      <c r="L93" s="187" t="str">
        <f t="shared" si="49"/>
        <v>Dins Periode Legal</v>
      </c>
      <c r="M93" s="187" t="str">
        <f t="shared" si="50"/>
        <v xml:space="preserve"> - Dins Periode Legal</v>
      </c>
      <c r="N93" s="187" t="str">
        <f t="shared" si="53"/>
        <v xml:space="preserve"> - Import Total</v>
      </c>
      <c r="O93" s="193">
        <f t="shared" si="51"/>
        <v>0</v>
      </c>
      <c r="P93" s="192">
        <f t="shared" si="52"/>
        <v>0</v>
      </c>
    </row>
    <row r="94" spans="3:16" x14ac:dyDescent="0.25">
      <c r="E94" s="180"/>
      <c r="G94" s="134" t="str">
        <f t="shared" si="54"/>
        <v/>
      </c>
      <c r="H94" s="105" t="str">
        <f>IF($G94="","",VLOOKUP($G94,APR.FP!$AJ$8:$AL$19,2,FALSE))</f>
        <v/>
      </c>
      <c r="I94" s="144" t="str">
        <f>IF($G94="","",VLOOKUP($G94,APR.FP!$AJ$8:$AL$19,3,FALSE))</f>
        <v/>
      </c>
      <c r="J94" s="147">
        <f t="shared" si="47"/>
        <v>0</v>
      </c>
      <c r="K94" s="138">
        <f t="shared" si="48"/>
        <v>0</v>
      </c>
      <c r="L94" s="187" t="str">
        <f t="shared" si="49"/>
        <v>Dins Periode Legal</v>
      </c>
      <c r="M94" s="187" t="str">
        <f t="shared" si="50"/>
        <v xml:space="preserve"> - Dins Periode Legal</v>
      </c>
      <c r="N94" s="187" t="str">
        <f t="shared" si="53"/>
        <v xml:space="preserve"> - Import Total</v>
      </c>
      <c r="O94" s="193">
        <f t="shared" si="51"/>
        <v>0</v>
      </c>
      <c r="P94" s="192">
        <f t="shared" si="52"/>
        <v>0</v>
      </c>
    </row>
    <row r="95" spans="3:16" x14ac:dyDescent="0.25">
      <c r="E95" s="180"/>
      <c r="G95" s="134" t="str">
        <f t="shared" si="54"/>
        <v/>
      </c>
      <c r="H95" s="105" t="str">
        <f>IF($G95="","",VLOOKUP($G95,APR.FP!$AJ$8:$AL$19,2,FALSE))</f>
        <v/>
      </c>
      <c r="I95" s="144" t="str">
        <f>IF($G95="","",VLOOKUP($G95,APR.FP!$AJ$8:$AL$19,3,FALSE))</f>
        <v/>
      </c>
      <c r="J95" s="147">
        <f t="shared" si="47"/>
        <v>0</v>
      </c>
      <c r="K95" s="138">
        <f t="shared" si="48"/>
        <v>0</v>
      </c>
      <c r="L95" s="187" t="str">
        <f t="shared" si="49"/>
        <v>Dins Periode Legal</v>
      </c>
      <c r="M95" s="187" t="str">
        <f t="shared" si="50"/>
        <v xml:space="preserve"> - Dins Periode Legal</v>
      </c>
      <c r="N95" s="187" t="str">
        <f t="shared" si="53"/>
        <v xml:space="preserve"> - Import Total</v>
      </c>
      <c r="O95" s="193">
        <f t="shared" si="51"/>
        <v>0</v>
      </c>
      <c r="P95" s="192">
        <f t="shared" si="52"/>
        <v>0</v>
      </c>
    </row>
    <row r="96" spans="3:16" x14ac:dyDescent="0.25">
      <c r="E96" s="180"/>
      <c r="G96" s="134" t="str">
        <f t="shared" si="54"/>
        <v/>
      </c>
      <c r="H96" s="105" t="str">
        <f>IF($G96="","",VLOOKUP($G96,APR.FP!$AJ$8:$AL$19,2,FALSE))</f>
        <v/>
      </c>
      <c r="I96" s="144" t="str">
        <f>IF($G96="","",VLOOKUP($G96,APR.FP!$AJ$8:$AL$19,3,FALSE))</f>
        <v/>
      </c>
      <c r="J96" s="147">
        <f t="shared" si="47"/>
        <v>0</v>
      </c>
      <c r="K96" s="138">
        <f t="shared" si="48"/>
        <v>0</v>
      </c>
      <c r="L96" s="187" t="str">
        <f t="shared" si="49"/>
        <v>Dins Periode Legal</v>
      </c>
      <c r="M96" s="187" t="str">
        <f t="shared" si="50"/>
        <v xml:space="preserve"> - Dins Periode Legal</v>
      </c>
      <c r="N96" s="187" t="str">
        <f t="shared" si="53"/>
        <v xml:space="preserve"> - Import Total</v>
      </c>
      <c r="O96" s="193">
        <f t="shared" si="51"/>
        <v>0</v>
      </c>
      <c r="P96" s="192">
        <f t="shared" si="52"/>
        <v>0</v>
      </c>
    </row>
    <row r="97" spans="5:16" x14ac:dyDescent="0.25">
      <c r="E97" s="180"/>
      <c r="G97" s="134" t="str">
        <f t="shared" si="54"/>
        <v/>
      </c>
      <c r="H97" s="105" t="str">
        <f>IF($G97="","",VLOOKUP($G97,APR.FP!$AJ$8:$AL$19,2,FALSE))</f>
        <v/>
      </c>
      <c r="I97" s="144" t="str">
        <f>IF($G97="","",VLOOKUP($G97,APR.FP!$AJ$8:$AL$19,3,FALSE))</f>
        <v/>
      </c>
      <c r="J97" s="147">
        <f t="shared" si="47"/>
        <v>0</v>
      </c>
      <c r="K97" s="138">
        <f t="shared" si="48"/>
        <v>0</v>
      </c>
      <c r="L97" s="187" t="str">
        <f t="shared" si="49"/>
        <v>Dins Periode Legal</v>
      </c>
      <c r="M97" s="187" t="str">
        <f t="shared" si="50"/>
        <v xml:space="preserve"> - Dins Periode Legal</v>
      </c>
      <c r="N97" s="187" t="str">
        <f t="shared" si="53"/>
        <v xml:space="preserve"> - Import Total</v>
      </c>
      <c r="O97" s="193">
        <f t="shared" si="51"/>
        <v>0</v>
      </c>
      <c r="P97" s="192">
        <f t="shared" si="52"/>
        <v>0</v>
      </c>
    </row>
    <row r="98" spans="5:16" x14ac:dyDescent="0.25">
      <c r="E98" s="180"/>
      <c r="G98" s="134" t="str">
        <f t="shared" si="54"/>
        <v/>
      </c>
      <c r="H98" s="105" t="str">
        <f>IF($G98="","",VLOOKUP($G98,APR.FP!$AJ$8:$AL$19,2,FALSE))</f>
        <v/>
      </c>
      <c r="I98" s="144" t="str">
        <f>IF($G98="","",VLOOKUP($G98,APR.FP!$AJ$8:$AL$19,3,FALSE))</f>
        <v/>
      </c>
      <c r="J98" s="147">
        <f t="shared" si="47"/>
        <v>0</v>
      </c>
      <c r="K98" s="138">
        <f t="shared" si="48"/>
        <v>0</v>
      </c>
      <c r="L98" s="187" t="str">
        <f t="shared" si="49"/>
        <v>Dins Periode Legal</v>
      </c>
      <c r="M98" s="187" t="str">
        <f t="shared" si="50"/>
        <v xml:space="preserve"> - Dins Periode Legal</v>
      </c>
      <c r="N98" s="187" t="str">
        <f t="shared" si="53"/>
        <v xml:space="preserve"> - Import Total</v>
      </c>
      <c r="O98" s="193">
        <f t="shared" si="51"/>
        <v>0</v>
      </c>
      <c r="P98" s="192">
        <f t="shared" si="52"/>
        <v>0</v>
      </c>
    </row>
    <row r="99" spans="5:16" x14ac:dyDescent="0.25">
      <c r="E99" s="180"/>
      <c r="G99" s="134" t="str">
        <f t="shared" si="54"/>
        <v/>
      </c>
      <c r="H99" s="105" t="str">
        <f>IF($G99="","",VLOOKUP($G99,APR.FP!$AJ$8:$AL$19,2,FALSE))</f>
        <v/>
      </c>
      <c r="I99" s="144" t="str">
        <f>IF($G99="","",VLOOKUP($G99,APR.FP!$AJ$8:$AL$19,3,FALSE))</f>
        <v/>
      </c>
      <c r="J99" s="147">
        <f t="shared" si="47"/>
        <v>0</v>
      </c>
      <c r="K99" s="138">
        <f t="shared" si="48"/>
        <v>0</v>
      </c>
      <c r="L99" s="187" t="str">
        <f t="shared" si="49"/>
        <v>Dins Periode Legal</v>
      </c>
      <c r="M99" s="187" t="str">
        <f t="shared" si="50"/>
        <v xml:space="preserve"> - Dins Periode Legal</v>
      </c>
      <c r="N99" s="187" t="str">
        <f t="shared" si="53"/>
        <v xml:space="preserve"> - Import Total</v>
      </c>
      <c r="O99" s="193">
        <f t="shared" si="51"/>
        <v>0</v>
      </c>
      <c r="P99" s="192">
        <f t="shared" si="52"/>
        <v>0</v>
      </c>
    </row>
    <row r="100" spans="5:16" x14ac:dyDescent="0.25">
      <c r="E100" s="180"/>
      <c r="G100" s="134" t="str">
        <f t="shared" si="54"/>
        <v/>
      </c>
      <c r="H100" s="105" t="str">
        <f>IF($G100="","",VLOOKUP($G100,APR.FP!$AJ$8:$AL$19,2,FALSE))</f>
        <v/>
      </c>
      <c r="I100" s="144" t="str">
        <f>IF($G100="","",VLOOKUP($G100,APR.FP!$AJ$8:$AL$19,3,FALSE))</f>
        <v/>
      </c>
      <c r="J100" s="147">
        <f t="shared" si="47"/>
        <v>0</v>
      </c>
      <c r="K100" s="138">
        <f t="shared" si="48"/>
        <v>0</v>
      </c>
      <c r="L100" s="187" t="str">
        <f t="shared" si="49"/>
        <v>Dins Periode Legal</v>
      </c>
      <c r="M100" s="187" t="str">
        <f t="shared" si="50"/>
        <v xml:space="preserve"> - Dins Periode Legal</v>
      </c>
      <c r="N100" s="187" t="str">
        <f t="shared" si="53"/>
        <v xml:space="preserve"> - Import Total</v>
      </c>
      <c r="O100" s="193">
        <f t="shared" si="51"/>
        <v>0</v>
      </c>
      <c r="P100" s="192">
        <f t="shared" si="52"/>
        <v>0</v>
      </c>
    </row>
    <row r="101" spans="5:16" x14ac:dyDescent="0.25">
      <c r="E101" s="180"/>
      <c r="G101" s="134" t="str">
        <f t="shared" si="54"/>
        <v/>
      </c>
      <c r="H101" s="105" t="str">
        <f>IF($G101="","",VLOOKUP($G101,APR.FP!$AJ$8:$AL$19,2,FALSE))</f>
        <v/>
      </c>
      <c r="I101" s="144" t="str">
        <f>IF($G101="","",VLOOKUP($G101,APR.FP!$AJ$8:$AL$19,3,FALSE))</f>
        <v/>
      </c>
      <c r="J101" s="147">
        <f t="shared" si="47"/>
        <v>0</v>
      </c>
      <c r="K101" s="138">
        <f t="shared" si="48"/>
        <v>0</v>
      </c>
      <c r="L101" s="187" t="str">
        <f t="shared" si="49"/>
        <v>Dins Periode Legal</v>
      </c>
      <c r="M101" s="187" t="str">
        <f t="shared" si="50"/>
        <v xml:space="preserve"> - Dins Periode Legal</v>
      </c>
      <c r="N101" s="187" t="str">
        <f t="shared" si="53"/>
        <v xml:space="preserve"> - Import Total</v>
      </c>
      <c r="O101" s="193">
        <f t="shared" si="51"/>
        <v>0</v>
      </c>
      <c r="P101" s="192">
        <f t="shared" si="52"/>
        <v>0</v>
      </c>
    </row>
    <row r="102" spans="5:16" x14ac:dyDescent="0.25">
      <c r="E102" s="180"/>
      <c r="G102" s="134" t="str">
        <f t="shared" si="54"/>
        <v/>
      </c>
      <c r="H102" s="105" t="str">
        <f>IF($G102="","",VLOOKUP($G102,APR.FP!$AJ$8:$AL$19,2,FALSE))</f>
        <v/>
      </c>
      <c r="I102" s="144" t="str">
        <f>IF($G102="","",VLOOKUP($G102,APR.FP!$AJ$8:$AL$19,3,FALSE))</f>
        <v/>
      </c>
      <c r="J102" s="147">
        <f t="shared" si="47"/>
        <v>0</v>
      </c>
      <c r="K102" s="138">
        <f t="shared" si="48"/>
        <v>0</v>
      </c>
      <c r="L102" s="187" t="str">
        <f t="shared" si="49"/>
        <v>Dins Periode Legal</v>
      </c>
      <c r="M102" s="187" t="str">
        <f t="shared" si="50"/>
        <v xml:space="preserve"> - Dins Periode Legal</v>
      </c>
      <c r="N102" s="187" t="str">
        <f t="shared" si="53"/>
        <v xml:space="preserve"> - Import Total</v>
      </c>
      <c r="O102" s="193">
        <f t="shared" si="51"/>
        <v>0</v>
      </c>
      <c r="P102" s="192">
        <f t="shared" si="52"/>
        <v>0</v>
      </c>
    </row>
    <row r="103" spans="5:16" x14ac:dyDescent="0.25">
      <c r="E103" s="180"/>
      <c r="G103" s="134" t="str">
        <f t="shared" si="54"/>
        <v/>
      </c>
      <c r="H103" s="105" t="str">
        <f>IF($G103="","",VLOOKUP($G103,APR.FP!$AJ$8:$AL$19,2,FALSE))</f>
        <v/>
      </c>
      <c r="I103" s="144" t="str">
        <f>IF($G103="","",VLOOKUP($G103,APR.FP!$AJ$8:$AL$19,3,FALSE))</f>
        <v/>
      </c>
      <c r="J103" s="147">
        <f t="shared" si="47"/>
        <v>0</v>
      </c>
      <c r="K103" s="138">
        <f t="shared" si="48"/>
        <v>0</v>
      </c>
      <c r="L103" s="187" t="str">
        <f t="shared" si="49"/>
        <v>Dins Periode Legal</v>
      </c>
      <c r="M103" s="187" t="str">
        <f t="shared" si="50"/>
        <v xml:space="preserve"> - Dins Periode Legal</v>
      </c>
      <c r="N103" s="187" t="str">
        <f t="shared" si="53"/>
        <v xml:space="preserve"> - Import Total</v>
      </c>
      <c r="O103" s="193">
        <f t="shared" si="51"/>
        <v>0</v>
      </c>
      <c r="P103" s="192">
        <f t="shared" si="52"/>
        <v>0</v>
      </c>
    </row>
    <row r="104" spans="5:16" x14ac:dyDescent="0.25">
      <c r="E104" s="180"/>
      <c r="G104" s="134" t="str">
        <f t="shared" si="54"/>
        <v/>
      </c>
      <c r="H104" s="105" t="str">
        <f>IF($G104="","",VLOOKUP($G104,APR.FP!$AJ$8:$AL$19,2,FALSE))</f>
        <v/>
      </c>
      <c r="I104" s="144" t="str">
        <f>IF($G104="","",VLOOKUP($G104,APR.FP!$AJ$8:$AL$19,3,FALSE))</f>
        <v/>
      </c>
      <c r="J104" s="147">
        <f t="shared" si="47"/>
        <v>0</v>
      </c>
      <c r="K104" s="138">
        <f t="shared" si="48"/>
        <v>0</v>
      </c>
      <c r="L104" s="187" t="str">
        <f t="shared" si="49"/>
        <v>Dins Periode Legal</v>
      </c>
      <c r="M104" s="187" t="str">
        <f t="shared" si="50"/>
        <v xml:space="preserve"> - Dins Periode Legal</v>
      </c>
      <c r="N104" s="187" t="str">
        <f t="shared" si="53"/>
        <v xml:space="preserve"> - Import Total</v>
      </c>
      <c r="O104" s="193">
        <f t="shared" si="51"/>
        <v>0</v>
      </c>
      <c r="P104" s="192">
        <f t="shared" si="52"/>
        <v>0</v>
      </c>
    </row>
    <row r="105" spans="5:16" x14ac:dyDescent="0.25">
      <c r="E105" s="180"/>
      <c r="G105" s="134" t="str">
        <f t="shared" si="54"/>
        <v/>
      </c>
      <c r="H105" s="105" t="str">
        <f>IF($G105="","",VLOOKUP($G105,APR.FP!$AJ$8:$AL$19,2,FALSE))</f>
        <v/>
      </c>
      <c r="I105" s="144" t="str">
        <f>IF($G105="","",VLOOKUP($G105,APR.FP!$AJ$8:$AL$19,3,FALSE))</f>
        <v/>
      </c>
      <c r="J105" s="147">
        <f t="shared" si="47"/>
        <v>0</v>
      </c>
      <c r="K105" s="138">
        <f t="shared" si="48"/>
        <v>0</v>
      </c>
      <c r="L105" s="187" t="str">
        <f t="shared" si="49"/>
        <v>Dins Periode Legal</v>
      </c>
      <c r="M105" s="187" t="str">
        <f t="shared" si="50"/>
        <v xml:space="preserve"> - Dins Periode Legal</v>
      </c>
      <c r="N105" s="187" t="str">
        <f t="shared" si="53"/>
        <v xml:space="preserve"> - Import Total</v>
      </c>
      <c r="O105" s="193">
        <f t="shared" si="51"/>
        <v>0</v>
      </c>
      <c r="P105" s="192">
        <f t="shared" si="52"/>
        <v>0</v>
      </c>
    </row>
    <row r="106" spans="5:16" x14ac:dyDescent="0.25">
      <c r="E106" s="180"/>
      <c r="G106" s="134" t="str">
        <f t="shared" si="54"/>
        <v/>
      </c>
      <c r="H106" s="105" t="str">
        <f>IF($G106="","",VLOOKUP($G106,APR.FP!$AJ$8:$AL$19,2,FALSE))</f>
        <v/>
      </c>
      <c r="I106" s="144" t="str">
        <f>IF($G106="","",VLOOKUP($G106,APR.FP!$AJ$8:$AL$19,3,FALSE))</f>
        <v/>
      </c>
      <c r="J106" s="147">
        <f t="shared" si="47"/>
        <v>0</v>
      </c>
      <c r="K106" s="138">
        <f t="shared" si="48"/>
        <v>0</v>
      </c>
      <c r="L106" s="187" t="str">
        <f t="shared" si="49"/>
        <v>Dins Periode Legal</v>
      </c>
      <c r="M106" s="187" t="str">
        <f t="shared" si="50"/>
        <v xml:space="preserve"> - Dins Periode Legal</v>
      </c>
      <c r="N106" s="187" t="str">
        <f t="shared" si="53"/>
        <v xml:space="preserve"> - Import Total</v>
      </c>
      <c r="O106" s="193">
        <f t="shared" si="51"/>
        <v>0</v>
      </c>
      <c r="P106" s="192">
        <f t="shared" si="52"/>
        <v>0</v>
      </c>
    </row>
    <row r="107" spans="5:16" x14ac:dyDescent="0.25">
      <c r="E107" s="180"/>
      <c r="G107" s="134" t="str">
        <f t="shared" si="54"/>
        <v/>
      </c>
      <c r="H107" s="105" t="str">
        <f>IF($G107="","",VLOOKUP($G107,APR.FP!$AJ$8:$AL$19,2,FALSE))</f>
        <v/>
      </c>
      <c r="I107" s="144" t="str">
        <f>IF($G107="","",VLOOKUP($G107,APR.FP!$AJ$8:$AL$19,3,FALSE))</f>
        <v/>
      </c>
      <c r="J107" s="147">
        <f t="shared" si="47"/>
        <v>0</v>
      </c>
      <c r="K107" s="138">
        <f t="shared" si="48"/>
        <v>0</v>
      </c>
      <c r="L107" s="187" t="str">
        <f t="shared" si="49"/>
        <v>Dins Periode Legal</v>
      </c>
      <c r="M107" s="187" t="str">
        <f t="shared" si="50"/>
        <v xml:space="preserve"> - Dins Periode Legal</v>
      </c>
      <c r="N107" s="187" t="str">
        <f t="shared" si="53"/>
        <v xml:space="preserve"> - Import Total</v>
      </c>
      <c r="O107" s="193">
        <f t="shared" si="51"/>
        <v>0</v>
      </c>
      <c r="P107" s="192">
        <f t="shared" si="52"/>
        <v>0</v>
      </c>
    </row>
    <row r="108" spans="5:16" x14ac:dyDescent="0.25">
      <c r="E108" s="180"/>
      <c r="G108" s="134" t="str">
        <f t="shared" si="54"/>
        <v/>
      </c>
      <c r="H108" s="105" t="str">
        <f>IF($G108="","",VLOOKUP($G108,APR.FP!$AJ$8:$AL$19,2,FALSE))</f>
        <v/>
      </c>
      <c r="I108" s="144" t="str">
        <f>IF($G108="","",VLOOKUP($G108,APR.FP!$AJ$8:$AL$19,3,FALSE))</f>
        <v/>
      </c>
      <c r="J108" s="147">
        <f t="shared" si="47"/>
        <v>0</v>
      </c>
      <c r="K108" s="138">
        <f t="shared" si="48"/>
        <v>0</v>
      </c>
      <c r="L108" s="187" t="str">
        <f t="shared" si="49"/>
        <v>Dins Periode Legal</v>
      </c>
      <c r="M108" s="187" t="str">
        <f t="shared" si="50"/>
        <v xml:space="preserve"> - Dins Periode Legal</v>
      </c>
      <c r="N108" s="187" t="str">
        <f t="shared" si="53"/>
        <v xml:space="preserve"> - Import Total</v>
      </c>
      <c r="O108" s="193">
        <f t="shared" si="51"/>
        <v>0</v>
      </c>
      <c r="P108" s="192">
        <f t="shared" si="52"/>
        <v>0</v>
      </c>
    </row>
    <row r="109" spans="5:16" x14ac:dyDescent="0.25">
      <c r="E109" s="180"/>
      <c r="G109" s="134" t="str">
        <f t="shared" si="54"/>
        <v/>
      </c>
      <c r="H109" s="105" t="str">
        <f>IF($G109="","",VLOOKUP($G109,APR.FP!$AJ$8:$AL$19,2,FALSE))</f>
        <v/>
      </c>
      <c r="I109" s="144" t="str">
        <f>IF($G109="","",VLOOKUP($G109,APR.FP!$AJ$8:$AL$19,3,FALSE))</f>
        <v/>
      </c>
      <c r="J109" s="147">
        <f t="shared" si="47"/>
        <v>0</v>
      </c>
      <c r="K109" s="138">
        <f t="shared" si="48"/>
        <v>0</v>
      </c>
      <c r="L109" s="187" t="str">
        <f t="shared" si="49"/>
        <v>Dins Periode Legal</v>
      </c>
      <c r="M109" s="187" t="str">
        <f t="shared" si="50"/>
        <v xml:space="preserve"> - Dins Periode Legal</v>
      </c>
      <c r="N109" s="187" t="str">
        <f t="shared" si="53"/>
        <v xml:space="preserve"> - Import Total</v>
      </c>
      <c r="O109" s="193">
        <f t="shared" si="51"/>
        <v>0</v>
      </c>
      <c r="P109" s="192">
        <f t="shared" si="52"/>
        <v>0</v>
      </c>
    </row>
    <row r="110" spans="5:16" x14ac:dyDescent="0.25">
      <c r="E110" s="180"/>
      <c r="G110" s="134" t="str">
        <f t="shared" si="54"/>
        <v/>
      </c>
      <c r="H110" s="105" t="str">
        <f>IF($G110="","",VLOOKUP($G110,APR.FP!$AJ$8:$AL$19,2,FALSE))</f>
        <v/>
      </c>
      <c r="I110" s="144" t="str">
        <f>IF($G110="","",VLOOKUP($G110,APR.FP!$AJ$8:$AL$19,3,FALSE))</f>
        <v/>
      </c>
      <c r="J110" s="147">
        <f t="shared" si="47"/>
        <v>0</v>
      </c>
      <c r="K110" s="138">
        <f t="shared" si="48"/>
        <v>0</v>
      </c>
      <c r="L110" s="187" t="str">
        <f t="shared" si="49"/>
        <v>Dins Periode Legal</v>
      </c>
      <c r="M110" s="187" t="str">
        <f t="shared" si="50"/>
        <v xml:space="preserve"> - Dins Periode Legal</v>
      </c>
      <c r="N110" s="187" t="str">
        <f t="shared" si="53"/>
        <v xml:space="preserve"> - Import Total</v>
      </c>
      <c r="O110" s="193">
        <f t="shared" si="51"/>
        <v>0</v>
      </c>
      <c r="P110" s="192">
        <f t="shared" si="52"/>
        <v>0</v>
      </c>
    </row>
    <row r="111" spans="5:16" x14ac:dyDescent="0.25">
      <c r="E111" s="180"/>
      <c r="G111" s="134" t="str">
        <f t="shared" si="54"/>
        <v/>
      </c>
      <c r="H111" s="105" t="str">
        <f>IF($G111="","",VLOOKUP($G111,APR.FP!$AJ$8:$AL$19,2,FALSE))</f>
        <v/>
      </c>
      <c r="I111" s="144" t="str">
        <f>IF($G111="","",VLOOKUP($G111,APR.FP!$AJ$8:$AL$19,3,FALSE))</f>
        <v/>
      </c>
      <c r="J111" s="147">
        <f t="shared" si="47"/>
        <v>0</v>
      </c>
      <c r="K111" s="138">
        <f t="shared" si="48"/>
        <v>0</v>
      </c>
      <c r="L111" s="187" t="str">
        <f t="shared" si="49"/>
        <v>Dins Periode Legal</v>
      </c>
      <c r="M111" s="187" t="str">
        <f t="shared" si="50"/>
        <v xml:space="preserve"> - Dins Periode Legal</v>
      </c>
      <c r="N111" s="187" t="str">
        <f t="shared" si="53"/>
        <v xml:space="preserve"> - Import Total</v>
      </c>
      <c r="O111" s="193">
        <f t="shared" si="51"/>
        <v>0</v>
      </c>
      <c r="P111" s="192">
        <f t="shared" si="52"/>
        <v>0</v>
      </c>
    </row>
    <row r="112" spans="5:16" x14ac:dyDescent="0.25">
      <c r="E112" s="180"/>
      <c r="G112" s="134" t="str">
        <f t="shared" si="54"/>
        <v/>
      </c>
      <c r="H112" s="105" t="str">
        <f>IF($G112="","",VLOOKUP($G112,APR.FP!$AJ$8:$AL$19,2,FALSE))</f>
        <v/>
      </c>
      <c r="I112" s="144" t="str">
        <f>IF($G112="","",VLOOKUP($G112,APR.FP!$AJ$8:$AL$19,3,FALSE))</f>
        <v/>
      </c>
      <c r="J112" s="147">
        <f t="shared" si="47"/>
        <v>0</v>
      </c>
      <c r="K112" s="138">
        <f t="shared" si="48"/>
        <v>0</v>
      </c>
      <c r="L112" s="187" t="str">
        <f t="shared" si="49"/>
        <v>Dins Periode Legal</v>
      </c>
      <c r="M112" s="187" t="str">
        <f t="shared" si="50"/>
        <v xml:space="preserve"> - Dins Periode Legal</v>
      </c>
      <c r="N112" s="187" t="str">
        <f t="shared" si="53"/>
        <v xml:space="preserve"> - Import Total</v>
      </c>
      <c r="O112" s="193">
        <f t="shared" si="51"/>
        <v>0</v>
      </c>
      <c r="P112" s="192">
        <f t="shared" si="52"/>
        <v>0</v>
      </c>
    </row>
    <row r="113" spans="5:16" x14ac:dyDescent="0.25">
      <c r="E113" s="180"/>
      <c r="G113" s="134" t="str">
        <f t="shared" si="54"/>
        <v/>
      </c>
      <c r="H113" s="105" t="str">
        <f>IF($G113="","",VLOOKUP($G113,APR.FP!$AJ$8:$AL$19,2,FALSE))</f>
        <v/>
      </c>
      <c r="I113" s="144" t="str">
        <f>IF($G113="","",VLOOKUP($G113,APR.FP!$AJ$8:$AL$19,3,FALSE))</f>
        <v/>
      </c>
      <c r="J113" s="147">
        <f t="shared" si="47"/>
        <v>0</v>
      </c>
      <c r="K113" s="138">
        <f t="shared" si="48"/>
        <v>0</v>
      </c>
      <c r="L113" s="187" t="str">
        <f t="shared" si="49"/>
        <v>Dins Periode Legal</v>
      </c>
      <c r="M113" s="187" t="str">
        <f t="shared" si="50"/>
        <v xml:space="preserve"> - Dins Periode Legal</v>
      </c>
      <c r="N113" s="187" t="str">
        <f t="shared" si="53"/>
        <v xml:space="preserve"> - Import Total</v>
      </c>
      <c r="O113" s="193">
        <f t="shared" si="51"/>
        <v>0</v>
      </c>
      <c r="P113" s="192">
        <f t="shared" si="52"/>
        <v>0</v>
      </c>
    </row>
    <row r="114" spans="5:16" x14ac:dyDescent="0.25">
      <c r="E114" s="180"/>
      <c r="G114" s="134" t="str">
        <f t="shared" si="54"/>
        <v/>
      </c>
      <c r="H114" s="105" t="str">
        <f>IF($G114="","",VLOOKUP($G114,APR.FP!$AJ$8:$AL$19,2,FALSE))</f>
        <v/>
      </c>
      <c r="I114" s="144" t="str">
        <f>IF($G114="","",VLOOKUP($G114,APR.FP!$AJ$8:$AL$19,3,FALSE))</f>
        <v/>
      </c>
      <c r="J114" s="147">
        <f t="shared" si="47"/>
        <v>0</v>
      </c>
      <c r="K114" s="138">
        <f t="shared" si="48"/>
        <v>0</v>
      </c>
      <c r="L114" s="187" t="str">
        <f t="shared" si="49"/>
        <v>Dins Periode Legal</v>
      </c>
      <c r="M114" s="187" t="str">
        <f t="shared" si="50"/>
        <v xml:space="preserve"> - Dins Periode Legal</v>
      </c>
      <c r="N114" s="187" t="str">
        <f t="shared" si="53"/>
        <v xml:space="preserve"> - Import Total</v>
      </c>
      <c r="O114" s="193">
        <f t="shared" si="51"/>
        <v>0</v>
      </c>
      <c r="P114" s="192">
        <f t="shared" si="52"/>
        <v>0</v>
      </c>
    </row>
    <row r="115" spans="5:16" x14ac:dyDescent="0.25">
      <c r="E115" s="180"/>
      <c r="G115" s="134" t="str">
        <f t="shared" si="54"/>
        <v/>
      </c>
      <c r="H115" s="105" t="str">
        <f>IF($G115="","",VLOOKUP($G115,APR.FP!$AJ$8:$AL$19,2,FALSE))</f>
        <v/>
      </c>
      <c r="I115" s="144" t="str">
        <f>IF($G115="","",VLOOKUP($G115,APR.FP!$AJ$8:$AL$19,3,FALSE))</f>
        <v/>
      </c>
      <c r="J115" s="147">
        <f t="shared" si="47"/>
        <v>0</v>
      </c>
      <c r="K115" s="138">
        <f t="shared" si="48"/>
        <v>0</v>
      </c>
      <c r="L115" s="187" t="str">
        <f t="shared" si="49"/>
        <v>Dins Periode Legal</v>
      </c>
      <c r="M115" s="187" t="str">
        <f t="shared" si="50"/>
        <v xml:space="preserve"> - Dins Periode Legal</v>
      </c>
      <c r="N115" s="187" t="str">
        <f t="shared" si="53"/>
        <v xml:space="preserve"> - Import Total</v>
      </c>
      <c r="O115" s="193">
        <f t="shared" si="51"/>
        <v>0</v>
      </c>
      <c r="P115" s="192">
        <f t="shared" si="52"/>
        <v>0</v>
      </c>
    </row>
    <row r="116" spans="5:16" x14ac:dyDescent="0.25">
      <c r="E116" s="180"/>
      <c r="G116" s="134" t="str">
        <f t="shared" si="54"/>
        <v/>
      </c>
      <c r="H116" s="105" t="str">
        <f>IF($G116="","",VLOOKUP($G116,APR.FP!$AJ$8:$AL$19,2,FALSE))</f>
        <v/>
      </c>
      <c r="I116" s="144" t="str">
        <f>IF($G116="","",VLOOKUP($G116,APR.FP!$AJ$8:$AL$19,3,FALSE))</f>
        <v/>
      </c>
      <c r="J116" s="147">
        <f t="shared" si="47"/>
        <v>0</v>
      </c>
      <c r="K116" s="138">
        <f t="shared" si="48"/>
        <v>0</v>
      </c>
      <c r="L116" s="187" t="str">
        <f t="shared" si="49"/>
        <v>Dins Periode Legal</v>
      </c>
      <c r="M116" s="187" t="str">
        <f t="shared" si="50"/>
        <v xml:space="preserve"> - Dins Periode Legal</v>
      </c>
      <c r="N116" s="187" t="str">
        <f t="shared" si="53"/>
        <v xml:space="preserve"> - Import Total</v>
      </c>
      <c r="O116" s="193">
        <f t="shared" si="51"/>
        <v>0</v>
      </c>
      <c r="P116" s="192">
        <f t="shared" si="52"/>
        <v>0</v>
      </c>
    </row>
    <row r="117" spans="5:16" x14ac:dyDescent="0.25">
      <c r="E117" s="180"/>
      <c r="G117" s="134" t="str">
        <f t="shared" si="54"/>
        <v/>
      </c>
      <c r="H117" s="105" t="str">
        <f>IF($G117="","",VLOOKUP($G117,APR.FP!$AJ$8:$AL$19,2,FALSE))</f>
        <v/>
      </c>
      <c r="I117" s="144" t="str">
        <f>IF($G117="","",VLOOKUP($G117,APR.FP!$AJ$8:$AL$19,3,FALSE))</f>
        <v/>
      </c>
      <c r="J117" s="147">
        <f t="shared" si="47"/>
        <v>0</v>
      </c>
      <c r="K117" s="138">
        <f t="shared" si="48"/>
        <v>0</v>
      </c>
      <c r="L117" s="187" t="str">
        <f t="shared" si="49"/>
        <v>Dins Periode Legal</v>
      </c>
      <c r="M117" s="187" t="str">
        <f t="shared" si="50"/>
        <v xml:space="preserve"> - Dins Periode Legal</v>
      </c>
      <c r="N117" s="187" t="str">
        <f t="shared" si="53"/>
        <v xml:space="preserve"> - Import Total</v>
      </c>
      <c r="O117" s="193">
        <f t="shared" si="51"/>
        <v>0</v>
      </c>
      <c r="P117" s="192">
        <f t="shared" si="52"/>
        <v>0</v>
      </c>
    </row>
    <row r="118" spans="5:16" x14ac:dyDescent="0.25">
      <c r="E118" s="180"/>
      <c r="G118" s="134" t="str">
        <f t="shared" si="54"/>
        <v/>
      </c>
      <c r="H118" s="105" t="str">
        <f>IF($G118="","",VLOOKUP($G118,APR.FP!$AJ$8:$AL$19,2,FALSE))</f>
        <v/>
      </c>
      <c r="I118" s="144" t="str">
        <f>IF($G118="","",VLOOKUP($G118,APR.FP!$AJ$8:$AL$19,3,FALSE))</f>
        <v/>
      </c>
      <c r="J118" s="147">
        <f t="shared" si="47"/>
        <v>0</v>
      </c>
      <c r="K118" s="138">
        <f t="shared" si="48"/>
        <v>0</v>
      </c>
      <c r="L118" s="187" t="str">
        <f t="shared" si="49"/>
        <v>Dins Periode Legal</v>
      </c>
      <c r="M118" s="187" t="str">
        <f t="shared" si="50"/>
        <v xml:space="preserve"> - Dins Periode Legal</v>
      </c>
      <c r="N118" s="187" t="str">
        <f t="shared" si="53"/>
        <v xml:space="preserve"> - Import Total</v>
      </c>
      <c r="O118" s="193">
        <f t="shared" si="51"/>
        <v>0</v>
      </c>
      <c r="P118" s="192">
        <f t="shared" si="52"/>
        <v>0</v>
      </c>
    </row>
    <row r="119" spans="5:16" x14ac:dyDescent="0.25">
      <c r="E119" s="180"/>
      <c r="G119" s="134" t="str">
        <f t="shared" si="54"/>
        <v/>
      </c>
      <c r="H119" s="105" t="str">
        <f>IF($G119="","",VLOOKUP($G119,APR.FP!$AJ$8:$AL$19,2,FALSE))</f>
        <v/>
      </c>
      <c r="I119" s="144" t="str">
        <f>IF($G119="","",VLOOKUP($G119,APR.FP!$AJ$8:$AL$19,3,FALSE))</f>
        <v/>
      </c>
      <c r="J119" s="147">
        <f t="shared" si="47"/>
        <v>0</v>
      </c>
      <c r="K119" s="138">
        <f t="shared" si="48"/>
        <v>0</v>
      </c>
      <c r="L119" s="187" t="str">
        <f t="shared" si="49"/>
        <v>Dins Periode Legal</v>
      </c>
      <c r="M119" s="187" t="str">
        <f t="shared" si="50"/>
        <v xml:space="preserve"> - Dins Periode Legal</v>
      </c>
      <c r="N119" s="187" t="str">
        <f t="shared" si="53"/>
        <v xml:space="preserve"> - Import Total</v>
      </c>
      <c r="O119" s="193">
        <f t="shared" si="51"/>
        <v>0</v>
      </c>
      <c r="P119" s="192">
        <f t="shared" si="52"/>
        <v>0</v>
      </c>
    </row>
    <row r="120" spans="5:16" x14ac:dyDescent="0.25">
      <c r="E120" s="180"/>
      <c r="G120" s="134" t="str">
        <f t="shared" si="54"/>
        <v/>
      </c>
      <c r="H120" s="105" t="str">
        <f>IF($G120="","",VLOOKUP($G120,APR.FP!$AJ$8:$AL$19,2,FALSE))</f>
        <v/>
      </c>
      <c r="I120" s="144" t="str">
        <f>IF($G120="","",VLOOKUP($G120,APR.FP!$AJ$8:$AL$19,3,FALSE))</f>
        <v/>
      </c>
      <c r="J120" s="147">
        <f t="shared" si="47"/>
        <v>0</v>
      </c>
      <c r="K120" s="138">
        <f t="shared" si="48"/>
        <v>0</v>
      </c>
      <c r="L120" s="187" t="str">
        <f t="shared" si="49"/>
        <v>Dins Periode Legal</v>
      </c>
      <c r="M120" s="187" t="str">
        <f t="shared" si="50"/>
        <v xml:space="preserve"> - Dins Periode Legal</v>
      </c>
      <c r="N120" s="187" t="str">
        <f t="shared" si="53"/>
        <v xml:space="preserve"> - Import Total</v>
      </c>
      <c r="O120" s="193">
        <f t="shared" si="51"/>
        <v>0</v>
      </c>
      <c r="P120" s="192">
        <f t="shared" si="52"/>
        <v>0</v>
      </c>
    </row>
    <row r="121" spans="5:16" x14ac:dyDescent="0.25">
      <c r="G121" s="134" t="str">
        <f t="shared" si="54"/>
        <v/>
      </c>
      <c r="H121" s="105" t="str">
        <f>IF($G121="","",VLOOKUP($G121,APR.FP!$AJ$8:$AL$19,2,FALSE))</f>
        <v/>
      </c>
      <c r="I121" s="144" t="str">
        <f>IF($G121="","",VLOOKUP($G121,APR.FP!$AJ$8:$AL$19,3,FALSE))</f>
        <v/>
      </c>
      <c r="J121" s="147">
        <f t="shared" si="47"/>
        <v>0</v>
      </c>
      <c r="K121" s="138">
        <f t="shared" si="48"/>
        <v>0</v>
      </c>
      <c r="L121" s="187" t="str">
        <f t="shared" si="49"/>
        <v>Dins Periode Legal</v>
      </c>
      <c r="M121" s="187" t="str">
        <f t="shared" si="50"/>
        <v xml:space="preserve"> - Dins Periode Legal</v>
      </c>
      <c r="N121" s="187" t="str">
        <f t="shared" si="53"/>
        <v xml:space="preserve"> - Import Total</v>
      </c>
      <c r="O121" s="193">
        <f t="shared" si="51"/>
        <v>0</v>
      </c>
      <c r="P121" s="192">
        <f t="shared" si="52"/>
        <v>0</v>
      </c>
    </row>
    <row r="122" spans="5:16" x14ac:dyDescent="0.25">
      <c r="G122" s="134" t="str">
        <f t="shared" si="54"/>
        <v/>
      </c>
      <c r="H122" s="105" t="str">
        <f>IF($G122="","",VLOOKUP($G122,APR.FP!$AJ$8:$AL$19,2,FALSE))</f>
        <v/>
      </c>
      <c r="I122" s="144" t="str">
        <f>IF($G122="","",VLOOKUP($G122,APR.FP!$AJ$8:$AL$19,3,FALSE))</f>
        <v/>
      </c>
      <c r="J122" s="147">
        <f t="shared" si="47"/>
        <v>0</v>
      </c>
      <c r="K122" s="138">
        <f t="shared" si="48"/>
        <v>0</v>
      </c>
      <c r="L122" s="187" t="str">
        <f t="shared" si="49"/>
        <v>Dins Periode Legal</v>
      </c>
      <c r="M122" s="187" t="str">
        <f t="shared" si="50"/>
        <v xml:space="preserve"> - Dins Periode Legal</v>
      </c>
      <c r="N122" s="187" t="str">
        <f t="shared" si="53"/>
        <v xml:space="preserve"> - Import Total</v>
      </c>
      <c r="O122" s="193">
        <f t="shared" si="51"/>
        <v>0</v>
      </c>
      <c r="P122" s="192">
        <f t="shared" si="52"/>
        <v>0</v>
      </c>
    </row>
    <row r="123" spans="5:16" x14ac:dyDescent="0.25">
      <c r="G123" s="134" t="str">
        <f t="shared" si="54"/>
        <v/>
      </c>
      <c r="H123" s="105" t="str">
        <f>IF($G123="","",VLOOKUP($G123,APR.FP!$AJ$8:$AL$19,2,FALSE))</f>
        <v/>
      </c>
      <c r="I123" s="144" t="str">
        <f>IF($G123="","",VLOOKUP($G123,APR.FP!$AJ$8:$AL$19,3,FALSE))</f>
        <v/>
      </c>
      <c r="J123" s="147">
        <f t="shared" si="47"/>
        <v>0</v>
      </c>
      <c r="K123" s="138">
        <f t="shared" si="48"/>
        <v>0</v>
      </c>
      <c r="L123" s="187" t="str">
        <f t="shared" si="49"/>
        <v>Dins Periode Legal</v>
      </c>
      <c r="M123" s="187" t="str">
        <f t="shared" si="50"/>
        <v xml:space="preserve"> - Dins Periode Legal</v>
      </c>
      <c r="N123" s="187" t="str">
        <f t="shared" si="53"/>
        <v xml:space="preserve"> - Import Total</v>
      </c>
      <c r="O123" s="193">
        <f t="shared" si="51"/>
        <v>0</v>
      </c>
      <c r="P123" s="192">
        <f t="shared" si="52"/>
        <v>0</v>
      </c>
    </row>
    <row r="124" spans="5:16" x14ac:dyDescent="0.25">
      <c r="G124" s="134" t="str">
        <f t="shared" si="54"/>
        <v/>
      </c>
      <c r="H124" s="105" t="str">
        <f>IF($G124="","",VLOOKUP($G124,APR.FP!$AJ$8:$AL$19,2,FALSE))</f>
        <v/>
      </c>
      <c r="I124" s="144" t="str">
        <f>IF($G124="","",VLOOKUP($G124,APR.FP!$AJ$8:$AL$19,3,FALSE))</f>
        <v/>
      </c>
      <c r="J124" s="147">
        <f t="shared" si="47"/>
        <v>0</v>
      </c>
      <c r="K124" s="138">
        <f t="shared" si="48"/>
        <v>0</v>
      </c>
      <c r="L124" s="187" t="str">
        <f t="shared" si="49"/>
        <v>Dins Periode Legal</v>
      </c>
      <c r="M124" s="187" t="str">
        <f t="shared" si="50"/>
        <v xml:space="preserve"> - Dins Periode Legal</v>
      </c>
      <c r="N124" s="187" t="str">
        <f t="shared" si="53"/>
        <v xml:space="preserve"> - Import Total</v>
      </c>
      <c r="O124" s="193">
        <f t="shared" si="51"/>
        <v>0</v>
      </c>
      <c r="P124" s="192">
        <f t="shared" si="52"/>
        <v>0</v>
      </c>
    </row>
    <row r="125" spans="5:16" x14ac:dyDescent="0.25">
      <c r="G125" s="134" t="str">
        <f t="shared" si="54"/>
        <v/>
      </c>
      <c r="H125" s="105" t="str">
        <f>IF($G125="","",VLOOKUP($G125,APR.FP!$AJ$8:$AL$19,2,FALSE))</f>
        <v/>
      </c>
      <c r="I125" s="144" t="str">
        <f>IF($G125="","",VLOOKUP($G125,APR.FP!$AJ$8:$AL$19,3,FALSE))</f>
        <v/>
      </c>
      <c r="J125" s="147">
        <f t="shared" si="47"/>
        <v>0</v>
      </c>
      <c r="K125" s="138">
        <f t="shared" si="48"/>
        <v>0</v>
      </c>
      <c r="L125" s="187" t="str">
        <f t="shared" si="49"/>
        <v>Dins Periode Legal</v>
      </c>
      <c r="M125" s="187" t="str">
        <f t="shared" si="50"/>
        <v xml:space="preserve"> - Dins Periode Legal</v>
      </c>
      <c r="N125" s="187" t="str">
        <f t="shared" si="53"/>
        <v xml:space="preserve"> - Import Total</v>
      </c>
      <c r="O125" s="193">
        <f t="shared" si="51"/>
        <v>0</v>
      </c>
      <c r="P125" s="192">
        <f t="shared" si="52"/>
        <v>0</v>
      </c>
    </row>
    <row r="126" spans="5:16" x14ac:dyDescent="0.25">
      <c r="G126" s="134" t="str">
        <f t="shared" si="54"/>
        <v/>
      </c>
      <c r="H126" s="105" t="str">
        <f>IF($G126="","",VLOOKUP($G126,APR.FP!$AJ$8:$AL$19,2,FALSE))</f>
        <v/>
      </c>
      <c r="I126" s="144" t="str">
        <f>IF($G126="","",VLOOKUP($G126,APR.FP!$AJ$8:$AL$19,3,FALSE))</f>
        <v/>
      </c>
      <c r="J126" s="147">
        <f t="shared" si="47"/>
        <v>0</v>
      </c>
      <c r="K126" s="138">
        <f t="shared" si="48"/>
        <v>0</v>
      </c>
      <c r="L126" s="187" t="str">
        <f t="shared" si="49"/>
        <v>Dins Periode Legal</v>
      </c>
      <c r="M126" s="187" t="str">
        <f t="shared" si="50"/>
        <v xml:space="preserve"> - Dins Periode Legal</v>
      </c>
      <c r="N126" s="187" t="str">
        <f t="shared" si="53"/>
        <v xml:space="preserve"> - Import Total</v>
      </c>
      <c r="O126" s="193">
        <f t="shared" si="51"/>
        <v>0</v>
      </c>
      <c r="P126" s="192">
        <f t="shared" si="52"/>
        <v>0</v>
      </c>
    </row>
    <row r="127" spans="5:16" x14ac:dyDescent="0.25">
      <c r="G127" s="134" t="str">
        <f t="shared" si="54"/>
        <v/>
      </c>
      <c r="H127" s="105" t="str">
        <f>IF($G127="","",VLOOKUP($G127,APR.FP!$AJ$8:$AL$19,2,FALSE))</f>
        <v/>
      </c>
      <c r="I127" s="144" t="str">
        <f>IF($G127="","",VLOOKUP($G127,APR.FP!$AJ$8:$AL$19,3,FALSE))</f>
        <v/>
      </c>
      <c r="J127" s="147">
        <f t="shared" si="47"/>
        <v>0</v>
      </c>
      <c r="K127" s="138">
        <f t="shared" si="48"/>
        <v>0</v>
      </c>
      <c r="L127" s="187" t="str">
        <f t="shared" si="49"/>
        <v>Dins Periode Legal</v>
      </c>
      <c r="M127" s="187" t="str">
        <f t="shared" si="50"/>
        <v xml:space="preserve"> - Dins Periode Legal</v>
      </c>
      <c r="N127" s="187" t="str">
        <f t="shared" si="53"/>
        <v xml:space="preserve"> - Import Total</v>
      </c>
      <c r="O127" s="193">
        <f t="shared" si="51"/>
        <v>0</v>
      </c>
      <c r="P127" s="192">
        <f t="shared" si="52"/>
        <v>0</v>
      </c>
    </row>
    <row r="128" spans="5:16" x14ac:dyDescent="0.25">
      <c r="G128" s="134" t="str">
        <f t="shared" si="54"/>
        <v/>
      </c>
      <c r="H128" s="105" t="str">
        <f>IF($G128="","",VLOOKUP($G128,APR.FP!$AJ$8:$AL$19,2,FALSE))</f>
        <v/>
      </c>
      <c r="I128" s="144" t="str">
        <f>IF($G128="","",VLOOKUP($G128,APR.FP!$AJ$8:$AL$19,3,FALSE))</f>
        <v/>
      </c>
      <c r="J128" s="147">
        <f t="shared" si="47"/>
        <v>0</v>
      </c>
      <c r="K128" s="138">
        <f t="shared" si="48"/>
        <v>0</v>
      </c>
      <c r="L128" s="187" t="str">
        <f t="shared" si="49"/>
        <v>Dins Periode Legal</v>
      </c>
      <c r="M128" s="187" t="str">
        <f t="shared" si="50"/>
        <v xml:space="preserve"> - Dins Periode Legal</v>
      </c>
      <c r="N128" s="187" t="str">
        <f t="shared" si="53"/>
        <v xml:space="preserve"> - Import Total</v>
      </c>
      <c r="O128" s="193">
        <f t="shared" si="51"/>
        <v>0</v>
      </c>
      <c r="P128" s="192">
        <f t="shared" si="52"/>
        <v>0</v>
      </c>
    </row>
    <row r="129" spans="3:16" x14ac:dyDescent="0.25">
      <c r="G129" s="134" t="str">
        <f t="shared" si="54"/>
        <v/>
      </c>
      <c r="H129" s="105" t="str">
        <f>IF($G129="","",VLOOKUP($G129,APR.FP!$AJ$8:$AL$19,2,FALSE))</f>
        <v/>
      </c>
      <c r="I129" s="144" t="str">
        <f>IF($G129="","",VLOOKUP($G129,APR.FP!$AJ$8:$AL$19,3,FALSE))</f>
        <v/>
      </c>
      <c r="J129" s="147">
        <f t="shared" si="47"/>
        <v>0</v>
      </c>
      <c r="K129" s="138">
        <f t="shared" si="48"/>
        <v>0</v>
      </c>
      <c r="L129" s="187" t="str">
        <f t="shared" si="49"/>
        <v>Dins Periode Legal</v>
      </c>
      <c r="M129" s="187" t="str">
        <f t="shared" si="50"/>
        <v xml:space="preserve"> - Dins Periode Legal</v>
      </c>
      <c r="N129" s="187" t="str">
        <f t="shared" si="53"/>
        <v xml:space="preserve"> - Import Total</v>
      </c>
      <c r="O129" s="193">
        <f t="shared" si="51"/>
        <v>0</v>
      </c>
      <c r="P129" s="192">
        <f t="shared" si="52"/>
        <v>0</v>
      </c>
    </row>
    <row r="130" spans="3:16" x14ac:dyDescent="0.25">
      <c r="G130" s="134" t="str">
        <f t="shared" si="54"/>
        <v/>
      </c>
      <c r="H130" s="105" t="str">
        <f>IF($G130="","",VLOOKUP($G130,APR.FP!$AJ$8:$AL$19,2,FALSE))</f>
        <v/>
      </c>
      <c r="I130" s="144" t="str">
        <f>IF($G130="","",VLOOKUP($G130,APR.FP!$AJ$8:$AL$19,3,FALSE))</f>
        <v/>
      </c>
      <c r="J130" s="147">
        <f t="shared" si="47"/>
        <v>0</v>
      </c>
      <c r="K130" s="138">
        <f t="shared" si="48"/>
        <v>0</v>
      </c>
      <c r="L130" s="187" t="str">
        <f t="shared" si="49"/>
        <v>Dins Periode Legal</v>
      </c>
      <c r="M130" s="187" t="str">
        <f t="shared" si="50"/>
        <v xml:space="preserve"> - Dins Periode Legal</v>
      </c>
      <c r="N130" s="187" t="str">
        <f t="shared" si="53"/>
        <v xml:space="preserve"> - Import Total</v>
      </c>
      <c r="O130" s="193">
        <f t="shared" si="51"/>
        <v>0</v>
      </c>
      <c r="P130" s="192">
        <f t="shared" si="52"/>
        <v>0</v>
      </c>
    </row>
    <row r="131" spans="3:16" x14ac:dyDescent="0.25">
      <c r="G131" s="134" t="str">
        <f t="shared" si="54"/>
        <v/>
      </c>
      <c r="H131" s="105" t="str">
        <f>IF($G131="","",VLOOKUP($G131,APR.FP!$AJ$8:$AL$19,2,FALSE))</f>
        <v/>
      </c>
      <c r="I131" s="144" t="str">
        <f>IF($G131="","",VLOOKUP($G131,APR.FP!$AJ$8:$AL$19,3,FALSE))</f>
        <v/>
      </c>
      <c r="J131" s="147">
        <f t="shared" ref="J131:J194" si="55">IF(C131="",0,DAYS360(C131,I131))</f>
        <v>0</v>
      </c>
      <c r="K131" s="138">
        <f t="shared" ref="K131:K194" si="56">+E131*J131</f>
        <v>0</v>
      </c>
      <c r="L131" s="187" t="str">
        <f t="shared" ref="L131:L194" si="57">IF(J131&lt;=30,"Dins Periode Legal","Fora Periode Legal")</f>
        <v>Dins Periode Legal</v>
      </c>
      <c r="M131" s="187" t="str">
        <f t="shared" ref="M131:M194" si="58">CONCATENATE($H131," - ",L131)</f>
        <v xml:space="preserve"> - Dins Periode Legal</v>
      </c>
      <c r="N131" s="187" t="str">
        <f t="shared" si="53"/>
        <v xml:space="preserve"> - Import Total</v>
      </c>
      <c r="O131" s="193">
        <f t="shared" ref="O131:O194" si="59">IF(H131="",0,E131/(VLOOKUP(N131,$T$10:$U$28,2,FALSE))*J131)</f>
        <v>0</v>
      </c>
      <c r="P131" s="192">
        <f t="shared" ref="P131:P194" si="60">IF(G131="",0,1)</f>
        <v>0</v>
      </c>
    </row>
    <row r="132" spans="3:16" x14ac:dyDescent="0.25">
      <c r="G132" s="134" t="str">
        <f t="shared" si="54"/>
        <v/>
      </c>
      <c r="H132" s="105" t="str">
        <f>IF($G132="","",VLOOKUP($G132,APR.FP!$AJ$8:$AL$19,2,FALSE))</f>
        <v/>
      </c>
      <c r="I132" s="144" t="str">
        <f>IF($G132="","",VLOOKUP($G132,APR.FP!$AJ$8:$AL$19,3,FALSE))</f>
        <v/>
      </c>
      <c r="J132" s="147">
        <f t="shared" si="55"/>
        <v>0</v>
      </c>
      <c r="K132" s="138">
        <f t="shared" si="56"/>
        <v>0</v>
      </c>
      <c r="L132" s="187" t="str">
        <f t="shared" si="57"/>
        <v>Dins Periode Legal</v>
      </c>
      <c r="M132" s="187" t="str">
        <f t="shared" si="58"/>
        <v xml:space="preserve"> - Dins Periode Legal</v>
      </c>
      <c r="N132" s="187" t="str">
        <f t="shared" si="53"/>
        <v xml:space="preserve"> - Import Total</v>
      </c>
      <c r="O132" s="193">
        <f t="shared" si="59"/>
        <v>0</v>
      </c>
      <c r="P132" s="192">
        <f t="shared" si="60"/>
        <v>0</v>
      </c>
    </row>
    <row r="133" spans="3:16" x14ac:dyDescent="0.25">
      <c r="G133" s="134" t="str">
        <f t="shared" si="54"/>
        <v/>
      </c>
      <c r="H133" s="105" t="str">
        <f>IF($G133="","",VLOOKUP($G133,APR.FP!$AJ$8:$AL$19,2,FALSE))</f>
        <v/>
      </c>
      <c r="I133" s="144" t="str">
        <f>IF($G133="","",VLOOKUP($G133,APR.FP!$AJ$8:$AL$19,3,FALSE))</f>
        <v/>
      </c>
      <c r="J133" s="147">
        <f t="shared" si="55"/>
        <v>0</v>
      </c>
      <c r="K133" s="138">
        <f t="shared" si="56"/>
        <v>0</v>
      </c>
      <c r="L133" s="187" t="str">
        <f t="shared" si="57"/>
        <v>Dins Periode Legal</v>
      </c>
      <c r="M133" s="187" t="str">
        <f t="shared" si="58"/>
        <v xml:space="preserve"> - Dins Periode Legal</v>
      </c>
      <c r="N133" s="187" t="str">
        <f t="shared" si="53"/>
        <v xml:space="preserve"> - Import Total</v>
      </c>
      <c r="O133" s="193">
        <f t="shared" si="59"/>
        <v>0</v>
      </c>
      <c r="P133" s="192">
        <f t="shared" si="60"/>
        <v>0</v>
      </c>
    </row>
    <row r="134" spans="3:16" x14ac:dyDescent="0.25">
      <c r="D134" s="90"/>
      <c r="E134" s="90"/>
      <c r="G134" s="134" t="str">
        <f t="shared" si="54"/>
        <v/>
      </c>
      <c r="H134" s="105" t="str">
        <f>IF($G134="","",VLOOKUP($G134,APR.FP!$AJ$8:$AL$19,2,FALSE))</f>
        <v/>
      </c>
      <c r="I134" s="144" t="str">
        <f>IF($G134="","",VLOOKUP($G134,APR.FP!$AJ$8:$AL$19,3,FALSE))</f>
        <v/>
      </c>
      <c r="J134" s="147">
        <f t="shared" si="55"/>
        <v>0</v>
      </c>
      <c r="K134" s="138">
        <f t="shared" si="56"/>
        <v>0</v>
      </c>
      <c r="L134" s="187" t="str">
        <f t="shared" si="57"/>
        <v>Dins Periode Legal</v>
      </c>
      <c r="M134" s="187" t="str">
        <f t="shared" si="58"/>
        <v xml:space="preserve"> - Dins Periode Legal</v>
      </c>
      <c r="N134" s="187" t="str">
        <f t="shared" si="53"/>
        <v xml:space="preserve"> - Import Total</v>
      </c>
      <c r="O134" s="193">
        <f t="shared" si="59"/>
        <v>0</v>
      </c>
      <c r="P134" s="192">
        <f t="shared" si="60"/>
        <v>0</v>
      </c>
    </row>
    <row r="135" spans="3:16" x14ac:dyDescent="0.25">
      <c r="C135" s="166"/>
      <c r="D135" s="90"/>
      <c r="E135" s="90"/>
      <c r="G135" s="134" t="str">
        <f t="shared" si="54"/>
        <v/>
      </c>
      <c r="H135" s="105" t="str">
        <f>IF($G135="","",VLOOKUP($G135,APR.FP!$AJ$8:$AL$19,2,FALSE))</f>
        <v/>
      </c>
      <c r="I135" s="144" t="str">
        <f>IF($G135="","",VLOOKUP($G135,APR.FP!$AJ$8:$AL$19,3,FALSE))</f>
        <v/>
      </c>
      <c r="J135" s="147">
        <f t="shared" si="55"/>
        <v>0</v>
      </c>
      <c r="K135" s="138">
        <f t="shared" si="56"/>
        <v>0</v>
      </c>
      <c r="L135" s="187" t="str">
        <f t="shared" si="57"/>
        <v>Dins Periode Legal</v>
      </c>
      <c r="M135" s="187" t="str">
        <f t="shared" si="58"/>
        <v xml:space="preserve"> - Dins Periode Legal</v>
      </c>
      <c r="N135" s="187" t="str">
        <f t="shared" ref="N135:N198" si="61">CONCATENATE($H135," - Import Total")</f>
        <v xml:space="preserve"> - Import Total</v>
      </c>
      <c r="O135" s="193">
        <f t="shared" si="59"/>
        <v>0</v>
      </c>
      <c r="P135" s="192">
        <f t="shared" si="60"/>
        <v>0</v>
      </c>
    </row>
    <row r="136" spans="3:16" x14ac:dyDescent="0.25">
      <c r="C136" s="166"/>
      <c r="D136" s="90"/>
      <c r="E136" s="90"/>
      <c r="G136" s="134" t="str">
        <f t="shared" si="54"/>
        <v/>
      </c>
      <c r="H136" s="105" t="str">
        <f>IF($G136="","",VLOOKUP($G136,APR.FP!$AJ$8:$AL$19,2,FALSE))</f>
        <v/>
      </c>
      <c r="I136" s="144" t="str">
        <f>IF($G136="","",VLOOKUP($G136,APR.FP!$AJ$8:$AL$19,3,FALSE))</f>
        <v/>
      </c>
      <c r="J136" s="147">
        <f t="shared" si="55"/>
        <v>0</v>
      </c>
      <c r="K136" s="138">
        <f t="shared" si="56"/>
        <v>0</v>
      </c>
      <c r="L136" s="187" t="str">
        <f t="shared" si="57"/>
        <v>Dins Periode Legal</v>
      </c>
      <c r="M136" s="187" t="str">
        <f t="shared" si="58"/>
        <v xml:space="preserve"> - Dins Periode Legal</v>
      </c>
      <c r="N136" s="187" t="str">
        <f t="shared" si="61"/>
        <v xml:space="preserve"> - Import Total</v>
      </c>
      <c r="O136" s="193">
        <f t="shared" si="59"/>
        <v>0</v>
      </c>
      <c r="P136" s="192">
        <f t="shared" si="60"/>
        <v>0</v>
      </c>
    </row>
    <row r="137" spans="3:16" x14ac:dyDescent="0.25">
      <c r="C137" s="166"/>
      <c r="D137" s="90"/>
      <c r="E137" s="90"/>
      <c r="G137" s="134" t="str">
        <f t="shared" si="54"/>
        <v/>
      </c>
      <c r="H137" s="105" t="str">
        <f>IF($G137="","",VLOOKUP($G137,APR.FP!$AJ$8:$AL$19,2,FALSE))</f>
        <v/>
      </c>
      <c r="I137" s="144" t="str">
        <f>IF($G137="","",VLOOKUP($G137,APR.FP!$AJ$8:$AL$19,3,FALSE))</f>
        <v/>
      </c>
      <c r="J137" s="147">
        <f t="shared" si="55"/>
        <v>0</v>
      </c>
      <c r="K137" s="138">
        <f t="shared" si="56"/>
        <v>0</v>
      </c>
      <c r="L137" s="187" t="str">
        <f t="shared" si="57"/>
        <v>Dins Periode Legal</v>
      </c>
      <c r="M137" s="187" t="str">
        <f t="shared" si="58"/>
        <v xml:space="preserve"> - Dins Periode Legal</v>
      </c>
      <c r="N137" s="187" t="str">
        <f t="shared" si="61"/>
        <v xml:space="preserve"> - Import Total</v>
      </c>
      <c r="O137" s="193">
        <f t="shared" si="59"/>
        <v>0</v>
      </c>
      <c r="P137" s="192">
        <f t="shared" si="60"/>
        <v>0</v>
      </c>
    </row>
    <row r="138" spans="3:16" x14ac:dyDescent="0.25">
      <c r="C138" s="166"/>
      <c r="D138" s="90"/>
      <c r="E138" s="90"/>
      <c r="G138" s="134" t="str">
        <f t="shared" si="54"/>
        <v/>
      </c>
      <c r="H138" s="105" t="str">
        <f>IF($G138="","",VLOOKUP($G138,APR.FP!$AJ$8:$AL$19,2,FALSE))</f>
        <v/>
      </c>
      <c r="I138" s="144" t="str">
        <f>IF($G138="","",VLOOKUP($G138,APR.FP!$AJ$8:$AL$19,3,FALSE))</f>
        <v/>
      </c>
      <c r="J138" s="147">
        <f t="shared" si="55"/>
        <v>0</v>
      </c>
      <c r="K138" s="138">
        <f t="shared" si="56"/>
        <v>0</v>
      </c>
      <c r="L138" s="187" t="str">
        <f t="shared" si="57"/>
        <v>Dins Periode Legal</v>
      </c>
      <c r="M138" s="187" t="str">
        <f t="shared" si="58"/>
        <v xml:space="preserve"> - Dins Periode Legal</v>
      </c>
      <c r="N138" s="187" t="str">
        <f t="shared" si="61"/>
        <v xml:space="preserve"> - Import Total</v>
      </c>
      <c r="O138" s="193">
        <f t="shared" si="59"/>
        <v>0</v>
      </c>
      <c r="P138" s="192">
        <f t="shared" si="60"/>
        <v>0</v>
      </c>
    </row>
    <row r="139" spans="3:16" x14ac:dyDescent="0.25">
      <c r="C139" s="166"/>
      <c r="D139" s="90"/>
      <c r="E139" s="90"/>
      <c r="G139" s="134" t="str">
        <f t="shared" si="54"/>
        <v/>
      </c>
      <c r="H139" s="105" t="str">
        <f>IF($G139="","",VLOOKUP($G139,APR.FP!$AJ$8:$AL$19,2,FALSE))</f>
        <v/>
      </c>
      <c r="I139" s="144" t="str">
        <f>IF($G139="","",VLOOKUP($G139,APR.FP!$AJ$8:$AL$19,3,FALSE))</f>
        <v/>
      </c>
      <c r="J139" s="147">
        <f t="shared" si="55"/>
        <v>0</v>
      </c>
      <c r="K139" s="138">
        <f t="shared" si="56"/>
        <v>0</v>
      </c>
      <c r="L139" s="187" t="str">
        <f t="shared" si="57"/>
        <v>Dins Periode Legal</v>
      </c>
      <c r="M139" s="187" t="str">
        <f t="shared" si="58"/>
        <v xml:space="preserve"> - Dins Periode Legal</v>
      </c>
      <c r="N139" s="187" t="str">
        <f t="shared" si="61"/>
        <v xml:space="preserve"> - Import Total</v>
      </c>
      <c r="O139" s="193">
        <f t="shared" si="59"/>
        <v>0</v>
      </c>
      <c r="P139" s="192">
        <f t="shared" si="60"/>
        <v>0</v>
      </c>
    </row>
    <row r="140" spans="3:16" x14ac:dyDescent="0.25">
      <c r="C140" s="166"/>
      <c r="D140" s="90"/>
      <c r="E140" s="90"/>
      <c r="G140" s="134" t="str">
        <f t="shared" si="54"/>
        <v/>
      </c>
      <c r="H140" s="105" t="str">
        <f>IF($G140="","",VLOOKUP($G140,APR.FP!$AJ$8:$AL$19,2,FALSE))</f>
        <v/>
      </c>
      <c r="I140" s="144" t="str">
        <f>IF($G140="","",VLOOKUP($G140,APR.FP!$AJ$8:$AL$19,3,FALSE))</f>
        <v/>
      </c>
      <c r="J140" s="147">
        <f t="shared" si="55"/>
        <v>0</v>
      </c>
      <c r="K140" s="138">
        <f t="shared" si="56"/>
        <v>0</v>
      </c>
      <c r="L140" s="187" t="str">
        <f t="shared" si="57"/>
        <v>Dins Periode Legal</v>
      </c>
      <c r="M140" s="187" t="str">
        <f t="shared" si="58"/>
        <v xml:space="preserve"> - Dins Periode Legal</v>
      </c>
      <c r="N140" s="187" t="str">
        <f t="shared" si="61"/>
        <v xml:space="preserve"> - Import Total</v>
      </c>
      <c r="O140" s="193">
        <f t="shared" si="59"/>
        <v>0</v>
      </c>
      <c r="P140" s="192">
        <f t="shared" si="60"/>
        <v>0</v>
      </c>
    </row>
    <row r="141" spans="3:16" x14ac:dyDescent="0.25">
      <c r="C141" s="166"/>
      <c r="D141" s="90"/>
      <c r="E141" s="90"/>
      <c r="G141" s="134" t="str">
        <f t="shared" si="54"/>
        <v/>
      </c>
      <c r="H141" s="105" t="str">
        <f>IF($G141="","",VLOOKUP($G141,APR.FP!$AJ$8:$AL$19,2,FALSE))</f>
        <v/>
      </c>
      <c r="I141" s="144" t="str">
        <f>IF($G141="","",VLOOKUP($G141,APR.FP!$AJ$8:$AL$19,3,FALSE))</f>
        <v/>
      </c>
      <c r="J141" s="147">
        <f t="shared" si="55"/>
        <v>0</v>
      </c>
      <c r="K141" s="138">
        <f t="shared" si="56"/>
        <v>0</v>
      </c>
      <c r="L141" s="187" t="str">
        <f t="shared" si="57"/>
        <v>Dins Periode Legal</v>
      </c>
      <c r="M141" s="187" t="str">
        <f t="shared" si="58"/>
        <v xml:space="preserve"> - Dins Periode Legal</v>
      </c>
      <c r="N141" s="187" t="str">
        <f t="shared" si="61"/>
        <v xml:space="preserve"> - Import Total</v>
      </c>
      <c r="O141" s="193">
        <f t="shared" si="59"/>
        <v>0</v>
      </c>
      <c r="P141" s="192">
        <f t="shared" si="60"/>
        <v>0</v>
      </c>
    </row>
    <row r="142" spans="3:16" x14ac:dyDescent="0.25">
      <c r="C142" s="166"/>
      <c r="D142" s="90"/>
      <c r="E142" s="90"/>
      <c r="G142" s="134" t="str">
        <f t="shared" si="54"/>
        <v/>
      </c>
      <c r="H142" s="105" t="str">
        <f>IF($G142="","",VLOOKUP($G142,APR.FP!$AJ$8:$AL$19,2,FALSE))</f>
        <v/>
      </c>
      <c r="I142" s="144" t="str">
        <f>IF($G142="","",VLOOKUP($G142,APR.FP!$AJ$8:$AL$19,3,FALSE))</f>
        <v/>
      </c>
      <c r="J142" s="147">
        <f t="shared" si="55"/>
        <v>0</v>
      </c>
      <c r="K142" s="138">
        <f t="shared" si="56"/>
        <v>0</v>
      </c>
      <c r="L142" s="187" t="str">
        <f t="shared" si="57"/>
        <v>Dins Periode Legal</v>
      </c>
      <c r="M142" s="187" t="str">
        <f t="shared" si="58"/>
        <v xml:space="preserve"> - Dins Periode Legal</v>
      </c>
      <c r="N142" s="187" t="str">
        <f t="shared" si="61"/>
        <v xml:space="preserve"> - Import Total</v>
      </c>
      <c r="O142" s="193">
        <f t="shared" si="59"/>
        <v>0</v>
      </c>
      <c r="P142" s="192">
        <f t="shared" si="60"/>
        <v>0</v>
      </c>
    </row>
    <row r="143" spans="3:16" x14ac:dyDescent="0.25">
      <c r="C143" s="166"/>
      <c r="D143" s="90"/>
      <c r="E143" s="90"/>
      <c r="G143" s="134" t="str">
        <f t="shared" si="54"/>
        <v/>
      </c>
      <c r="H143" s="105" t="str">
        <f>IF($G143="","",VLOOKUP($G143,APR.FP!$AJ$8:$AL$19,2,FALSE))</f>
        <v/>
      </c>
      <c r="I143" s="144" t="str">
        <f>IF($G143="","",VLOOKUP($G143,APR.FP!$AJ$8:$AL$19,3,FALSE))</f>
        <v/>
      </c>
      <c r="J143" s="147">
        <f t="shared" si="55"/>
        <v>0</v>
      </c>
      <c r="K143" s="138">
        <f t="shared" si="56"/>
        <v>0</v>
      </c>
      <c r="L143" s="187" t="str">
        <f t="shared" si="57"/>
        <v>Dins Periode Legal</v>
      </c>
      <c r="M143" s="187" t="str">
        <f t="shared" si="58"/>
        <v xml:space="preserve"> - Dins Periode Legal</v>
      </c>
      <c r="N143" s="187" t="str">
        <f t="shared" si="61"/>
        <v xml:space="preserve"> - Import Total</v>
      </c>
      <c r="O143" s="193">
        <f t="shared" si="59"/>
        <v>0</v>
      </c>
      <c r="P143" s="192">
        <f t="shared" si="60"/>
        <v>0</v>
      </c>
    </row>
    <row r="144" spans="3:16" x14ac:dyDescent="0.25">
      <c r="C144" s="166"/>
      <c r="D144" s="90"/>
      <c r="E144" s="90"/>
      <c r="G144" s="134" t="str">
        <f t="shared" si="54"/>
        <v/>
      </c>
      <c r="H144" s="105" t="str">
        <f>IF($G144="","",VLOOKUP($G144,APR.FP!$AJ$8:$AL$19,2,FALSE))</f>
        <v/>
      </c>
      <c r="I144" s="144" t="str">
        <f>IF($G144="","",VLOOKUP($G144,APR.FP!$AJ$8:$AL$19,3,FALSE))</f>
        <v/>
      </c>
      <c r="J144" s="147">
        <f t="shared" si="55"/>
        <v>0</v>
      </c>
      <c r="K144" s="138">
        <f t="shared" si="56"/>
        <v>0</v>
      </c>
      <c r="L144" s="187" t="str">
        <f t="shared" si="57"/>
        <v>Dins Periode Legal</v>
      </c>
      <c r="M144" s="187" t="str">
        <f t="shared" si="58"/>
        <v xml:space="preserve"> - Dins Periode Legal</v>
      </c>
      <c r="N144" s="187" t="str">
        <f t="shared" si="61"/>
        <v xml:space="preserve"> - Import Total</v>
      </c>
      <c r="O144" s="193">
        <f t="shared" si="59"/>
        <v>0</v>
      </c>
      <c r="P144" s="192">
        <f t="shared" si="60"/>
        <v>0</v>
      </c>
    </row>
    <row r="145" spans="3:16" x14ac:dyDescent="0.25">
      <c r="C145" s="166"/>
      <c r="D145" s="90"/>
      <c r="E145" s="90"/>
      <c r="G145" s="134" t="str">
        <f t="shared" si="54"/>
        <v/>
      </c>
      <c r="H145" s="105" t="str">
        <f>IF($G145="","",VLOOKUP($G145,APR.FP!$AJ$8:$AL$19,2,FALSE))</f>
        <v/>
      </c>
      <c r="I145" s="144" t="str">
        <f>IF($G145="","",VLOOKUP($G145,APR.FP!$AJ$8:$AL$19,3,FALSE))</f>
        <v/>
      </c>
      <c r="J145" s="147">
        <f t="shared" si="55"/>
        <v>0</v>
      </c>
      <c r="K145" s="138">
        <f t="shared" si="56"/>
        <v>0</v>
      </c>
      <c r="L145" s="187" t="str">
        <f t="shared" si="57"/>
        <v>Dins Periode Legal</v>
      </c>
      <c r="M145" s="187" t="str">
        <f t="shared" si="58"/>
        <v xml:space="preserve"> - Dins Periode Legal</v>
      </c>
      <c r="N145" s="187" t="str">
        <f t="shared" si="61"/>
        <v xml:space="preserve"> - Import Total</v>
      </c>
      <c r="O145" s="193">
        <f t="shared" si="59"/>
        <v>0</v>
      </c>
      <c r="P145" s="192">
        <f t="shared" si="60"/>
        <v>0</v>
      </c>
    </row>
    <row r="146" spans="3:16" x14ac:dyDescent="0.25">
      <c r="C146" s="166"/>
      <c r="D146" s="90"/>
      <c r="E146" s="90"/>
      <c r="G146" s="134" t="str">
        <f t="shared" si="54"/>
        <v/>
      </c>
      <c r="H146" s="105" t="str">
        <f>IF($G146="","",VLOOKUP($G146,APR.FP!$AJ$8:$AL$19,2,FALSE))</f>
        <v/>
      </c>
      <c r="I146" s="144" t="str">
        <f>IF($G146="","",VLOOKUP($G146,APR.FP!$AJ$8:$AL$19,3,FALSE))</f>
        <v/>
      </c>
      <c r="J146" s="147">
        <f t="shared" si="55"/>
        <v>0</v>
      </c>
      <c r="K146" s="138">
        <f t="shared" si="56"/>
        <v>0</v>
      </c>
      <c r="L146" s="187" t="str">
        <f t="shared" si="57"/>
        <v>Dins Periode Legal</v>
      </c>
      <c r="M146" s="187" t="str">
        <f t="shared" si="58"/>
        <v xml:space="preserve"> - Dins Periode Legal</v>
      </c>
      <c r="N146" s="187" t="str">
        <f t="shared" si="61"/>
        <v xml:space="preserve"> - Import Total</v>
      </c>
      <c r="O146" s="193">
        <f t="shared" si="59"/>
        <v>0</v>
      </c>
      <c r="P146" s="192">
        <f t="shared" si="60"/>
        <v>0</v>
      </c>
    </row>
    <row r="147" spans="3:16" x14ac:dyDescent="0.25">
      <c r="C147" s="166"/>
      <c r="D147" s="90"/>
      <c r="E147" s="90"/>
      <c r="G147" s="134" t="str">
        <f t="shared" si="54"/>
        <v/>
      </c>
      <c r="H147" s="105" t="str">
        <f>IF($G147="","",VLOOKUP($G147,APR.FP!$AJ$8:$AL$19,2,FALSE))</f>
        <v/>
      </c>
      <c r="I147" s="144" t="str">
        <f>IF($G147="","",VLOOKUP($G147,APR.FP!$AJ$8:$AL$19,3,FALSE))</f>
        <v/>
      </c>
      <c r="J147" s="147">
        <f t="shared" si="55"/>
        <v>0</v>
      </c>
      <c r="K147" s="138">
        <f t="shared" si="56"/>
        <v>0</v>
      </c>
      <c r="L147" s="187" t="str">
        <f t="shared" si="57"/>
        <v>Dins Periode Legal</v>
      </c>
      <c r="M147" s="187" t="str">
        <f t="shared" si="58"/>
        <v xml:space="preserve"> - Dins Periode Legal</v>
      </c>
      <c r="N147" s="187" t="str">
        <f t="shared" si="61"/>
        <v xml:space="preserve"> - Import Total</v>
      </c>
      <c r="O147" s="193">
        <f t="shared" si="59"/>
        <v>0</v>
      </c>
      <c r="P147" s="192">
        <f t="shared" si="60"/>
        <v>0</v>
      </c>
    </row>
    <row r="148" spans="3:16" x14ac:dyDescent="0.25">
      <c r="C148" s="166"/>
      <c r="D148" s="90"/>
      <c r="E148" s="90"/>
      <c r="G148" s="134" t="str">
        <f t="shared" si="54"/>
        <v/>
      </c>
      <c r="H148" s="105" t="str">
        <f>IF($G148="","",VLOOKUP($G148,APR.FP!$AJ$8:$AL$19,2,FALSE))</f>
        <v/>
      </c>
      <c r="I148" s="144" t="str">
        <f>IF($G148="","",VLOOKUP($G148,APR.FP!$AJ$8:$AL$19,3,FALSE))</f>
        <v/>
      </c>
      <c r="J148" s="147">
        <f t="shared" si="55"/>
        <v>0</v>
      </c>
      <c r="K148" s="138">
        <f t="shared" si="56"/>
        <v>0</v>
      </c>
      <c r="L148" s="187" t="str">
        <f t="shared" si="57"/>
        <v>Dins Periode Legal</v>
      </c>
      <c r="M148" s="187" t="str">
        <f t="shared" si="58"/>
        <v xml:space="preserve"> - Dins Periode Legal</v>
      </c>
      <c r="N148" s="187" t="str">
        <f t="shared" si="61"/>
        <v xml:space="preserve"> - Import Total</v>
      </c>
      <c r="O148" s="193">
        <f t="shared" si="59"/>
        <v>0</v>
      </c>
      <c r="P148" s="192">
        <f t="shared" si="60"/>
        <v>0</v>
      </c>
    </row>
    <row r="149" spans="3:16" x14ac:dyDescent="0.25">
      <c r="C149" s="166"/>
      <c r="D149" s="90"/>
      <c r="E149" s="90"/>
      <c r="G149" s="134" t="str">
        <f t="shared" si="54"/>
        <v/>
      </c>
      <c r="H149" s="105" t="str">
        <f>IF($G149="","",VLOOKUP($G149,APR.FP!$AJ$8:$AL$19,2,FALSE))</f>
        <v/>
      </c>
      <c r="I149" s="144" t="str">
        <f>IF($G149="","",VLOOKUP($G149,APR.FP!$AJ$8:$AL$19,3,FALSE))</f>
        <v/>
      </c>
      <c r="J149" s="147">
        <f t="shared" si="55"/>
        <v>0</v>
      </c>
      <c r="K149" s="138">
        <f t="shared" si="56"/>
        <v>0</v>
      </c>
      <c r="L149" s="187" t="str">
        <f t="shared" si="57"/>
        <v>Dins Periode Legal</v>
      </c>
      <c r="M149" s="187" t="str">
        <f t="shared" si="58"/>
        <v xml:space="preserve"> - Dins Periode Legal</v>
      </c>
      <c r="N149" s="187" t="str">
        <f t="shared" si="61"/>
        <v xml:space="preserve"> - Import Total</v>
      </c>
      <c r="O149" s="193">
        <f t="shared" si="59"/>
        <v>0</v>
      </c>
      <c r="P149" s="192">
        <f t="shared" si="60"/>
        <v>0</v>
      </c>
    </row>
    <row r="150" spans="3:16" x14ac:dyDescent="0.25">
      <c r="C150" s="166"/>
      <c r="D150" s="90"/>
      <c r="E150" s="90"/>
      <c r="G150" s="134" t="str">
        <f t="shared" si="54"/>
        <v/>
      </c>
      <c r="H150" s="105" t="str">
        <f>IF($G150="","",VLOOKUP($G150,APR.FP!$AJ$8:$AL$19,2,FALSE))</f>
        <v/>
      </c>
      <c r="I150" s="144" t="str">
        <f>IF($G150="","",VLOOKUP($G150,APR.FP!$AJ$8:$AL$19,3,FALSE))</f>
        <v/>
      </c>
      <c r="J150" s="147">
        <f t="shared" si="55"/>
        <v>0</v>
      </c>
      <c r="K150" s="138">
        <f t="shared" si="56"/>
        <v>0</v>
      </c>
      <c r="L150" s="187" t="str">
        <f t="shared" si="57"/>
        <v>Dins Periode Legal</v>
      </c>
      <c r="M150" s="187" t="str">
        <f t="shared" si="58"/>
        <v xml:space="preserve"> - Dins Periode Legal</v>
      </c>
      <c r="N150" s="187" t="str">
        <f t="shared" si="61"/>
        <v xml:space="preserve"> - Import Total</v>
      </c>
      <c r="O150" s="193">
        <f t="shared" si="59"/>
        <v>0</v>
      </c>
      <c r="P150" s="192">
        <f t="shared" si="60"/>
        <v>0</v>
      </c>
    </row>
    <row r="151" spans="3:16" x14ac:dyDescent="0.25">
      <c r="C151" s="166"/>
      <c r="D151" s="90"/>
      <c r="E151" s="90"/>
      <c r="G151" s="134" t="str">
        <f t="shared" ref="G151:G214" si="62">IF(C151="","",MONTH(C151))</f>
        <v/>
      </c>
      <c r="H151" s="105" t="str">
        <f>IF($G151="","",VLOOKUP($G151,APR.FP!$AJ$8:$AL$19,2,FALSE))</f>
        <v/>
      </c>
      <c r="I151" s="144" t="str">
        <f>IF($G151="","",VLOOKUP($G151,APR.FP!$AJ$8:$AL$19,3,FALSE))</f>
        <v/>
      </c>
      <c r="J151" s="147">
        <f t="shared" si="55"/>
        <v>0</v>
      </c>
      <c r="K151" s="138">
        <f t="shared" si="56"/>
        <v>0</v>
      </c>
      <c r="L151" s="187" t="str">
        <f t="shared" si="57"/>
        <v>Dins Periode Legal</v>
      </c>
      <c r="M151" s="187" t="str">
        <f t="shared" si="58"/>
        <v xml:space="preserve"> - Dins Periode Legal</v>
      </c>
      <c r="N151" s="187" t="str">
        <f t="shared" si="61"/>
        <v xml:space="preserve"> - Import Total</v>
      </c>
      <c r="O151" s="193">
        <f t="shared" si="59"/>
        <v>0</v>
      </c>
      <c r="P151" s="192">
        <f t="shared" si="60"/>
        <v>0</v>
      </c>
    </row>
    <row r="152" spans="3:16" x14ac:dyDescent="0.25">
      <c r="C152" s="166"/>
      <c r="D152" s="90"/>
      <c r="E152" s="90"/>
      <c r="G152" s="134" t="str">
        <f t="shared" si="62"/>
        <v/>
      </c>
      <c r="H152" s="105" t="str">
        <f>IF($G152="","",VLOOKUP($G152,APR.FP!$AJ$8:$AL$19,2,FALSE))</f>
        <v/>
      </c>
      <c r="I152" s="144" t="str">
        <f>IF($G152="","",VLOOKUP($G152,APR.FP!$AJ$8:$AL$19,3,FALSE))</f>
        <v/>
      </c>
      <c r="J152" s="147">
        <f t="shared" si="55"/>
        <v>0</v>
      </c>
      <c r="K152" s="138">
        <f t="shared" si="56"/>
        <v>0</v>
      </c>
      <c r="L152" s="187" t="str">
        <f t="shared" si="57"/>
        <v>Dins Periode Legal</v>
      </c>
      <c r="M152" s="187" t="str">
        <f t="shared" si="58"/>
        <v xml:space="preserve"> - Dins Periode Legal</v>
      </c>
      <c r="N152" s="187" t="str">
        <f t="shared" si="61"/>
        <v xml:space="preserve"> - Import Total</v>
      </c>
      <c r="O152" s="193">
        <f t="shared" si="59"/>
        <v>0</v>
      </c>
      <c r="P152" s="192">
        <f t="shared" si="60"/>
        <v>0</v>
      </c>
    </row>
    <row r="153" spans="3:16" x14ac:dyDescent="0.25">
      <c r="C153" s="166"/>
      <c r="D153" s="90"/>
      <c r="E153" s="90"/>
      <c r="G153" s="134" t="str">
        <f t="shared" si="62"/>
        <v/>
      </c>
      <c r="H153" s="105" t="str">
        <f>IF($G153="","",VLOOKUP($G153,APR.FP!$AJ$8:$AL$19,2,FALSE))</f>
        <v/>
      </c>
      <c r="I153" s="144" t="str">
        <f>IF($G153="","",VLOOKUP($G153,APR.FP!$AJ$8:$AL$19,3,FALSE))</f>
        <v/>
      </c>
      <c r="J153" s="147">
        <f t="shared" si="55"/>
        <v>0</v>
      </c>
      <c r="K153" s="138">
        <f t="shared" si="56"/>
        <v>0</v>
      </c>
      <c r="L153" s="187" t="str">
        <f t="shared" si="57"/>
        <v>Dins Periode Legal</v>
      </c>
      <c r="M153" s="187" t="str">
        <f t="shared" si="58"/>
        <v xml:space="preserve"> - Dins Periode Legal</v>
      </c>
      <c r="N153" s="187" t="str">
        <f t="shared" si="61"/>
        <v xml:space="preserve"> - Import Total</v>
      </c>
      <c r="O153" s="193">
        <f t="shared" si="59"/>
        <v>0</v>
      </c>
      <c r="P153" s="192">
        <f t="shared" si="60"/>
        <v>0</v>
      </c>
    </row>
    <row r="154" spans="3:16" x14ac:dyDescent="0.25">
      <c r="C154" s="166"/>
      <c r="D154" s="90"/>
      <c r="E154" s="90"/>
      <c r="G154" s="134" t="str">
        <f t="shared" si="62"/>
        <v/>
      </c>
      <c r="H154" s="105" t="str">
        <f>IF($G154="","",VLOOKUP($G154,APR.FP!$AJ$8:$AL$19,2,FALSE))</f>
        <v/>
      </c>
      <c r="I154" s="144" t="str">
        <f>IF($G154="","",VLOOKUP($G154,APR.FP!$AJ$8:$AL$19,3,FALSE))</f>
        <v/>
      </c>
      <c r="J154" s="147">
        <f t="shared" si="55"/>
        <v>0</v>
      </c>
      <c r="K154" s="138">
        <f t="shared" si="56"/>
        <v>0</v>
      </c>
      <c r="L154" s="187" t="str">
        <f t="shared" si="57"/>
        <v>Dins Periode Legal</v>
      </c>
      <c r="M154" s="187" t="str">
        <f t="shared" si="58"/>
        <v xml:space="preserve"> - Dins Periode Legal</v>
      </c>
      <c r="N154" s="187" t="str">
        <f t="shared" si="61"/>
        <v xml:space="preserve"> - Import Total</v>
      </c>
      <c r="O154" s="193">
        <f t="shared" si="59"/>
        <v>0</v>
      </c>
      <c r="P154" s="192">
        <f t="shared" si="60"/>
        <v>0</v>
      </c>
    </row>
    <row r="155" spans="3:16" x14ac:dyDescent="0.25">
      <c r="C155" s="166"/>
      <c r="D155" s="90"/>
      <c r="E155" s="90"/>
      <c r="G155" s="134" t="str">
        <f t="shared" si="62"/>
        <v/>
      </c>
      <c r="H155" s="105" t="str">
        <f>IF($G155="","",VLOOKUP($G155,APR.FP!$AJ$8:$AL$19,2,FALSE))</f>
        <v/>
      </c>
      <c r="I155" s="144" t="str">
        <f>IF($G155="","",VLOOKUP($G155,APR.FP!$AJ$8:$AL$19,3,FALSE))</f>
        <v/>
      </c>
      <c r="J155" s="147">
        <f t="shared" si="55"/>
        <v>0</v>
      </c>
      <c r="K155" s="138">
        <f t="shared" si="56"/>
        <v>0</v>
      </c>
      <c r="L155" s="187" t="str">
        <f t="shared" si="57"/>
        <v>Dins Periode Legal</v>
      </c>
      <c r="M155" s="187" t="str">
        <f t="shared" si="58"/>
        <v xml:space="preserve"> - Dins Periode Legal</v>
      </c>
      <c r="N155" s="187" t="str">
        <f t="shared" si="61"/>
        <v xml:space="preserve"> - Import Total</v>
      </c>
      <c r="O155" s="193">
        <f t="shared" si="59"/>
        <v>0</v>
      </c>
      <c r="P155" s="192">
        <f t="shared" si="60"/>
        <v>0</v>
      </c>
    </row>
    <row r="156" spans="3:16" x14ac:dyDescent="0.25">
      <c r="C156" s="166"/>
      <c r="D156" s="90"/>
      <c r="E156" s="90"/>
      <c r="G156" s="134" t="str">
        <f t="shared" si="62"/>
        <v/>
      </c>
      <c r="H156" s="105" t="str">
        <f>IF($G156="","",VLOOKUP($G156,APR.FP!$AJ$8:$AL$19,2,FALSE))</f>
        <v/>
      </c>
      <c r="I156" s="144" t="str">
        <f>IF($G156="","",VLOOKUP($G156,APR.FP!$AJ$8:$AL$19,3,FALSE))</f>
        <v/>
      </c>
      <c r="J156" s="147">
        <f t="shared" si="55"/>
        <v>0</v>
      </c>
      <c r="K156" s="138">
        <f t="shared" si="56"/>
        <v>0</v>
      </c>
      <c r="L156" s="187" t="str">
        <f t="shared" si="57"/>
        <v>Dins Periode Legal</v>
      </c>
      <c r="M156" s="187" t="str">
        <f t="shared" si="58"/>
        <v xml:space="preserve"> - Dins Periode Legal</v>
      </c>
      <c r="N156" s="187" t="str">
        <f t="shared" si="61"/>
        <v xml:space="preserve"> - Import Total</v>
      </c>
      <c r="O156" s="193">
        <f t="shared" si="59"/>
        <v>0</v>
      </c>
      <c r="P156" s="192">
        <f t="shared" si="60"/>
        <v>0</v>
      </c>
    </row>
    <row r="157" spans="3:16" x14ac:dyDescent="0.25">
      <c r="C157" s="166"/>
      <c r="D157" s="90"/>
      <c r="E157" s="90"/>
      <c r="G157" s="134" t="str">
        <f t="shared" si="62"/>
        <v/>
      </c>
      <c r="H157" s="105" t="str">
        <f>IF($G157="","",VLOOKUP($G157,APR.FP!$AJ$8:$AL$19,2,FALSE))</f>
        <v/>
      </c>
      <c r="I157" s="144" t="str">
        <f>IF($G157="","",VLOOKUP($G157,APR.FP!$AJ$8:$AL$19,3,FALSE))</f>
        <v/>
      </c>
      <c r="J157" s="147">
        <f t="shared" si="55"/>
        <v>0</v>
      </c>
      <c r="K157" s="138">
        <f t="shared" si="56"/>
        <v>0</v>
      </c>
      <c r="L157" s="187" t="str">
        <f t="shared" si="57"/>
        <v>Dins Periode Legal</v>
      </c>
      <c r="M157" s="187" t="str">
        <f t="shared" si="58"/>
        <v xml:space="preserve"> - Dins Periode Legal</v>
      </c>
      <c r="N157" s="187" t="str">
        <f t="shared" si="61"/>
        <v xml:space="preserve"> - Import Total</v>
      </c>
      <c r="O157" s="193">
        <f t="shared" si="59"/>
        <v>0</v>
      </c>
      <c r="P157" s="192">
        <f t="shared" si="60"/>
        <v>0</v>
      </c>
    </row>
    <row r="158" spans="3:16" x14ac:dyDescent="0.25">
      <c r="C158" s="166"/>
      <c r="D158" s="90"/>
      <c r="E158" s="90"/>
      <c r="F158" s="8"/>
      <c r="G158" s="134" t="str">
        <f t="shared" si="62"/>
        <v/>
      </c>
      <c r="H158" s="105" t="str">
        <f>IF($G158="","",VLOOKUP($G158,APR.FP!$AJ$8:$AL$19,2,FALSE))</f>
        <v/>
      </c>
      <c r="I158" s="144" t="str">
        <f>IF($G158="","",VLOOKUP($G158,APR.FP!$AJ$8:$AL$19,3,FALSE))</f>
        <v/>
      </c>
      <c r="J158" s="147">
        <f t="shared" si="55"/>
        <v>0</v>
      </c>
      <c r="K158" s="138">
        <f t="shared" si="56"/>
        <v>0</v>
      </c>
      <c r="L158" s="187" t="str">
        <f t="shared" si="57"/>
        <v>Dins Periode Legal</v>
      </c>
      <c r="M158" s="187" t="str">
        <f t="shared" si="58"/>
        <v xml:space="preserve"> - Dins Periode Legal</v>
      </c>
      <c r="N158" s="187" t="str">
        <f t="shared" si="61"/>
        <v xml:space="preserve"> - Import Total</v>
      </c>
      <c r="O158" s="193">
        <f t="shared" si="59"/>
        <v>0</v>
      </c>
      <c r="P158" s="192">
        <f t="shared" si="60"/>
        <v>0</v>
      </c>
    </row>
    <row r="159" spans="3:16" x14ac:dyDescent="0.25">
      <c r="C159" s="95"/>
      <c r="D159" s="90"/>
      <c r="E159" s="90"/>
      <c r="F159" s="8"/>
      <c r="G159" s="134" t="str">
        <f t="shared" si="62"/>
        <v/>
      </c>
      <c r="H159" s="105" t="str">
        <f>IF($G159="","",VLOOKUP($G159,APR.FP!$AJ$8:$AL$19,2,FALSE))</f>
        <v/>
      </c>
      <c r="I159" s="144" t="str">
        <f>IF($G159="","",VLOOKUP($G159,APR.FP!$AJ$8:$AL$19,3,FALSE))</f>
        <v/>
      </c>
      <c r="J159" s="147">
        <f t="shared" si="55"/>
        <v>0</v>
      </c>
      <c r="K159" s="138">
        <f t="shared" si="56"/>
        <v>0</v>
      </c>
      <c r="L159" s="187" t="str">
        <f t="shared" si="57"/>
        <v>Dins Periode Legal</v>
      </c>
      <c r="M159" s="187" t="str">
        <f t="shared" si="58"/>
        <v xml:space="preserve"> - Dins Periode Legal</v>
      </c>
      <c r="N159" s="187" t="str">
        <f t="shared" si="61"/>
        <v xml:space="preserve"> - Import Total</v>
      </c>
      <c r="O159" s="193">
        <f t="shared" si="59"/>
        <v>0</v>
      </c>
      <c r="P159" s="192">
        <f t="shared" si="60"/>
        <v>0</v>
      </c>
    </row>
    <row r="160" spans="3:16" x14ac:dyDescent="0.25">
      <c r="C160" s="95"/>
      <c r="D160" s="90"/>
      <c r="E160" s="90"/>
      <c r="F160" s="8"/>
      <c r="G160" s="134" t="str">
        <f t="shared" si="62"/>
        <v/>
      </c>
      <c r="H160" s="105" t="str">
        <f>IF($G160="","",VLOOKUP($G160,APR.FP!$AJ$8:$AL$19,2,FALSE))</f>
        <v/>
      </c>
      <c r="I160" s="144" t="str">
        <f>IF($G160="","",VLOOKUP($G160,APR.FP!$AJ$8:$AL$19,3,FALSE))</f>
        <v/>
      </c>
      <c r="J160" s="147">
        <f t="shared" si="55"/>
        <v>0</v>
      </c>
      <c r="K160" s="138">
        <f t="shared" si="56"/>
        <v>0</v>
      </c>
      <c r="L160" s="187" t="str">
        <f t="shared" si="57"/>
        <v>Dins Periode Legal</v>
      </c>
      <c r="M160" s="187" t="str">
        <f t="shared" si="58"/>
        <v xml:space="preserve"> - Dins Periode Legal</v>
      </c>
      <c r="N160" s="187" t="str">
        <f t="shared" si="61"/>
        <v xml:space="preserve"> - Import Total</v>
      </c>
      <c r="O160" s="193">
        <f t="shared" si="59"/>
        <v>0</v>
      </c>
      <c r="P160" s="192">
        <f t="shared" si="60"/>
        <v>0</v>
      </c>
    </row>
    <row r="161" spans="3:20" x14ac:dyDescent="0.25">
      <c r="C161" s="95"/>
      <c r="D161" s="90"/>
      <c r="E161" s="9"/>
      <c r="F161" s="8"/>
      <c r="G161" s="134" t="str">
        <f t="shared" si="62"/>
        <v/>
      </c>
      <c r="H161" s="105" t="str">
        <f>IF($G161="","",VLOOKUP($G161,APR.FP!$AJ$8:$AL$19,2,FALSE))</f>
        <v/>
      </c>
      <c r="I161" s="144" t="str">
        <f>IF($G161="","",VLOOKUP($G161,APR.FP!$AJ$8:$AL$19,3,FALSE))</f>
        <v/>
      </c>
      <c r="J161" s="147">
        <f t="shared" si="55"/>
        <v>0</v>
      </c>
      <c r="K161" s="138">
        <f t="shared" si="56"/>
        <v>0</v>
      </c>
      <c r="L161" s="187" t="str">
        <f t="shared" si="57"/>
        <v>Dins Periode Legal</v>
      </c>
      <c r="M161" s="187" t="str">
        <f t="shared" si="58"/>
        <v xml:space="preserve"> - Dins Periode Legal</v>
      </c>
      <c r="N161" s="187" t="str">
        <f t="shared" si="61"/>
        <v xml:space="preserve"> - Import Total</v>
      </c>
      <c r="O161" s="193">
        <f t="shared" si="59"/>
        <v>0</v>
      </c>
      <c r="P161" s="192">
        <f t="shared" si="60"/>
        <v>0</v>
      </c>
    </row>
    <row r="162" spans="3:20" x14ac:dyDescent="0.25">
      <c r="C162" s="95"/>
      <c r="D162" s="90"/>
      <c r="E162" s="9"/>
      <c r="F162" s="8"/>
      <c r="G162" s="134" t="str">
        <f t="shared" si="62"/>
        <v/>
      </c>
      <c r="H162" s="105" t="str">
        <f>IF($G162="","",VLOOKUP($G162,APR.FP!$AJ$8:$AL$19,2,FALSE))</f>
        <v/>
      </c>
      <c r="I162" s="144" t="str">
        <f>IF($G162="","",VLOOKUP($G162,APR.FP!$AJ$8:$AL$19,3,FALSE))</f>
        <v/>
      </c>
      <c r="J162" s="147">
        <f t="shared" si="55"/>
        <v>0</v>
      </c>
      <c r="K162" s="138">
        <f t="shared" si="56"/>
        <v>0</v>
      </c>
      <c r="L162" s="187" t="str">
        <f t="shared" si="57"/>
        <v>Dins Periode Legal</v>
      </c>
      <c r="M162" s="187" t="str">
        <f t="shared" si="58"/>
        <v xml:space="preserve"> - Dins Periode Legal</v>
      </c>
      <c r="N162" s="187" t="str">
        <f t="shared" si="61"/>
        <v xml:space="preserve"> - Import Total</v>
      </c>
      <c r="O162" s="193">
        <f t="shared" si="59"/>
        <v>0</v>
      </c>
      <c r="P162" s="192">
        <f t="shared" si="60"/>
        <v>0</v>
      </c>
    </row>
    <row r="163" spans="3:20" x14ac:dyDescent="0.25">
      <c r="C163" s="95"/>
      <c r="D163" s="90"/>
      <c r="E163" s="9"/>
      <c r="F163" s="8"/>
      <c r="G163" s="134" t="str">
        <f t="shared" si="62"/>
        <v/>
      </c>
      <c r="H163" s="105" t="str">
        <f>IF($G163="","",VLOOKUP($G163,APR.FP!$AJ$8:$AL$19,2,FALSE))</f>
        <v/>
      </c>
      <c r="I163" s="144" t="str">
        <f>IF($G163="","",VLOOKUP($G163,APR.FP!$AJ$8:$AL$19,3,FALSE))</f>
        <v/>
      </c>
      <c r="J163" s="147">
        <f t="shared" si="55"/>
        <v>0</v>
      </c>
      <c r="K163" s="138">
        <f t="shared" si="56"/>
        <v>0</v>
      </c>
      <c r="L163" s="187" t="str">
        <f t="shared" si="57"/>
        <v>Dins Periode Legal</v>
      </c>
      <c r="M163" s="187" t="str">
        <f t="shared" si="58"/>
        <v xml:space="preserve"> - Dins Periode Legal</v>
      </c>
      <c r="N163" s="187" t="str">
        <f t="shared" si="61"/>
        <v xml:space="preserve"> - Import Total</v>
      </c>
      <c r="O163" s="193">
        <f t="shared" si="59"/>
        <v>0</v>
      </c>
      <c r="P163" s="192">
        <f t="shared" si="60"/>
        <v>0</v>
      </c>
      <c r="S163" s="135"/>
      <c r="T163" s="134"/>
    </row>
    <row r="164" spans="3:20" x14ac:dyDescent="0.25">
      <c r="C164" s="95"/>
      <c r="D164" s="90"/>
      <c r="E164" s="9"/>
      <c r="F164" s="8"/>
      <c r="G164" s="134" t="str">
        <f t="shared" si="62"/>
        <v/>
      </c>
      <c r="H164" s="105" t="str">
        <f>IF($G164="","",VLOOKUP($G164,APR.FP!$AJ$8:$AL$19,2,FALSE))</f>
        <v/>
      </c>
      <c r="I164" s="144" t="str">
        <f>IF($G164="","",VLOOKUP($G164,APR.FP!$AJ$8:$AL$19,3,FALSE))</f>
        <v/>
      </c>
      <c r="J164" s="147">
        <f t="shared" si="55"/>
        <v>0</v>
      </c>
      <c r="K164" s="138">
        <f t="shared" si="56"/>
        <v>0</v>
      </c>
      <c r="L164" s="187" t="str">
        <f t="shared" si="57"/>
        <v>Dins Periode Legal</v>
      </c>
      <c r="M164" s="187" t="str">
        <f t="shared" si="58"/>
        <v xml:space="preserve"> - Dins Periode Legal</v>
      </c>
      <c r="N164" s="187" t="str">
        <f t="shared" si="61"/>
        <v xml:space="preserve"> - Import Total</v>
      </c>
      <c r="O164" s="193">
        <f t="shared" si="59"/>
        <v>0</v>
      </c>
      <c r="P164" s="192">
        <f t="shared" si="60"/>
        <v>0</v>
      </c>
      <c r="S164" s="135"/>
      <c r="T164" s="134"/>
    </row>
    <row r="165" spans="3:20" x14ac:dyDescent="0.25">
      <c r="C165" s="95"/>
      <c r="D165" s="90"/>
      <c r="E165" s="9"/>
      <c r="F165" s="8"/>
      <c r="G165" s="134" t="str">
        <f t="shared" si="62"/>
        <v/>
      </c>
      <c r="H165" s="105" t="str">
        <f>IF($G165="","",VLOOKUP($G165,APR.FP!$AJ$8:$AL$19,2,FALSE))</f>
        <v/>
      </c>
      <c r="I165" s="144" t="str">
        <f>IF($G165="","",VLOOKUP($G165,APR.FP!$AJ$8:$AL$19,3,FALSE))</f>
        <v/>
      </c>
      <c r="J165" s="147">
        <f t="shared" si="55"/>
        <v>0</v>
      </c>
      <c r="K165" s="138">
        <f t="shared" si="56"/>
        <v>0</v>
      </c>
      <c r="L165" s="187" t="str">
        <f t="shared" si="57"/>
        <v>Dins Periode Legal</v>
      </c>
      <c r="M165" s="187" t="str">
        <f t="shared" si="58"/>
        <v xml:space="preserve"> - Dins Periode Legal</v>
      </c>
      <c r="N165" s="187" t="str">
        <f t="shared" si="61"/>
        <v xml:space="preserve"> - Import Total</v>
      </c>
      <c r="O165" s="193">
        <f t="shared" si="59"/>
        <v>0</v>
      </c>
      <c r="P165" s="192">
        <f t="shared" si="60"/>
        <v>0</v>
      </c>
      <c r="S165" s="135"/>
      <c r="T165" s="134"/>
    </row>
    <row r="166" spans="3:20" x14ac:dyDescent="0.25">
      <c r="C166" s="95"/>
      <c r="D166" s="90"/>
      <c r="E166" s="90"/>
      <c r="F166" s="8"/>
      <c r="G166" s="134" t="str">
        <f t="shared" si="62"/>
        <v/>
      </c>
      <c r="H166" s="105" t="str">
        <f>IF($G166="","",VLOOKUP($G166,APR.FP!$AJ$8:$AL$19,2,FALSE))</f>
        <v/>
      </c>
      <c r="I166" s="144" t="str">
        <f>IF($G166="","",VLOOKUP($G166,APR.FP!$AJ$8:$AL$19,3,FALSE))</f>
        <v/>
      </c>
      <c r="J166" s="147">
        <f t="shared" si="55"/>
        <v>0</v>
      </c>
      <c r="K166" s="138">
        <f t="shared" si="56"/>
        <v>0</v>
      </c>
      <c r="L166" s="187" t="str">
        <f t="shared" si="57"/>
        <v>Dins Periode Legal</v>
      </c>
      <c r="M166" s="187" t="str">
        <f t="shared" si="58"/>
        <v xml:space="preserve"> - Dins Periode Legal</v>
      </c>
      <c r="N166" s="187" t="str">
        <f t="shared" si="61"/>
        <v xml:space="preserve"> - Import Total</v>
      </c>
      <c r="O166" s="193">
        <f t="shared" si="59"/>
        <v>0</v>
      </c>
      <c r="P166" s="192">
        <f t="shared" si="60"/>
        <v>0</v>
      </c>
      <c r="S166" s="135"/>
      <c r="T166" s="134"/>
    </row>
    <row r="167" spans="3:20" x14ac:dyDescent="0.25">
      <c r="C167" s="95"/>
      <c r="D167" s="90"/>
      <c r="E167" s="9"/>
      <c r="F167" s="8"/>
      <c r="G167" s="134" t="str">
        <f t="shared" si="62"/>
        <v/>
      </c>
      <c r="H167" s="105" t="str">
        <f>IF($G167="","",VLOOKUP($G167,APR.FP!$AJ$8:$AL$19,2,FALSE))</f>
        <v/>
      </c>
      <c r="I167" s="144" t="str">
        <f>IF($G167="","",VLOOKUP($G167,APR.FP!$AJ$8:$AL$19,3,FALSE))</f>
        <v/>
      </c>
      <c r="J167" s="147">
        <f t="shared" si="55"/>
        <v>0</v>
      </c>
      <c r="K167" s="138">
        <f t="shared" si="56"/>
        <v>0</v>
      </c>
      <c r="L167" s="187" t="str">
        <f t="shared" si="57"/>
        <v>Dins Periode Legal</v>
      </c>
      <c r="M167" s="187" t="str">
        <f t="shared" si="58"/>
        <v xml:space="preserve"> - Dins Periode Legal</v>
      </c>
      <c r="N167" s="187" t="str">
        <f t="shared" si="61"/>
        <v xml:space="preserve"> - Import Total</v>
      </c>
      <c r="O167" s="193">
        <f t="shared" si="59"/>
        <v>0</v>
      </c>
      <c r="P167" s="192">
        <f t="shared" si="60"/>
        <v>0</v>
      </c>
      <c r="S167" s="135"/>
      <c r="T167" s="134"/>
    </row>
    <row r="168" spans="3:20" x14ac:dyDescent="0.25">
      <c r="C168" s="95"/>
      <c r="D168" s="90"/>
      <c r="E168" s="9"/>
      <c r="F168" s="8"/>
      <c r="G168" s="134" t="str">
        <f t="shared" si="62"/>
        <v/>
      </c>
      <c r="H168" s="105" t="str">
        <f>IF($G168="","",VLOOKUP($G168,APR.FP!$AJ$8:$AL$19,2,FALSE))</f>
        <v/>
      </c>
      <c r="I168" s="144" t="str">
        <f>IF($G168="","",VLOOKUP($G168,APR.FP!$AJ$8:$AL$19,3,FALSE))</f>
        <v/>
      </c>
      <c r="J168" s="147">
        <f t="shared" si="55"/>
        <v>0</v>
      </c>
      <c r="K168" s="138">
        <f t="shared" si="56"/>
        <v>0</v>
      </c>
      <c r="L168" s="187" t="str">
        <f t="shared" si="57"/>
        <v>Dins Periode Legal</v>
      </c>
      <c r="M168" s="187" t="str">
        <f t="shared" si="58"/>
        <v xml:space="preserve"> - Dins Periode Legal</v>
      </c>
      <c r="N168" s="187" t="str">
        <f t="shared" si="61"/>
        <v xml:space="preserve"> - Import Total</v>
      </c>
      <c r="O168" s="193">
        <f t="shared" si="59"/>
        <v>0</v>
      </c>
      <c r="P168" s="192">
        <f t="shared" si="60"/>
        <v>0</v>
      </c>
      <c r="S168" s="135"/>
      <c r="T168" s="134"/>
    </row>
    <row r="169" spans="3:20" x14ac:dyDescent="0.25">
      <c r="C169" s="95"/>
      <c r="D169" s="90"/>
      <c r="E169" s="9"/>
      <c r="F169" s="8"/>
      <c r="G169" s="134" t="str">
        <f t="shared" si="62"/>
        <v/>
      </c>
      <c r="H169" s="105" t="str">
        <f>IF($G169="","",VLOOKUP($G169,APR.FP!$AJ$8:$AL$19,2,FALSE))</f>
        <v/>
      </c>
      <c r="I169" s="144" t="str">
        <f>IF($G169="","",VLOOKUP($G169,APR.FP!$AJ$8:$AL$19,3,FALSE))</f>
        <v/>
      </c>
      <c r="J169" s="147">
        <f t="shared" si="55"/>
        <v>0</v>
      </c>
      <c r="K169" s="138">
        <f t="shared" si="56"/>
        <v>0</v>
      </c>
      <c r="L169" s="187" t="str">
        <f t="shared" si="57"/>
        <v>Dins Periode Legal</v>
      </c>
      <c r="M169" s="187" t="str">
        <f t="shared" si="58"/>
        <v xml:space="preserve"> - Dins Periode Legal</v>
      </c>
      <c r="N169" s="187" t="str">
        <f t="shared" si="61"/>
        <v xml:space="preserve"> - Import Total</v>
      </c>
      <c r="O169" s="193">
        <f t="shared" si="59"/>
        <v>0</v>
      </c>
      <c r="P169" s="192">
        <f t="shared" si="60"/>
        <v>0</v>
      </c>
      <c r="S169" s="135"/>
      <c r="T169" s="134"/>
    </row>
    <row r="170" spans="3:20" x14ac:dyDescent="0.25">
      <c r="C170" s="167"/>
      <c r="D170" s="90"/>
      <c r="E170" s="9"/>
      <c r="F170" s="8"/>
      <c r="G170" s="134" t="str">
        <f t="shared" si="62"/>
        <v/>
      </c>
      <c r="H170" s="105" t="str">
        <f>IF($G170="","",VLOOKUP($G170,APR.FP!$AJ$8:$AL$19,2,FALSE))</f>
        <v/>
      </c>
      <c r="I170" s="144" t="str">
        <f>IF($G170="","",VLOOKUP($G170,APR.FP!$AJ$8:$AL$19,3,FALSE))</f>
        <v/>
      </c>
      <c r="J170" s="147">
        <f t="shared" si="55"/>
        <v>0</v>
      </c>
      <c r="K170" s="138">
        <f t="shared" si="56"/>
        <v>0</v>
      </c>
      <c r="L170" s="187" t="str">
        <f t="shared" si="57"/>
        <v>Dins Periode Legal</v>
      </c>
      <c r="M170" s="187" t="str">
        <f t="shared" si="58"/>
        <v xml:space="preserve"> - Dins Periode Legal</v>
      </c>
      <c r="N170" s="187" t="str">
        <f t="shared" si="61"/>
        <v xml:space="preserve"> - Import Total</v>
      </c>
      <c r="O170" s="193">
        <f t="shared" si="59"/>
        <v>0</v>
      </c>
      <c r="P170" s="192">
        <f t="shared" si="60"/>
        <v>0</v>
      </c>
      <c r="S170" s="135"/>
      <c r="T170" s="134"/>
    </row>
    <row r="171" spans="3:20" x14ac:dyDescent="0.25">
      <c r="C171" s="167"/>
      <c r="D171" s="90"/>
      <c r="E171" s="9"/>
      <c r="F171" s="8"/>
      <c r="G171" s="134" t="str">
        <f t="shared" si="62"/>
        <v/>
      </c>
      <c r="H171" s="105" t="str">
        <f>IF($G171="","",VLOOKUP($G171,APR.FP!$AJ$8:$AL$19,2,FALSE))</f>
        <v/>
      </c>
      <c r="I171" s="144" t="str">
        <f>IF($G171="","",VLOOKUP($G171,APR.FP!$AJ$8:$AL$19,3,FALSE))</f>
        <v/>
      </c>
      <c r="J171" s="147">
        <f t="shared" si="55"/>
        <v>0</v>
      </c>
      <c r="K171" s="138">
        <f t="shared" si="56"/>
        <v>0</v>
      </c>
      <c r="L171" s="187" t="str">
        <f t="shared" si="57"/>
        <v>Dins Periode Legal</v>
      </c>
      <c r="M171" s="187" t="str">
        <f t="shared" si="58"/>
        <v xml:space="preserve"> - Dins Periode Legal</v>
      </c>
      <c r="N171" s="187" t="str">
        <f t="shared" si="61"/>
        <v xml:space="preserve"> - Import Total</v>
      </c>
      <c r="O171" s="193">
        <f t="shared" si="59"/>
        <v>0</v>
      </c>
      <c r="P171" s="192">
        <f t="shared" si="60"/>
        <v>0</v>
      </c>
      <c r="S171" s="135"/>
      <c r="T171" s="134"/>
    </row>
    <row r="172" spans="3:20" x14ac:dyDescent="0.25">
      <c r="C172" s="95"/>
      <c r="D172" s="90"/>
      <c r="E172" s="9"/>
      <c r="F172" s="8"/>
      <c r="G172" s="134" t="str">
        <f t="shared" si="62"/>
        <v/>
      </c>
      <c r="H172" s="105" t="str">
        <f>IF($G172="","",VLOOKUP($G172,APR.FP!$AJ$8:$AL$19,2,FALSE))</f>
        <v/>
      </c>
      <c r="I172" s="144" t="str">
        <f>IF($G172="","",VLOOKUP($G172,APR.FP!$AJ$8:$AL$19,3,FALSE))</f>
        <v/>
      </c>
      <c r="J172" s="147">
        <f t="shared" si="55"/>
        <v>0</v>
      </c>
      <c r="K172" s="138">
        <f t="shared" si="56"/>
        <v>0</v>
      </c>
      <c r="L172" s="187" t="str">
        <f t="shared" si="57"/>
        <v>Dins Periode Legal</v>
      </c>
      <c r="M172" s="187" t="str">
        <f t="shared" si="58"/>
        <v xml:space="preserve"> - Dins Periode Legal</v>
      </c>
      <c r="N172" s="187" t="str">
        <f t="shared" si="61"/>
        <v xml:space="preserve"> - Import Total</v>
      </c>
      <c r="O172" s="193">
        <f t="shared" si="59"/>
        <v>0</v>
      </c>
      <c r="P172" s="192">
        <f t="shared" si="60"/>
        <v>0</v>
      </c>
      <c r="S172" s="135"/>
      <c r="T172" s="134"/>
    </row>
    <row r="173" spans="3:20" x14ac:dyDescent="0.25">
      <c r="C173" s="95"/>
      <c r="D173" s="90"/>
      <c r="E173" s="90"/>
      <c r="F173" s="8"/>
      <c r="G173" s="134" t="str">
        <f t="shared" si="62"/>
        <v/>
      </c>
      <c r="H173" s="105" t="str">
        <f>IF($G173="","",VLOOKUP($G173,APR.FP!$AJ$8:$AL$19,2,FALSE))</f>
        <v/>
      </c>
      <c r="I173" s="144" t="str">
        <f>IF($G173="","",VLOOKUP($G173,APR.FP!$AJ$8:$AL$19,3,FALSE))</f>
        <v/>
      </c>
      <c r="J173" s="147">
        <f t="shared" si="55"/>
        <v>0</v>
      </c>
      <c r="K173" s="138">
        <f t="shared" si="56"/>
        <v>0</v>
      </c>
      <c r="L173" s="187" t="str">
        <f t="shared" si="57"/>
        <v>Dins Periode Legal</v>
      </c>
      <c r="M173" s="187" t="str">
        <f t="shared" si="58"/>
        <v xml:space="preserve"> - Dins Periode Legal</v>
      </c>
      <c r="N173" s="187" t="str">
        <f t="shared" si="61"/>
        <v xml:space="preserve"> - Import Total</v>
      </c>
      <c r="O173" s="193">
        <f t="shared" si="59"/>
        <v>0</v>
      </c>
      <c r="P173" s="192">
        <f t="shared" si="60"/>
        <v>0</v>
      </c>
      <c r="S173" s="135"/>
      <c r="T173" s="134"/>
    </row>
    <row r="174" spans="3:20" x14ac:dyDescent="0.25">
      <c r="C174" s="95"/>
      <c r="D174" s="90"/>
      <c r="E174" s="90"/>
      <c r="F174" s="8"/>
      <c r="G174" s="134" t="str">
        <f t="shared" si="62"/>
        <v/>
      </c>
      <c r="H174" s="105" t="str">
        <f>IF($G174="","",VLOOKUP($G174,APR.FP!$AJ$8:$AL$19,2,FALSE))</f>
        <v/>
      </c>
      <c r="I174" s="144" t="str">
        <f>IF($G174="","",VLOOKUP($G174,APR.FP!$AJ$8:$AL$19,3,FALSE))</f>
        <v/>
      </c>
      <c r="J174" s="147">
        <f t="shared" si="55"/>
        <v>0</v>
      </c>
      <c r="K174" s="138">
        <f t="shared" si="56"/>
        <v>0</v>
      </c>
      <c r="L174" s="187" t="str">
        <f t="shared" si="57"/>
        <v>Dins Periode Legal</v>
      </c>
      <c r="M174" s="187" t="str">
        <f t="shared" si="58"/>
        <v xml:space="preserve"> - Dins Periode Legal</v>
      </c>
      <c r="N174" s="187" t="str">
        <f t="shared" si="61"/>
        <v xml:space="preserve"> - Import Total</v>
      </c>
      <c r="O174" s="193">
        <f t="shared" si="59"/>
        <v>0</v>
      </c>
      <c r="P174" s="192">
        <f t="shared" si="60"/>
        <v>0</v>
      </c>
      <c r="S174" s="135"/>
      <c r="T174" s="134"/>
    </row>
    <row r="175" spans="3:20" x14ac:dyDescent="0.25">
      <c r="C175" s="95"/>
      <c r="D175" s="90"/>
      <c r="E175" s="90"/>
      <c r="F175" s="8"/>
      <c r="G175" s="134" t="str">
        <f t="shared" si="62"/>
        <v/>
      </c>
      <c r="H175" s="105" t="str">
        <f>IF($G175="","",VLOOKUP($G175,APR.FP!$AJ$8:$AL$19,2,FALSE))</f>
        <v/>
      </c>
      <c r="I175" s="144" t="str">
        <f>IF($G175="","",VLOOKUP($G175,APR.FP!$AJ$8:$AL$19,3,FALSE))</f>
        <v/>
      </c>
      <c r="J175" s="147">
        <f t="shared" si="55"/>
        <v>0</v>
      </c>
      <c r="K175" s="138">
        <f t="shared" si="56"/>
        <v>0</v>
      </c>
      <c r="L175" s="187" t="str">
        <f t="shared" si="57"/>
        <v>Dins Periode Legal</v>
      </c>
      <c r="M175" s="187" t="str">
        <f t="shared" si="58"/>
        <v xml:space="preserve"> - Dins Periode Legal</v>
      </c>
      <c r="N175" s="187" t="str">
        <f t="shared" si="61"/>
        <v xml:space="preserve"> - Import Total</v>
      </c>
      <c r="O175" s="193">
        <f t="shared" si="59"/>
        <v>0</v>
      </c>
      <c r="P175" s="192">
        <f t="shared" si="60"/>
        <v>0</v>
      </c>
      <c r="S175" s="135"/>
      <c r="T175" s="134"/>
    </row>
    <row r="176" spans="3:20" x14ac:dyDescent="0.25">
      <c r="C176" s="95"/>
      <c r="D176" s="90"/>
      <c r="E176" s="90"/>
      <c r="F176" s="8"/>
      <c r="G176" s="134" t="str">
        <f t="shared" si="62"/>
        <v/>
      </c>
      <c r="H176" s="105" t="str">
        <f>IF($G176="","",VLOOKUP($G176,APR.FP!$AJ$8:$AL$19,2,FALSE))</f>
        <v/>
      </c>
      <c r="I176" s="144" t="str">
        <f>IF($G176="","",VLOOKUP($G176,APR.FP!$AJ$8:$AL$19,3,FALSE))</f>
        <v/>
      </c>
      <c r="J176" s="147">
        <f t="shared" si="55"/>
        <v>0</v>
      </c>
      <c r="K176" s="138">
        <f t="shared" si="56"/>
        <v>0</v>
      </c>
      <c r="L176" s="187" t="str">
        <f t="shared" si="57"/>
        <v>Dins Periode Legal</v>
      </c>
      <c r="M176" s="187" t="str">
        <f t="shared" si="58"/>
        <v xml:space="preserve"> - Dins Periode Legal</v>
      </c>
      <c r="N176" s="187" t="str">
        <f t="shared" si="61"/>
        <v xml:space="preserve"> - Import Total</v>
      </c>
      <c r="O176" s="193">
        <f t="shared" si="59"/>
        <v>0</v>
      </c>
      <c r="P176" s="192">
        <f t="shared" si="60"/>
        <v>0</v>
      </c>
      <c r="S176" s="135"/>
      <c r="T176" s="134"/>
    </row>
    <row r="177" spans="3:20" x14ac:dyDescent="0.25">
      <c r="C177" s="95"/>
      <c r="D177" s="90"/>
      <c r="E177" s="90"/>
      <c r="F177" s="8"/>
      <c r="G177" s="134" t="str">
        <f t="shared" si="62"/>
        <v/>
      </c>
      <c r="H177" s="105" t="str">
        <f>IF($G177="","",VLOOKUP($G177,APR.FP!$AJ$8:$AL$19,2,FALSE))</f>
        <v/>
      </c>
      <c r="I177" s="144" t="str">
        <f>IF($G177="","",VLOOKUP($G177,APR.FP!$AJ$8:$AL$19,3,FALSE))</f>
        <v/>
      </c>
      <c r="J177" s="147">
        <f t="shared" si="55"/>
        <v>0</v>
      </c>
      <c r="K177" s="138">
        <f t="shared" si="56"/>
        <v>0</v>
      </c>
      <c r="L177" s="187" t="str">
        <f t="shared" si="57"/>
        <v>Dins Periode Legal</v>
      </c>
      <c r="M177" s="187" t="str">
        <f t="shared" si="58"/>
        <v xml:space="preserve"> - Dins Periode Legal</v>
      </c>
      <c r="N177" s="187" t="str">
        <f t="shared" si="61"/>
        <v xml:space="preserve"> - Import Total</v>
      </c>
      <c r="O177" s="193">
        <f t="shared" si="59"/>
        <v>0</v>
      </c>
      <c r="P177" s="192">
        <f t="shared" si="60"/>
        <v>0</v>
      </c>
      <c r="S177" s="135"/>
      <c r="T177" s="134"/>
    </row>
    <row r="178" spans="3:20" x14ac:dyDescent="0.25">
      <c r="C178" s="95"/>
      <c r="D178" s="90"/>
      <c r="E178" s="90"/>
      <c r="F178" s="8"/>
      <c r="G178" s="134" t="str">
        <f t="shared" si="62"/>
        <v/>
      </c>
      <c r="H178" s="105" t="str">
        <f>IF($G178="","",VLOOKUP($G178,APR.FP!$AJ$8:$AL$19,2,FALSE))</f>
        <v/>
      </c>
      <c r="I178" s="144" t="str">
        <f>IF($G178="","",VLOOKUP($G178,APR.FP!$AJ$8:$AL$19,3,FALSE))</f>
        <v/>
      </c>
      <c r="J178" s="147">
        <f t="shared" si="55"/>
        <v>0</v>
      </c>
      <c r="K178" s="138">
        <f t="shared" si="56"/>
        <v>0</v>
      </c>
      <c r="L178" s="187" t="str">
        <f t="shared" si="57"/>
        <v>Dins Periode Legal</v>
      </c>
      <c r="M178" s="187" t="str">
        <f t="shared" si="58"/>
        <v xml:space="preserve"> - Dins Periode Legal</v>
      </c>
      <c r="N178" s="187" t="str">
        <f t="shared" si="61"/>
        <v xml:space="preserve"> - Import Total</v>
      </c>
      <c r="O178" s="193">
        <f t="shared" si="59"/>
        <v>0</v>
      </c>
      <c r="P178" s="192">
        <f t="shared" si="60"/>
        <v>0</v>
      </c>
      <c r="S178" s="135"/>
      <c r="T178" s="134"/>
    </row>
    <row r="179" spans="3:20" x14ac:dyDescent="0.25">
      <c r="C179" s="95"/>
      <c r="D179" s="90"/>
      <c r="E179" s="90"/>
      <c r="F179" s="8"/>
      <c r="G179" s="134" t="str">
        <f t="shared" si="62"/>
        <v/>
      </c>
      <c r="H179" s="105" t="str">
        <f>IF($G179="","",VLOOKUP($G179,APR.FP!$AJ$8:$AL$19,2,FALSE))</f>
        <v/>
      </c>
      <c r="I179" s="144" t="str">
        <f>IF($G179="","",VLOOKUP($G179,APR.FP!$AJ$8:$AL$19,3,FALSE))</f>
        <v/>
      </c>
      <c r="J179" s="147">
        <f t="shared" si="55"/>
        <v>0</v>
      </c>
      <c r="K179" s="138">
        <f t="shared" si="56"/>
        <v>0</v>
      </c>
      <c r="L179" s="187" t="str">
        <f t="shared" si="57"/>
        <v>Dins Periode Legal</v>
      </c>
      <c r="M179" s="187" t="str">
        <f t="shared" si="58"/>
        <v xml:space="preserve"> - Dins Periode Legal</v>
      </c>
      <c r="N179" s="187" t="str">
        <f t="shared" si="61"/>
        <v xml:space="preserve"> - Import Total</v>
      </c>
      <c r="O179" s="193">
        <f t="shared" si="59"/>
        <v>0</v>
      </c>
      <c r="P179" s="192">
        <f t="shared" si="60"/>
        <v>0</v>
      </c>
      <c r="S179" s="135"/>
      <c r="T179" s="134"/>
    </row>
    <row r="180" spans="3:20" x14ac:dyDescent="0.25">
      <c r="C180" s="95"/>
      <c r="D180" s="90"/>
      <c r="E180" s="90"/>
      <c r="F180" s="8"/>
      <c r="G180" s="134" t="str">
        <f t="shared" si="62"/>
        <v/>
      </c>
      <c r="H180" s="105" t="str">
        <f>IF($G180="","",VLOOKUP($G180,APR.FP!$AJ$8:$AL$19,2,FALSE))</f>
        <v/>
      </c>
      <c r="I180" s="144" t="str">
        <f>IF($G180="","",VLOOKUP($G180,APR.FP!$AJ$8:$AL$19,3,FALSE))</f>
        <v/>
      </c>
      <c r="J180" s="147">
        <f t="shared" si="55"/>
        <v>0</v>
      </c>
      <c r="K180" s="138">
        <f t="shared" si="56"/>
        <v>0</v>
      </c>
      <c r="L180" s="187" t="str">
        <f t="shared" si="57"/>
        <v>Dins Periode Legal</v>
      </c>
      <c r="M180" s="187" t="str">
        <f t="shared" si="58"/>
        <v xml:space="preserve"> - Dins Periode Legal</v>
      </c>
      <c r="N180" s="187" t="str">
        <f t="shared" si="61"/>
        <v xml:space="preserve"> - Import Total</v>
      </c>
      <c r="O180" s="193">
        <f t="shared" si="59"/>
        <v>0</v>
      </c>
      <c r="P180" s="192">
        <f t="shared" si="60"/>
        <v>0</v>
      </c>
      <c r="S180" s="135"/>
      <c r="T180" s="134"/>
    </row>
    <row r="181" spans="3:20" x14ac:dyDescent="0.25">
      <c r="C181" s="95"/>
      <c r="D181" s="90"/>
      <c r="E181" s="90"/>
      <c r="F181" s="8"/>
      <c r="G181" s="134" t="str">
        <f t="shared" si="62"/>
        <v/>
      </c>
      <c r="H181" s="105" t="str">
        <f>IF($G181="","",VLOOKUP($G181,APR.FP!$AJ$8:$AL$19,2,FALSE))</f>
        <v/>
      </c>
      <c r="I181" s="144" t="str">
        <f>IF($G181="","",VLOOKUP($G181,APR.FP!$AJ$8:$AL$19,3,FALSE))</f>
        <v/>
      </c>
      <c r="J181" s="147">
        <f t="shared" si="55"/>
        <v>0</v>
      </c>
      <c r="K181" s="138">
        <f t="shared" si="56"/>
        <v>0</v>
      </c>
      <c r="L181" s="187" t="str">
        <f t="shared" si="57"/>
        <v>Dins Periode Legal</v>
      </c>
      <c r="M181" s="187" t="str">
        <f t="shared" si="58"/>
        <v xml:space="preserve"> - Dins Periode Legal</v>
      </c>
      <c r="N181" s="187" t="str">
        <f t="shared" si="61"/>
        <v xml:space="preserve"> - Import Total</v>
      </c>
      <c r="O181" s="193">
        <f t="shared" si="59"/>
        <v>0</v>
      </c>
      <c r="P181" s="192">
        <f t="shared" si="60"/>
        <v>0</v>
      </c>
      <c r="S181" s="135"/>
      <c r="T181" s="134"/>
    </row>
    <row r="182" spans="3:20" x14ac:dyDescent="0.25">
      <c r="C182" s="95"/>
      <c r="D182" s="90"/>
      <c r="E182" s="90"/>
      <c r="F182" s="8"/>
      <c r="G182" s="134" t="str">
        <f t="shared" si="62"/>
        <v/>
      </c>
      <c r="H182" s="105" t="str">
        <f>IF($G182="","",VLOOKUP($G182,APR.FP!$AJ$8:$AL$19,2,FALSE))</f>
        <v/>
      </c>
      <c r="I182" s="144" t="str">
        <f>IF($G182="","",VLOOKUP($G182,APR.FP!$AJ$8:$AL$19,3,FALSE))</f>
        <v/>
      </c>
      <c r="J182" s="147">
        <f t="shared" si="55"/>
        <v>0</v>
      </c>
      <c r="K182" s="138">
        <f t="shared" si="56"/>
        <v>0</v>
      </c>
      <c r="L182" s="187" t="str">
        <f t="shared" si="57"/>
        <v>Dins Periode Legal</v>
      </c>
      <c r="M182" s="187" t="str">
        <f t="shared" si="58"/>
        <v xml:space="preserve"> - Dins Periode Legal</v>
      </c>
      <c r="N182" s="187" t="str">
        <f t="shared" si="61"/>
        <v xml:space="preserve"> - Import Total</v>
      </c>
      <c r="O182" s="193">
        <f t="shared" si="59"/>
        <v>0</v>
      </c>
      <c r="P182" s="192">
        <f t="shared" si="60"/>
        <v>0</v>
      </c>
      <c r="S182" s="135"/>
      <c r="T182" s="134"/>
    </row>
    <row r="183" spans="3:20" x14ac:dyDescent="0.25">
      <c r="C183" s="167"/>
      <c r="D183" s="90"/>
      <c r="E183" s="9"/>
      <c r="F183" s="8"/>
      <c r="G183" s="134" t="str">
        <f t="shared" si="62"/>
        <v/>
      </c>
      <c r="H183" s="105" t="str">
        <f>IF($G183="","",VLOOKUP($G183,APR.FP!$AJ$8:$AL$19,2,FALSE))</f>
        <v/>
      </c>
      <c r="I183" s="144" t="str">
        <f>IF($G183="","",VLOOKUP($G183,APR.FP!$AJ$8:$AL$19,3,FALSE))</f>
        <v/>
      </c>
      <c r="J183" s="147">
        <f t="shared" si="55"/>
        <v>0</v>
      </c>
      <c r="K183" s="138">
        <f t="shared" si="56"/>
        <v>0</v>
      </c>
      <c r="L183" s="187" t="str">
        <f t="shared" si="57"/>
        <v>Dins Periode Legal</v>
      </c>
      <c r="M183" s="187" t="str">
        <f t="shared" si="58"/>
        <v xml:space="preserve"> - Dins Periode Legal</v>
      </c>
      <c r="N183" s="187" t="str">
        <f t="shared" si="61"/>
        <v xml:space="preserve"> - Import Total</v>
      </c>
      <c r="O183" s="193">
        <f t="shared" si="59"/>
        <v>0</v>
      </c>
      <c r="P183" s="192">
        <f t="shared" si="60"/>
        <v>0</v>
      </c>
      <c r="S183" s="135"/>
      <c r="T183" s="134"/>
    </row>
    <row r="184" spans="3:20" x14ac:dyDescent="0.25">
      <c r="C184" s="167"/>
      <c r="D184" s="90"/>
      <c r="E184" s="9"/>
      <c r="F184" s="8"/>
      <c r="G184" s="134" t="str">
        <f t="shared" si="62"/>
        <v/>
      </c>
      <c r="H184" s="105" t="str">
        <f>IF($G184="","",VLOOKUP($G184,APR.FP!$AJ$8:$AL$19,2,FALSE))</f>
        <v/>
      </c>
      <c r="I184" s="144" t="str">
        <f>IF($G184="","",VLOOKUP($G184,APR.FP!$AJ$8:$AL$19,3,FALSE))</f>
        <v/>
      </c>
      <c r="J184" s="147">
        <f t="shared" si="55"/>
        <v>0</v>
      </c>
      <c r="K184" s="138">
        <f t="shared" si="56"/>
        <v>0</v>
      </c>
      <c r="L184" s="187" t="str">
        <f t="shared" si="57"/>
        <v>Dins Periode Legal</v>
      </c>
      <c r="M184" s="187" t="str">
        <f t="shared" si="58"/>
        <v xml:space="preserve"> - Dins Periode Legal</v>
      </c>
      <c r="N184" s="187" t="str">
        <f t="shared" si="61"/>
        <v xml:space="preserve"> - Import Total</v>
      </c>
      <c r="O184" s="193">
        <f t="shared" si="59"/>
        <v>0</v>
      </c>
      <c r="P184" s="192">
        <f t="shared" si="60"/>
        <v>0</v>
      </c>
      <c r="S184" s="135"/>
      <c r="T184" s="134"/>
    </row>
    <row r="185" spans="3:20" x14ac:dyDescent="0.25">
      <c r="C185" s="167"/>
      <c r="D185" s="90"/>
      <c r="E185" s="9"/>
      <c r="F185" s="8"/>
      <c r="G185" s="134" t="str">
        <f t="shared" si="62"/>
        <v/>
      </c>
      <c r="H185" s="105" t="str">
        <f>IF($G185="","",VLOOKUP($G185,APR.FP!$AJ$8:$AL$19,2,FALSE))</f>
        <v/>
      </c>
      <c r="I185" s="144" t="str">
        <f>IF($G185="","",VLOOKUP($G185,APR.FP!$AJ$8:$AL$19,3,FALSE))</f>
        <v/>
      </c>
      <c r="J185" s="147">
        <f t="shared" si="55"/>
        <v>0</v>
      </c>
      <c r="K185" s="138">
        <f t="shared" si="56"/>
        <v>0</v>
      </c>
      <c r="L185" s="187" t="str">
        <f t="shared" si="57"/>
        <v>Dins Periode Legal</v>
      </c>
      <c r="M185" s="187" t="str">
        <f t="shared" si="58"/>
        <v xml:space="preserve"> - Dins Periode Legal</v>
      </c>
      <c r="N185" s="187" t="str">
        <f t="shared" si="61"/>
        <v xml:space="preserve"> - Import Total</v>
      </c>
      <c r="O185" s="193">
        <f t="shared" si="59"/>
        <v>0</v>
      </c>
      <c r="P185" s="192">
        <f t="shared" si="60"/>
        <v>0</v>
      </c>
      <c r="S185" s="135"/>
      <c r="T185" s="134"/>
    </row>
    <row r="186" spans="3:20" x14ac:dyDescent="0.25">
      <c r="C186" s="167"/>
      <c r="D186" s="90"/>
      <c r="E186" s="9"/>
      <c r="F186" s="8"/>
      <c r="G186" s="134" t="str">
        <f t="shared" si="62"/>
        <v/>
      </c>
      <c r="H186" s="105" t="str">
        <f>IF($G186="","",VLOOKUP($G186,APR.FP!$AJ$8:$AL$19,2,FALSE))</f>
        <v/>
      </c>
      <c r="I186" s="144" t="str">
        <f>IF($G186="","",VLOOKUP($G186,APR.FP!$AJ$8:$AL$19,3,FALSE))</f>
        <v/>
      </c>
      <c r="J186" s="147">
        <f t="shared" si="55"/>
        <v>0</v>
      </c>
      <c r="K186" s="138">
        <f t="shared" si="56"/>
        <v>0</v>
      </c>
      <c r="L186" s="187" t="str">
        <f t="shared" si="57"/>
        <v>Dins Periode Legal</v>
      </c>
      <c r="M186" s="187" t="str">
        <f t="shared" si="58"/>
        <v xml:space="preserve"> - Dins Periode Legal</v>
      </c>
      <c r="N186" s="187" t="str">
        <f t="shared" si="61"/>
        <v xml:space="preserve"> - Import Total</v>
      </c>
      <c r="O186" s="193">
        <f t="shared" si="59"/>
        <v>0</v>
      </c>
      <c r="P186" s="192">
        <f t="shared" si="60"/>
        <v>0</v>
      </c>
      <c r="S186" s="135"/>
      <c r="T186" s="134"/>
    </row>
    <row r="187" spans="3:20" x14ac:dyDescent="0.25">
      <c r="C187" s="167"/>
      <c r="D187" s="90"/>
      <c r="E187" s="9"/>
      <c r="F187" s="8"/>
      <c r="G187" s="134" t="str">
        <f t="shared" si="62"/>
        <v/>
      </c>
      <c r="H187" s="105" t="str">
        <f>IF($G187="","",VLOOKUP($G187,APR.FP!$AJ$8:$AL$19,2,FALSE))</f>
        <v/>
      </c>
      <c r="I187" s="144" t="str">
        <f>IF($G187="","",VLOOKUP($G187,APR.FP!$AJ$8:$AL$19,3,FALSE))</f>
        <v/>
      </c>
      <c r="J187" s="147">
        <f t="shared" si="55"/>
        <v>0</v>
      </c>
      <c r="K187" s="138">
        <f t="shared" si="56"/>
        <v>0</v>
      </c>
      <c r="L187" s="187" t="str">
        <f t="shared" si="57"/>
        <v>Dins Periode Legal</v>
      </c>
      <c r="M187" s="187" t="str">
        <f t="shared" si="58"/>
        <v xml:space="preserve"> - Dins Periode Legal</v>
      </c>
      <c r="N187" s="187" t="str">
        <f t="shared" si="61"/>
        <v xml:space="preserve"> - Import Total</v>
      </c>
      <c r="O187" s="193">
        <f t="shared" si="59"/>
        <v>0</v>
      </c>
      <c r="P187" s="192">
        <f t="shared" si="60"/>
        <v>0</v>
      </c>
    </row>
    <row r="188" spans="3:20" x14ac:dyDescent="0.25">
      <c r="C188" s="95"/>
      <c r="D188" s="90"/>
      <c r="E188" s="90"/>
      <c r="F188" s="8"/>
      <c r="G188" s="134" t="str">
        <f t="shared" si="62"/>
        <v/>
      </c>
      <c r="H188" s="105" t="str">
        <f>IF($G188="","",VLOOKUP($G188,APR.FP!$AJ$8:$AL$19,2,FALSE))</f>
        <v/>
      </c>
      <c r="I188" s="144" t="str">
        <f>IF($G188="","",VLOOKUP($G188,APR.FP!$AJ$8:$AL$19,3,FALSE))</f>
        <v/>
      </c>
      <c r="J188" s="147">
        <f t="shared" si="55"/>
        <v>0</v>
      </c>
      <c r="K188" s="138">
        <f t="shared" si="56"/>
        <v>0</v>
      </c>
      <c r="L188" s="187" t="str">
        <f t="shared" si="57"/>
        <v>Dins Periode Legal</v>
      </c>
      <c r="M188" s="187" t="str">
        <f t="shared" si="58"/>
        <v xml:space="preserve"> - Dins Periode Legal</v>
      </c>
      <c r="N188" s="187" t="str">
        <f t="shared" si="61"/>
        <v xml:space="preserve"> - Import Total</v>
      </c>
      <c r="O188" s="193">
        <f t="shared" si="59"/>
        <v>0</v>
      </c>
      <c r="P188" s="192">
        <f t="shared" si="60"/>
        <v>0</v>
      </c>
    </row>
    <row r="189" spans="3:20" x14ac:dyDescent="0.25">
      <c r="C189" s="95"/>
      <c r="D189" s="90"/>
      <c r="E189" s="90"/>
      <c r="F189" s="8"/>
      <c r="G189" s="134" t="str">
        <f t="shared" si="62"/>
        <v/>
      </c>
      <c r="H189" s="105" t="str">
        <f>IF($G189="","",VLOOKUP($G189,APR.FP!$AJ$8:$AL$19,2,FALSE))</f>
        <v/>
      </c>
      <c r="I189" s="144" t="str">
        <f>IF($G189="","",VLOOKUP($G189,APR.FP!$AJ$8:$AL$19,3,FALSE))</f>
        <v/>
      </c>
      <c r="J189" s="147">
        <f t="shared" si="55"/>
        <v>0</v>
      </c>
      <c r="K189" s="138">
        <f t="shared" si="56"/>
        <v>0</v>
      </c>
      <c r="L189" s="187" t="str">
        <f t="shared" si="57"/>
        <v>Dins Periode Legal</v>
      </c>
      <c r="M189" s="187" t="str">
        <f t="shared" si="58"/>
        <v xml:space="preserve"> - Dins Periode Legal</v>
      </c>
      <c r="N189" s="187" t="str">
        <f t="shared" si="61"/>
        <v xml:space="preserve"> - Import Total</v>
      </c>
      <c r="O189" s="193">
        <f t="shared" si="59"/>
        <v>0</v>
      </c>
      <c r="P189" s="192">
        <f t="shared" si="60"/>
        <v>0</v>
      </c>
    </row>
    <row r="190" spans="3:20" x14ac:dyDescent="0.25">
      <c r="C190" s="95"/>
      <c r="D190" s="90"/>
      <c r="E190" s="90"/>
      <c r="F190" s="8"/>
      <c r="G190" s="134" t="str">
        <f t="shared" si="62"/>
        <v/>
      </c>
      <c r="H190" s="105" t="str">
        <f>IF($G190="","",VLOOKUP($G190,APR.FP!$AJ$8:$AL$19,2,FALSE))</f>
        <v/>
      </c>
      <c r="I190" s="144" t="str">
        <f>IF($G190="","",VLOOKUP($G190,APR.FP!$AJ$8:$AL$19,3,FALSE))</f>
        <v/>
      </c>
      <c r="J190" s="147">
        <f t="shared" si="55"/>
        <v>0</v>
      </c>
      <c r="K190" s="138">
        <f t="shared" si="56"/>
        <v>0</v>
      </c>
      <c r="L190" s="187" t="str">
        <f t="shared" si="57"/>
        <v>Dins Periode Legal</v>
      </c>
      <c r="M190" s="187" t="str">
        <f t="shared" si="58"/>
        <v xml:space="preserve"> - Dins Periode Legal</v>
      </c>
      <c r="N190" s="187" t="str">
        <f t="shared" si="61"/>
        <v xml:space="preserve"> - Import Total</v>
      </c>
      <c r="O190" s="193">
        <f t="shared" si="59"/>
        <v>0</v>
      </c>
      <c r="P190" s="192">
        <f t="shared" si="60"/>
        <v>0</v>
      </c>
    </row>
    <row r="191" spans="3:20" x14ac:dyDescent="0.25">
      <c r="C191" s="95"/>
      <c r="D191" s="90"/>
      <c r="E191" s="9"/>
      <c r="F191" s="8"/>
      <c r="G191" s="134" t="str">
        <f t="shared" si="62"/>
        <v/>
      </c>
      <c r="H191" s="105" t="str">
        <f>IF($G191="","",VLOOKUP($G191,APR.FP!$AJ$8:$AL$19,2,FALSE))</f>
        <v/>
      </c>
      <c r="I191" s="144" t="str">
        <f>IF($G191="","",VLOOKUP($G191,APR.FP!$AJ$8:$AL$19,3,FALSE))</f>
        <v/>
      </c>
      <c r="J191" s="147">
        <f t="shared" si="55"/>
        <v>0</v>
      </c>
      <c r="K191" s="138">
        <f t="shared" si="56"/>
        <v>0</v>
      </c>
      <c r="L191" s="187" t="str">
        <f t="shared" si="57"/>
        <v>Dins Periode Legal</v>
      </c>
      <c r="M191" s="187" t="str">
        <f t="shared" si="58"/>
        <v xml:space="preserve"> - Dins Periode Legal</v>
      </c>
      <c r="N191" s="187" t="str">
        <f t="shared" si="61"/>
        <v xml:space="preserve"> - Import Total</v>
      </c>
      <c r="O191" s="193">
        <f t="shared" si="59"/>
        <v>0</v>
      </c>
      <c r="P191" s="192">
        <f t="shared" si="60"/>
        <v>0</v>
      </c>
    </row>
    <row r="192" spans="3:20" x14ac:dyDescent="0.25">
      <c r="C192" s="95"/>
      <c r="D192" s="90"/>
      <c r="E192" s="9"/>
      <c r="F192" s="8"/>
      <c r="G192" s="134" t="str">
        <f t="shared" si="62"/>
        <v/>
      </c>
      <c r="H192" s="105" t="str">
        <f>IF($G192="","",VLOOKUP($G192,APR.FP!$AJ$8:$AL$19,2,FALSE))</f>
        <v/>
      </c>
      <c r="I192" s="144" t="str">
        <f>IF($G192="","",VLOOKUP($G192,APR.FP!$AJ$8:$AL$19,3,FALSE))</f>
        <v/>
      </c>
      <c r="J192" s="147">
        <f t="shared" si="55"/>
        <v>0</v>
      </c>
      <c r="K192" s="138">
        <f t="shared" si="56"/>
        <v>0</v>
      </c>
      <c r="L192" s="187" t="str">
        <f t="shared" si="57"/>
        <v>Dins Periode Legal</v>
      </c>
      <c r="M192" s="187" t="str">
        <f t="shared" si="58"/>
        <v xml:space="preserve"> - Dins Periode Legal</v>
      </c>
      <c r="N192" s="187" t="str">
        <f t="shared" si="61"/>
        <v xml:space="preserve"> - Import Total</v>
      </c>
      <c r="O192" s="193">
        <f t="shared" si="59"/>
        <v>0</v>
      </c>
      <c r="P192" s="192">
        <f t="shared" si="60"/>
        <v>0</v>
      </c>
    </row>
    <row r="193" spans="3:16" x14ac:dyDescent="0.25">
      <c r="C193" s="95"/>
      <c r="D193" s="90"/>
      <c r="E193" s="90"/>
      <c r="F193" s="8"/>
      <c r="G193" s="134" t="str">
        <f t="shared" si="62"/>
        <v/>
      </c>
      <c r="H193" s="105" t="str">
        <f>IF($G193="","",VLOOKUP($G193,APR.FP!$AJ$8:$AL$19,2,FALSE))</f>
        <v/>
      </c>
      <c r="I193" s="144" t="str">
        <f>IF($G193="","",VLOOKUP($G193,APR.FP!$AJ$8:$AL$19,3,FALSE))</f>
        <v/>
      </c>
      <c r="J193" s="147">
        <f t="shared" si="55"/>
        <v>0</v>
      </c>
      <c r="K193" s="138">
        <f t="shared" si="56"/>
        <v>0</v>
      </c>
      <c r="L193" s="187" t="str">
        <f t="shared" si="57"/>
        <v>Dins Periode Legal</v>
      </c>
      <c r="M193" s="187" t="str">
        <f t="shared" si="58"/>
        <v xml:space="preserve"> - Dins Periode Legal</v>
      </c>
      <c r="N193" s="187" t="str">
        <f t="shared" si="61"/>
        <v xml:space="preserve"> - Import Total</v>
      </c>
      <c r="O193" s="193">
        <f t="shared" si="59"/>
        <v>0</v>
      </c>
      <c r="P193" s="192">
        <f t="shared" si="60"/>
        <v>0</v>
      </c>
    </row>
    <row r="194" spans="3:16" x14ac:dyDescent="0.25">
      <c r="C194" s="95"/>
      <c r="D194" s="90"/>
      <c r="E194" s="9"/>
      <c r="F194" s="8"/>
      <c r="G194" s="134" t="str">
        <f t="shared" si="62"/>
        <v/>
      </c>
      <c r="H194" s="105" t="str">
        <f>IF($G194="","",VLOOKUP($G194,APR.FP!$AJ$8:$AL$19,2,FALSE))</f>
        <v/>
      </c>
      <c r="I194" s="144" t="str">
        <f>IF($G194="","",VLOOKUP($G194,APR.FP!$AJ$8:$AL$19,3,FALSE))</f>
        <v/>
      </c>
      <c r="J194" s="147">
        <f t="shared" si="55"/>
        <v>0</v>
      </c>
      <c r="K194" s="138">
        <f t="shared" si="56"/>
        <v>0</v>
      </c>
      <c r="L194" s="187" t="str">
        <f t="shared" si="57"/>
        <v>Dins Periode Legal</v>
      </c>
      <c r="M194" s="187" t="str">
        <f t="shared" si="58"/>
        <v xml:space="preserve"> - Dins Periode Legal</v>
      </c>
      <c r="N194" s="187" t="str">
        <f t="shared" si="61"/>
        <v xml:space="preserve"> - Import Total</v>
      </c>
      <c r="O194" s="193">
        <f t="shared" si="59"/>
        <v>0</v>
      </c>
      <c r="P194" s="192">
        <f t="shared" si="60"/>
        <v>0</v>
      </c>
    </row>
    <row r="195" spans="3:16" x14ac:dyDescent="0.25">
      <c r="C195" s="95"/>
      <c r="D195" s="90"/>
      <c r="E195" s="9"/>
      <c r="F195" s="8"/>
      <c r="G195" s="134" t="str">
        <f t="shared" si="62"/>
        <v/>
      </c>
      <c r="H195" s="105" t="str">
        <f>IF($G195="","",VLOOKUP($G195,APR.FP!$AJ$8:$AL$19,2,FALSE))</f>
        <v/>
      </c>
      <c r="I195" s="144" t="str">
        <f>IF($G195="","",VLOOKUP($G195,APR.FP!$AJ$8:$AL$19,3,FALSE))</f>
        <v/>
      </c>
      <c r="J195" s="147">
        <f t="shared" ref="J195:J235" si="63">IF(C195="",0,DAYS360(C195,I195))</f>
        <v>0</v>
      </c>
      <c r="K195" s="138">
        <f t="shared" ref="K195:K235" si="64">+E195*J195</f>
        <v>0</v>
      </c>
      <c r="L195" s="187" t="str">
        <f t="shared" ref="L195:L235" si="65">IF(J195&lt;=30,"Dins Periode Legal","Fora Periode Legal")</f>
        <v>Dins Periode Legal</v>
      </c>
      <c r="M195" s="187" t="str">
        <f t="shared" ref="M195:M235" si="66">CONCATENATE($H195," - ",L195)</f>
        <v xml:space="preserve"> - Dins Periode Legal</v>
      </c>
      <c r="N195" s="187" t="str">
        <f t="shared" si="61"/>
        <v xml:space="preserve"> - Import Total</v>
      </c>
      <c r="O195" s="193">
        <f t="shared" ref="O195:O235" si="67">IF(H195="",0,E195/(VLOOKUP(N195,$T$10:$U$28,2,FALSE))*J195)</f>
        <v>0</v>
      </c>
      <c r="P195" s="192">
        <f t="shared" ref="P195:P235" si="68">IF(G195="",0,1)</f>
        <v>0</v>
      </c>
    </row>
    <row r="196" spans="3:16" x14ac:dyDescent="0.25">
      <c r="C196" s="95"/>
      <c r="D196" s="90"/>
      <c r="E196" s="9"/>
      <c r="F196" s="8"/>
      <c r="G196" s="134" t="str">
        <f t="shared" si="62"/>
        <v/>
      </c>
      <c r="H196" s="105" t="str">
        <f>IF($G196="","",VLOOKUP($G196,APR.FP!$AJ$8:$AL$19,2,FALSE))</f>
        <v/>
      </c>
      <c r="I196" s="144" t="str">
        <f>IF($G196="","",VLOOKUP($G196,APR.FP!$AJ$8:$AL$19,3,FALSE))</f>
        <v/>
      </c>
      <c r="J196" s="147">
        <f t="shared" si="63"/>
        <v>0</v>
      </c>
      <c r="K196" s="138">
        <f t="shared" si="64"/>
        <v>0</v>
      </c>
      <c r="L196" s="187" t="str">
        <f t="shared" si="65"/>
        <v>Dins Periode Legal</v>
      </c>
      <c r="M196" s="187" t="str">
        <f t="shared" si="66"/>
        <v xml:space="preserve"> - Dins Periode Legal</v>
      </c>
      <c r="N196" s="187" t="str">
        <f t="shared" si="61"/>
        <v xml:space="preserve"> - Import Total</v>
      </c>
      <c r="O196" s="193">
        <f t="shared" si="67"/>
        <v>0</v>
      </c>
      <c r="P196" s="192">
        <f t="shared" si="68"/>
        <v>0</v>
      </c>
    </row>
    <row r="197" spans="3:16" x14ac:dyDescent="0.25">
      <c r="C197" s="95"/>
      <c r="D197" s="90"/>
      <c r="E197" s="9"/>
      <c r="F197" s="8"/>
      <c r="G197" s="134" t="str">
        <f t="shared" si="62"/>
        <v/>
      </c>
      <c r="H197" s="105" t="str">
        <f>IF($G197="","",VLOOKUP($G197,APR.FP!$AJ$8:$AL$19,2,FALSE))</f>
        <v/>
      </c>
      <c r="I197" s="144" t="str">
        <f>IF($G197="","",VLOOKUP($G197,APR.FP!$AJ$8:$AL$19,3,FALSE))</f>
        <v/>
      </c>
      <c r="J197" s="147">
        <f t="shared" si="63"/>
        <v>0</v>
      </c>
      <c r="K197" s="138">
        <f t="shared" si="64"/>
        <v>0</v>
      </c>
      <c r="L197" s="187" t="str">
        <f t="shared" si="65"/>
        <v>Dins Periode Legal</v>
      </c>
      <c r="M197" s="187" t="str">
        <f t="shared" si="66"/>
        <v xml:space="preserve"> - Dins Periode Legal</v>
      </c>
      <c r="N197" s="187" t="str">
        <f t="shared" si="61"/>
        <v xml:space="preserve"> - Import Total</v>
      </c>
      <c r="O197" s="193">
        <f t="shared" si="67"/>
        <v>0</v>
      </c>
      <c r="P197" s="192">
        <f t="shared" si="68"/>
        <v>0</v>
      </c>
    </row>
    <row r="198" spans="3:16" x14ac:dyDescent="0.25">
      <c r="C198" s="95"/>
      <c r="D198" s="90"/>
      <c r="E198" s="9"/>
      <c r="F198" s="8"/>
      <c r="G198" s="134" t="str">
        <f t="shared" si="62"/>
        <v/>
      </c>
      <c r="H198" s="105" t="str">
        <f>IF($G198="","",VLOOKUP($G198,APR.FP!$AJ$8:$AL$19,2,FALSE))</f>
        <v/>
      </c>
      <c r="I198" s="144" t="str">
        <f>IF($G198="","",VLOOKUP($G198,APR.FP!$AJ$8:$AL$19,3,FALSE))</f>
        <v/>
      </c>
      <c r="J198" s="147">
        <f t="shared" si="63"/>
        <v>0</v>
      </c>
      <c r="K198" s="138">
        <f t="shared" si="64"/>
        <v>0</v>
      </c>
      <c r="L198" s="187" t="str">
        <f t="shared" si="65"/>
        <v>Dins Periode Legal</v>
      </c>
      <c r="M198" s="187" t="str">
        <f t="shared" si="66"/>
        <v xml:space="preserve"> - Dins Periode Legal</v>
      </c>
      <c r="N198" s="187" t="str">
        <f t="shared" si="61"/>
        <v xml:space="preserve"> - Import Total</v>
      </c>
      <c r="O198" s="193">
        <f t="shared" si="67"/>
        <v>0</v>
      </c>
      <c r="P198" s="192">
        <f t="shared" si="68"/>
        <v>0</v>
      </c>
    </row>
    <row r="199" spans="3:16" x14ac:dyDescent="0.25">
      <c r="C199" s="95"/>
      <c r="D199" s="90"/>
      <c r="E199" s="9"/>
      <c r="F199" s="8"/>
      <c r="G199" s="134" t="str">
        <f t="shared" si="62"/>
        <v/>
      </c>
      <c r="H199" s="105" t="str">
        <f>IF($G199="","",VLOOKUP($G199,APR.FP!$AJ$8:$AL$19,2,FALSE))</f>
        <v/>
      </c>
      <c r="I199" s="144" t="str">
        <f>IF($G199="","",VLOOKUP($G199,APR.FP!$AJ$8:$AL$19,3,FALSE))</f>
        <v/>
      </c>
      <c r="J199" s="147">
        <f t="shared" si="63"/>
        <v>0</v>
      </c>
      <c r="K199" s="138">
        <f t="shared" si="64"/>
        <v>0</v>
      </c>
      <c r="L199" s="187" t="str">
        <f t="shared" si="65"/>
        <v>Dins Periode Legal</v>
      </c>
      <c r="M199" s="187" t="str">
        <f t="shared" si="66"/>
        <v xml:space="preserve"> - Dins Periode Legal</v>
      </c>
      <c r="N199" s="187" t="str">
        <f t="shared" ref="N199:N262" si="69">CONCATENATE($H199," - Import Total")</f>
        <v xml:space="preserve"> - Import Total</v>
      </c>
      <c r="O199" s="193">
        <f t="shared" si="67"/>
        <v>0</v>
      </c>
      <c r="P199" s="192">
        <f t="shared" si="68"/>
        <v>0</v>
      </c>
    </row>
    <row r="200" spans="3:16" x14ac:dyDescent="0.25">
      <c r="C200" s="167"/>
      <c r="D200" s="90"/>
      <c r="E200" s="9"/>
      <c r="F200" s="8"/>
      <c r="G200" s="134" t="str">
        <f t="shared" si="62"/>
        <v/>
      </c>
      <c r="H200" s="105" t="str">
        <f>IF($G200="","",VLOOKUP($G200,APR.FP!$AJ$8:$AL$19,2,FALSE))</f>
        <v/>
      </c>
      <c r="I200" s="144" t="str">
        <f>IF($G200="","",VLOOKUP($G200,APR.FP!$AJ$8:$AL$19,3,FALSE))</f>
        <v/>
      </c>
      <c r="J200" s="147">
        <f t="shared" si="63"/>
        <v>0</v>
      </c>
      <c r="K200" s="138">
        <f t="shared" si="64"/>
        <v>0</v>
      </c>
      <c r="L200" s="187" t="str">
        <f t="shared" si="65"/>
        <v>Dins Periode Legal</v>
      </c>
      <c r="M200" s="187" t="str">
        <f t="shared" si="66"/>
        <v xml:space="preserve"> - Dins Periode Legal</v>
      </c>
      <c r="N200" s="187" t="str">
        <f t="shared" si="69"/>
        <v xml:space="preserve"> - Import Total</v>
      </c>
      <c r="O200" s="193">
        <f t="shared" si="67"/>
        <v>0</v>
      </c>
      <c r="P200" s="192">
        <f t="shared" si="68"/>
        <v>0</v>
      </c>
    </row>
    <row r="201" spans="3:16" x14ac:dyDescent="0.25">
      <c r="C201" s="167"/>
      <c r="D201" s="90"/>
      <c r="E201" s="9"/>
      <c r="F201" s="8"/>
      <c r="G201" s="134" t="str">
        <f t="shared" si="62"/>
        <v/>
      </c>
      <c r="H201" s="105" t="str">
        <f>IF($G201="","",VLOOKUP($G201,APR.FP!$AJ$8:$AL$19,2,FALSE))</f>
        <v/>
      </c>
      <c r="I201" s="144" t="str">
        <f>IF($G201="","",VLOOKUP($G201,APR.FP!$AJ$8:$AL$19,3,FALSE))</f>
        <v/>
      </c>
      <c r="J201" s="147">
        <f t="shared" si="63"/>
        <v>0</v>
      </c>
      <c r="K201" s="138">
        <f t="shared" si="64"/>
        <v>0</v>
      </c>
      <c r="L201" s="187" t="str">
        <f t="shared" si="65"/>
        <v>Dins Periode Legal</v>
      </c>
      <c r="M201" s="187" t="str">
        <f t="shared" si="66"/>
        <v xml:space="preserve"> - Dins Periode Legal</v>
      </c>
      <c r="N201" s="187" t="str">
        <f t="shared" si="69"/>
        <v xml:space="preserve"> - Import Total</v>
      </c>
      <c r="O201" s="193">
        <f t="shared" si="67"/>
        <v>0</v>
      </c>
      <c r="P201" s="192">
        <f t="shared" si="68"/>
        <v>0</v>
      </c>
    </row>
    <row r="202" spans="3:16" x14ac:dyDescent="0.25">
      <c r="C202" s="167"/>
      <c r="D202" s="90"/>
      <c r="E202" s="9"/>
      <c r="F202" s="8"/>
      <c r="G202" s="134" t="str">
        <f t="shared" si="62"/>
        <v/>
      </c>
      <c r="H202" s="105" t="str">
        <f>IF($G202="","",VLOOKUP($G202,APR.FP!$AJ$8:$AL$19,2,FALSE))</f>
        <v/>
      </c>
      <c r="I202" s="144" t="str">
        <f>IF($G202="","",VLOOKUP($G202,APR.FP!$AJ$8:$AL$19,3,FALSE))</f>
        <v/>
      </c>
      <c r="J202" s="147">
        <f t="shared" si="63"/>
        <v>0</v>
      </c>
      <c r="K202" s="138">
        <f t="shared" si="64"/>
        <v>0</v>
      </c>
      <c r="L202" s="187" t="str">
        <f t="shared" si="65"/>
        <v>Dins Periode Legal</v>
      </c>
      <c r="M202" s="187" t="str">
        <f t="shared" si="66"/>
        <v xml:space="preserve"> - Dins Periode Legal</v>
      </c>
      <c r="N202" s="187" t="str">
        <f t="shared" si="69"/>
        <v xml:space="preserve"> - Import Total</v>
      </c>
      <c r="O202" s="193">
        <f t="shared" si="67"/>
        <v>0</v>
      </c>
      <c r="P202" s="192">
        <f t="shared" si="68"/>
        <v>0</v>
      </c>
    </row>
    <row r="203" spans="3:16" x14ac:dyDescent="0.25">
      <c r="C203" s="167"/>
      <c r="D203" s="90"/>
      <c r="E203" s="9"/>
      <c r="F203" s="8"/>
      <c r="G203" s="134" t="str">
        <f t="shared" si="62"/>
        <v/>
      </c>
      <c r="H203" s="105" t="str">
        <f>IF($G203="","",VLOOKUP($G203,APR.FP!$AJ$8:$AL$19,2,FALSE))</f>
        <v/>
      </c>
      <c r="I203" s="144" t="str">
        <f>IF($G203="","",VLOOKUP($G203,APR.FP!$AJ$8:$AL$19,3,FALSE))</f>
        <v/>
      </c>
      <c r="J203" s="147">
        <f t="shared" si="63"/>
        <v>0</v>
      </c>
      <c r="K203" s="138">
        <f t="shared" si="64"/>
        <v>0</v>
      </c>
      <c r="L203" s="187" t="str">
        <f t="shared" si="65"/>
        <v>Dins Periode Legal</v>
      </c>
      <c r="M203" s="187" t="str">
        <f t="shared" si="66"/>
        <v xml:space="preserve"> - Dins Periode Legal</v>
      </c>
      <c r="N203" s="187" t="str">
        <f t="shared" si="69"/>
        <v xml:space="preserve"> - Import Total</v>
      </c>
      <c r="O203" s="193">
        <f t="shared" si="67"/>
        <v>0</v>
      </c>
      <c r="P203" s="192">
        <f t="shared" si="68"/>
        <v>0</v>
      </c>
    </row>
    <row r="204" spans="3:16" x14ac:dyDescent="0.25">
      <c r="D204" s="114"/>
      <c r="F204" s="8"/>
      <c r="G204" s="134" t="str">
        <f t="shared" si="62"/>
        <v/>
      </c>
      <c r="H204" s="105" t="str">
        <f>IF($G204="","",VLOOKUP($G204,APR.FP!$AJ$8:$AL$19,2,FALSE))</f>
        <v/>
      </c>
      <c r="I204" s="144" t="str">
        <f>IF($G204="","",VLOOKUP($G204,APR.FP!$AJ$8:$AL$19,3,FALSE))</f>
        <v/>
      </c>
      <c r="J204" s="147">
        <f t="shared" si="63"/>
        <v>0</v>
      </c>
      <c r="K204" s="138">
        <f t="shared" si="64"/>
        <v>0</v>
      </c>
      <c r="L204" s="187" t="str">
        <f t="shared" si="65"/>
        <v>Dins Periode Legal</v>
      </c>
      <c r="M204" s="187" t="str">
        <f t="shared" si="66"/>
        <v xml:space="preserve"> - Dins Periode Legal</v>
      </c>
      <c r="N204" s="187" t="str">
        <f t="shared" si="69"/>
        <v xml:space="preserve"> - Import Total</v>
      </c>
      <c r="O204" s="193">
        <f t="shared" si="67"/>
        <v>0</v>
      </c>
      <c r="P204" s="192">
        <f t="shared" si="68"/>
        <v>0</v>
      </c>
    </row>
    <row r="205" spans="3:16" x14ac:dyDescent="0.25">
      <c r="C205" s="167"/>
      <c r="D205" s="114"/>
      <c r="E205" s="9"/>
      <c r="F205" s="8"/>
      <c r="G205" s="134" t="str">
        <f t="shared" si="62"/>
        <v/>
      </c>
      <c r="H205" s="105" t="str">
        <f>IF($G205="","",VLOOKUP($G205,APR.FP!$AJ$8:$AL$19,2,FALSE))</f>
        <v/>
      </c>
      <c r="I205" s="144" t="str">
        <f>IF($G205="","",VLOOKUP($G205,APR.FP!$AJ$8:$AL$19,3,FALSE))</f>
        <v/>
      </c>
      <c r="J205" s="147">
        <f t="shared" si="63"/>
        <v>0</v>
      </c>
      <c r="K205" s="138">
        <f t="shared" si="64"/>
        <v>0</v>
      </c>
      <c r="L205" s="187" t="str">
        <f t="shared" si="65"/>
        <v>Dins Periode Legal</v>
      </c>
      <c r="M205" s="187" t="str">
        <f t="shared" si="66"/>
        <v xml:space="preserve"> - Dins Periode Legal</v>
      </c>
      <c r="N205" s="187" t="str">
        <f t="shared" si="69"/>
        <v xml:space="preserve"> - Import Total</v>
      </c>
      <c r="O205" s="193">
        <f t="shared" si="67"/>
        <v>0</v>
      </c>
      <c r="P205" s="192">
        <f t="shared" si="68"/>
        <v>0</v>
      </c>
    </row>
    <row r="206" spans="3:16" x14ac:dyDescent="0.25">
      <c r="C206" s="167"/>
      <c r="D206" s="114"/>
      <c r="E206" s="9"/>
      <c r="F206" s="8"/>
      <c r="G206" s="134" t="str">
        <f t="shared" si="62"/>
        <v/>
      </c>
      <c r="H206" s="105" t="str">
        <f>IF($G206="","",VLOOKUP($G206,APR.FP!$AJ$8:$AL$19,2,FALSE))</f>
        <v/>
      </c>
      <c r="I206" s="144" t="str">
        <f>IF($G206="","",VLOOKUP($G206,APR.FP!$AJ$8:$AL$19,3,FALSE))</f>
        <v/>
      </c>
      <c r="J206" s="147">
        <f t="shared" si="63"/>
        <v>0</v>
      </c>
      <c r="K206" s="138">
        <f t="shared" si="64"/>
        <v>0</v>
      </c>
      <c r="L206" s="187" t="str">
        <f t="shared" si="65"/>
        <v>Dins Periode Legal</v>
      </c>
      <c r="M206" s="187" t="str">
        <f t="shared" si="66"/>
        <v xml:space="preserve"> - Dins Periode Legal</v>
      </c>
      <c r="N206" s="187" t="str">
        <f t="shared" si="69"/>
        <v xml:space="preserve"> - Import Total</v>
      </c>
      <c r="O206" s="193">
        <f t="shared" si="67"/>
        <v>0</v>
      </c>
      <c r="P206" s="192">
        <f t="shared" si="68"/>
        <v>0</v>
      </c>
    </row>
    <row r="207" spans="3:16" x14ac:dyDescent="0.25">
      <c r="C207" s="167"/>
      <c r="D207" s="114"/>
      <c r="E207" s="9"/>
      <c r="F207" s="8"/>
      <c r="G207" s="134" t="str">
        <f t="shared" si="62"/>
        <v/>
      </c>
      <c r="H207" s="105" t="str">
        <f>IF($G207="","",VLOOKUP($G207,APR.FP!$AJ$8:$AL$19,2,FALSE))</f>
        <v/>
      </c>
      <c r="I207" s="144" t="str">
        <f>IF($G207="","",VLOOKUP($G207,APR.FP!$AJ$8:$AL$19,3,FALSE))</f>
        <v/>
      </c>
      <c r="J207" s="147">
        <f t="shared" si="63"/>
        <v>0</v>
      </c>
      <c r="K207" s="138">
        <f t="shared" si="64"/>
        <v>0</v>
      </c>
      <c r="L207" s="187" t="str">
        <f t="shared" si="65"/>
        <v>Dins Periode Legal</v>
      </c>
      <c r="M207" s="187" t="str">
        <f t="shared" si="66"/>
        <v xml:space="preserve"> - Dins Periode Legal</v>
      </c>
      <c r="N207" s="187" t="str">
        <f t="shared" si="69"/>
        <v xml:space="preserve"> - Import Total</v>
      </c>
      <c r="O207" s="193">
        <f t="shared" si="67"/>
        <v>0</v>
      </c>
      <c r="P207" s="192">
        <f t="shared" si="68"/>
        <v>0</v>
      </c>
    </row>
    <row r="208" spans="3:16" x14ac:dyDescent="0.25">
      <c r="D208" s="114"/>
      <c r="E208" s="9"/>
      <c r="F208" s="8"/>
      <c r="G208" s="134" t="str">
        <f t="shared" si="62"/>
        <v/>
      </c>
      <c r="H208" s="105" t="str">
        <f>IF($G208="","",VLOOKUP($G208,APR.FP!$AJ$8:$AL$19,2,FALSE))</f>
        <v/>
      </c>
      <c r="I208" s="144" t="str">
        <f>IF($G208="","",VLOOKUP($G208,APR.FP!$AJ$8:$AL$19,3,FALSE))</f>
        <v/>
      </c>
      <c r="J208" s="147">
        <f t="shared" si="63"/>
        <v>0</v>
      </c>
      <c r="K208" s="138">
        <f t="shared" si="64"/>
        <v>0</v>
      </c>
      <c r="L208" s="187" t="str">
        <f t="shared" si="65"/>
        <v>Dins Periode Legal</v>
      </c>
      <c r="M208" s="187" t="str">
        <f t="shared" si="66"/>
        <v xml:space="preserve"> - Dins Periode Legal</v>
      </c>
      <c r="N208" s="187" t="str">
        <f t="shared" si="69"/>
        <v xml:space="preserve"> - Import Total</v>
      </c>
      <c r="O208" s="193">
        <f t="shared" si="67"/>
        <v>0</v>
      </c>
      <c r="P208" s="192">
        <f t="shared" si="68"/>
        <v>0</v>
      </c>
    </row>
    <row r="209" spans="3:16" x14ac:dyDescent="0.25">
      <c r="D209" s="114"/>
      <c r="E209" s="9"/>
      <c r="F209" s="8"/>
      <c r="G209" s="134" t="str">
        <f t="shared" si="62"/>
        <v/>
      </c>
      <c r="H209" s="105" t="str">
        <f>IF($G209="","",VLOOKUP($G209,APR.FP!$AJ$8:$AL$19,2,FALSE))</f>
        <v/>
      </c>
      <c r="I209" s="144" t="str">
        <f>IF($G209="","",VLOOKUP($G209,APR.FP!$AJ$8:$AL$19,3,FALSE))</f>
        <v/>
      </c>
      <c r="J209" s="147">
        <f t="shared" si="63"/>
        <v>0</v>
      </c>
      <c r="K209" s="138">
        <f t="shared" si="64"/>
        <v>0</v>
      </c>
      <c r="L209" s="187" t="str">
        <f t="shared" si="65"/>
        <v>Dins Periode Legal</v>
      </c>
      <c r="M209" s="187" t="str">
        <f t="shared" si="66"/>
        <v xml:space="preserve"> - Dins Periode Legal</v>
      </c>
      <c r="N209" s="187" t="str">
        <f t="shared" si="69"/>
        <v xml:space="preserve"> - Import Total</v>
      </c>
      <c r="O209" s="193">
        <f t="shared" si="67"/>
        <v>0</v>
      </c>
      <c r="P209" s="192">
        <f t="shared" si="68"/>
        <v>0</v>
      </c>
    </row>
    <row r="210" spans="3:16" x14ac:dyDescent="0.25">
      <c r="D210" s="114"/>
      <c r="E210" s="9"/>
      <c r="F210" s="8"/>
      <c r="G210" s="134" t="str">
        <f t="shared" si="62"/>
        <v/>
      </c>
      <c r="H210" s="105" t="str">
        <f>IF($G210="","",VLOOKUP($G210,APR.FP!$AJ$8:$AL$19,2,FALSE))</f>
        <v/>
      </c>
      <c r="I210" s="144" t="str">
        <f>IF($G210="","",VLOOKUP($G210,APR.FP!$AJ$8:$AL$19,3,FALSE))</f>
        <v/>
      </c>
      <c r="J210" s="147">
        <f t="shared" si="63"/>
        <v>0</v>
      </c>
      <c r="K210" s="138">
        <f t="shared" si="64"/>
        <v>0</v>
      </c>
      <c r="L210" s="187" t="str">
        <f t="shared" si="65"/>
        <v>Dins Periode Legal</v>
      </c>
      <c r="M210" s="187" t="str">
        <f t="shared" si="66"/>
        <v xml:space="preserve"> - Dins Periode Legal</v>
      </c>
      <c r="N210" s="187" t="str">
        <f t="shared" si="69"/>
        <v xml:space="preserve"> - Import Total</v>
      </c>
      <c r="O210" s="193">
        <f t="shared" si="67"/>
        <v>0</v>
      </c>
      <c r="P210" s="192">
        <f t="shared" si="68"/>
        <v>0</v>
      </c>
    </row>
    <row r="211" spans="3:16" x14ac:dyDescent="0.25">
      <c r="D211" s="114"/>
      <c r="E211" s="9"/>
      <c r="F211" s="8"/>
      <c r="G211" s="134" t="str">
        <f t="shared" si="62"/>
        <v/>
      </c>
      <c r="H211" s="105" t="str">
        <f>IF($G211="","",VLOOKUP($G211,APR.FP!$AJ$8:$AL$19,2,FALSE))</f>
        <v/>
      </c>
      <c r="I211" s="144" t="str">
        <f>IF($G211="","",VLOOKUP($G211,APR.FP!$AJ$8:$AL$19,3,FALSE))</f>
        <v/>
      </c>
      <c r="J211" s="147">
        <f t="shared" si="63"/>
        <v>0</v>
      </c>
      <c r="K211" s="138">
        <f t="shared" si="64"/>
        <v>0</v>
      </c>
      <c r="L211" s="187" t="str">
        <f t="shared" si="65"/>
        <v>Dins Periode Legal</v>
      </c>
      <c r="M211" s="187" t="str">
        <f t="shared" si="66"/>
        <v xml:space="preserve"> - Dins Periode Legal</v>
      </c>
      <c r="N211" s="187" t="str">
        <f t="shared" si="69"/>
        <v xml:space="preserve"> - Import Total</v>
      </c>
      <c r="O211" s="193">
        <f t="shared" si="67"/>
        <v>0</v>
      </c>
      <c r="P211" s="192">
        <f t="shared" si="68"/>
        <v>0</v>
      </c>
    </row>
    <row r="212" spans="3:16" x14ac:dyDescent="0.25">
      <c r="D212" s="114"/>
      <c r="E212" s="9"/>
      <c r="F212" s="8"/>
      <c r="G212" s="134" t="str">
        <f t="shared" si="62"/>
        <v/>
      </c>
      <c r="H212" s="105" t="str">
        <f>IF($G212="","",VLOOKUP($G212,APR.FP!$AJ$8:$AL$19,2,FALSE))</f>
        <v/>
      </c>
      <c r="I212" s="144" t="str">
        <f>IF($G212="","",VLOOKUP($G212,APR.FP!$AJ$8:$AL$19,3,FALSE))</f>
        <v/>
      </c>
      <c r="J212" s="147">
        <f t="shared" si="63"/>
        <v>0</v>
      </c>
      <c r="K212" s="138">
        <f t="shared" si="64"/>
        <v>0</v>
      </c>
      <c r="L212" s="187" t="str">
        <f t="shared" si="65"/>
        <v>Dins Periode Legal</v>
      </c>
      <c r="M212" s="187" t="str">
        <f t="shared" si="66"/>
        <v xml:space="preserve"> - Dins Periode Legal</v>
      </c>
      <c r="N212" s="187" t="str">
        <f t="shared" si="69"/>
        <v xml:space="preserve"> - Import Total</v>
      </c>
      <c r="O212" s="193">
        <f t="shared" si="67"/>
        <v>0</v>
      </c>
      <c r="P212" s="192">
        <f t="shared" si="68"/>
        <v>0</v>
      </c>
    </row>
    <row r="213" spans="3:16" x14ac:dyDescent="0.25">
      <c r="D213" s="114"/>
      <c r="E213" s="9"/>
      <c r="F213" s="8"/>
      <c r="G213" s="134" t="str">
        <f t="shared" si="62"/>
        <v/>
      </c>
      <c r="H213" s="105" t="str">
        <f>IF($G213="","",VLOOKUP($G213,APR.FP!$AJ$8:$AL$19,2,FALSE))</f>
        <v/>
      </c>
      <c r="I213" s="144" t="str">
        <f>IF($G213="","",VLOOKUP($G213,APR.FP!$AJ$8:$AL$19,3,FALSE))</f>
        <v/>
      </c>
      <c r="J213" s="147">
        <f t="shared" si="63"/>
        <v>0</v>
      </c>
      <c r="K213" s="138">
        <f t="shared" si="64"/>
        <v>0</v>
      </c>
      <c r="L213" s="187" t="str">
        <f t="shared" si="65"/>
        <v>Dins Periode Legal</v>
      </c>
      <c r="M213" s="187" t="str">
        <f t="shared" si="66"/>
        <v xml:space="preserve"> - Dins Periode Legal</v>
      </c>
      <c r="N213" s="187" t="str">
        <f t="shared" si="69"/>
        <v xml:space="preserve"> - Import Total</v>
      </c>
      <c r="O213" s="193">
        <f t="shared" si="67"/>
        <v>0</v>
      </c>
      <c r="P213" s="192">
        <f t="shared" si="68"/>
        <v>0</v>
      </c>
    </row>
    <row r="214" spans="3:16" x14ac:dyDescent="0.25">
      <c r="D214" s="114"/>
      <c r="E214" s="9"/>
      <c r="F214" s="8"/>
      <c r="G214" s="134" t="str">
        <f t="shared" si="62"/>
        <v/>
      </c>
      <c r="H214" s="105" t="str">
        <f>IF($G214="","",VLOOKUP($G214,APR.FP!$AJ$8:$AL$19,2,FALSE))</f>
        <v/>
      </c>
      <c r="I214" s="144" t="str">
        <f>IF($G214="","",VLOOKUP($G214,APR.FP!$AJ$8:$AL$19,3,FALSE))</f>
        <v/>
      </c>
      <c r="J214" s="147">
        <f t="shared" si="63"/>
        <v>0</v>
      </c>
      <c r="K214" s="138">
        <f t="shared" si="64"/>
        <v>0</v>
      </c>
      <c r="L214" s="187" t="str">
        <f t="shared" si="65"/>
        <v>Dins Periode Legal</v>
      </c>
      <c r="M214" s="187" t="str">
        <f t="shared" si="66"/>
        <v xml:space="preserve"> - Dins Periode Legal</v>
      </c>
      <c r="N214" s="187" t="str">
        <f t="shared" si="69"/>
        <v xml:space="preserve"> - Import Total</v>
      </c>
      <c r="O214" s="193">
        <f t="shared" si="67"/>
        <v>0</v>
      </c>
      <c r="P214" s="192">
        <f t="shared" si="68"/>
        <v>0</v>
      </c>
    </row>
    <row r="215" spans="3:16" x14ac:dyDescent="0.25">
      <c r="D215" s="114"/>
      <c r="F215" s="8"/>
      <c r="G215" s="134" t="str">
        <f t="shared" ref="G215:G235" si="70">IF(C215="","",MONTH(C215))</f>
        <v/>
      </c>
      <c r="H215" s="105" t="str">
        <f>IF($G215="","",VLOOKUP($G215,APR.FP!$AJ$8:$AL$19,2,FALSE))</f>
        <v/>
      </c>
      <c r="I215" s="144" t="str">
        <f>IF($G215="","",VLOOKUP($G215,APR.FP!$AJ$8:$AL$19,3,FALSE))</f>
        <v/>
      </c>
      <c r="J215" s="147">
        <f t="shared" si="63"/>
        <v>0</v>
      </c>
      <c r="K215" s="138">
        <f t="shared" si="64"/>
        <v>0</v>
      </c>
      <c r="L215" s="187" t="str">
        <f t="shared" si="65"/>
        <v>Dins Periode Legal</v>
      </c>
      <c r="M215" s="187" t="str">
        <f t="shared" si="66"/>
        <v xml:space="preserve"> - Dins Periode Legal</v>
      </c>
      <c r="N215" s="187" t="str">
        <f t="shared" si="69"/>
        <v xml:space="preserve"> - Import Total</v>
      </c>
      <c r="O215" s="193">
        <f t="shared" si="67"/>
        <v>0</v>
      </c>
      <c r="P215" s="192">
        <f t="shared" si="68"/>
        <v>0</v>
      </c>
    </row>
    <row r="216" spans="3:16" x14ac:dyDescent="0.25">
      <c r="D216" s="114"/>
      <c r="E216" s="9"/>
      <c r="F216" s="8"/>
      <c r="G216" s="134" t="str">
        <f t="shared" si="70"/>
        <v/>
      </c>
      <c r="H216" s="105" t="str">
        <f>IF($G216="","",VLOOKUP($G216,APR.FP!$AJ$8:$AL$19,2,FALSE))</f>
        <v/>
      </c>
      <c r="I216" s="144" t="str">
        <f>IF($G216="","",VLOOKUP($G216,APR.FP!$AJ$8:$AL$19,3,FALSE))</f>
        <v/>
      </c>
      <c r="J216" s="147">
        <f t="shared" si="63"/>
        <v>0</v>
      </c>
      <c r="K216" s="138">
        <f t="shared" si="64"/>
        <v>0</v>
      </c>
      <c r="L216" s="187" t="str">
        <f t="shared" si="65"/>
        <v>Dins Periode Legal</v>
      </c>
      <c r="M216" s="187" t="str">
        <f t="shared" si="66"/>
        <v xml:space="preserve"> - Dins Periode Legal</v>
      </c>
      <c r="N216" s="187" t="str">
        <f t="shared" si="69"/>
        <v xml:space="preserve"> - Import Total</v>
      </c>
      <c r="O216" s="193">
        <f t="shared" si="67"/>
        <v>0</v>
      </c>
      <c r="P216" s="192">
        <f t="shared" si="68"/>
        <v>0</v>
      </c>
    </row>
    <row r="217" spans="3:16" x14ac:dyDescent="0.25">
      <c r="D217" s="114"/>
      <c r="E217" s="9"/>
      <c r="F217" s="8"/>
      <c r="G217" s="134" t="str">
        <f t="shared" si="70"/>
        <v/>
      </c>
      <c r="H217" s="105" t="str">
        <f>IF($G217="","",VLOOKUP($G217,APR.FP!$AJ$8:$AL$19,2,FALSE))</f>
        <v/>
      </c>
      <c r="I217" s="144" t="str">
        <f>IF($G217="","",VLOOKUP($G217,APR.FP!$AJ$8:$AL$19,3,FALSE))</f>
        <v/>
      </c>
      <c r="J217" s="147">
        <f t="shared" si="63"/>
        <v>0</v>
      </c>
      <c r="K217" s="138">
        <f t="shared" si="64"/>
        <v>0</v>
      </c>
      <c r="L217" s="187" t="str">
        <f t="shared" si="65"/>
        <v>Dins Periode Legal</v>
      </c>
      <c r="M217" s="187" t="str">
        <f t="shared" si="66"/>
        <v xml:space="preserve"> - Dins Periode Legal</v>
      </c>
      <c r="N217" s="187" t="str">
        <f t="shared" si="69"/>
        <v xml:space="preserve"> - Import Total</v>
      </c>
      <c r="O217" s="193">
        <f t="shared" si="67"/>
        <v>0</v>
      </c>
      <c r="P217" s="192">
        <f t="shared" si="68"/>
        <v>0</v>
      </c>
    </row>
    <row r="218" spans="3:16" x14ac:dyDescent="0.25">
      <c r="D218" s="114"/>
      <c r="E218" s="9"/>
      <c r="F218" s="8"/>
      <c r="G218" s="134" t="str">
        <f t="shared" si="70"/>
        <v/>
      </c>
      <c r="H218" s="105" t="str">
        <f>IF($G218="","",VLOOKUP($G218,APR.FP!$AJ$8:$AL$19,2,FALSE))</f>
        <v/>
      </c>
      <c r="I218" s="144" t="str">
        <f>IF($G218="","",VLOOKUP($G218,APR.FP!$AJ$8:$AL$19,3,FALSE))</f>
        <v/>
      </c>
      <c r="J218" s="147">
        <f t="shared" si="63"/>
        <v>0</v>
      </c>
      <c r="K218" s="138">
        <f t="shared" si="64"/>
        <v>0</v>
      </c>
      <c r="L218" s="187" t="str">
        <f t="shared" si="65"/>
        <v>Dins Periode Legal</v>
      </c>
      <c r="M218" s="187" t="str">
        <f t="shared" si="66"/>
        <v xml:space="preserve"> - Dins Periode Legal</v>
      </c>
      <c r="N218" s="187" t="str">
        <f t="shared" si="69"/>
        <v xml:space="preserve"> - Import Total</v>
      </c>
      <c r="O218" s="193">
        <f t="shared" si="67"/>
        <v>0</v>
      </c>
      <c r="P218" s="192">
        <f t="shared" si="68"/>
        <v>0</v>
      </c>
    </row>
    <row r="219" spans="3:16" x14ac:dyDescent="0.25">
      <c r="D219" s="114"/>
      <c r="E219" s="9"/>
      <c r="F219" s="8"/>
      <c r="G219" s="134" t="str">
        <f t="shared" si="70"/>
        <v/>
      </c>
      <c r="H219" s="105" t="str">
        <f>IF($G219="","",VLOOKUP($G219,APR.FP!$AJ$8:$AL$19,2,FALSE))</f>
        <v/>
      </c>
      <c r="I219" s="144" t="str">
        <f>IF($G219="","",VLOOKUP($G219,APR.FP!$AJ$8:$AL$19,3,FALSE))</f>
        <v/>
      </c>
      <c r="J219" s="147">
        <f t="shared" si="63"/>
        <v>0</v>
      </c>
      <c r="K219" s="138">
        <f t="shared" si="64"/>
        <v>0</v>
      </c>
      <c r="L219" s="187" t="str">
        <f t="shared" si="65"/>
        <v>Dins Periode Legal</v>
      </c>
      <c r="M219" s="187" t="str">
        <f t="shared" si="66"/>
        <v xml:space="preserve"> - Dins Periode Legal</v>
      </c>
      <c r="N219" s="187" t="str">
        <f t="shared" si="69"/>
        <v xml:space="preserve"> - Import Total</v>
      </c>
      <c r="O219" s="193">
        <f t="shared" si="67"/>
        <v>0</v>
      </c>
      <c r="P219" s="192">
        <f t="shared" si="68"/>
        <v>0</v>
      </c>
    </row>
    <row r="220" spans="3:16" x14ac:dyDescent="0.25">
      <c r="D220" s="114"/>
      <c r="E220" s="9"/>
      <c r="F220" s="8"/>
      <c r="G220" s="134" t="str">
        <f t="shared" si="70"/>
        <v/>
      </c>
      <c r="H220" s="105" t="str">
        <f>IF($G220="","",VLOOKUP($G220,APR.FP!$AJ$8:$AL$19,2,FALSE))</f>
        <v/>
      </c>
      <c r="I220" s="144" t="str">
        <f>IF($G220="","",VLOOKUP($G220,APR.FP!$AJ$8:$AL$19,3,FALSE))</f>
        <v/>
      </c>
      <c r="J220" s="147">
        <f t="shared" si="63"/>
        <v>0</v>
      </c>
      <c r="K220" s="138">
        <f t="shared" si="64"/>
        <v>0</v>
      </c>
      <c r="L220" s="187" t="str">
        <f t="shared" si="65"/>
        <v>Dins Periode Legal</v>
      </c>
      <c r="M220" s="187" t="str">
        <f t="shared" si="66"/>
        <v xml:space="preserve"> - Dins Periode Legal</v>
      </c>
      <c r="N220" s="187" t="str">
        <f t="shared" si="69"/>
        <v xml:space="preserve"> - Import Total</v>
      </c>
      <c r="O220" s="193">
        <f t="shared" si="67"/>
        <v>0</v>
      </c>
      <c r="P220" s="192">
        <f t="shared" si="68"/>
        <v>0</v>
      </c>
    </row>
    <row r="221" spans="3:16" x14ac:dyDescent="0.25">
      <c r="D221" s="114"/>
      <c r="E221" s="9"/>
      <c r="F221" s="8"/>
      <c r="G221" s="134" t="str">
        <f t="shared" si="70"/>
        <v/>
      </c>
      <c r="H221" s="105" t="str">
        <f>IF($G221="","",VLOOKUP($G221,APR.FP!$AJ$8:$AL$19,2,FALSE))</f>
        <v/>
      </c>
      <c r="I221" s="144" t="str">
        <f>IF($G221="","",VLOOKUP($G221,APR.FP!$AJ$8:$AL$19,3,FALSE))</f>
        <v/>
      </c>
      <c r="J221" s="147">
        <f t="shared" si="63"/>
        <v>0</v>
      </c>
      <c r="K221" s="138">
        <f t="shared" si="64"/>
        <v>0</v>
      </c>
      <c r="L221" s="187" t="str">
        <f t="shared" si="65"/>
        <v>Dins Periode Legal</v>
      </c>
      <c r="M221" s="187" t="str">
        <f t="shared" si="66"/>
        <v xml:space="preserve"> - Dins Periode Legal</v>
      </c>
      <c r="N221" s="187" t="str">
        <f t="shared" si="69"/>
        <v xml:space="preserve"> - Import Total</v>
      </c>
      <c r="O221" s="193">
        <f t="shared" si="67"/>
        <v>0</v>
      </c>
      <c r="P221" s="192">
        <f t="shared" si="68"/>
        <v>0</v>
      </c>
    </row>
    <row r="222" spans="3:16" x14ac:dyDescent="0.25">
      <c r="C222" s="166"/>
      <c r="D222" s="90"/>
      <c r="E222" s="90"/>
      <c r="F222" s="8"/>
      <c r="G222" s="134" t="str">
        <f t="shared" si="70"/>
        <v/>
      </c>
      <c r="H222" s="105" t="str">
        <f>IF($G222="","",VLOOKUP($G222,APR.FP!$AJ$8:$AL$19,2,FALSE))</f>
        <v/>
      </c>
      <c r="I222" s="144" t="str">
        <f>IF($G222="","",VLOOKUP($G222,APR.FP!$AJ$8:$AL$19,3,FALSE))</f>
        <v/>
      </c>
      <c r="J222" s="147">
        <f t="shared" si="63"/>
        <v>0</v>
      </c>
      <c r="K222" s="138">
        <f t="shared" si="64"/>
        <v>0</v>
      </c>
      <c r="L222" s="187" t="str">
        <f t="shared" si="65"/>
        <v>Dins Periode Legal</v>
      </c>
      <c r="M222" s="187" t="str">
        <f t="shared" si="66"/>
        <v xml:space="preserve"> - Dins Periode Legal</v>
      </c>
      <c r="N222" s="187" t="str">
        <f t="shared" si="69"/>
        <v xml:space="preserve"> - Import Total</v>
      </c>
      <c r="O222" s="193">
        <f t="shared" si="67"/>
        <v>0</v>
      </c>
      <c r="P222" s="192">
        <f t="shared" si="68"/>
        <v>0</v>
      </c>
    </row>
    <row r="223" spans="3:16" x14ac:dyDescent="0.25">
      <c r="C223" s="167"/>
      <c r="D223" s="114"/>
      <c r="E223" s="9"/>
      <c r="F223" s="8"/>
      <c r="G223" s="134" t="str">
        <f t="shared" si="70"/>
        <v/>
      </c>
      <c r="H223" s="105" t="str">
        <f>IF($G223="","",VLOOKUP($G223,APR.FP!$AJ$8:$AL$19,2,FALSE))</f>
        <v/>
      </c>
      <c r="I223" s="144" t="str">
        <f>IF($G223="","",VLOOKUP($G223,APR.FP!$AJ$8:$AL$19,3,FALSE))</f>
        <v/>
      </c>
      <c r="J223" s="147">
        <f t="shared" si="63"/>
        <v>0</v>
      </c>
      <c r="K223" s="138">
        <f t="shared" si="64"/>
        <v>0</v>
      </c>
      <c r="L223" s="187" t="str">
        <f t="shared" si="65"/>
        <v>Dins Periode Legal</v>
      </c>
      <c r="M223" s="187" t="str">
        <f t="shared" si="66"/>
        <v xml:space="preserve"> - Dins Periode Legal</v>
      </c>
      <c r="N223" s="187" t="str">
        <f t="shared" si="69"/>
        <v xml:space="preserve"> - Import Total</v>
      </c>
      <c r="O223" s="193">
        <f t="shared" si="67"/>
        <v>0</v>
      </c>
      <c r="P223" s="192">
        <f t="shared" si="68"/>
        <v>0</v>
      </c>
    </row>
    <row r="224" spans="3:16" x14ac:dyDescent="0.25">
      <c r="C224" s="167"/>
      <c r="D224" s="114"/>
      <c r="E224" s="9"/>
      <c r="F224" s="8"/>
      <c r="G224" s="134" t="str">
        <f t="shared" si="70"/>
        <v/>
      </c>
      <c r="H224" s="105" t="str">
        <f>IF($G224="","",VLOOKUP($G224,APR.FP!$AJ$8:$AL$19,2,FALSE))</f>
        <v/>
      </c>
      <c r="I224" s="144" t="str">
        <f>IF($G224="","",VLOOKUP($G224,APR.FP!$AJ$8:$AL$19,3,FALSE))</f>
        <v/>
      </c>
      <c r="J224" s="147">
        <f t="shared" si="63"/>
        <v>0</v>
      </c>
      <c r="K224" s="138">
        <f t="shared" si="64"/>
        <v>0</v>
      </c>
      <c r="L224" s="187" t="str">
        <f t="shared" si="65"/>
        <v>Dins Periode Legal</v>
      </c>
      <c r="M224" s="187" t="str">
        <f t="shared" si="66"/>
        <v xml:space="preserve"> - Dins Periode Legal</v>
      </c>
      <c r="N224" s="187" t="str">
        <f t="shared" si="69"/>
        <v xml:space="preserve"> - Import Total</v>
      </c>
      <c r="O224" s="193">
        <f t="shared" si="67"/>
        <v>0</v>
      </c>
      <c r="P224" s="192">
        <f t="shared" si="68"/>
        <v>0</v>
      </c>
    </row>
    <row r="225" spans="3:16" x14ac:dyDescent="0.25">
      <c r="C225" s="167"/>
      <c r="D225" s="114"/>
      <c r="E225" s="9"/>
      <c r="F225" s="8"/>
      <c r="G225" s="134" t="str">
        <f t="shared" si="70"/>
        <v/>
      </c>
      <c r="H225" s="105" t="str">
        <f>IF($G225="","",VLOOKUP($G225,APR.FP!$AJ$8:$AL$19,2,FALSE))</f>
        <v/>
      </c>
      <c r="I225" s="144" t="str">
        <f>IF($G225="","",VLOOKUP($G225,APR.FP!$AJ$8:$AL$19,3,FALSE))</f>
        <v/>
      </c>
      <c r="J225" s="147">
        <f t="shared" si="63"/>
        <v>0</v>
      </c>
      <c r="K225" s="138">
        <f t="shared" si="64"/>
        <v>0</v>
      </c>
      <c r="L225" s="187" t="str">
        <f t="shared" si="65"/>
        <v>Dins Periode Legal</v>
      </c>
      <c r="M225" s="187" t="str">
        <f t="shared" si="66"/>
        <v xml:space="preserve"> - Dins Periode Legal</v>
      </c>
      <c r="N225" s="187" t="str">
        <f t="shared" si="69"/>
        <v xml:space="preserve"> - Import Total</v>
      </c>
      <c r="O225" s="193">
        <f t="shared" si="67"/>
        <v>0</v>
      </c>
      <c r="P225" s="192">
        <f t="shared" si="68"/>
        <v>0</v>
      </c>
    </row>
    <row r="226" spans="3:16" x14ac:dyDescent="0.25">
      <c r="D226" s="114"/>
      <c r="F226" s="8"/>
      <c r="G226" s="134" t="str">
        <f t="shared" si="70"/>
        <v/>
      </c>
      <c r="H226" s="105" t="str">
        <f>IF($G226="","",VLOOKUP($G226,APR.FP!$AJ$8:$AL$19,2,FALSE))</f>
        <v/>
      </c>
      <c r="I226" s="144" t="str">
        <f>IF($G226="","",VLOOKUP($G226,APR.FP!$AJ$8:$AL$19,3,FALSE))</f>
        <v/>
      </c>
      <c r="J226" s="147">
        <f t="shared" si="63"/>
        <v>0</v>
      </c>
      <c r="K226" s="138">
        <f t="shared" si="64"/>
        <v>0</v>
      </c>
      <c r="L226" s="187" t="str">
        <f t="shared" si="65"/>
        <v>Dins Periode Legal</v>
      </c>
      <c r="M226" s="187" t="str">
        <f t="shared" si="66"/>
        <v xml:space="preserve"> - Dins Periode Legal</v>
      </c>
      <c r="N226" s="187" t="str">
        <f t="shared" si="69"/>
        <v xml:space="preserve"> - Import Total</v>
      </c>
      <c r="O226" s="193">
        <f t="shared" si="67"/>
        <v>0</v>
      </c>
      <c r="P226" s="192">
        <f t="shared" si="68"/>
        <v>0</v>
      </c>
    </row>
    <row r="227" spans="3:16" x14ac:dyDescent="0.25">
      <c r="C227" s="167"/>
      <c r="D227" s="114"/>
      <c r="E227" s="9"/>
      <c r="F227" s="8"/>
      <c r="G227" s="134" t="str">
        <f t="shared" si="70"/>
        <v/>
      </c>
      <c r="H227" s="105" t="str">
        <f>IF($G227="","",VLOOKUP($G227,APR.FP!$AJ$8:$AL$19,2,FALSE))</f>
        <v/>
      </c>
      <c r="I227" s="144" t="str">
        <f>IF($G227="","",VLOOKUP($G227,APR.FP!$AJ$8:$AL$19,3,FALSE))</f>
        <v/>
      </c>
      <c r="J227" s="147">
        <f t="shared" si="63"/>
        <v>0</v>
      </c>
      <c r="K227" s="138">
        <f t="shared" si="64"/>
        <v>0</v>
      </c>
      <c r="L227" s="187" t="str">
        <f t="shared" si="65"/>
        <v>Dins Periode Legal</v>
      </c>
      <c r="M227" s="187" t="str">
        <f t="shared" si="66"/>
        <v xml:space="preserve"> - Dins Periode Legal</v>
      </c>
      <c r="N227" s="187" t="str">
        <f t="shared" si="69"/>
        <v xml:space="preserve"> - Import Total</v>
      </c>
      <c r="O227" s="193">
        <f t="shared" si="67"/>
        <v>0</v>
      </c>
      <c r="P227" s="192">
        <f t="shared" si="68"/>
        <v>0</v>
      </c>
    </row>
    <row r="228" spans="3:16" x14ac:dyDescent="0.25">
      <c r="C228" s="167"/>
      <c r="D228" s="114"/>
      <c r="E228" s="9"/>
      <c r="F228" s="8"/>
      <c r="G228" s="134" t="str">
        <f t="shared" si="70"/>
        <v/>
      </c>
      <c r="H228" s="105" t="str">
        <f>IF($G228="","",VLOOKUP($G228,APR.FP!$AJ$8:$AL$19,2,FALSE))</f>
        <v/>
      </c>
      <c r="I228" s="144" t="str">
        <f>IF($G228="","",VLOOKUP($G228,APR.FP!$AJ$8:$AL$19,3,FALSE))</f>
        <v/>
      </c>
      <c r="J228" s="147">
        <f t="shared" si="63"/>
        <v>0</v>
      </c>
      <c r="K228" s="138">
        <f t="shared" si="64"/>
        <v>0</v>
      </c>
      <c r="L228" s="187" t="str">
        <f t="shared" si="65"/>
        <v>Dins Periode Legal</v>
      </c>
      <c r="M228" s="187" t="str">
        <f t="shared" si="66"/>
        <v xml:space="preserve"> - Dins Periode Legal</v>
      </c>
      <c r="N228" s="187" t="str">
        <f t="shared" si="69"/>
        <v xml:space="preserve"> - Import Total</v>
      </c>
      <c r="O228" s="193">
        <f t="shared" si="67"/>
        <v>0</v>
      </c>
      <c r="P228" s="192">
        <f t="shared" si="68"/>
        <v>0</v>
      </c>
    </row>
    <row r="229" spans="3:16" x14ac:dyDescent="0.25">
      <c r="C229" s="167"/>
      <c r="D229" s="114"/>
      <c r="E229" s="9"/>
      <c r="F229" s="8"/>
      <c r="G229" s="134" t="str">
        <f t="shared" si="70"/>
        <v/>
      </c>
      <c r="H229" s="105" t="str">
        <f>IF($G229="","",VLOOKUP($G229,APR.FP!$AJ$8:$AL$19,2,FALSE))</f>
        <v/>
      </c>
      <c r="I229" s="144" t="str">
        <f>IF($G229="","",VLOOKUP($G229,APR.FP!$AJ$8:$AL$19,3,FALSE))</f>
        <v/>
      </c>
      <c r="J229" s="147">
        <f t="shared" si="63"/>
        <v>0</v>
      </c>
      <c r="K229" s="138">
        <f t="shared" si="64"/>
        <v>0</v>
      </c>
      <c r="L229" s="187" t="str">
        <f t="shared" si="65"/>
        <v>Dins Periode Legal</v>
      </c>
      <c r="M229" s="187" t="str">
        <f t="shared" si="66"/>
        <v xml:space="preserve"> - Dins Periode Legal</v>
      </c>
      <c r="N229" s="187" t="str">
        <f t="shared" si="69"/>
        <v xml:space="preserve"> - Import Total</v>
      </c>
      <c r="O229" s="193">
        <f t="shared" si="67"/>
        <v>0</v>
      </c>
      <c r="P229" s="192">
        <f t="shared" si="68"/>
        <v>0</v>
      </c>
    </row>
    <row r="230" spans="3:16" x14ac:dyDescent="0.25">
      <c r="C230" s="167"/>
      <c r="D230" s="114"/>
      <c r="E230" s="9"/>
      <c r="F230" s="8"/>
      <c r="G230" s="134" t="str">
        <f t="shared" si="70"/>
        <v/>
      </c>
      <c r="H230" s="105" t="str">
        <f>IF($G230="","",VLOOKUP($G230,APR.FP!$AJ$8:$AL$19,2,FALSE))</f>
        <v/>
      </c>
      <c r="I230" s="144" t="str">
        <f>IF($G230="","",VLOOKUP($G230,APR.FP!$AJ$8:$AL$19,3,FALSE))</f>
        <v/>
      </c>
      <c r="J230" s="147">
        <f t="shared" si="63"/>
        <v>0</v>
      </c>
      <c r="K230" s="138">
        <f t="shared" si="64"/>
        <v>0</v>
      </c>
      <c r="L230" s="187" t="str">
        <f t="shared" si="65"/>
        <v>Dins Periode Legal</v>
      </c>
      <c r="M230" s="187" t="str">
        <f t="shared" si="66"/>
        <v xml:space="preserve"> - Dins Periode Legal</v>
      </c>
      <c r="N230" s="187" t="str">
        <f t="shared" si="69"/>
        <v xml:space="preserve"> - Import Total</v>
      </c>
      <c r="O230" s="193">
        <f t="shared" si="67"/>
        <v>0</v>
      </c>
      <c r="P230" s="192">
        <f t="shared" si="68"/>
        <v>0</v>
      </c>
    </row>
    <row r="231" spans="3:16" x14ac:dyDescent="0.25">
      <c r="D231" s="114"/>
      <c r="F231" s="8"/>
      <c r="G231" s="134" t="str">
        <f t="shared" si="70"/>
        <v/>
      </c>
      <c r="H231" s="105" t="str">
        <f>IF($G231="","",VLOOKUP($G231,APR.FP!$AJ$8:$AL$19,2,FALSE))</f>
        <v/>
      </c>
      <c r="I231" s="144" t="str">
        <f>IF($G231="","",VLOOKUP($G231,APR.FP!$AJ$8:$AL$19,3,FALSE))</f>
        <v/>
      </c>
      <c r="J231" s="147">
        <f t="shared" si="63"/>
        <v>0</v>
      </c>
      <c r="K231" s="138">
        <f t="shared" si="64"/>
        <v>0</v>
      </c>
      <c r="L231" s="187" t="str">
        <f t="shared" si="65"/>
        <v>Dins Periode Legal</v>
      </c>
      <c r="M231" s="187" t="str">
        <f t="shared" si="66"/>
        <v xml:space="preserve"> - Dins Periode Legal</v>
      </c>
      <c r="N231" s="187" t="str">
        <f t="shared" si="69"/>
        <v xml:space="preserve"> - Import Total</v>
      </c>
      <c r="O231" s="193">
        <f t="shared" si="67"/>
        <v>0</v>
      </c>
      <c r="P231" s="192">
        <f t="shared" si="68"/>
        <v>0</v>
      </c>
    </row>
    <row r="232" spans="3:16" x14ac:dyDescent="0.25">
      <c r="D232" s="114"/>
      <c r="E232" s="9"/>
      <c r="F232" s="8"/>
      <c r="G232" s="134" t="str">
        <f t="shared" si="70"/>
        <v/>
      </c>
      <c r="H232" s="105" t="str">
        <f>IF($G232="","",VLOOKUP($G232,APR.FP!$AJ$8:$AL$19,2,FALSE))</f>
        <v/>
      </c>
      <c r="I232" s="144" t="str">
        <f>IF($G232="","",VLOOKUP($G232,APR.FP!$AJ$8:$AL$19,3,FALSE))</f>
        <v/>
      </c>
      <c r="J232" s="147">
        <f t="shared" si="63"/>
        <v>0</v>
      </c>
      <c r="K232" s="138">
        <f t="shared" si="64"/>
        <v>0</v>
      </c>
      <c r="L232" s="187" t="str">
        <f t="shared" si="65"/>
        <v>Dins Periode Legal</v>
      </c>
      <c r="M232" s="187" t="str">
        <f t="shared" si="66"/>
        <v xml:space="preserve"> - Dins Periode Legal</v>
      </c>
      <c r="N232" s="187" t="str">
        <f t="shared" si="69"/>
        <v xml:space="preserve"> - Import Total</v>
      </c>
      <c r="O232" s="193">
        <f t="shared" si="67"/>
        <v>0</v>
      </c>
      <c r="P232" s="192">
        <f t="shared" si="68"/>
        <v>0</v>
      </c>
    </row>
    <row r="233" spans="3:16" x14ac:dyDescent="0.25">
      <c r="D233" s="114"/>
      <c r="E233" s="9"/>
      <c r="F233" s="8"/>
      <c r="G233" s="134" t="str">
        <f t="shared" si="70"/>
        <v/>
      </c>
      <c r="H233" s="105" t="str">
        <f>IF($G233="","",VLOOKUP($G233,APR.FP!$AJ$8:$AL$19,2,FALSE))</f>
        <v/>
      </c>
      <c r="I233" s="144" t="str">
        <f>IF($G233="","",VLOOKUP($G233,APR.FP!$AJ$8:$AL$19,3,FALSE))</f>
        <v/>
      </c>
      <c r="J233" s="147">
        <f t="shared" si="63"/>
        <v>0</v>
      </c>
      <c r="K233" s="138">
        <f t="shared" si="64"/>
        <v>0</v>
      </c>
      <c r="L233" s="187" t="str">
        <f t="shared" si="65"/>
        <v>Dins Periode Legal</v>
      </c>
      <c r="M233" s="187" t="str">
        <f t="shared" si="66"/>
        <v xml:space="preserve"> - Dins Periode Legal</v>
      </c>
      <c r="N233" s="187" t="str">
        <f t="shared" si="69"/>
        <v xml:space="preserve"> - Import Total</v>
      </c>
      <c r="O233" s="193">
        <f t="shared" si="67"/>
        <v>0</v>
      </c>
      <c r="P233" s="192">
        <f t="shared" si="68"/>
        <v>0</v>
      </c>
    </row>
    <row r="234" spans="3:16" x14ac:dyDescent="0.25">
      <c r="D234" s="114"/>
      <c r="F234" s="8"/>
      <c r="G234" s="134" t="str">
        <f t="shared" si="70"/>
        <v/>
      </c>
      <c r="H234" s="105" t="str">
        <f>IF($G234="","",VLOOKUP($G234,APR.FP!$AJ$8:$AL$19,2,FALSE))</f>
        <v/>
      </c>
      <c r="I234" s="144" t="str">
        <f>IF($G234="","",VLOOKUP($G234,APR.FP!$AJ$8:$AL$19,3,FALSE))</f>
        <v/>
      </c>
      <c r="J234" s="147">
        <f t="shared" si="63"/>
        <v>0</v>
      </c>
      <c r="K234" s="138">
        <f t="shared" si="64"/>
        <v>0</v>
      </c>
      <c r="L234" s="187" t="str">
        <f t="shared" si="65"/>
        <v>Dins Periode Legal</v>
      </c>
      <c r="M234" s="187" t="str">
        <f t="shared" si="66"/>
        <v xml:space="preserve"> - Dins Periode Legal</v>
      </c>
      <c r="N234" s="187" t="str">
        <f t="shared" si="69"/>
        <v xml:space="preserve"> - Import Total</v>
      </c>
      <c r="O234" s="193">
        <f t="shared" si="67"/>
        <v>0</v>
      </c>
      <c r="P234" s="192">
        <f t="shared" si="68"/>
        <v>0</v>
      </c>
    </row>
    <row r="235" spans="3:16" x14ac:dyDescent="0.25">
      <c r="D235" s="114"/>
      <c r="E235" s="9"/>
      <c r="F235" s="8"/>
      <c r="G235" s="134" t="str">
        <f t="shared" si="70"/>
        <v/>
      </c>
      <c r="H235" s="105" t="str">
        <f>IF($G235="","",VLOOKUP($G235,APR.FP!$AJ$8:$AL$19,2,FALSE))</f>
        <v/>
      </c>
      <c r="I235" s="144" t="str">
        <f>IF($G235="","",VLOOKUP($G235,APR.FP!$AJ$8:$AL$19,3,FALSE))</f>
        <v/>
      </c>
      <c r="J235" s="147">
        <f t="shared" si="63"/>
        <v>0</v>
      </c>
      <c r="K235" s="138">
        <f t="shared" si="64"/>
        <v>0</v>
      </c>
      <c r="L235" s="187" t="str">
        <f t="shared" si="65"/>
        <v>Dins Periode Legal</v>
      </c>
      <c r="M235" s="187" t="str">
        <f t="shared" si="66"/>
        <v xml:space="preserve"> - Dins Periode Legal</v>
      </c>
      <c r="N235" s="187" t="str">
        <f t="shared" si="69"/>
        <v xml:space="preserve"> - Import Total</v>
      </c>
      <c r="O235" s="193">
        <f t="shared" si="67"/>
        <v>0</v>
      </c>
      <c r="P235" s="192">
        <f t="shared" si="68"/>
        <v>0</v>
      </c>
    </row>
    <row r="236" spans="3:16" x14ac:dyDescent="0.25">
      <c r="G236" s="194" t="str">
        <f t="shared" ref="G236:G273" si="71">IF(C236="","",MONTH(C236))</f>
        <v/>
      </c>
      <c r="H236" s="190" t="str">
        <f>IF($G236="","",VLOOKUP($G236,APR.FP!$AJ$8:$AL$19,2,FALSE))</f>
        <v/>
      </c>
      <c r="I236" s="144" t="str">
        <f>IF($G236="","",VLOOKUP($G236,APR.FP!$AJ$8:$AL$19,3,FALSE))</f>
        <v/>
      </c>
      <c r="J236" s="147">
        <f t="shared" ref="J236:J273" si="72">IF(C236="",0,DAYS360(C236,I236))</f>
        <v>0</v>
      </c>
      <c r="K236" s="138">
        <f t="shared" ref="K236:K273" si="73">+E236*J236</f>
        <v>0</v>
      </c>
      <c r="L236" s="187" t="str">
        <f t="shared" ref="L236:L273" si="74">IF(J236&lt;=30,"Dins Periode Legal","Fora Periode Legal")</f>
        <v>Dins Periode Legal</v>
      </c>
      <c r="M236" s="187" t="str">
        <f t="shared" ref="M236:M273" si="75">CONCATENATE($H236," - ",L236)</f>
        <v xml:space="preserve"> - Dins Periode Legal</v>
      </c>
      <c r="N236" s="187" t="str">
        <f t="shared" si="69"/>
        <v xml:space="preserve"> - Import Total</v>
      </c>
      <c r="O236" s="193">
        <f t="shared" ref="O236:O273" si="76">IF(H236="",0,E236/(VLOOKUP(N236,$T$10:$U$28,2,FALSE))*J236)</f>
        <v>0</v>
      </c>
      <c r="P236" s="192">
        <f t="shared" ref="P236:P273" si="77">IF(G236="",0,1)</f>
        <v>0</v>
      </c>
    </row>
    <row r="237" spans="3:16" x14ac:dyDescent="0.25">
      <c r="G237" s="194" t="str">
        <f t="shared" si="71"/>
        <v/>
      </c>
      <c r="H237" s="190" t="str">
        <f>IF($G237="","",VLOOKUP($G237,APR.FP!$AJ$8:$AL$19,2,FALSE))</f>
        <v/>
      </c>
      <c r="I237" s="144" t="str">
        <f>IF($G237="","",VLOOKUP($G237,APR.FP!$AJ$8:$AL$19,3,FALSE))</f>
        <v/>
      </c>
      <c r="J237" s="147">
        <f t="shared" si="72"/>
        <v>0</v>
      </c>
      <c r="K237" s="138">
        <f t="shared" si="73"/>
        <v>0</v>
      </c>
      <c r="L237" s="187" t="str">
        <f t="shared" si="74"/>
        <v>Dins Periode Legal</v>
      </c>
      <c r="M237" s="187" t="str">
        <f t="shared" si="75"/>
        <v xml:space="preserve"> - Dins Periode Legal</v>
      </c>
      <c r="N237" s="187" t="str">
        <f t="shared" si="69"/>
        <v xml:space="preserve"> - Import Total</v>
      </c>
      <c r="O237" s="193">
        <f t="shared" si="76"/>
        <v>0</v>
      </c>
      <c r="P237" s="192">
        <f t="shared" si="77"/>
        <v>0</v>
      </c>
    </row>
    <row r="238" spans="3:16" x14ac:dyDescent="0.25">
      <c r="G238" s="194" t="str">
        <f t="shared" si="71"/>
        <v/>
      </c>
      <c r="H238" s="190" t="str">
        <f>IF($G238="","",VLOOKUP($G238,APR.FP!$AJ$8:$AL$19,2,FALSE))</f>
        <v/>
      </c>
      <c r="I238" s="144" t="str">
        <f>IF($G238="","",VLOOKUP($G238,APR.FP!$AJ$8:$AL$19,3,FALSE))</f>
        <v/>
      </c>
      <c r="J238" s="147">
        <f t="shared" si="72"/>
        <v>0</v>
      </c>
      <c r="K238" s="138">
        <f t="shared" si="73"/>
        <v>0</v>
      </c>
      <c r="L238" s="187" t="str">
        <f t="shared" si="74"/>
        <v>Dins Periode Legal</v>
      </c>
      <c r="M238" s="187" t="str">
        <f t="shared" si="75"/>
        <v xml:space="preserve"> - Dins Periode Legal</v>
      </c>
      <c r="N238" s="187" t="str">
        <f t="shared" si="69"/>
        <v xml:space="preserve"> - Import Total</v>
      </c>
      <c r="O238" s="193">
        <f t="shared" si="76"/>
        <v>0</v>
      </c>
      <c r="P238" s="192">
        <f t="shared" si="77"/>
        <v>0</v>
      </c>
    </row>
    <row r="239" spans="3:16" x14ac:dyDescent="0.25">
      <c r="G239" s="194" t="str">
        <f t="shared" si="71"/>
        <v/>
      </c>
      <c r="H239" s="190" t="str">
        <f>IF($G239="","",VLOOKUP($G239,APR.FP!$AJ$8:$AL$19,2,FALSE))</f>
        <v/>
      </c>
      <c r="I239" s="144" t="str">
        <f>IF($G239="","",VLOOKUP($G239,APR.FP!$AJ$8:$AL$19,3,FALSE))</f>
        <v/>
      </c>
      <c r="J239" s="147">
        <f t="shared" si="72"/>
        <v>0</v>
      </c>
      <c r="K239" s="138">
        <f t="shared" si="73"/>
        <v>0</v>
      </c>
      <c r="L239" s="187" t="str">
        <f t="shared" si="74"/>
        <v>Dins Periode Legal</v>
      </c>
      <c r="M239" s="187" t="str">
        <f t="shared" si="75"/>
        <v xml:space="preserve"> - Dins Periode Legal</v>
      </c>
      <c r="N239" s="187" t="str">
        <f t="shared" si="69"/>
        <v xml:space="preserve"> - Import Total</v>
      </c>
      <c r="O239" s="193">
        <f t="shared" si="76"/>
        <v>0</v>
      </c>
      <c r="P239" s="192">
        <f t="shared" si="77"/>
        <v>0</v>
      </c>
    </row>
    <row r="240" spans="3:16" x14ac:dyDescent="0.25">
      <c r="G240" s="194" t="str">
        <f t="shared" si="71"/>
        <v/>
      </c>
      <c r="H240" s="190" t="str">
        <f>IF($G240="","",VLOOKUP($G240,APR.FP!$AJ$8:$AL$19,2,FALSE))</f>
        <v/>
      </c>
      <c r="I240" s="144" t="str">
        <f>IF($G240="","",VLOOKUP($G240,APR.FP!$AJ$8:$AL$19,3,FALSE))</f>
        <v/>
      </c>
      <c r="J240" s="147">
        <f t="shared" si="72"/>
        <v>0</v>
      </c>
      <c r="K240" s="138">
        <f t="shared" si="73"/>
        <v>0</v>
      </c>
      <c r="L240" s="187" t="str">
        <f t="shared" si="74"/>
        <v>Dins Periode Legal</v>
      </c>
      <c r="M240" s="187" t="str">
        <f t="shared" si="75"/>
        <v xml:space="preserve"> - Dins Periode Legal</v>
      </c>
      <c r="N240" s="187" t="str">
        <f t="shared" si="69"/>
        <v xml:space="preserve"> - Import Total</v>
      </c>
      <c r="O240" s="193">
        <f t="shared" si="76"/>
        <v>0</v>
      </c>
      <c r="P240" s="192">
        <f t="shared" si="77"/>
        <v>0</v>
      </c>
    </row>
    <row r="241" spans="7:16" x14ac:dyDescent="0.25">
      <c r="G241" s="194" t="str">
        <f t="shared" si="71"/>
        <v/>
      </c>
      <c r="H241" s="190" t="str">
        <f>IF($G241="","",VLOOKUP($G241,APR.FP!$AJ$8:$AL$19,2,FALSE))</f>
        <v/>
      </c>
      <c r="I241" s="144" t="str">
        <f>IF($G241="","",VLOOKUP($G241,APR.FP!$AJ$8:$AL$19,3,FALSE))</f>
        <v/>
      </c>
      <c r="J241" s="147">
        <f t="shared" si="72"/>
        <v>0</v>
      </c>
      <c r="K241" s="138">
        <f t="shared" si="73"/>
        <v>0</v>
      </c>
      <c r="L241" s="187" t="str">
        <f t="shared" si="74"/>
        <v>Dins Periode Legal</v>
      </c>
      <c r="M241" s="187" t="str">
        <f t="shared" si="75"/>
        <v xml:space="preserve"> - Dins Periode Legal</v>
      </c>
      <c r="N241" s="187" t="str">
        <f t="shared" si="69"/>
        <v xml:space="preserve"> - Import Total</v>
      </c>
      <c r="O241" s="193">
        <f t="shared" si="76"/>
        <v>0</v>
      </c>
      <c r="P241" s="192">
        <f t="shared" si="77"/>
        <v>0</v>
      </c>
    </row>
    <row r="242" spans="7:16" x14ac:dyDescent="0.25">
      <c r="G242" s="194" t="str">
        <f t="shared" si="71"/>
        <v/>
      </c>
      <c r="H242" s="190" t="str">
        <f>IF($G242="","",VLOOKUP($G242,APR.FP!$AJ$8:$AL$19,2,FALSE))</f>
        <v/>
      </c>
      <c r="I242" s="144" t="str">
        <f>IF($G242="","",VLOOKUP($G242,APR.FP!$AJ$8:$AL$19,3,FALSE))</f>
        <v/>
      </c>
      <c r="J242" s="147">
        <f t="shared" si="72"/>
        <v>0</v>
      </c>
      <c r="K242" s="138">
        <f t="shared" si="73"/>
        <v>0</v>
      </c>
      <c r="L242" s="187" t="str">
        <f t="shared" si="74"/>
        <v>Dins Periode Legal</v>
      </c>
      <c r="M242" s="187" t="str">
        <f t="shared" si="75"/>
        <v xml:space="preserve"> - Dins Periode Legal</v>
      </c>
      <c r="N242" s="187" t="str">
        <f t="shared" si="69"/>
        <v xml:space="preserve"> - Import Total</v>
      </c>
      <c r="O242" s="193">
        <f t="shared" si="76"/>
        <v>0</v>
      </c>
      <c r="P242" s="192">
        <f t="shared" si="77"/>
        <v>0</v>
      </c>
    </row>
    <row r="243" spans="7:16" x14ac:dyDescent="0.25">
      <c r="G243" s="194" t="str">
        <f t="shared" si="71"/>
        <v/>
      </c>
      <c r="H243" s="190" t="str">
        <f>IF($G243="","",VLOOKUP($G243,APR.FP!$AJ$8:$AL$19,2,FALSE))</f>
        <v/>
      </c>
      <c r="I243" s="144" t="str">
        <f>IF($G243="","",VLOOKUP($G243,APR.FP!$AJ$8:$AL$19,3,FALSE))</f>
        <v/>
      </c>
      <c r="J243" s="147">
        <f t="shared" si="72"/>
        <v>0</v>
      </c>
      <c r="K243" s="138">
        <f t="shared" si="73"/>
        <v>0</v>
      </c>
      <c r="L243" s="187" t="str">
        <f t="shared" si="74"/>
        <v>Dins Periode Legal</v>
      </c>
      <c r="M243" s="187" t="str">
        <f t="shared" si="75"/>
        <v xml:space="preserve"> - Dins Periode Legal</v>
      </c>
      <c r="N243" s="187" t="str">
        <f t="shared" si="69"/>
        <v xml:space="preserve"> - Import Total</v>
      </c>
      <c r="O243" s="193">
        <f t="shared" si="76"/>
        <v>0</v>
      </c>
      <c r="P243" s="192">
        <f t="shared" si="77"/>
        <v>0</v>
      </c>
    </row>
    <row r="244" spans="7:16" x14ac:dyDescent="0.25">
      <c r="G244" s="194" t="str">
        <f t="shared" si="71"/>
        <v/>
      </c>
      <c r="H244" s="190" t="str">
        <f>IF($G244="","",VLOOKUP($G244,APR.FP!$AJ$8:$AL$19,2,FALSE))</f>
        <v/>
      </c>
      <c r="I244" s="144" t="str">
        <f>IF($G244="","",VLOOKUP($G244,APR.FP!$AJ$8:$AL$19,3,FALSE))</f>
        <v/>
      </c>
      <c r="J244" s="147">
        <f t="shared" si="72"/>
        <v>0</v>
      </c>
      <c r="K244" s="138">
        <f t="shared" si="73"/>
        <v>0</v>
      </c>
      <c r="L244" s="187" t="str">
        <f t="shared" si="74"/>
        <v>Dins Periode Legal</v>
      </c>
      <c r="M244" s="187" t="str">
        <f t="shared" si="75"/>
        <v xml:space="preserve"> - Dins Periode Legal</v>
      </c>
      <c r="N244" s="187" t="str">
        <f t="shared" si="69"/>
        <v xml:space="preserve"> - Import Total</v>
      </c>
      <c r="O244" s="193">
        <f t="shared" si="76"/>
        <v>0</v>
      </c>
      <c r="P244" s="192">
        <f t="shared" si="77"/>
        <v>0</v>
      </c>
    </row>
    <row r="245" spans="7:16" x14ac:dyDescent="0.25">
      <c r="G245" s="194" t="str">
        <f t="shared" si="71"/>
        <v/>
      </c>
      <c r="H245" s="190" t="str">
        <f>IF($G245="","",VLOOKUP($G245,APR.FP!$AJ$8:$AL$19,2,FALSE))</f>
        <v/>
      </c>
      <c r="I245" s="144" t="str">
        <f>IF($G245="","",VLOOKUP($G245,APR.FP!$AJ$8:$AL$19,3,FALSE))</f>
        <v/>
      </c>
      <c r="J245" s="147">
        <f t="shared" si="72"/>
        <v>0</v>
      </c>
      <c r="K245" s="138">
        <f t="shared" si="73"/>
        <v>0</v>
      </c>
      <c r="L245" s="187" t="str">
        <f t="shared" si="74"/>
        <v>Dins Periode Legal</v>
      </c>
      <c r="M245" s="187" t="str">
        <f t="shared" si="75"/>
        <v xml:space="preserve"> - Dins Periode Legal</v>
      </c>
      <c r="N245" s="187" t="str">
        <f t="shared" si="69"/>
        <v xml:space="preserve"> - Import Total</v>
      </c>
      <c r="O245" s="193">
        <f t="shared" si="76"/>
        <v>0</v>
      </c>
      <c r="P245" s="192">
        <f t="shared" si="77"/>
        <v>0</v>
      </c>
    </row>
    <row r="246" spans="7:16" x14ac:dyDescent="0.25">
      <c r="G246" s="194" t="str">
        <f t="shared" si="71"/>
        <v/>
      </c>
      <c r="H246" s="190" t="str">
        <f>IF($G246="","",VLOOKUP($G246,APR.FP!$AJ$8:$AL$19,2,FALSE))</f>
        <v/>
      </c>
      <c r="I246" s="144" t="str">
        <f>IF($G246="","",VLOOKUP($G246,APR.FP!$AJ$8:$AL$19,3,FALSE))</f>
        <v/>
      </c>
      <c r="J246" s="147">
        <f t="shared" si="72"/>
        <v>0</v>
      </c>
      <c r="K246" s="138">
        <f t="shared" si="73"/>
        <v>0</v>
      </c>
      <c r="L246" s="187" t="str">
        <f t="shared" si="74"/>
        <v>Dins Periode Legal</v>
      </c>
      <c r="M246" s="187" t="str">
        <f t="shared" si="75"/>
        <v xml:space="preserve"> - Dins Periode Legal</v>
      </c>
      <c r="N246" s="187" t="str">
        <f t="shared" si="69"/>
        <v xml:space="preserve"> - Import Total</v>
      </c>
      <c r="O246" s="193">
        <f t="shared" si="76"/>
        <v>0</v>
      </c>
      <c r="P246" s="192">
        <f t="shared" si="77"/>
        <v>0</v>
      </c>
    </row>
    <row r="247" spans="7:16" x14ac:dyDescent="0.25">
      <c r="G247" s="194" t="str">
        <f t="shared" si="71"/>
        <v/>
      </c>
      <c r="H247" s="190" t="str">
        <f>IF($G247="","",VLOOKUP($G247,APR.FP!$AJ$8:$AL$19,2,FALSE))</f>
        <v/>
      </c>
      <c r="I247" s="144" t="str">
        <f>IF($G247="","",VLOOKUP($G247,APR.FP!$AJ$8:$AL$19,3,FALSE))</f>
        <v/>
      </c>
      <c r="J247" s="147">
        <f t="shared" si="72"/>
        <v>0</v>
      </c>
      <c r="K247" s="138">
        <f t="shared" si="73"/>
        <v>0</v>
      </c>
      <c r="L247" s="187" t="str">
        <f t="shared" si="74"/>
        <v>Dins Periode Legal</v>
      </c>
      <c r="M247" s="187" t="str">
        <f t="shared" si="75"/>
        <v xml:space="preserve"> - Dins Periode Legal</v>
      </c>
      <c r="N247" s="187" t="str">
        <f t="shared" si="69"/>
        <v xml:space="preserve"> - Import Total</v>
      </c>
      <c r="O247" s="193">
        <f t="shared" si="76"/>
        <v>0</v>
      </c>
      <c r="P247" s="192">
        <f t="shared" si="77"/>
        <v>0</v>
      </c>
    </row>
    <row r="248" spans="7:16" x14ac:dyDescent="0.25">
      <c r="G248" s="194" t="str">
        <f t="shared" si="71"/>
        <v/>
      </c>
      <c r="H248" s="190" t="str">
        <f>IF($G248="","",VLOOKUP($G248,APR.FP!$AJ$8:$AL$19,2,FALSE))</f>
        <v/>
      </c>
      <c r="I248" s="144" t="str">
        <f>IF($G248="","",VLOOKUP($G248,APR.FP!$AJ$8:$AL$19,3,FALSE))</f>
        <v/>
      </c>
      <c r="J248" s="147">
        <f t="shared" si="72"/>
        <v>0</v>
      </c>
      <c r="K248" s="138">
        <f t="shared" si="73"/>
        <v>0</v>
      </c>
      <c r="L248" s="187" t="str">
        <f t="shared" si="74"/>
        <v>Dins Periode Legal</v>
      </c>
      <c r="M248" s="187" t="str">
        <f t="shared" si="75"/>
        <v xml:space="preserve"> - Dins Periode Legal</v>
      </c>
      <c r="N248" s="187" t="str">
        <f t="shared" si="69"/>
        <v xml:space="preserve"> - Import Total</v>
      </c>
      <c r="O248" s="193">
        <f t="shared" si="76"/>
        <v>0</v>
      </c>
      <c r="P248" s="192">
        <f t="shared" si="77"/>
        <v>0</v>
      </c>
    </row>
    <row r="249" spans="7:16" x14ac:dyDescent="0.25">
      <c r="G249" s="194" t="str">
        <f t="shared" si="71"/>
        <v/>
      </c>
      <c r="H249" s="190" t="str">
        <f>IF($G249="","",VLOOKUP($G249,APR.FP!$AJ$8:$AL$19,2,FALSE))</f>
        <v/>
      </c>
      <c r="I249" s="144" t="str">
        <f>IF($G249="","",VLOOKUP($G249,APR.FP!$AJ$8:$AL$19,3,FALSE))</f>
        <v/>
      </c>
      <c r="J249" s="147">
        <f t="shared" si="72"/>
        <v>0</v>
      </c>
      <c r="K249" s="138">
        <f t="shared" si="73"/>
        <v>0</v>
      </c>
      <c r="L249" s="187" t="str">
        <f t="shared" si="74"/>
        <v>Dins Periode Legal</v>
      </c>
      <c r="M249" s="187" t="str">
        <f t="shared" si="75"/>
        <v xml:space="preserve"> - Dins Periode Legal</v>
      </c>
      <c r="N249" s="187" t="str">
        <f t="shared" si="69"/>
        <v xml:space="preserve"> - Import Total</v>
      </c>
      <c r="O249" s="193">
        <f t="shared" si="76"/>
        <v>0</v>
      </c>
      <c r="P249" s="192">
        <f t="shared" si="77"/>
        <v>0</v>
      </c>
    </row>
    <row r="250" spans="7:16" x14ac:dyDescent="0.25">
      <c r="G250" s="194" t="str">
        <f t="shared" si="71"/>
        <v/>
      </c>
      <c r="H250" s="190" t="str">
        <f>IF($G250="","",VLOOKUP($G250,APR.FP!$AJ$8:$AL$19,2,FALSE))</f>
        <v/>
      </c>
      <c r="I250" s="144" t="str">
        <f>IF($G250="","",VLOOKUP($G250,APR.FP!$AJ$8:$AL$19,3,FALSE))</f>
        <v/>
      </c>
      <c r="J250" s="147">
        <f t="shared" si="72"/>
        <v>0</v>
      </c>
      <c r="K250" s="138">
        <f t="shared" si="73"/>
        <v>0</v>
      </c>
      <c r="L250" s="187" t="str">
        <f t="shared" si="74"/>
        <v>Dins Periode Legal</v>
      </c>
      <c r="M250" s="187" t="str">
        <f t="shared" si="75"/>
        <v xml:space="preserve"> - Dins Periode Legal</v>
      </c>
      <c r="N250" s="187" t="str">
        <f t="shared" si="69"/>
        <v xml:space="preserve"> - Import Total</v>
      </c>
      <c r="O250" s="193">
        <f t="shared" si="76"/>
        <v>0</v>
      </c>
      <c r="P250" s="192">
        <f t="shared" si="77"/>
        <v>0</v>
      </c>
    </row>
    <row r="251" spans="7:16" x14ac:dyDescent="0.25">
      <c r="G251" s="194" t="str">
        <f t="shared" si="71"/>
        <v/>
      </c>
      <c r="H251" s="190" t="str">
        <f>IF($G251="","",VLOOKUP($G251,APR.FP!$AJ$8:$AL$19,2,FALSE))</f>
        <v/>
      </c>
      <c r="I251" s="144" t="str">
        <f>IF($G251="","",VLOOKUP($G251,APR.FP!$AJ$8:$AL$19,3,FALSE))</f>
        <v/>
      </c>
      <c r="J251" s="147">
        <f t="shared" si="72"/>
        <v>0</v>
      </c>
      <c r="K251" s="138">
        <f t="shared" si="73"/>
        <v>0</v>
      </c>
      <c r="L251" s="187" t="str">
        <f t="shared" si="74"/>
        <v>Dins Periode Legal</v>
      </c>
      <c r="M251" s="187" t="str">
        <f t="shared" si="75"/>
        <v xml:space="preserve"> - Dins Periode Legal</v>
      </c>
      <c r="N251" s="187" t="str">
        <f t="shared" si="69"/>
        <v xml:space="preserve"> - Import Total</v>
      </c>
      <c r="O251" s="193">
        <f t="shared" si="76"/>
        <v>0</v>
      </c>
      <c r="P251" s="192">
        <f t="shared" si="77"/>
        <v>0</v>
      </c>
    </row>
    <row r="252" spans="7:16" x14ac:dyDescent="0.25">
      <c r="G252" s="194" t="str">
        <f t="shared" si="71"/>
        <v/>
      </c>
      <c r="H252" s="190" t="str">
        <f>IF($G252="","",VLOOKUP($G252,APR.FP!$AJ$8:$AL$19,2,FALSE))</f>
        <v/>
      </c>
      <c r="I252" s="144" t="str">
        <f>IF($G252="","",VLOOKUP($G252,APR.FP!$AJ$8:$AL$19,3,FALSE))</f>
        <v/>
      </c>
      <c r="J252" s="147">
        <f t="shared" si="72"/>
        <v>0</v>
      </c>
      <c r="K252" s="138">
        <f t="shared" si="73"/>
        <v>0</v>
      </c>
      <c r="L252" s="187" t="str">
        <f t="shared" si="74"/>
        <v>Dins Periode Legal</v>
      </c>
      <c r="M252" s="187" t="str">
        <f t="shared" si="75"/>
        <v xml:space="preserve"> - Dins Periode Legal</v>
      </c>
      <c r="N252" s="187" t="str">
        <f t="shared" si="69"/>
        <v xml:space="preserve"> - Import Total</v>
      </c>
      <c r="O252" s="193">
        <f t="shared" si="76"/>
        <v>0</v>
      </c>
      <c r="P252" s="192">
        <f t="shared" si="77"/>
        <v>0</v>
      </c>
    </row>
    <row r="253" spans="7:16" x14ac:dyDescent="0.25">
      <c r="G253" s="194" t="str">
        <f t="shared" si="71"/>
        <v/>
      </c>
      <c r="H253" s="190" t="str">
        <f>IF($G253="","",VLOOKUP($G253,APR.FP!$AJ$8:$AL$19,2,FALSE))</f>
        <v/>
      </c>
      <c r="I253" s="144" t="str">
        <f>IF($G253="","",VLOOKUP($G253,APR.FP!$AJ$8:$AL$19,3,FALSE))</f>
        <v/>
      </c>
      <c r="J253" s="147">
        <f t="shared" si="72"/>
        <v>0</v>
      </c>
      <c r="K253" s="138">
        <f t="shared" si="73"/>
        <v>0</v>
      </c>
      <c r="L253" s="187" t="str">
        <f t="shared" si="74"/>
        <v>Dins Periode Legal</v>
      </c>
      <c r="M253" s="187" t="str">
        <f t="shared" si="75"/>
        <v xml:space="preserve"> - Dins Periode Legal</v>
      </c>
      <c r="N253" s="187" t="str">
        <f t="shared" si="69"/>
        <v xml:space="preserve"> - Import Total</v>
      </c>
      <c r="O253" s="193">
        <f t="shared" si="76"/>
        <v>0</v>
      </c>
      <c r="P253" s="192">
        <f t="shared" si="77"/>
        <v>0</v>
      </c>
    </row>
    <row r="254" spans="7:16" x14ac:dyDescent="0.25">
      <c r="G254" s="194" t="str">
        <f t="shared" si="71"/>
        <v/>
      </c>
      <c r="H254" s="190" t="str">
        <f>IF($G254="","",VLOOKUP($G254,APR.FP!$AJ$8:$AL$19,2,FALSE))</f>
        <v/>
      </c>
      <c r="I254" s="144" t="str">
        <f>IF($G254="","",VLOOKUP($G254,APR.FP!$AJ$8:$AL$19,3,FALSE))</f>
        <v/>
      </c>
      <c r="J254" s="147">
        <f t="shared" si="72"/>
        <v>0</v>
      </c>
      <c r="K254" s="138">
        <f t="shared" si="73"/>
        <v>0</v>
      </c>
      <c r="L254" s="187" t="str">
        <f t="shared" si="74"/>
        <v>Dins Periode Legal</v>
      </c>
      <c r="M254" s="187" t="str">
        <f t="shared" si="75"/>
        <v xml:space="preserve"> - Dins Periode Legal</v>
      </c>
      <c r="N254" s="187" t="str">
        <f t="shared" si="69"/>
        <v xml:space="preserve"> - Import Total</v>
      </c>
      <c r="O254" s="193">
        <f t="shared" si="76"/>
        <v>0</v>
      </c>
      <c r="P254" s="192">
        <f t="shared" si="77"/>
        <v>0</v>
      </c>
    </row>
    <row r="255" spans="7:16" x14ac:dyDescent="0.25">
      <c r="G255" s="194" t="str">
        <f t="shared" si="71"/>
        <v/>
      </c>
      <c r="H255" s="190" t="str">
        <f>IF($G255="","",VLOOKUP($G255,APR.FP!$AJ$8:$AL$19,2,FALSE))</f>
        <v/>
      </c>
      <c r="I255" s="144" t="str">
        <f>IF($G255="","",VLOOKUP($G255,APR.FP!$AJ$8:$AL$19,3,FALSE))</f>
        <v/>
      </c>
      <c r="J255" s="147">
        <f t="shared" si="72"/>
        <v>0</v>
      </c>
      <c r="K255" s="138">
        <f t="shared" si="73"/>
        <v>0</v>
      </c>
      <c r="L255" s="187" t="str">
        <f t="shared" si="74"/>
        <v>Dins Periode Legal</v>
      </c>
      <c r="M255" s="187" t="str">
        <f t="shared" si="75"/>
        <v xml:space="preserve"> - Dins Periode Legal</v>
      </c>
      <c r="N255" s="187" t="str">
        <f t="shared" si="69"/>
        <v xml:space="preserve"> - Import Total</v>
      </c>
      <c r="O255" s="193">
        <f t="shared" si="76"/>
        <v>0</v>
      </c>
      <c r="P255" s="192">
        <f t="shared" si="77"/>
        <v>0</v>
      </c>
    </row>
    <row r="256" spans="7:16" x14ac:dyDescent="0.25">
      <c r="G256" s="194" t="str">
        <f t="shared" si="71"/>
        <v/>
      </c>
      <c r="H256" s="190" t="str">
        <f>IF($G256="","",VLOOKUP($G256,APR.FP!$AJ$8:$AL$19,2,FALSE))</f>
        <v/>
      </c>
      <c r="I256" s="144" t="str">
        <f>IF($G256="","",VLOOKUP($G256,APR.FP!$AJ$8:$AL$19,3,FALSE))</f>
        <v/>
      </c>
      <c r="J256" s="147">
        <f t="shared" si="72"/>
        <v>0</v>
      </c>
      <c r="K256" s="138">
        <f t="shared" si="73"/>
        <v>0</v>
      </c>
      <c r="L256" s="187" t="str">
        <f t="shared" si="74"/>
        <v>Dins Periode Legal</v>
      </c>
      <c r="M256" s="187" t="str">
        <f t="shared" si="75"/>
        <v xml:space="preserve"> - Dins Periode Legal</v>
      </c>
      <c r="N256" s="187" t="str">
        <f t="shared" si="69"/>
        <v xml:space="preserve"> - Import Total</v>
      </c>
      <c r="O256" s="193">
        <f t="shared" si="76"/>
        <v>0</v>
      </c>
      <c r="P256" s="192">
        <f t="shared" si="77"/>
        <v>0</v>
      </c>
    </row>
    <row r="257" spans="7:16" x14ac:dyDescent="0.25">
      <c r="G257" s="194" t="str">
        <f t="shared" si="71"/>
        <v/>
      </c>
      <c r="H257" s="190" t="str">
        <f>IF($G257="","",VLOOKUP($G257,APR.FP!$AJ$8:$AL$19,2,FALSE))</f>
        <v/>
      </c>
      <c r="I257" s="144" t="str">
        <f>IF($G257="","",VLOOKUP($G257,APR.FP!$AJ$8:$AL$19,3,FALSE))</f>
        <v/>
      </c>
      <c r="J257" s="147">
        <f t="shared" si="72"/>
        <v>0</v>
      </c>
      <c r="K257" s="138">
        <f t="shared" si="73"/>
        <v>0</v>
      </c>
      <c r="L257" s="187" t="str">
        <f t="shared" si="74"/>
        <v>Dins Periode Legal</v>
      </c>
      <c r="M257" s="187" t="str">
        <f t="shared" si="75"/>
        <v xml:space="preserve"> - Dins Periode Legal</v>
      </c>
      <c r="N257" s="187" t="str">
        <f t="shared" si="69"/>
        <v xml:space="preserve"> - Import Total</v>
      </c>
      <c r="O257" s="193">
        <f t="shared" si="76"/>
        <v>0</v>
      </c>
      <c r="P257" s="192">
        <f t="shared" si="77"/>
        <v>0</v>
      </c>
    </row>
    <row r="258" spans="7:16" x14ac:dyDescent="0.25">
      <c r="G258" s="194" t="str">
        <f t="shared" si="71"/>
        <v/>
      </c>
      <c r="H258" s="190" t="str">
        <f>IF($G258="","",VLOOKUP($G258,APR.FP!$AJ$8:$AL$19,2,FALSE))</f>
        <v/>
      </c>
      <c r="I258" s="144" t="str">
        <f>IF($G258="","",VLOOKUP($G258,APR.FP!$AJ$8:$AL$19,3,FALSE))</f>
        <v/>
      </c>
      <c r="J258" s="147">
        <f t="shared" si="72"/>
        <v>0</v>
      </c>
      <c r="K258" s="138">
        <f t="shared" si="73"/>
        <v>0</v>
      </c>
      <c r="L258" s="187" t="str">
        <f t="shared" si="74"/>
        <v>Dins Periode Legal</v>
      </c>
      <c r="M258" s="187" t="str">
        <f t="shared" si="75"/>
        <v xml:space="preserve"> - Dins Periode Legal</v>
      </c>
      <c r="N258" s="187" t="str">
        <f t="shared" si="69"/>
        <v xml:space="preserve"> - Import Total</v>
      </c>
      <c r="O258" s="193">
        <f t="shared" si="76"/>
        <v>0</v>
      </c>
      <c r="P258" s="192">
        <f t="shared" si="77"/>
        <v>0</v>
      </c>
    </row>
    <row r="259" spans="7:16" x14ac:dyDescent="0.25">
      <c r="G259" s="194" t="str">
        <f t="shared" si="71"/>
        <v/>
      </c>
      <c r="H259" s="190" t="str">
        <f>IF($G259="","",VLOOKUP($G259,APR.FP!$AJ$8:$AL$19,2,FALSE))</f>
        <v/>
      </c>
      <c r="I259" s="144" t="str">
        <f>IF($G259="","",VLOOKUP($G259,APR.FP!$AJ$8:$AL$19,3,FALSE))</f>
        <v/>
      </c>
      <c r="J259" s="147">
        <f t="shared" si="72"/>
        <v>0</v>
      </c>
      <c r="K259" s="138">
        <f t="shared" si="73"/>
        <v>0</v>
      </c>
      <c r="L259" s="187" t="str">
        <f t="shared" si="74"/>
        <v>Dins Periode Legal</v>
      </c>
      <c r="M259" s="187" t="str">
        <f t="shared" si="75"/>
        <v xml:space="preserve"> - Dins Periode Legal</v>
      </c>
      <c r="N259" s="187" t="str">
        <f t="shared" si="69"/>
        <v xml:space="preserve"> - Import Total</v>
      </c>
      <c r="O259" s="193">
        <f t="shared" si="76"/>
        <v>0</v>
      </c>
      <c r="P259" s="192">
        <f t="shared" si="77"/>
        <v>0</v>
      </c>
    </row>
    <row r="260" spans="7:16" x14ac:dyDescent="0.25">
      <c r="G260" s="194" t="str">
        <f t="shared" si="71"/>
        <v/>
      </c>
      <c r="H260" s="190" t="str">
        <f>IF($G260="","",VLOOKUP($G260,APR.FP!$AJ$8:$AL$19,2,FALSE))</f>
        <v/>
      </c>
      <c r="I260" s="144" t="str">
        <f>IF($G260="","",VLOOKUP($G260,APR.FP!$AJ$8:$AL$19,3,FALSE))</f>
        <v/>
      </c>
      <c r="J260" s="147">
        <f t="shared" si="72"/>
        <v>0</v>
      </c>
      <c r="K260" s="138">
        <f t="shared" si="73"/>
        <v>0</v>
      </c>
      <c r="L260" s="187" t="str">
        <f t="shared" si="74"/>
        <v>Dins Periode Legal</v>
      </c>
      <c r="M260" s="187" t="str">
        <f t="shared" si="75"/>
        <v xml:space="preserve"> - Dins Periode Legal</v>
      </c>
      <c r="N260" s="187" t="str">
        <f t="shared" si="69"/>
        <v xml:space="preserve"> - Import Total</v>
      </c>
      <c r="O260" s="193">
        <f t="shared" si="76"/>
        <v>0</v>
      </c>
      <c r="P260" s="192">
        <f t="shared" si="77"/>
        <v>0</v>
      </c>
    </row>
    <row r="261" spans="7:16" x14ac:dyDescent="0.25">
      <c r="G261" s="194" t="str">
        <f t="shared" si="71"/>
        <v/>
      </c>
      <c r="H261" s="190" t="str">
        <f>IF($G261="","",VLOOKUP($G261,APR.FP!$AJ$8:$AL$19,2,FALSE))</f>
        <v/>
      </c>
      <c r="I261" s="144" t="str">
        <f>IF($G261="","",VLOOKUP($G261,APR.FP!$AJ$8:$AL$19,3,FALSE))</f>
        <v/>
      </c>
      <c r="J261" s="147">
        <f t="shared" si="72"/>
        <v>0</v>
      </c>
      <c r="K261" s="138">
        <f t="shared" si="73"/>
        <v>0</v>
      </c>
      <c r="L261" s="187" t="str">
        <f t="shared" si="74"/>
        <v>Dins Periode Legal</v>
      </c>
      <c r="M261" s="187" t="str">
        <f t="shared" si="75"/>
        <v xml:space="preserve"> - Dins Periode Legal</v>
      </c>
      <c r="N261" s="187" t="str">
        <f t="shared" si="69"/>
        <v xml:space="preserve"> - Import Total</v>
      </c>
      <c r="O261" s="193">
        <f t="shared" si="76"/>
        <v>0</v>
      </c>
      <c r="P261" s="192">
        <f t="shared" si="77"/>
        <v>0</v>
      </c>
    </row>
    <row r="262" spans="7:16" x14ac:dyDescent="0.25">
      <c r="G262" s="194" t="str">
        <f t="shared" si="71"/>
        <v/>
      </c>
      <c r="H262" s="190" t="str">
        <f>IF($G262="","",VLOOKUP($G262,APR.FP!$AJ$8:$AL$19,2,FALSE))</f>
        <v/>
      </c>
      <c r="I262" s="144" t="str">
        <f>IF($G262="","",VLOOKUP($G262,APR.FP!$AJ$8:$AL$19,3,FALSE))</f>
        <v/>
      </c>
      <c r="J262" s="147">
        <f t="shared" si="72"/>
        <v>0</v>
      </c>
      <c r="K262" s="138">
        <f t="shared" si="73"/>
        <v>0</v>
      </c>
      <c r="L262" s="187" t="str">
        <f t="shared" si="74"/>
        <v>Dins Periode Legal</v>
      </c>
      <c r="M262" s="187" t="str">
        <f t="shared" si="75"/>
        <v xml:space="preserve"> - Dins Periode Legal</v>
      </c>
      <c r="N262" s="187" t="str">
        <f t="shared" si="69"/>
        <v xml:space="preserve"> - Import Total</v>
      </c>
      <c r="O262" s="193">
        <f t="shared" si="76"/>
        <v>0</v>
      </c>
      <c r="P262" s="192">
        <f t="shared" si="77"/>
        <v>0</v>
      </c>
    </row>
    <row r="263" spans="7:16" x14ac:dyDescent="0.25">
      <c r="G263" s="194" t="str">
        <f t="shared" si="71"/>
        <v/>
      </c>
      <c r="H263" s="190" t="str">
        <f>IF($G263="","",VLOOKUP($G263,APR.FP!$AJ$8:$AL$19,2,FALSE))</f>
        <v/>
      </c>
      <c r="I263" s="144" t="str">
        <f>IF($G263="","",VLOOKUP($G263,APR.FP!$AJ$8:$AL$19,3,FALSE))</f>
        <v/>
      </c>
      <c r="J263" s="147">
        <f t="shared" si="72"/>
        <v>0</v>
      </c>
      <c r="K263" s="138">
        <f t="shared" si="73"/>
        <v>0</v>
      </c>
      <c r="L263" s="187" t="str">
        <f t="shared" si="74"/>
        <v>Dins Periode Legal</v>
      </c>
      <c r="M263" s="187" t="str">
        <f t="shared" si="75"/>
        <v xml:space="preserve"> - Dins Periode Legal</v>
      </c>
      <c r="N263" s="187" t="str">
        <f t="shared" ref="N263:N273" si="78">CONCATENATE($H263," - Import Total")</f>
        <v xml:space="preserve"> - Import Total</v>
      </c>
      <c r="O263" s="193">
        <f t="shared" si="76"/>
        <v>0</v>
      </c>
      <c r="P263" s="192">
        <f t="shared" si="77"/>
        <v>0</v>
      </c>
    </row>
    <row r="264" spans="7:16" x14ac:dyDescent="0.25">
      <c r="G264" s="194" t="str">
        <f t="shared" si="71"/>
        <v/>
      </c>
      <c r="H264" s="190" t="str">
        <f>IF($G264="","",VLOOKUP($G264,APR.FP!$AJ$8:$AL$19,2,FALSE))</f>
        <v/>
      </c>
      <c r="I264" s="144" t="str">
        <f>IF($G264="","",VLOOKUP($G264,APR.FP!$AJ$8:$AL$19,3,FALSE))</f>
        <v/>
      </c>
      <c r="J264" s="147">
        <f t="shared" si="72"/>
        <v>0</v>
      </c>
      <c r="K264" s="138">
        <f t="shared" si="73"/>
        <v>0</v>
      </c>
      <c r="L264" s="187" t="str">
        <f t="shared" si="74"/>
        <v>Dins Periode Legal</v>
      </c>
      <c r="M264" s="187" t="str">
        <f t="shared" si="75"/>
        <v xml:space="preserve"> - Dins Periode Legal</v>
      </c>
      <c r="N264" s="187" t="str">
        <f t="shared" si="78"/>
        <v xml:space="preserve"> - Import Total</v>
      </c>
      <c r="O264" s="193">
        <f t="shared" si="76"/>
        <v>0</v>
      </c>
      <c r="P264" s="192">
        <f t="shared" si="77"/>
        <v>0</v>
      </c>
    </row>
    <row r="265" spans="7:16" x14ac:dyDescent="0.25">
      <c r="G265" s="194" t="str">
        <f t="shared" si="71"/>
        <v/>
      </c>
      <c r="H265" s="190" t="str">
        <f>IF($G265="","",VLOOKUP($G265,APR.FP!$AJ$8:$AL$19,2,FALSE))</f>
        <v/>
      </c>
      <c r="I265" s="144" t="str">
        <f>IF($G265="","",VLOOKUP($G265,APR.FP!$AJ$8:$AL$19,3,FALSE))</f>
        <v/>
      </c>
      <c r="J265" s="147">
        <f t="shared" si="72"/>
        <v>0</v>
      </c>
      <c r="K265" s="138">
        <f t="shared" si="73"/>
        <v>0</v>
      </c>
      <c r="L265" s="187" t="str">
        <f t="shared" si="74"/>
        <v>Dins Periode Legal</v>
      </c>
      <c r="M265" s="187" t="str">
        <f t="shared" si="75"/>
        <v xml:space="preserve"> - Dins Periode Legal</v>
      </c>
      <c r="N265" s="187" t="str">
        <f t="shared" si="78"/>
        <v xml:space="preserve"> - Import Total</v>
      </c>
      <c r="O265" s="193">
        <f t="shared" si="76"/>
        <v>0</v>
      </c>
      <c r="P265" s="192">
        <f t="shared" si="77"/>
        <v>0</v>
      </c>
    </row>
    <row r="266" spans="7:16" x14ac:dyDescent="0.25">
      <c r="G266" s="194" t="str">
        <f t="shared" si="71"/>
        <v/>
      </c>
      <c r="H266" s="190" t="str">
        <f>IF($G266="","",VLOOKUP($G266,APR.FP!$AJ$8:$AL$19,2,FALSE))</f>
        <v/>
      </c>
      <c r="I266" s="144" t="str">
        <f>IF($G266="","",VLOOKUP($G266,APR.FP!$AJ$8:$AL$19,3,FALSE))</f>
        <v/>
      </c>
      <c r="J266" s="147">
        <f t="shared" si="72"/>
        <v>0</v>
      </c>
      <c r="K266" s="138">
        <f t="shared" si="73"/>
        <v>0</v>
      </c>
      <c r="L266" s="187" t="str">
        <f t="shared" si="74"/>
        <v>Dins Periode Legal</v>
      </c>
      <c r="M266" s="187" t="str">
        <f t="shared" si="75"/>
        <v xml:space="preserve"> - Dins Periode Legal</v>
      </c>
      <c r="N266" s="187" t="str">
        <f t="shared" si="78"/>
        <v xml:space="preserve"> - Import Total</v>
      </c>
      <c r="O266" s="193">
        <f t="shared" si="76"/>
        <v>0</v>
      </c>
      <c r="P266" s="192">
        <f t="shared" si="77"/>
        <v>0</v>
      </c>
    </row>
    <row r="267" spans="7:16" x14ac:dyDescent="0.25">
      <c r="G267" s="194" t="str">
        <f t="shared" si="71"/>
        <v/>
      </c>
      <c r="H267" s="190" t="str">
        <f>IF($G267="","",VLOOKUP($G267,APR.FP!$AJ$8:$AL$19,2,FALSE))</f>
        <v/>
      </c>
      <c r="I267" s="144" t="str">
        <f>IF($G267="","",VLOOKUP($G267,APR.FP!$AJ$8:$AL$19,3,FALSE))</f>
        <v/>
      </c>
      <c r="J267" s="147">
        <f t="shared" si="72"/>
        <v>0</v>
      </c>
      <c r="K267" s="138">
        <f t="shared" si="73"/>
        <v>0</v>
      </c>
      <c r="L267" s="187" t="str">
        <f t="shared" si="74"/>
        <v>Dins Periode Legal</v>
      </c>
      <c r="M267" s="187" t="str">
        <f t="shared" si="75"/>
        <v xml:space="preserve"> - Dins Periode Legal</v>
      </c>
      <c r="N267" s="187" t="str">
        <f t="shared" si="78"/>
        <v xml:space="preserve"> - Import Total</v>
      </c>
      <c r="O267" s="193">
        <f t="shared" si="76"/>
        <v>0</v>
      </c>
      <c r="P267" s="192">
        <f t="shared" si="77"/>
        <v>0</v>
      </c>
    </row>
    <row r="268" spans="7:16" x14ac:dyDescent="0.25">
      <c r="G268" s="194" t="str">
        <f t="shared" si="71"/>
        <v/>
      </c>
      <c r="H268" s="190" t="str">
        <f>IF($G268="","",VLOOKUP($G268,APR.FP!$AJ$8:$AL$19,2,FALSE))</f>
        <v/>
      </c>
      <c r="I268" s="144" t="str">
        <f>IF($G268="","",VLOOKUP($G268,APR.FP!$AJ$8:$AL$19,3,FALSE))</f>
        <v/>
      </c>
      <c r="J268" s="147">
        <f t="shared" si="72"/>
        <v>0</v>
      </c>
      <c r="K268" s="138">
        <f t="shared" si="73"/>
        <v>0</v>
      </c>
      <c r="L268" s="187" t="str">
        <f t="shared" si="74"/>
        <v>Dins Periode Legal</v>
      </c>
      <c r="M268" s="187" t="str">
        <f t="shared" si="75"/>
        <v xml:space="preserve"> - Dins Periode Legal</v>
      </c>
      <c r="N268" s="187" t="str">
        <f t="shared" si="78"/>
        <v xml:space="preserve"> - Import Total</v>
      </c>
      <c r="O268" s="193">
        <f t="shared" si="76"/>
        <v>0</v>
      </c>
      <c r="P268" s="192">
        <f t="shared" si="77"/>
        <v>0</v>
      </c>
    </row>
    <row r="269" spans="7:16" x14ac:dyDescent="0.25">
      <c r="G269" s="194" t="str">
        <f t="shared" si="71"/>
        <v/>
      </c>
      <c r="H269" s="190" t="str">
        <f>IF($G269="","",VLOOKUP($G269,APR.FP!$AJ$8:$AL$19,2,FALSE))</f>
        <v/>
      </c>
      <c r="I269" s="144" t="str">
        <f>IF($G269="","",VLOOKUP($G269,APR.FP!$AJ$8:$AL$19,3,FALSE))</f>
        <v/>
      </c>
      <c r="J269" s="147">
        <f t="shared" si="72"/>
        <v>0</v>
      </c>
      <c r="K269" s="138">
        <f t="shared" si="73"/>
        <v>0</v>
      </c>
      <c r="L269" s="187" t="str">
        <f t="shared" si="74"/>
        <v>Dins Periode Legal</v>
      </c>
      <c r="M269" s="187" t="str">
        <f t="shared" si="75"/>
        <v xml:space="preserve"> - Dins Periode Legal</v>
      </c>
      <c r="N269" s="187" t="str">
        <f t="shared" si="78"/>
        <v xml:space="preserve"> - Import Total</v>
      </c>
      <c r="O269" s="193">
        <f t="shared" si="76"/>
        <v>0</v>
      </c>
      <c r="P269" s="192">
        <f t="shared" si="77"/>
        <v>0</v>
      </c>
    </row>
    <row r="270" spans="7:16" x14ac:dyDescent="0.25">
      <c r="G270" s="194" t="str">
        <f t="shared" si="71"/>
        <v/>
      </c>
      <c r="H270" s="190" t="str">
        <f>IF($G270="","",VLOOKUP($G270,APR.FP!$AJ$8:$AL$19,2,FALSE))</f>
        <v/>
      </c>
      <c r="I270" s="144" t="str">
        <f>IF($G270="","",VLOOKUP($G270,APR.FP!$AJ$8:$AL$19,3,FALSE))</f>
        <v/>
      </c>
      <c r="J270" s="147">
        <f t="shared" si="72"/>
        <v>0</v>
      </c>
      <c r="K270" s="138">
        <f t="shared" si="73"/>
        <v>0</v>
      </c>
      <c r="L270" s="187" t="str">
        <f t="shared" si="74"/>
        <v>Dins Periode Legal</v>
      </c>
      <c r="M270" s="187" t="str">
        <f t="shared" si="75"/>
        <v xml:space="preserve"> - Dins Periode Legal</v>
      </c>
      <c r="N270" s="187" t="str">
        <f t="shared" si="78"/>
        <v xml:space="preserve"> - Import Total</v>
      </c>
      <c r="O270" s="193">
        <f t="shared" si="76"/>
        <v>0</v>
      </c>
      <c r="P270" s="192">
        <f t="shared" si="77"/>
        <v>0</v>
      </c>
    </row>
    <row r="271" spans="7:16" x14ac:dyDescent="0.25">
      <c r="G271" s="194" t="str">
        <f t="shared" si="71"/>
        <v/>
      </c>
      <c r="H271" s="190" t="str">
        <f>IF($G271="","",VLOOKUP($G271,APR.FP!$AJ$8:$AL$19,2,FALSE))</f>
        <v/>
      </c>
      <c r="I271" s="144" t="str">
        <f>IF($G271="","",VLOOKUP($G271,APR.FP!$AJ$8:$AL$19,3,FALSE))</f>
        <v/>
      </c>
      <c r="J271" s="147">
        <f t="shared" si="72"/>
        <v>0</v>
      </c>
      <c r="K271" s="138">
        <f t="shared" si="73"/>
        <v>0</v>
      </c>
      <c r="L271" s="187" t="str">
        <f t="shared" si="74"/>
        <v>Dins Periode Legal</v>
      </c>
      <c r="M271" s="187" t="str">
        <f t="shared" si="75"/>
        <v xml:space="preserve"> - Dins Periode Legal</v>
      </c>
      <c r="N271" s="187" t="str">
        <f t="shared" si="78"/>
        <v xml:space="preserve"> - Import Total</v>
      </c>
      <c r="O271" s="193">
        <f t="shared" si="76"/>
        <v>0</v>
      </c>
      <c r="P271" s="192">
        <f t="shared" si="77"/>
        <v>0</v>
      </c>
    </row>
    <row r="272" spans="7:16" x14ac:dyDescent="0.25">
      <c r="G272" s="194" t="str">
        <f t="shared" si="71"/>
        <v/>
      </c>
      <c r="H272" s="190" t="str">
        <f>IF($G272="","",VLOOKUP($G272,APR.FP!$AJ$8:$AL$19,2,FALSE))</f>
        <v/>
      </c>
      <c r="I272" s="144" t="str">
        <f>IF($G272="","",VLOOKUP($G272,APR.FP!$AJ$8:$AL$19,3,FALSE))</f>
        <v/>
      </c>
      <c r="J272" s="147">
        <f t="shared" si="72"/>
        <v>0</v>
      </c>
      <c r="K272" s="138">
        <f t="shared" si="73"/>
        <v>0</v>
      </c>
      <c r="L272" s="187" t="str">
        <f t="shared" si="74"/>
        <v>Dins Periode Legal</v>
      </c>
      <c r="M272" s="187" t="str">
        <f t="shared" si="75"/>
        <v xml:space="preserve"> - Dins Periode Legal</v>
      </c>
      <c r="N272" s="187" t="str">
        <f t="shared" si="78"/>
        <v xml:space="preserve"> - Import Total</v>
      </c>
      <c r="O272" s="193">
        <f t="shared" si="76"/>
        <v>0</v>
      </c>
      <c r="P272" s="192">
        <f t="shared" si="77"/>
        <v>0</v>
      </c>
    </row>
    <row r="273" spans="7:16" x14ac:dyDescent="0.25">
      <c r="G273" s="194" t="str">
        <f t="shared" si="71"/>
        <v/>
      </c>
      <c r="H273" s="190" t="str">
        <f>IF($G273="","",VLOOKUP($G273,APR.FP!$AJ$8:$AL$19,2,FALSE))</f>
        <v/>
      </c>
      <c r="I273" s="144" t="str">
        <f>IF($G273="","",VLOOKUP($G273,APR.FP!$AJ$8:$AL$19,3,FALSE))</f>
        <v/>
      </c>
      <c r="J273" s="147">
        <f t="shared" si="72"/>
        <v>0</v>
      </c>
      <c r="K273" s="138">
        <f t="shared" si="73"/>
        <v>0</v>
      </c>
      <c r="L273" s="187" t="str">
        <f t="shared" si="74"/>
        <v>Dins Periode Legal</v>
      </c>
      <c r="M273" s="187" t="str">
        <f t="shared" si="75"/>
        <v xml:space="preserve"> - Dins Periode Legal</v>
      </c>
      <c r="N273" s="187" t="str">
        <f t="shared" si="78"/>
        <v xml:space="preserve"> - Import Total</v>
      </c>
      <c r="O273" s="193">
        <f t="shared" si="76"/>
        <v>0</v>
      </c>
      <c r="P273" s="192">
        <f t="shared" si="77"/>
        <v>0</v>
      </c>
    </row>
    <row r="1048463" spans="4:4" x14ac:dyDescent="0.25">
      <c r="D1048463" s="114"/>
    </row>
  </sheetData>
  <sortState xmlns:xlrd2="http://schemas.microsoft.com/office/spreadsheetml/2017/richdata2" ref="C7:F246">
    <sortCondition ref="C7:C246"/>
  </sortState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K785"/>
  <sheetViews>
    <sheetView zoomScale="70" zoomScaleNormal="70" workbookViewId="0">
      <pane ySplit="6" topLeftCell="A7" activePane="bottomLeft" state="frozen"/>
      <selection activeCell="A7" sqref="A7"/>
      <selection pane="bottomLeft" activeCell="A7" sqref="A7"/>
    </sheetView>
  </sheetViews>
  <sheetFormatPr baseColWidth="10" defaultRowHeight="15" x14ac:dyDescent="0.25"/>
  <cols>
    <col min="1" max="2" width="5.7109375" style="90" customWidth="1"/>
    <col min="3" max="4" width="15.7109375" style="90" customWidth="1"/>
    <col min="5" max="5" width="12.85546875" style="90" bestFit="1" customWidth="1"/>
    <col min="6" max="6" width="6.42578125" style="90" bestFit="1" customWidth="1"/>
    <col min="7" max="7" width="31" style="90" bestFit="1" customWidth="1"/>
    <col min="8" max="8" width="13.85546875" style="90" bestFit="1" customWidth="1"/>
    <col min="9" max="9" width="11.140625" style="90" bestFit="1" customWidth="1"/>
    <col min="10" max="10" width="37.28515625" style="90" bestFit="1" customWidth="1"/>
    <col min="11" max="11" width="14.42578125" style="90" bestFit="1" customWidth="1"/>
    <col min="12" max="12" width="8.140625" style="91" customWidth="1"/>
    <col min="13" max="13" width="9.5703125" style="91" bestFit="1" customWidth="1"/>
    <col min="14" max="14" width="9.7109375" style="90" bestFit="1" customWidth="1"/>
    <col min="15" max="15" width="15" style="90" bestFit="1" customWidth="1"/>
    <col min="16" max="16" width="20.85546875" style="90" customWidth="1"/>
    <col min="17" max="17" width="27.28515625" style="90" bestFit="1" customWidth="1"/>
    <col min="18" max="18" width="24.85546875" style="90" bestFit="1" customWidth="1"/>
    <col min="19" max="19" width="12.5703125" style="108" bestFit="1" customWidth="1"/>
    <col min="20" max="20" width="14.28515625" style="90" bestFit="1" customWidth="1"/>
    <col min="21" max="21" width="9.28515625" style="90" bestFit="1" customWidth="1"/>
    <col min="22" max="22" width="7.140625" style="90" bestFit="1" customWidth="1"/>
    <col min="23" max="23" width="7.140625" style="90" customWidth="1"/>
    <col min="24" max="24" width="23.5703125" style="90" bestFit="1" customWidth="1"/>
    <col min="25" max="27" width="14.85546875" style="90" customWidth="1"/>
    <col min="28" max="16384" width="11.42578125" style="90"/>
  </cols>
  <sheetData>
    <row r="2" spans="1:37" ht="26.25" x14ac:dyDescent="0.25">
      <c r="B2" s="92" t="s">
        <v>535</v>
      </c>
    </row>
    <row r="4" spans="1:37" ht="26.25" x14ac:dyDescent="0.25">
      <c r="C4" s="92" t="s">
        <v>525</v>
      </c>
    </row>
    <row r="6" spans="1:37" s="99" customFormat="1" x14ac:dyDescent="0.25">
      <c r="B6" s="100"/>
      <c r="C6" s="102" t="s">
        <v>488</v>
      </c>
      <c r="D6" s="102" t="s">
        <v>489</v>
      </c>
      <c r="E6" s="102" t="s">
        <v>490</v>
      </c>
      <c r="F6" s="102" t="s">
        <v>491</v>
      </c>
      <c r="G6" s="102" t="s">
        <v>492</v>
      </c>
      <c r="H6" s="102" t="s">
        <v>493</v>
      </c>
      <c r="I6" s="102" t="s">
        <v>494</v>
      </c>
      <c r="J6" s="102" t="s">
        <v>495</v>
      </c>
      <c r="K6" s="102" t="s">
        <v>496</v>
      </c>
      <c r="L6" s="103" t="s">
        <v>501</v>
      </c>
      <c r="M6" s="103" t="s">
        <v>500</v>
      </c>
      <c r="N6" s="103" t="s">
        <v>497</v>
      </c>
      <c r="O6" s="103" t="s">
        <v>512</v>
      </c>
      <c r="P6" s="103" t="s">
        <v>499</v>
      </c>
      <c r="Q6" s="103" t="s">
        <v>533</v>
      </c>
      <c r="R6" s="103" t="s">
        <v>534</v>
      </c>
      <c r="S6" s="109" t="s">
        <v>82</v>
      </c>
      <c r="T6" s="103" t="s">
        <v>510</v>
      </c>
    </row>
    <row r="7" spans="1:37" s="91" customFormat="1" x14ac:dyDescent="0.25">
      <c r="C7" s="188"/>
      <c r="D7" s="184"/>
      <c r="E7" s="179"/>
      <c r="F7" s="179"/>
      <c r="G7" s="179"/>
      <c r="H7" s="182"/>
      <c r="I7" s="183"/>
      <c r="J7" s="179"/>
      <c r="K7" s="180"/>
      <c r="L7" s="104" t="str">
        <f>IF(D7="","",MONTH(D7))</f>
        <v/>
      </c>
      <c r="M7" s="105" t="str">
        <f>IF(L7="","",VLOOKUP(L7,$AJ$8:$AK$19,2,FALSE))</f>
        <v/>
      </c>
      <c r="N7" s="93">
        <f>IF(D7="",0,D7-C7)</f>
        <v>0</v>
      </c>
      <c r="O7" s="106">
        <f>K7*N7</f>
        <v>0</v>
      </c>
      <c r="P7" s="93" t="str">
        <f>IF(N7&lt;=30,"Dins Periode Legal","Fora Periode Legal")</f>
        <v>Dins Periode Legal</v>
      </c>
      <c r="Q7" s="93" t="str">
        <f>CONCATENATE($M7," - ",P7)</f>
        <v xml:space="preserve"> - Dins Periode Legal</v>
      </c>
      <c r="R7" s="93" t="str">
        <f>CONCATENATE($M7," - Import Total")</f>
        <v xml:space="preserve"> - Import Total</v>
      </c>
      <c r="S7" s="110">
        <f>IF(M7="",0,K7/(VLOOKUP(R7,$X$9:$Y$27,2,FALSE))*N7)</f>
        <v>0</v>
      </c>
      <c r="T7" s="107">
        <f>IF(L7="",0,1)</f>
        <v>0</v>
      </c>
      <c r="V7" s="98"/>
      <c r="W7" s="98"/>
      <c r="X7" s="91" t="s">
        <v>500</v>
      </c>
      <c r="Y7" s="98" t="s">
        <v>509</v>
      </c>
      <c r="Z7" s="98" t="s">
        <v>82</v>
      </c>
      <c r="AA7" s="98" t="s">
        <v>510</v>
      </c>
    </row>
    <row r="8" spans="1:37" s="91" customFormat="1" x14ac:dyDescent="0.25">
      <c r="B8" s="90"/>
      <c r="C8" s="188"/>
      <c r="D8" s="184"/>
      <c r="E8" s="179"/>
      <c r="F8" s="179"/>
      <c r="G8" s="179"/>
      <c r="H8" s="182"/>
      <c r="I8" s="183"/>
      <c r="J8" s="179"/>
      <c r="K8" s="180"/>
      <c r="L8" s="189" t="str">
        <f t="shared" ref="L8:L16" si="0">IF(D8="","",MONTH(D8))</f>
        <v/>
      </c>
      <c r="M8" s="190" t="str">
        <f t="shared" ref="M8:M32" si="1">IF(L8="","",VLOOKUP(L8,$AJ$8:$AK$19,2,FALSE))</f>
        <v/>
      </c>
      <c r="N8" s="187">
        <f t="shared" ref="N8:N14" si="2">IF(D8="",0,D8-C8)</f>
        <v>0</v>
      </c>
      <c r="O8" s="191">
        <f t="shared" ref="O8:O14" si="3">K8*N8</f>
        <v>0</v>
      </c>
      <c r="P8" s="187" t="str">
        <f t="shared" ref="P8:P14" si="4">IF(N8&lt;=30,"Dins Periode Legal","Fora Periode Legal")</f>
        <v>Dins Periode Legal</v>
      </c>
      <c r="Q8" s="187" t="str">
        <f t="shared" ref="Q8:Q14" si="5">CONCATENATE($M8," - ",P8)</f>
        <v xml:space="preserve"> - Dins Periode Legal</v>
      </c>
      <c r="R8" s="187" t="str">
        <f t="shared" ref="R8:R22" si="6">CONCATENATE($M8," - Import Total")</f>
        <v xml:space="preserve"> - Import Total</v>
      </c>
      <c r="S8" s="193">
        <f t="shared" ref="S8:S14" si="7">IF(M8="",0,K8/(VLOOKUP(R8,$X$9:$Y$27,2,FALSE))*N8)</f>
        <v>0</v>
      </c>
      <c r="T8" s="192">
        <f t="shared" ref="T8:T14" si="8">IF(L8="",0,1)</f>
        <v>0</v>
      </c>
      <c r="AJ8" s="91">
        <v>1</v>
      </c>
      <c r="AK8" s="91" t="s">
        <v>502</v>
      </c>
    </row>
    <row r="9" spans="1:37" s="91" customFormat="1" x14ac:dyDescent="0.25">
      <c r="A9" s="186"/>
      <c r="B9" s="185"/>
      <c r="C9" s="188"/>
      <c r="D9" s="184"/>
      <c r="E9" s="179"/>
      <c r="F9" s="179"/>
      <c r="G9" s="179"/>
      <c r="H9" s="182"/>
      <c r="I9" s="183"/>
      <c r="J9" s="179"/>
      <c r="K9" s="180"/>
      <c r="L9" s="189" t="str">
        <f t="shared" si="0"/>
        <v/>
      </c>
      <c r="M9" s="190" t="str">
        <f t="shared" si="1"/>
        <v/>
      </c>
      <c r="N9" s="187">
        <f t="shared" si="2"/>
        <v>0</v>
      </c>
      <c r="O9" s="191">
        <f t="shared" si="3"/>
        <v>0</v>
      </c>
      <c r="P9" s="187" t="str">
        <f t="shared" si="4"/>
        <v>Dins Periode Legal</v>
      </c>
      <c r="Q9" s="187" t="str">
        <f t="shared" si="5"/>
        <v xml:space="preserve"> - Dins Periode Legal</v>
      </c>
      <c r="R9" s="187" t="str">
        <f t="shared" si="6"/>
        <v xml:space="preserve"> - Import Total</v>
      </c>
      <c r="S9" s="193">
        <f t="shared" si="7"/>
        <v>0</v>
      </c>
      <c r="T9" s="192">
        <f t="shared" si="8"/>
        <v>0</v>
      </c>
      <c r="X9" s="101" t="s">
        <v>508</v>
      </c>
      <c r="Y9" s="106">
        <f>SUMIF($R:$R,$X9,$K:$K)</f>
        <v>0</v>
      </c>
      <c r="Z9" s="106">
        <f>SUMIF($R:$R,$X9,$S:$S)</f>
        <v>0</v>
      </c>
      <c r="AA9" s="106">
        <f>SUMIF($R:$R,$X9,$T:$T)</f>
        <v>0</v>
      </c>
      <c r="AJ9" s="91">
        <v>2</v>
      </c>
      <c r="AK9" s="91" t="s">
        <v>502</v>
      </c>
    </row>
    <row r="10" spans="1:37" s="91" customFormat="1" x14ac:dyDescent="0.25">
      <c r="B10" s="90"/>
      <c r="C10" s="188"/>
      <c r="D10" s="184"/>
      <c r="E10" s="179"/>
      <c r="F10" s="179"/>
      <c r="G10" s="179"/>
      <c r="H10" s="182"/>
      <c r="I10" s="183"/>
      <c r="J10" s="179"/>
      <c r="K10" s="180"/>
      <c r="L10" s="189" t="str">
        <f t="shared" si="0"/>
        <v/>
      </c>
      <c r="M10" s="190" t="str">
        <f t="shared" si="1"/>
        <v/>
      </c>
      <c r="N10" s="187">
        <f t="shared" si="2"/>
        <v>0</v>
      </c>
      <c r="O10" s="191">
        <f t="shared" si="3"/>
        <v>0</v>
      </c>
      <c r="P10" s="187" t="str">
        <f t="shared" si="4"/>
        <v>Dins Periode Legal</v>
      </c>
      <c r="Q10" s="187" t="str">
        <f t="shared" si="5"/>
        <v xml:space="preserve"> - Dins Periode Legal</v>
      </c>
      <c r="R10" s="187" t="str">
        <f t="shared" si="6"/>
        <v xml:space="preserve"> - Import Total</v>
      </c>
      <c r="S10" s="193">
        <f t="shared" si="7"/>
        <v>0</v>
      </c>
      <c r="T10" s="192">
        <f t="shared" si="8"/>
        <v>0</v>
      </c>
      <c r="X10" s="101" t="s">
        <v>506</v>
      </c>
      <c r="Y10" s="106">
        <f>SUMIF($Q:$Q,$X10,$K:$K)</f>
        <v>0</v>
      </c>
      <c r="Z10" s="106">
        <f>SUMIF($Q:$Q,$X10,$S:$S)</f>
        <v>0</v>
      </c>
      <c r="AA10" s="106">
        <f>SUMIF($Q:$Q,$X10,$T:$T)</f>
        <v>0</v>
      </c>
      <c r="AJ10" s="91">
        <v>3</v>
      </c>
      <c r="AK10" s="91" t="s">
        <v>502</v>
      </c>
    </row>
    <row r="11" spans="1:37" s="91" customFormat="1" x14ac:dyDescent="0.25">
      <c r="B11" s="90"/>
      <c r="C11" s="188"/>
      <c r="D11" s="184"/>
      <c r="E11" s="179"/>
      <c r="F11" s="179"/>
      <c r="G11" s="179"/>
      <c r="H11" s="182"/>
      <c r="I11" s="183"/>
      <c r="J11" s="179"/>
      <c r="K11" s="180"/>
      <c r="L11" s="189" t="str">
        <f t="shared" si="0"/>
        <v/>
      </c>
      <c r="M11" s="190" t="str">
        <f t="shared" si="1"/>
        <v/>
      </c>
      <c r="N11" s="187">
        <f t="shared" si="2"/>
        <v>0</v>
      </c>
      <c r="O11" s="191">
        <f t="shared" si="3"/>
        <v>0</v>
      </c>
      <c r="P11" s="187" t="str">
        <f t="shared" si="4"/>
        <v>Dins Periode Legal</v>
      </c>
      <c r="Q11" s="187" t="str">
        <f t="shared" si="5"/>
        <v xml:space="preserve"> - Dins Periode Legal</v>
      </c>
      <c r="R11" s="187" t="str">
        <f t="shared" si="6"/>
        <v xml:space="preserve"> - Import Total</v>
      </c>
      <c r="S11" s="193">
        <f t="shared" si="7"/>
        <v>0</v>
      </c>
      <c r="T11" s="192">
        <f t="shared" si="8"/>
        <v>0</v>
      </c>
      <c r="X11" s="101" t="s">
        <v>507</v>
      </c>
      <c r="Y11" s="106">
        <f>SUMIF($Q:$Q,$X11,$K:$K)</f>
        <v>0</v>
      </c>
      <c r="Z11" s="106">
        <f>SUMIF($Q:$Q,$X11,$S:$S)</f>
        <v>0</v>
      </c>
      <c r="AA11" s="106">
        <f>SUMIF($Q:$Q,$X11,$T:$T)</f>
        <v>0</v>
      </c>
      <c r="AJ11" s="91">
        <v>4</v>
      </c>
      <c r="AK11" s="91" t="s">
        <v>503</v>
      </c>
    </row>
    <row r="12" spans="1:37" s="91" customFormat="1" x14ac:dyDescent="0.25">
      <c r="B12" s="90"/>
      <c r="C12" s="188"/>
      <c r="D12" s="184"/>
      <c r="E12" s="179"/>
      <c r="F12" s="179"/>
      <c r="G12" s="179"/>
      <c r="H12" s="182"/>
      <c r="I12" s="183"/>
      <c r="J12" s="179"/>
      <c r="K12" s="180"/>
      <c r="L12" s="189" t="str">
        <f t="shared" si="0"/>
        <v/>
      </c>
      <c r="M12" s="190" t="str">
        <f t="shared" si="1"/>
        <v/>
      </c>
      <c r="N12" s="187">
        <f t="shared" si="2"/>
        <v>0</v>
      </c>
      <c r="O12" s="191">
        <f t="shared" si="3"/>
        <v>0</v>
      </c>
      <c r="P12" s="187" t="str">
        <f t="shared" si="4"/>
        <v>Dins Periode Legal</v>
      </c>
      <c r="Q12" s="187" t="str">
        <f t="shared" si="5"/>
        <v xml:space="preserve"> - Dins Periode Legal</v>
      </c>
      <c r="R12" s="187" t="str">
        <f t="shared" si="6"/>
        <v xml:space="preserve"> - Import Total</v>
      </c>
      <c r="S12" s="193">
        <f t="shared" si="7"/>
        <v>0</v>
      </c>
      <c r="T12" s="192">
        <f t="shared" si="8"/>
        <v>0</v>
      </c>
      <c r="X12" s="101" t="s">
        <v>538</v>
      </c>
      <c r="Y12" s="106">
        <f>SUMIF($R:$R,X9,$O:$O)</f>
        <v>0</v>
      </c>
      <c r="Z12" s="106"/>
      <c r="AA12" s="106"/>
      <c r="AJ12" s="91">
        <v>5</v>
      </c>
      <c r="AK12" s="91" t="s">
        <v>503</v>
      </c>
    </row>
    <row r="13" spans="1:37" s="91" customFormat="1" x14ac:dyDescent="0.25">
      <c r="B13" s="90"/>
      <c r="C13" s="188"/>
      <c r="D13" s="184"/>
      <c r="E13" s="179"/>
      <c r="F13" s="179"/>
      <c r="G13" s="179"/>
      <c r="H13" s="182"/>
      <c r="I13" s="183"/>
      <c r="J13" s="179"/>
      <c r="K13" s="180"/>
      <c r="L13" s="189" t="str">
        <f t="shared" si="0"/>
        <v/>
      </c>
      <c r="M13" s="190" t="str">
        <f t="shared" si="1"/>
        <v/>
      </c>
      <c r="N13" s="187">
        <f t="shared" si="2"/>
        <v>0</v>
      </c>
      <c r="O13" s="191">
        <f t="shared" si="3"/>
        <v>0</v>
      </c>
      <c r="P13" s="187" t="str">
        <f t="shared" si="4"/>
        <v>Dins Periode Legal</v>
      </c>
      <c r="Q13" s="187" t="str">
        <f t="shared" si="5"/>
        <v xml:space="preserve"> - Dins Periode Legal</v>
      </c>
      <c r="R13" s="187" t="str">
        <f t="shared" si="6"/>
        <v xml:space="preserve"> - Import Total</v>
      </c>
      <c r="S13" s="193">
        <f t="shared" si="7"/>
        <v>0</v>
      </c>
      <c r="T13" s="192">
        <f t="shared" si="8"/>
        <v>0</v>
      </c>
      <c r="AJ13" s="91">
        <v>6</v>
      </c>
      <c r="AK13" s="91" t="s">
        <v>503</v>
      </c>
    </row>
    <row r="14" spans="1:37" s="91" customFormat="1" x14ac:dyDescent="0.25">
      <c r="B14" s="90"/>
      <c r="C14" s="188"/>
      <c r="D14" s="184"/>
      <c r="E14" s="179"/>
      <c r="F14" s="179"/>
      <c r="G14" s="179"/>
      <c r="H14" s="182"/>
      <c r="I14" s="183"/>
      <c r="J14" s="179"/>
      <c r="K14" s="180"/>
      <c r="L14" s="189" t="str">
        <f t="shared" si="0"/>
        <v/>
      </c>
      <c r="M14" s="190" t="str">
        <f t="shared" si="1"/>
        <v/>
      </c>
      <c r="N14" s="187">
        <f t="shared" si="2"/>
        <v>0</v>
      </c>
      <c r="O14" s="191">
        <f t="shared" si="3"/>
        <v>0</v>
      </c>
      <c r="P14" s="187" t="str">
        <f t="shared" si="4"/>
        <v>Dins Periode Legal</v>
      </c>
      <c r="Q14" s="187" t="str">
        <f t="shared" si="5"/>
        <v xml:space="preserve"> - Dins Periode Legal</v>
      </c>
      <c r="R14" s="187" t="str">
        <f t="shared" si="6"/>
        <v xml:space="preserve"> - Import Total</v>
      </c>
      <c r="S14" s="193">
        <f t="shared" si="7"/>
        <v>0</v>
      </c>
      <c r="T14" s="192">
        <f t="shared" si="8"/>
        <v>0</v>
      </c>
      <c r="X14" s="101" t="s">
        <v>513</v>
      </c>
      <c r="Y14" s="106">
        <f>SUMIF($R:$R,$X14,$K:$K)</f>
        <v>0</v>
      </c>
      <c r="Z14" s="106">
        <f>SUMIF($R:$R,$X14,$S:$S)</f>
        <v>0</v>
      </c>
      <c r="AA14" s="106">
        <f>SUMIF($R:$R,$X14,$T:$T)</f>
        <v>0</v>
      </c>
      <c r="AJ14" s="91">
        <v>7</v>
      </c>
      <c r="AK14" s="91" t="s">
        <v>504</v>
      </c>
    </row>
    <row r="15" spans="1:37" s="91" customFormat="1" x14ac:dyDescent="0.25">
      <c r="B15" s="90"/>
      <c r="C15" s="188"/>
      <c r="D15" s="184"/>
      <c r="E15" s="179"/>
      <c r="F15" s="179"/>
      <c r="G15" s="179"/>
      <c r="H15" s="179"/>
      <c r="I15" s="179"/>
      <c r="J15" s="181"/>
      <c r="K15" s="179"/>
      <c r="L15" s="189" t="str">
        <f t="shared" si="0"/>
        <v/>
      </c>
      <c r="M15" s="190" t="str">
        <f t="shared" si="1"/>
        <v/>
      </c>
      <c r="N15" s="187">
        <f t="shared" ref="N15:N17" si="9">IF(D15="",0,D15-C15)</f>
        <v>0</v>
      </c>
      <c r="O15" s="191">
        <f t="shared" ref="O15:O17" si="10">K15*N15</f>
        <v>0</v>
      </c>
      <c r="P15" s="187" t="str">
        <f t="shared" ref="P15:P17" si="11">IF(N15&lt;=30,"Dins Periode Legal","Fora Periode Legal")</f>
        <v>Dins Periode Legal</v>
      </c>
      <c r="Q15" s="187" t="str">
        <f t="shared" ref="Q15:Q17" si="12">CONCATENATE($M15," - ",P15)</f>
        <v xml:space="preserve"> - Dins Periode Legal</v>
      </c>
      <c r="R15" s="187" t="str">
        <f t="shared" si="6"/>
        <v xml:space="preserve"> - Import Total</v>
      </c>
      <c r="S15" s="193">
        <f t="shared" ref="S15:S17" si="13">IF(M15="",0,K15/(VLOOKUP(R15,$X$9:$Y$27,2,FALSE))*N15)</f>
        <v>0</v>
      </c>
      <c r="T15" s="192">
        <f t="shared" ref="T15:T17" si="14">IF(L15="",0,1)</f>
        <v>0</v>
      </c>
      <c r="X15" s="101" t="s">
        <v>514</v>
      </c>
      <c r="Y15" s="106">
        <f>SUMIF($Q:$Q,$X15,$K:$K)</f>
        <v>0</v>
      </c>
      <c r="Z15" s="106">
        <f>SUMIF($Q:$Q,$X15,$S:$S)</f>
        <v>0</v>
      </c>
      <c r="AA15" s="106">
        <f>SUMIF($Q:$Q,$X15,$T:$T)</f>
        <v>0</v>
      </c>
      <c r="AJ15" s="91">
        <v>8</v>
      </c>
      <c r="AK15" s="91" t="s">
        <v>504</v>
      </c>
    </row>
    <row r="16" spans="1:37" s="91" customFormat="1" x14ac:dyDescent="0.25">
      <c r="B16" s="90"/>
      <c r="C16" s="188"/>
      <c r="D16" s="184"/>
      <c r="E16" s="179"/>
      <c r="F16" s="179"/>
      <c r="G16" s="179"/>
      <c r="H16" s="179"/>
      <c r="I16" s="179"/>
      <c r="J16" s="181"/>
      <c r="K16" s="179"/>
      <c r="L16" s="189" t="str">
        <f t="shared" si="0"/>
        <v/>
      </c>
      <c r="M16" s="190" t="str">
        <f t="shared" si="1"/>
        <v/>
      </c>
      <c r="N16" s="187">
        <f t="shared" si="9"/>
        <v>0</v>
      </c>
      <c r="O16" s="191">
        <f t="shared" si="10"/>
        <v>0</v>
      </c>
      <c r="P16" s="187" t="str">
        <f t="shared" si="11"/>
        <v>Dins Periode Legal</v>
      </c>
      <c r="Q16" s="187" t="str">
        <f t="shared" si="12"/>
        <v xml:space="preserve"> - Dins Periode Legal</v>
      </c>
      <c r="R16" s="187" t="str">
        <f t="shared" si="6"/>
        <v xml:space="preserve"> - Import Total</v>
      </c>
      <c r="S16" s="193">
        <f t="shared" si="13"/>
        <v>0</v>
      </c>
      <c r="T16" s="192">
        <f t="shared" si="14"/>
        <v>0</v>
      </c>
      <c r="X16" s="101" t="s">
        <v>515</v>
      </c>
      <c r="Y16" s="106">
        <f>SUMIF($Q:$Q,$X16,$K:$K)</f>
        <v>0</v>
      </c>
      <c r="Z16" s="106">
        <f>SUMIF($Q:$Q,$X16,$S:$S)</f>
        <v>0</v>
      </c>
      <c r="AA16" s="106">
        <f>SUMIF($Q:$Q,$X16,$T:$T)</f>
        <v>0</v>
      </c>
      <c r="AJ16" s="91">
        <v>9</v>
      </c>
      <c r="AK16" s="91" t="s">
        <v>504</v>
      </c>
    </row>
    <row r="17" spans="2:37" s="91" customFormat="1" x14ac:dyDescent="0.25">
      <c r="B17" s="90"/>
      <c r="C17" s="188"/>
      <c r="D17" s="184"/>
      <c r="E17" s="179"/>
      <c r="F17" s="179"/>
      <c r="G17" s="179"/>
      <c r="H17" s="182"/>
      <c r="I17" s="183"/>
      <c r="J17" s="179"/>
      <c r="K17" s="180"/>
      <c r="L17" s="189" t="str">
        <f t="shared" ref="L17:L23" si="15">IF(D17="","",MONTH(D17))</f>
        <v/>
      </c>
      <c r="M17" s="190" t="str">
        <f t="shared" si="1"/>
        <v/>
      </c>
      <c r="N17" s="187">
        <f t="shared" si="9"/>
        <v>0</v>
      </c>
      <c r="O17" s="191">
        <f t="shared" si="10"/>
        <v>0</v>
      </c>
      <c r="P17" s="187" t="str">
        <f t="shared" si="11"/>
        <v>Dins Periode Legal</v>
      </c>
      <c r="Q17" s="187" t="str">
        <f t="shared" si="12"/>
        <v xml:space="preserve"> - Dins Periode Legal</v>
      </c>
      <c r="R17" s="187" t="str">
        <f t="shared" si="6"/>
        <v xml:space="preserve"> - Import Total</v>
      </c>
      <c r="S17" s="193">
        <f t="shared" si="13"/>
        <v>0</v>
      </c>
      <c r="T17" s="192">
        <f t="shared" si="14"/>
        <v>0</v>
      </c>
      <c r="X17" s="101" t="s">
        <v>539</v>
      </c>
      <c r="Y17" s="106">
        <f>SUMIF($R:$R,X14,$O:$O)</f>
        <v>0</v>
      </c>
      <c r="AJ17" s="91">
        <v>10</v>
      </c>
      <c r="AK17" s="91" t="s">
        <v>505</v>
      </c>
    </row>
    <row r="18" spans="2:37" s="91" customFormat="1" x14ac:dyDescent="0.25">
      <c r="B18" s="90"/>
      <c r="C18" s="188"/>
      <c r="D18" s="184"/>
      <c r="E18" s="179"/>
      <c r="F18" s="179"/>
      <c r="G18" s="179"/>
      <c r="H18" s="182"/>
      <c r="I18" s="183"/>
      <c r="J18" s="179"/>
      <c r="K18" s="180"/>
      <c r="L18" s="189" t="str">
        <f t="shared" si="15"/>
        <v/>
      </c>
      <c r="M18" s="190" t="str">
        <f t="shared" si="1"/>
        <v/>
      </c>
      <c r="N18" s="187">
        <f t="shared" ref="N18:N21" si="16">IF(D18="",0,D18-C18)</f>
        <v>0</v>
      </c>
      <c r="O18" s="191">
        <f t="shared" ref="O18:O21" si="17">K18*N18</f>
        <v>0</v>
      </c>
      <c r="P18" s="187" t="str">
        <f t="shared" ref="P18:P21" si="18">IF(N18&lt;=30,"Dins Periode Legal","Fora Periode Legal")</f>
        <v>Dins Periode Legal</v>
      </c>
      <c r="Q18" s="187" t="str">
        <f t="shared" ref="Q18:Q21" si="19">CONCATENATE($M18," - ",P18)</f>
        <v xml:space="preserve"> - Dins Periode Legal</v>
      </c>
      <c r="R18" s="187" t="str">
        <f t="shared" si="6"/>
        <v xml:space="preserve"> - Import Total</v>
      </c>
      <c r="S18" s="193">
        <f t="shared" ref="S18:S21" si="20">IF(M18="",0,K18/(VLOOKUP(R18,$X$9:$Y$27,2,FALSE))*N18)</f>
        <v>0</v>
      </c>
      <c r="T18" s="192">
        <f t="shared" ref="T18:T21" si="21">IF(L18="",0,1)</f>
        <v>0</v>
      </c>
      <c r="AJ18" s="91">
        <v>11</v>
      </c>
      <c r="AK18" s="91" t="s">
        <v>505</v>
      </c>
    </row>
    <row r="19" spans="2:37" s="91" customFormat="1" x14ac:dyDescent="0.25">
      <c r="B19" s="90"/>
      <c r="C19" s="188"/>
      <c r="D19" s="184"/>
      <c r="E19" s="179"/>
      <c r="F19" s="179"/>
      <c r="G19" s="179"/>
      <c r="H19" s="182"/>
      <c r="I19" s="183"/>
      <c r="J19" s="179"/>
      <c r="K19" s="180"/>
      <c r="L19" s="189" t="str">
        <f t="shared" si="15"/>
        <v/>
      </c>
      <c r="M19" s="190" t="str">
        <f t="shared" si="1"/>
        <v/>
      </c>
      <c r="N19" s="187">
        <f t="shared" si="16"/>
        <v>0</v>
      </c>
      <c r="O19" s="191">
        <f t="shared" si="17"/>
        <v>0</v>
      </c>
      <c r="P19" s="187" t="str">
        <f t="shared" si="18"/>
        <v>Dins Periode Legal</v>
      </c>
      <c r="Q19" s="187" t="str">
        <f t="shared" si="19"/>
        <v xml:space="preserve"> - Dins Periode Legal</v>
      </c>
      <c r="R19" s="187" t="str">
        <f t="shared" si="6"/>
        <v xml:space="preserve"> - Import Total</v>
      </c>
      <c r="S19" s="193">
        <f t="shared" si="20"/>
        <v>0</v>
      </c>
      <c r="T19" s="192">
        <f t="shared" si="21"/>
        <v>0</v>
      </c>
      <c r="X19" s="101" t="s">
        <v>516</v>
      </c>
      <c r="Y19" s="106">
        <f>SUMIF($R:$R,$X19,$K:$K)</f>
        <v>0</v>
      </c>
      <c r="Z19" s="106">
        <f>SUMIF($R:$R,$X19,$S:$S)</f>
        <v>0</v>
      </c>
      <c r="AA19" s="106">
        <f>SUMIF($R:$R,$X19,$T:$T)</f>
        <v>0</v>
      </c>
      <c r="AJ19" s="91">
        <v>12</v>
      </c>
      <c r="AK19" s="91" t="s">
        <v>505</v>
      </c>
    </row>
    <row r="20" spans="2:37" s="91" customFormat="1" x14ac:dyDescent="0.25">
      <c r="B20" s="90"/>
      <c r="C20" s="188"/>
      <c r="D20" s="184"/>
      <c r="E20" s="179"/>
      <c r="F20" s="179"/>
      <c r="G20" s="179"/>
      <c r="H20" s="182"/>
      <c r="I20" s="183"/>
      <c r="J20" s="179"/>
      <c r="K20" s="180"/>
      <c r="L20" s="189" t="str">
        <f t="shared" si="15"/>
        <v/>
      </c>
      <c r="M20" s="190" t="str">
        <f t="shared" si="1"/>
        <v/>
      </c>
      <c r="N20" s="187">
        <f t="shared" si="16"/>
        <v>0</v>
      </c>
      <c r="O20" s="191">
        <f t="shared" si="17"/>
        <v>0</v>
      </c>
      <c r="P20" s="187" t="str">
        <f t="shared" si="18"/>
        <v>Dins Periode Legal</v>
      </c>
      <c r="Q20" s="187" t="str">
        <f t="shared" si="19"/>
        <v xml:space="preserve"> - Dins Periode Legal</v>
      </c>
      <c r="R20" s="187" t="str">
        <f t="shared" si="6"/>
        <v xml:space="preserve"> - Import Total</v>
      </c>
      <c r="S20" s="193">
        <f t="shared" si="20"/>
        <v>0</v>
      </c>
      <c r="T20" s="192">
        <f t="shared" si="21"/>
        <v>0</v>
      </c>
      <c r="X20" s="101" t="s">
        <v>517</v>
      </c>
      <c r="Y20" s="106">
        <f>SUMIF($Q:$Q,$X20,$K:$K)</f>
        <v>0</v>
      </c>
      <c r="Z20" s="106">
        <f>SUMIF($Q:$Q,$X20,$S:$S)</f>
        <v>0</v>
      </c>
      <c r="AA20" s="106">
        <f>SUMIF($Q:$Q,$X20,$T:$T)</f>
        <v>0</v>
      </c>
    </row>
    <row r="21" spans="2:37" s="91" customFormat="1" x14ac:dyDescent="0.25">
      <c r="B21" s="90"/>
      <c r="C21" s="188"/>
      <c r="D21" s="184"/>
      <c r="E21" s="179"/>
      <c r="F21" s="179"/>
      <c r="G21" s="179"/>
      <c r="H21" s="182"/>
      <c r="I21" s="183"/>
      <c r="J21" s="179"/>
      <c r="K21" s="180"/>
      <c r="L21" s="189" t="str">
        <f t="shared" si="15"/>
        <v/>
      </c>
      <c r="M21" s="190" t="str">
        <f t="shared" si="1"/>
        <v/>
      </c>
      <c r="N21" s="187">
        <f t="shared" si="16"/>
        <v>0</v>
      </c>
      <c r="O21" s="191">
        <f t="shared" si="17"/>
        <v>0</v>
      </c>
      <c r="P21" s="187" t="str">
        <f t="shared" si="18"/>
        <v>Dins Periode Legal</v>
      </c>
      <c r="Q21" s="187" t="str">
        <f t="shared" si="19"/>
        <v xml:space="preserve"> - Dins Periode Legal</v>
      </c>
      <c r="R21" s="187" t="str">
        <f t="shared" si="6"/>
        <v xml:space="preserve"> - Import Total</v>
      </c>
      <c r="S21" s="193">
        <f t="shared" si="20"/>
        <v>0</v>
      </c>
      <c r="T21" s="192">
        <f t="shared" si="21"/>
        <v>0</v>
      </c>
      <c r="X21" s="101" t="s">
        <v>518</v>
      </c>
      <c r="Y21" s="106">
        <f>SUMIF($Q:$Q,$X21,$K:$K)</f>
        <v>0</v>
      </c>
      <c r="Z21" s="106">
        <f>SUMIF($Q:$Q,$X21,$S:$S)</f>
        <v>0</v>
      </c>
      <c r="AA21" s="106">
        <f>SUMIF($Q:$Q,$X21,$T:$T)</f>
        <v>0</v>
      </c>
    </row>
    <row r="22" spans="2:37" s="91" customFormat="1" x14ac:dyDescent="0.25">
      <c r="B22" s="90"/>
      <c r="C22" s="188"/>
      <c r="D22" s="184"/>
      <c r="E22" s="179"/>
      <c r="F22" s="179"/>
      <c r="G22" s="179"/>
      <c r="H22" s="182"/>
      <c r="I22" s="183"/>
      <c r="J22" s="179"/>
      <c r="K22" s="180"/>
      <c r="L22" s="189" t="str">
        <f t="shared" si="15"/>
        <v/>
      </c>
      <c r="M22" s="190" t="str">
        <f t="shared" si="1"/>
        <v/>
      </c>
      <c r="N22" s="187">
        <f t="shared" ref="N22" si="22">IF(D22="",0,D22-C22)</f>
        <v>0</v>
      </c>
      <c r="O22" s="191">
        <f t="shared" ref="O22" si="23">K22*N22</f>
        <v>0</v>
      </c>
      <c r="P22" s="187" t="str">
        <f t="shared" ref="P22" si="24">IF(N22&lt;=30,"Dins Periode Legal","Fora Periode Legal")</f>
        <v>Dins Periode Legal</v>
      </c>
      <c r="Q22" s="187" t="str">
        <f t="shared" ref="Q22" si="25">CONCATENATE($M22," - ",P22)</f>
        <v xml:space="preserve"> - Dins Periode Legal</v>
      </c>
      <c r="R22" s="187" t="str">
        <f t="shared" si="6"/>
        <v xml:space="preserve"> - Import Total</v>
      </c>
      <c r="S22" s="193">
        <f t="shared" ref="S22" si="26">IF(M22="",0,K22/(VLOOKUP(R22,$X$9:$Y$27,2,FALSE))*N22)</f>
        <v>0</v>
      </c>
      <c r="T22" s="192">
        <f t="shared" ref="T22" si="27">IF(L22="",0,1)</f>
        <v>0</v>
      </c>
      <c r="X22" s="101" t="s">
        <v>540</v>
      </c>
      <c r="Y22" s="106">
        <f>SUMIF($R:$R,X19,$O:$O)</f>
        <v>0</v>
      </c>
    </row>
    <row r="23" spans="2:37" s="91" customFormat="1" x14ac:dyDescent="0.25">
      <c r="B23" s="90"/>
      <c r="C23" s="188"/>
      <c r="D23" s="184"/>
      <c r="E23" s="179"/>
      <c r="F23" s="179"/>
      <c r="G23" s="179"/>
      <c r="H23" s="182"/>
      <c r="I23" s="183"/>
      <c r="J23" s="179"/>
      <c r="K23" s="180"/>
      <c r="L23" s="189" t="str">
        <f t="shared" si="15"/>
        <v/>
      </c>
      <c r="M23" s="190" t="str">
        <f t="shared" si="1"/>
        <v/>
      </c>
      <c r="N23" s="187"/>
      <c r="O23" s="191"/>
      <c r="P23" s="187"/>
      <c r="Q23" s="187"/>
      <c r="R23" s="187"/>
      <c r="S23" s="193"/>
      <c r="T23" s="192"/>
    </row>
    <row r="24" spans="2:37" s="91" customFormat="1" x14ac:dyDescent="0.25">
      <c r="B24" s="90"/>
      <c r="C24" s="188"/>
      <c r="D24" s="184"/>
      <c r="E24" s="179"/>
      <c r="F24" s="179"/>
      <c r="G24" s="179"/>
      <c r="H24" s="182"/>
      <c r="I24" s="183"/>
      <c r="J24" s="179"/>
      <c r="K24" s="180"/>
      <c r="L24" s="189" t="str">
        <f t="shared" ref="L24:L32" si="28">IF(D24="","",MONTH(D24))</f>
        <v/>
      </c>
      <c r="M24" s="190" t="str">
        <f t="shared" si="1"/>
        <v/>
      </c>
      <c r="N24" s="187"/>
      <c r="O24" s="191"/>
      <c r="P24" s="187"/>
      <c r="Q24" s="187"/>
      <c r="R24" s="187"/>
      <c r="S24" s="193"/>
      <c r="T24" s="192"/>
      <c r="X24" s="101" t="s">
        <v>519</v>
      </c>
      <c r="Y24" s="106">
        <f>SUMIF($R:$R,$X24,$K:$K)</f>
        <v>0</v>
      </c>
      <c r="Z24" s="106">
        <f>SUMIF($R:$R,$X24,$S:$S)</f>
        <v>0</v>
      </c>
      <c r="AA24" s="106">
        <f>SUMIF($R:$R,$X24,$T:$T)</f>
        <v>0</v>
      </c>
    </row>
    <row r="25" spans="2:37" s="91" customFormat="1" x14ac:dyDescent="0.25">
      <c r="B25" s="90"/>
      <c r="C25" s="188"/>
      <c r="D25" s="184"/>
      <c r="E25" s="179"/>
      <c r="F25" s="179"/>
      <c r="G25" s="179"/>
      <c r="H25" s="182"/>
      <c r="I25" s="183"/>
      <c r="J25" s="179"/>
      <c r="K25" s="180"/>
      <c r="L25" s="189" t="str">
        <f t="shared" si="28"/>
        <v/>
      </c>
      <c r="M25" s="190" t="str">
        <f t="shared" si="1"/>
        <v/>
      </c>
      <c r="N25" s="187"/>
      <c r="O25" s="191"/>
      <c r="P25" s="187"/>
      <c r="Q25" s="187"/>
      <c r="R25" s="187"/>
      <c r="S25" s="193"/>
      <c r="T25" s="192"/>
      <c r="X25" s="101" t="s">
        <v>520</v>
      </c>
      <c r="Y25" s="106">
        <f>SUMIF($Q:$Q,$X25,$K:$K)</f>
        <v>0</v>
      </c>
      <c r="Z25" s="106">
        <f>SUMIF($Q:$Q,$X25,$S:$S)</f>
        <v>0</v>
      </c>
      <c r="AA25" s="106">
        <f>SUMIF($Q:$Q,$X25,$T:$T)</f>
        <v>0</v>
      </c>
    </row>
    <row r="26" spans="2:37" s="91" customFormat="1" x14ac:dyDescent="0.25">
      <c r="B26" s="90"/>
      <c r="C26" s="188"/>
      <c r="D26" s="184"/>
      <c r="E26" s="179"/>
      <c r="F26" s="179"/>
      <c r="G26" s="179"/>
      <c r="H26" s="182"/>
      <c r="I26" s="183"/>
      <c r="J26" s="179"/>
      <c r="K26" s="180"/>
      <c r="L26" s="189" t="str">
        <f t="shared" si="28"/>
        <v/>
      </c>
      <c r="M26" s="190" t="str">
        <f t="shared" si="1"/>
        <v/>
      </c>
      <c r="N26" s="187"/>
      <c r="O26" s="191"/>
      <c r="P26" s="187"/>
      <c r="Q26" s="187"/>
      <c r="R26" s="187"/>
      <c r="S26" s="193"/>
      <c r="T26" s="192"/>
      <c r="X26" s="101" t="s">
        <v>521</v>
      </c>
      <c r="Y26" s="106">
        <f>SUMIF($Q:$Q,$X26,$K:$K)</f>
        <v>0</v>
      </c>
      <c r="Z26" s="106">
        <f>SUMIF($Q:$Q,$X26,$S:$S)</f>
        <v>0</v>
      </c>
      <c r="AA26" s="106">
        <f>SUMIF($Q:$Q,$X26,$T:$T)</f>
        <v>0</v>
      </c>
    </row>
    <row r="27" spans="2:37" s="91" customFormat="1" x14ac:dyDescent="0.25">
      <c r="B27" s="90"/>
      <c r="C27" s="188"/>
      <c r="D27" s="184"/>
      <c r="E27" s="179"/>
      <c r="F27" s="179"/>
      <c r="G27" s="179"/>
      <c r="H27" s="182"/>
      <c r="I27" s="183"/>
      <c r="J27" s="179"/>
      <c r="K27" s="180"/>
      <c r="L27" s="189" t="str">
        <f t="shared" si="28"/>
        <v/>
      </c>
      <c r="M27" s="190" t="str">
        <f t="shared" si="1"/>
        <v/>
      </c>
      <c r="N27" s="187"/>
      <c r="O27" s="191"/>
      <c r="P27" s="187"/>
      <c r="Q27" s="187"/>
      <c r="R27" s="187"/>
      <c r="S27" s="193"/>
      <c r="T27" s="192"/>
      <c r="X27" s="101" t="s">
        <v>541</v>
      </c>
      <c r="Y27" s="106">
        <f>SUMIF($R:$R,X24,$O:$O)</f>
        <v>0</v>
      </c>
    </row>
    <row r="28" spans="2:37" s="91" customFormat="1" x14ac:dyDescent="0.25">
      <c r="B28" s="90"/>
      <c r="C28" s="188"/>
      <c r="D28" s="184"/>
      <c r="E28" s="179"/>
      <c r="F28" s="179"/>
      <c r="G28" s="179"/>
      <c r="H28" s="182"/>
      <c r="I28" s="183"/>
      <c r="J28" s="179"/>
      <c r="K28" s="180"/>
      <c r="L28" s="189" t="str">
        <f t="shared" si="28"/>
        <v/>
      </c>
      <c r="M28" s="190" t="str">
        <f t="shared" si="1"/>
        <v/>
      </c>
      <c r="N28" s="187"/>
      <c r="O28" s="191"/>
      <c r="P28" s="187"/>
      <c r="Q28" s="187"/>
      <c r="R28" s="187"/>
      <c r="S28" s="193"/>
      <c r="T28" s="192"/>
    </row>
    <row r="29" spans="2:37" s="91" customFormat="1" x14ac:dyDescent="0.25">
      <c r="B29" s="90"/>
      <c r="C29" s="188"/>
      <c r="D29" s="184"/>
      <c r="E29" s="179"/>
      <c r="F29" s="179"/>
      <c r="G29" s="179"/>
      <c r="H29" s="182"/>
      <c r="I29" s="183"/>
      <c r="J29" s="179"/>
      <c r="K29" s="180"/>
      <c r="L29" s="189" t="str">
        <f t="shared" si="28"/>
        <v/>
      </c>
      <c r="M29" s="190" t="str">
        <f t="shared" si="1"/>
        <v/>
      </c>
      <c r="N29" s="187"/>
      <c r="O29" s="191"/>
      <c r="P29" s="187"/>
      <c r="Q29" s="187"/>
      <c r="R29" s="187"/>
      <c r="S29" s="193"/>
      <c r="T29" s="192"/>
    </row>
    <row r="30" spans="2:37" s="91" customFormat="1" x14ac:dyDescent="0.25">
      <c r="B30" s="90"/>
      <c r="C30" s="188"/>
      <c r="D30" s="184"/>
      <c r="E30" s="179"/>
      <c r="F30" s="179"/>
      <c r="G30" s="179"/>
      <c r="H30" s="182"/>
      <c r="I30" s="183"/>
      <c r="J30" s="179"/>
      <c r="K30" s="180"/>
      <c r="L30" s="189" t="str">
        <f t="shared" si="28"/>
        <v/>
      </c>
      <c r="M30" s="190" t="str">
        <f t="shared" si="1"/>
        <v/>
      </c>
      <c r="N30" s="187"/>
      <c r="O30" s="191"/>
      <c r="P30" s="187"/>
      <c r="Q30" s="187"/>
      <c r="R30" s="187"/>
      <c r="S30" s="193"/>
      <c r="T30" s="192"/>
    </row>
    <row r="31" spans="2:37" s="91" customFormat="1" x14ac:dyDescent="0.25">
      <c r="B31" s="90"/>
      <c r="C31" s="188"/>
      <c r="D31" s="184"/>
      <c r="E31" s="179"/>
      <c r="F31" s="179"/>
      <c r="G31" s="179"/>
      <c r="H31" s="182"/>
      <c r="I31" s="183"/>
      <c r="J31" s="179"/>
      <c r="K31" s="180"/>
      <c r="L31" s="189" t="str">
        <f t="shared" si="28"/>
        <v/>
      </c>
      <c r="M31" s="190" t="str">
        <f t="shared" si="1"/>
        <v/>
      </c>
      <c r="N31" s="187"/>
      <c r="O31" s="191"/>
      <c r="P31" s="187"/>
      <c r="Q31" s="187"/>
      <c r="R31" s="187"/>
      <c r="S31" s="193"/>
      <c r="T31" s="192"/>
    </row>
    <row r="32" spans="2:37" s="91" customFormat="1" x14ac:dyDescent="0.25">
      <c r="B32" s="90"/>
      <c r="C32" s="188"/>
      <c r="D32" s="184"/>
      <c r="E32" s="179"/>
      <c r="F32" s="179"/>
      <c r="G32" s="179"/>
      <c r="H32" s="182"/>
      <c r="I32" s="183"/>
      <c r="J32" s="179"/>
      <c r="K32" s="180"/>
      <c r="L32" s="189" t="str">
        <f t="shared" si="28"/>
        <v/>
      </c>
      <c r="M32" s="190" t="str">
        <f t="shared" si="1"/>
        <v/>
      </c>
      <c r="N32" s="187"/>
      <c r="O32" s="191"/>
      <c r="P32" s="187"/>
      <c r="Q32" s="187"/>
      <c r="R32" s="187"/>
      <c r="S32" s="193"/>
      <c r="T32" s="192"/>
    </row>
    <row r="33" spans="2:20" s="91" customFormat="1" x14ac:dyDescent="0.25">
      <c r="B33" s="90"/>
      <c r="C33" s="95"/>
      <c r="D33" s="95"/>
      <c r="H33" s="96"/>
      <c r="I33" s="97"/>
      <c r="K33" s="94"/>
      <c r="L33" s="104"/>
      <c r="M33" s="105"/>
      <c r="N33" s="93"/>
      <c r="O33" s="106"/>
      <c r="P33" s="93"/>
      <c r="Q33" s="93"/>
      <c r="R33" s="93"/>
      <c r="S33" s="110"/>
      <c r="T33" s="107"/>
    </row>
    <row r="34" spans="2:20" s="91" customFormat="1" x14ac:dyDescent="0.25">
      <c r="B34" s="90"/>
      <c r="C34" s="95"/>
      <c r="D34" s="95"/>
      <c r="H34" s="96"/>
      <c r="I34" s="97"/>
      <c r="K34" s="94"/>
      <c r="L34" s="104"/>
      <c r="M34" s="105"/>
      <c r="N34" s="93"/>
      <c r="O34" s="106"/>
      <c r="P34" s="93"/>
      <c r="Q34" s="93"/>
      <c r="R34" s="93"/>
      <c r="S34" s="110"/>
      <c r="T34" s="107"/>
    </row>
    <row r="35" spans="2:20" s="91" customFormat="1" x14ac:dyDescent="0.25">
      <c r="B35" s="90"/>
      <c r="C35" s="95"/>
      <c r="D35" s="95"/>
      <c r="H35" s="96"/>
      <c r="I35" s="97"/>
      <c r="K35" s="94"/>
      <c r="L35" s="104"/>
      <c r="M35" s="105"/>
      <c r="N35" s="93"/>
      <c r="O35" s="106"/>
      <c r="P35" s="93"/>
      <c r="Q35" s="93"/>
      <c r="R35" s="93"/>
      <c r="S35" s="110"/>
      <c r="T35" s="107"/>
    </row>
    <row r="36" spans="2:20" s="91" customFormat="1" x14ac:dyDescent="0.25">
      <c r="B36" s="90"/>
      <c r="C36" s="95"/>
      <c r="D36" s="95"/>
      <c r="H36" s="96"/>
      <c r="I36" s="97"/>
      <c r="K36" s="94"/>
      <c r="L36" s="104"/>
      <c r="M36" s="105"/>
      <c r="N36" s="93"/>
      <c r="O36" s="106"/>
      <c r="P36" s="93"/>
      <c r="Q36" s="93"/>
      <c r="R36" s="93"/>
      <c r="S36" s="110"/>
      <c r="T36" s="107"/>
    </row>
    <row r="37" spans="2:20" s="91" customFormat="1" x14ac:dyDescent="0.25">
      <c r="B37" s="90"/>
      <c r="C37" s="95"/>
      <c r="D37" s="95"/>
      <c r="H37" s="96"/>
      <c r="I37" s="97"/>
      <c r="K37" s="94"/>
      <c r="L37" s="104"/>
      <c r="M37" s="105"/>
      <c r="N37" s="93"/>
      <c r="O37" s="106"/>
      <c r="P37" s="93"/>
      <c r="Q37" s="93"/>
      <c r="R37" s="93"/>
      <c r="S37" s="110"/>
      <c r="T37" s="107"/>
    </row>
    <row r="38" spans="2:20" s="91" customFormat="1" x14ac:dyDescent="0.25">
      <c r="B38" s="90"/>
      <c r="C38" s="95"/>
      <c r="D38" s="95"/>
      <c r="H38" s="96"/>
      <c r="I38" s="97"/>
      <c r="K38" s="94"/>
      <c r="L38" s="104"/>
      <c r="M38" s="105"/>
      <c r="N38" s="93"/>
      <c r="O38" s="106"/>
      <c r="P38" s="93"/>
      <c r="Q38" s="93"/>
      <c r="R38" s="93"/>
      <c r="S38" s="110"/>
      <c r="T38" s="107"/>
    </row>
    <row r="39" spans="2:20" s="91" customFormat="1" x14ac:dyDescent="0.25">
      <c r="B39" s="90"/>
      <c r="C39" s="95"/>
      <c r="D39" s="95"/>
      <c r="H39" s="96"/>
      <c r="I39" s="97"/>
      <c r="K39" s="94"/>
      <c r="L39" s="104"/>
      <c r="M39" s="105"/>
      <c r="N39" s="93"/>
      <c r="O39" s="106"/>
      <c r="P39" s="93"/>
      <c r="Q39" s="93"/>
      <c r="R39" s="93"/>
      <c r="S39" s="110"/>
      <c r="T39" s="107"/>
    </row>
    <row r="40" spans="2:20" s="91" customFormat="1" x14ac:dyDescent="0.25">
      <c r="B40" s="90"/>
      <c r="C40" s="95"/>
      <c r="D40" s="95"/>
      <c r="H40" s="96"/>
      <c r="I40" s="97"/>
      <c r="K40" s="94"/>
      <c r="L40" s="104"/>
      <c r="M40" s="105"/>
      <c r="N40" s="93"/>
      <c r="O40" s="106"/>
      <c r="P40" s="93"/>
      <c r="Q40" s="93"/>
      <c r="R40" s="93"/>
      <c r="S40" s="110"/>
      <c r="T40" s="107"/>
    </row>
    <row r="41" spans="2:20" s="91" customFormat="1" x14ac:dyDescent="0.25">
      <c r="B41" s="90"/>
      <c r="C41" s="95"/>
      <c r="D41" s="95"/>
      <c r="H41" s="96"/>
      <c r="I41" s="97"/>
      <c r="K41" s="94"/>
      <c r="L41" s="104"/>
      <c r="M41" s="105"/>
      <c r="N41" s="93"/>
      <c r="O41" s="106"/>
      <c r="P41" s="93"/>
      <c r="Q41" s="93"/>
      <c r="R41" s="93"/>
      <c r="S41" s="110"/>
      <c r="T41" s="107"/>
    </row>
    <row r="42" spans="2:20" s="91" customFormat="1" x14ac:dyDescent="0.25">
      <c r="B42" s="90"/>
      <c r="C42" s="95"/>
      <c r="D42" s="95"/>
      <c r="H42" s="96"/>
      <c r="I42" s="97"/>
      <c r="K42" s="94"/>
      <c r="L42" s="104"/>
      <c r="M42" s="105"/>
      <c r="N42" s="93"/>
      <c r="O42" s="106"/>
      <c r="P42" s="93"/>
      <c r="Q42" s="93"/>
      <c r="R42" s="93"/>
      <c r="S42" s="110"/>
      <c r="T42" s="107"/>
    </row>
    <row r="43" spans="2:20" s="91" customFormat="1" x14ac:dyDescent="0.25">
      <c r="B43" s="90"/>
      <c r="C43" s="95"/>
      <c r="D43" s="95"/>
      <c r="H43" s="96"/>
      <c r="I43" s="97"/>
      <c r="K43" s="94"/>
      <c r="L43" s="104"/>
      <c r="M43" s="105"/>
      <c r="N43" s="93"/>
      <c r="O43" s="106"/>
      <c r="P43" s="93"/>
      <c r="Q43" s="93"/>
      <c r="R43" s="93"/>
      <c r="S43" s="110"/>
      <c r="T43" s="107"/>
    </row>
    <row r="44" spans="2:20" s="91" customFormat="1" x14ac:dyDescent="0.25">
      <c r="B44" s="90"/>
      <c r="C44" s="95"/>
      <c r="D44" s="95"/>
      <c r="H44" s="96"/>
      <c r="I44" s="97"/>
      <c r="K44" s="94"/>
      <c r="L44" s="104"/>
      <c r="M44" s="105"/>
      <c r="N44" s="93"/>
      <c r="O44" s="106"/>
      <c r="P44" s="93"/>
      <c r="Q44" s="93"/>
      <c r="R44" s="93"/>
      <c r="S44" s="110"/>
      <c r="T44" s="107"/>
    </row>
    <row r="45" spans="2:20" s="91" customFormat="1" x14ac:dyDescent="0.25">
      <c r="B45" s="90"/>
      <c r="C45" s="95"/>
      <c r="D45" s="95"/>
      <c r="H45" s="96"/>
      <c r="I45" s="97"/>
      <c r="K45" s="94"/>
      <c r="L45" s="104"/>
      <c r="M45" s="105"/>
      <c r="N45" s="93"/>
      <c r="O45" s="106"/>
      <c r="P45" s="93"/>
      <c r="Q45" s="93"/>
      <c r="R45" s="93"/>
      <c r="S45" s="110"/>
      <c r="T45" s="107"/>
    </row>
    <row r="46" spans="2:20" s="91" customFormat="1" x14ac:dyDescent="0.25">
      <c r="B46" s="90"/>
      <c r="C46" s="95"/>
      <c r="D46" s="95"/>
      <c r="H46" s="96"/>
      <c r="I46" s="97"/>
      <c r="K46" s="94"/>
      <c r="L46" s="104"/>
      <c r="M46" s="105"/>
      <c r="N46" s="93"/>
      <c r="O46" s="106"/>
      <c r="P46" s="93"/>
      <c r="Q46" s="93"/>
      <c r="R46" s="93"/>
      <c r="S46" s="110"/>
      <c r="T46" s="107"/>
    </row>
    <row r="47" spans="2:20" s="91" customFormat="1" x14ac:dyDescent="0.25">
      <c r="B47" s="90"/>
      <c r="C47" s="95"/>
      <c r="D47" s="95"/>
      <c r="H47" s="96"/>
      <c r="I47" s="97"/>
      <c r="K47" s="94"/>
      <c r="L47" s="104"/>
      <c r="M47" s="105"/>
      <c r="N47" s="93"/>
      <c r="O47" s="106"/>
      <c r="P47" s="93"/>
      <c r="Q47" s="93"/>
      <c r="R47" s="93"/>
      <c r="S47" s="110"/>
      <c r="T47" s="107"/>
    </row>
    <row r="48" spans="2:20" s="91" customFormat="1" x14ac:dyDescent="0.25">
      <c r="B48" s="90"/>
      <c r="C48" s="95"/>
      <c r="D48" s="95"/>
      <c r="H48" s="96"/>
      <c r="I48" s="97"/>
      <c r="K48" s="94"/>
      <c r="L48" s="104"/>
      <c r="M48" s="105"/>
      <c r="N48" s="93"/>
      <c r="O48" s="106"/>
      <c r="P48" s="93"/>
      <c r="Q48" s="93"/>
      <c r="R48" s="93"/>
      <c r="S48" s="110"/>
      <c r="T48" s="107"/>
    </row>
    <row r="49" spans="2:20" s="91" customFormat="1" x14ac:dyDescent="0.25">
      <c r="B49" s="90"/>
      <c r="C49" s="95"/>
      <c r="D49" s="95"/>
      <c r="H49" s="96"/>
      <c r="I49" s="97"/>
      <c r="K49" s="94"/>
      <c r="L49" s="104"/>
      <c r="M49" s="105"/>
      <c r="N49" s="93"/>
      <c r="O49" s="106"/>
      <c r="P49" s="93"/>
      <c r="Q49" s="93"/>
      <c r="R49" s="93"/>
      <c r="S49" s="110"/>
      <c r="T49" s="107"/>
    </row>
    <row r="50" spans="2:20" s="91" customFormat="1" x14ac:dyDescent="0.25">
      <c r="B50" s="90"/>
      <c r="C50" s="95"/>
      <c r="D50" s="95"/>
      <c r="H50" s="96"/>
      <c r="I50" s="97"/>
      <c r="K50" s="94"/>
      <c r="L50" s="104"/>
      <c r="M50" s="105"/>
      <c r="N50" s="93"/>
      <c r="O50" s="106"/>
      <c r="P50" s="93"/>
      <c r="Q50" s="93"/>
      <c r="R50" s="93"/>
      <c r="S50" s="110"/>
      <c r="T50" s="107"/>
    </row>
    <row r="51" spans="2:20" s="91" customFormat="1" x14ac:dyDescent="0.25">
      <c r="B51" s="90"/>
      <c r="C51" s="95"/>
      <c r="D51" s="95"/>
      <c r="H51" s="96"/>
      <c r="I51" s="97"/>
      <c r="K51" s="94"/>
      <c r="L51" s="104"/>
      <c r="M51" s="105"/>
      <c r="N51" s="93"/>
      <c r="O51" s="106"/>
      <c r="P51" s="93"/>
      <c r="Q51" s="93"/>
      <c r="R51" s="93"/>
      <c r="S51" s="110"/>
      <c r="T51" s="107"/>
    </row>
    <row r="52" spans="2:20" s="91" customFormat="1" x14ac:dyDescent="0.25">
      <c r="B52" s="90"/>
      <c r="C52" s="95"/>
      <c r="D52" s="95"/>
      <c r="H52" s="96"/>
      <c r="I52" s="97"/>
      <c r="K52" s="94"/>
      <c r="L52" s="104"/>
      <c r="M52" s="105"/>
      <c r="N52" s="93"/>
      <c r="O52" s="106"/>
      <c r="P52" s="93"/>
      <c r="Q52" s="93"/>
      <c r="R52" s="93"/>
      <c r="S52" s="110"/>
      <c r="T52" s="107"/>
    </row>
    <row r="53" spans="2:20" s="91" customFormat="1" x14ac:dyDescent="0.25">
      <c r="B53" s="90"/>
      <c r="C53" s="95"/>
      <c r="D53" s="95"/>
      <c r="H53" s="96"/>
      <c r="I53" s="97"/>
      <c r="K53" s="94"/>
      <c r="L53" s="104"/>
      <c r="M53" s="105"/>
      <c r="N53" s="93"/>
      <c r="O53" s="106"/>
      <c r="P53" s="93"/>
      <c r="Q53" s="93"/>
      <c r="R53" s="93"/>
      <c r="S53" s="110"/>
      <c r="T53" s="107"/>
    </row>
    <row r="54" spans="2:20" s="91" customFormat="1" x14ac:dyDescent="0.25">
      <c r="B54" s="90"/>
      <c r="C54" s="95"/>
      <c r="D54" s="95"/>
      <c r="H54" s="96"/>
      <c r="I54" s="97"/>
      <c r="K54" s="94"/>
      <c r="L54" s="104"/>
      <c r="M54" s="105"/>
      <c r="N54" s="93"/>
      <c r="O54" s="106"/>
      <c r="P54" s="93"/>
      <c r="Q54" s="93"/>
      <c r="R54" s="93"/>
      <c r="S54" s="110"/>
      <c r="T54" s="107"/>
    </row>
    <row r="55" spans="2:20" s="91" customFormat="1" x14ac:dyDescent="0.25">
      <c r="B55" s="90"/>
      <c r="C55" s="95"/>
      <c r="D55" s="95"/>
      <c r="H55" s="96"/>
      <c r="I55" s="97"/>
      <c r="K55" s="94"/>
      <c r="L55" s="104"/>
      <c r="M55" s="105"/>
      <c r="N55" s="93"/>
      <c r="O55" s="106"/>
      <c r="P55" s="93"/>
      <c r="Q55" s="93"/>
      <c r="R55" s="93"/>
      <c r="S55" s="110"/>
      <c r="T55" s="107"/>
    </row>
    <row r="56" spans="2:20" s="91" customFormat="1" x14ac:dyDescent="0.25">
      <c r="B56" s="90"/>
      <c r="C56" s="95"/>
      <c r="D56" s="95"/>
      <c r="H56" s="96"/>
      <c r="I56" s="97"/>
      <c r="K56" s="94"/>
      <c r="L56" s="104"/>
      <c r="M56" s="105"/>
      <c r="N56" s="93"/>
      <c r="O56" s="106"/>
      <c r="P56" s="93"/>
      <c r="Q56" s="93"/>
      <c r="R56" s="93"/>
      <c r="S56" s="110"/>
      <c r="T56" s="107"/>
    </row>
    <row r="57" spans="2:20" s="91" customFormat="1" x14ac:dyDescent="0.25">
      <c r="B57" s="90"/>
      <c r="C57" s="95"/>
      <c r="D57" s="95"/>
      <c r="H57" s="96"/>
      <c r="I57" s="97"/>
      <c r="K57" s="94"/>
      <c r="L57" s="104"/>
      <c r="M57" s="105"/>
      <c r="N57" s="93"/>
      <c r="O57" s="106"/>
      <c r="P57" s="93"/>
      <c r="Q57" s="93"/>
      <c r="R57" s="93"/>
      <c r="S57" s="110"/>
      <c r="T57" s="107"/>
    </row>
    <row r="58" spans="2:20" s="91" customFormat="1" x14ac:dyDescent="0.25">
      <c r="B58" s="90"/>
      <c r="C58" s="95"/>
      <c r="D58" s="95"/>
      <c r="H58" s="96"/>
      <c r="I58" s="97"/>
      <c r="K58" s="94"/>
      <c r="L58" s="104"/>
      <c r="M58" s="105"/>
      <c r="N58" s="93"/>
      <c r="O58" s="106"/>
      <c r="P58" s="93"/>
      <c r="Q58" s="93"/>
      <c r="R58" s="93"/>
      <c r="S58" s="110"/>
      <c r="T58" s="107"/>
    </row>
    <row r="59" spans="2:20" s="91" customFormat="1" x14ac:dyDescent="0.25">
      <c r="B59" s="90"/>
      <c r="C59" s="95"/>
      <c r="D59" s="95"/>
      <c r="H59" s="96"/>
      <c r="I59" s="97"/>
      <c r="K59" s="94"/>
      <c r="L59" s="104"/>
      <c r="M59" s="105"/>
      <c r="N59" s="93"/>
      <c r="O59" s="106"/>
      <c r="P59" s="93"/>
      <c r="Q59" s="93"/>
      <c r="R59" s="93"/>
      <c r="S59" s="110"/>
      <c r="T59" s="107"/>
    </row>
    <row r="60" spans="2:20" s="91" customFormat="1" x14ac:dyDescent="0.25">
      <c r="B60" s="90"/>
      <c r="C60" s="95"/>
      <c r="D60" s="95"/>
      <c r="H60" s="96"/>
      <c r="I60" s="97"/>
      <c r="K60" s="94"/>
      <c r="L60" s="104"/>
      <c r="M60" s="105"/>
      <c r="N60" s="93"/>
      <c r="O60" s="106"/>
      <c r="P60" s="93"/>
      <c r="Q60" s="93"/>
      <c r="R60" s="93"/>
      <c r="S60" s="110"/>
      <c r="T60" s="107"/>
    </row>
    <row r="61" spans="2:20" s="91" customFormat="1" x14ac:dyDescent="0.25">
      <c r="B61" s="90"/>
      <c r="C61" s="95"/>
      <c r="D61" s="95"/>
      <c r="H61" s="96"/>
      <c r="I61" s="97"/>
      <c r="K61" s="94"/>
      <c r="L61" s="104"/>
      <c r="M61" s="105"/>
      <c r="N61" s="93"/>
      <c r="O61" s="106"/>
      <c r="P61" s="93"/>
      <c r="Q61" s="93"/>
      <c r="R61" s="93"/>
      <c r="S61" s="110"/>
      <c r="T61" s="107"/>
    </row>
    <row r="62" spans="2:20" s="91" customFormat="1" x14ac:dyDescent="0.25">
      <c r="B62" s="90"/>
      <c r="C62" s="95"/>
      <c r="D62" s="95"/>
      <c r="H62" s="96"/>
      <c r="I62" s="97"/>
      <c r="K62" s="94"/>
      <c r="L62" s="104"/>
      <c r="M62" s="105"/>
      <c r="N62" s="93"/>
      <c r="O62" s="106"/>
      <c r="P62" s="93"/>
      <c r="Q62" s="93"/>
      <c r="R62" s="93"/>
      <c r="S62" s="110"/>
      <c r="T62" s="107"/>
    </row>
    <row r="63" spans="2:20" s="91" customFormat="1" x14ac:dyDescent="0.25">
      <c r="B63" s="90"/>
      <c r="C63" s="95"/>
      <c r="D63" s="95"/>
      <c r="H63" s="96"/>
      <c r="I63" s="97"/>
      <c r="K63" s="94"/>
      <c r="L63" s="104"/>
      <c r="M63" s="105"/>
      <c r="N63" s="93"/>
      <c r="O63" s="106"/>
      <c r="P63" s="93"/>
      <c r="Q63" s="93"/>
      <c r="R63" s="93"/>
      <c r="S63" s="110"/>
      <c r="T63" s="107"/>
    </row>
    <row r="64" spans="2:20" s="91" customFormat="1" x14ac:dyDescent="0.25">
      <c r="B64" s="90"/>
      <c r="C64" s="95"/>
      <c r="D64" s="95"/>
      <c r="H64" s="96"/>
      <c r="I64" s="97"/>
      <c r="K64" s="94"/>
      <c r="L64" s="104"/>
      <c r="M64" s="105"/>
      <c r="N64" s="93"/>
      <c r="O64" s="106"/>
      <c r="P64" s="93"/>
      <c r="Q64" s="93"/>
      <c r="R64" s="93"/>
      <c r="S64" s="110"/>
      <c r="T64" s="107"/>
    </row>
    <row r="65" spans="2:20" s="91" customFormat="1" x14ac:dyDescent="0.25">
      <c r="B65" s="90"/>
      <c r="C65" s="95"/>
      <c r="D65" s="95"/>
      <c r="H65" s="96"/>
      <c r="I65" s="97"/>
      <c r="K65" s="94"/>
      <c r="L65" s="104"/>
      <c r="M65" s="105"/>
      <c r="N65" s="93"/>
      <c r="O65" s="106"/>
      <c r="P65" s="93"/>
      <c r="Q65" s="93"/>
      <c r="R65" s="93"/>
      <c r="S65" s="110"/>
      <c r="T65" s="107"/>
    </row>
    <row r="66" spans="2:20" s="91" customFormat="1" x14ac:dyDescent="0.25">
      <c r="B66" s="90"/>
      <c r="C66" s="95"/>
      <c r="D66" s="95"/>
      <c r="H66" s="96"/>
      <c r="I66" s="97"/>
      <c r="K66" s="94"/>
      <c r="L66" s="104"/>
      <c r="M66" s="105"/>
      <c r="N66" s="93"/>
      <c r="O66" s="106"/>
      <c r="P66" s="93"/>
      <c r="Q66" s="93"/>
      <c r="R66" s="93"/>
      <c r="S66" s="110"/>
      <c r="T66" s="107"/>
    </row>
    <row r="67" spans="2:20" s="91" customFormat="1" x14ac:dyDescent="0.25">
      <c r="B67" s="90"/>
      <c r="C67" s="95"/>
      <c r="D67" s="95"/>
      <c r="H67" s="96"/>
      <c r="I67" s="97"/>
      <c r="K67" s="94"/>
      <c r="L67" s="104"/>
      <c r="M67" s="105"/>
      <c r="N67" s="93"/>
      <c r="O67" s="106"/>
      <c r="P67" s="93"/>
      <c r="Q67" s="93"/>
      <c r="R67" s="93"/>
      <c r="S67" s="110"/>
      <c r="T67" s="107"/>
    </row>
    <row r="68" spans="2:20" s="91" customFormat="1" x14ac:dyDescent="0.25">
      <c r="B68" s="90"/>
      <c r="C68" s="95"/>
      <c r="D68" s="95"/>
      <c r="H68" s="96"/>
      <c r="I68" s="97"/>
      <c r="K68" s="94"/>
      <c r="L68" s="104"/>
      <c r="M68" s="105"/>
      <c r="N68" s="93"/>
      <c r="O68" s="106"/>
      <c r="P68" s="93"/>
      <c r="Q68" s="93"/>
      <c r="R68" s="93"/>
      <c r="S68" s="110"/>
      <c r="T68" s="107"/>
    </row>
    <row r="69" spans="2:20" s="91" customFormat="1" x14ac:dyDescent="0.25">
      <c r="B69" s="90"/>
      <c r="C69" s="95"/>
      <c r="D69" s="95"/>
      <c r="H69" s="96"/>
      <c r="I69" s="97"/>
      <c r="K69" s="94"/>
      <c r="L69" s="104"/>
      <c r="M69" s="105"/>
      <c r="N69" s="93"/>
      <c r="O69" s="106"/>
      <c r="P69" s="93"/>
      <c r="Q69" s="93"/>
      <c r="R69" s="93"/>
      <c r="S69" s="110"/>
      <c r="T69" s="107"/>
    </row>
    <row r="70" spans="2:20" s="91" customFormat="1" x14ac:dyDescent="0.25">
      <c r="B70" s="90"/>
      <c r="C70" s="95"/>
      <c r="D70" s="95"/>
      <c r="H70" s="96"/>
      <c r="I70" s="97"/>
      <c r="K70" s="94"/>
      <c r="L70" s="104"/>
      <c r="M70" s="105"/>
      <c r="N70" s="93"/>
      <c r="O70" s="106"/>
      <c r="P70" s="93"/>
      <c r="Q70" s="93"/>
      <c r="R70" s="93"/>
      <c r="S70" s="110"/>
      <c r="T70" s="107"/>
    </row>
    <row r="71" spans="2:20" s="91" customFormat="1" x14ac:dyDescent="0.25">
      <c r="B71" s="90"/>
      <c r="C71" s="95"/>
      <c r="D71" s="95"/>
      <c r="H71" s="96"/>
      <c r="I71" s="97"/>
      <c r="K71" s="94"/>
      <c r="L71" s="104"/>
      <c r="M71" s="105"/>
      <c r="N71" s="93"/>
      <c r="O71" s="106"/>
      <c r="P71" s="93"/>
      <c r="Q71" s="93"/>
      <c r="R71" s="93"/>
      <c r="S71" s="110"/>
      <c r="T71" s="107"/>
    </row>
    <row r="72" spans="2:20" s="91" customFormat="1" x14ac:dyDescent="0.25">
      <c r="B72" s="90"/>
      <c r="C72" s="95"/>
      <c r="D72" s="95"/>
      <c r="H72" s="96"/>
      <c r="I72" s="97"/>
      <c r="K72" s="94"/>
      <c r="L72" s="104"/>
      <c r="M72" s="105"/>
      <c r="N72" s="93"/>
      <c r="O72" s="106"/>
      <c r="P72" s="93"/>
      <c r="Q72" s="93"/>
      <c r="R72" s="93"/>
      <c r="S72" s="110"/>
      <c r="T72" s="107"/>
    </row>
    <row r="73" spans="2:20" s="91" customFormat="1" x14ac:dyDescent="0.25">
      <c r="B73" s="90"/>
      <c r="C73" s="95"/>
      <c r="D73" s="95"/>
      <c r="H73" s="96"/>
      <c r="I73" s="97"/>
      <c r="K73" s="94"/>
      <c r="L73" s="104"/>
      <c r="M73" s="105"/>
      <c r="N73" s="93"/>
      <c r="O73" s="106"/>
      <c r="P73" s="93"/>
      <c r="Q73" s="93"/>
      <c r="R73" s="93"/>
      <c r="S73" s="110"/>
      <c r="T73" s="107"/>
    </row>
    <row r="74" spans="2:20" s="91" customFormat="1" x14ac:dyDescent="0.25">
      <c r="B74" s="90"/>
      <c r="C74" s="95"/>
      <c r="D74" s="95"/>
      <c r="H74" s="96"/>
      <c r="I74" s="97"/>
      <c r="K74" s="94"/>
      <c r="L74" s="104"/>
      <c r="M74" s="105"/>
      <c r="N74" s="93"/>
      <c r="O74" s="106"/>
      <c r="P74" s="93"/>
      <c r="Q74" s="93"/>
      <c r="R74" s="93"/>
      <c r="S74" s="110"/>
      <c r="T74" s="107"/>
    </row>
    <row r="75" spans="2:20" s="91" customFormat="1" x14ac:dyDescent="0.25">
      <c r="B75" s="90"/>
      <c r="C75" s="95"/>
      <c r="D75" s="95"/>
      <c r="H75" s="96"/>
      <c r="I75" s="97"/>
      <c r="K75" s="94"/>
      <c r="L75" s="104"/>
      <c r="M75" s="105"/>
      <c r="N75" s="93"/>
      <c r="O75" s="106"/>
      <c r="P75" s="93"/>
      <c r="Q75" s="93"/>
      <c r="R75" s="93"/>
      <c r="S75" s="110"/>
      <c r="T75" s="107"/>
    </row>
    <row r="76" spans="2:20" s="91" customFormat="1" x14ac:dyDescent="0.25">
      <c r="B76" s="90"/>
      <c r="C76" s="95"/>
      <c r="D76" s="95"/>
      <c r="H76" s="96"/>
      <c r="I76" s="97"/>
      <c r="K76" s="94"/>
      <c r="L76" s="104"/>
      <c r="M76" s="105"/>
      <c r="N76" s="93"/>
      <c r="O76" s="106"/>
      <c r="P76" s="93"/>
      <c r="Q76" s="93"/>
      <c r="R76" s="93"/>
      <c r="S76" s="110"/>
      <c r="T76" s="107"/>
    </row>
    <row r="77" spans="2:20" s="91" customFormat="1" x14ac:dyDescent="0.25">
      <c r="B77" s="90"/>
      <c r="C77" s="95"/>
      <c r="D77" s="95"/>
      <c r="H77" s="96"/>
      <c r="I77" s="97"/>
      <c r="K77" s="94"/>
      <c r="L77" s="104"/>
      <c r="M77" s="105"/>
      <c r="N77" s="93"/>
      <c r="O77" s="106"/>
      <c r="P77" s="93"/>
      <c r="Q77" s="93"/>
      <c r="R77" s="93"/>
      <c r="S77" s="110"/>
      <c r="T77" s="107"/>
    </row>
    <row r="78" spans="2:20" s="91" customFormat="1" x14ac:dyDescent="0.25">
      <c r="B78" s="90"/>
      <c r="C78" s="95"/>
      <c r="D78" s="95"/>
      <c r="H78" s="96"/>
      <c r="I78" s="97"/>
      <c r="K78" s="94"/>
      <c r="L78" s="104"/>
      <c r="M78" s="105"/>
      <c r="N78" s="93"/>
      <c r="O78" s="106"/>
      <c r="P78" s="93"/>
      <c r="Q78" s="93"/>
      <c r="R78" s="93"/>
      <c r="S78" s="110"/>
      <c r="T78" s="107"/>
    </row>
    <row r="79" spans="2:20" s="91" customFormat="1" x14ac:dyDescent="0.25">
      <c r="B79" s="90"/>
      <c r="C79" s="95"/>
      <c r="D79" s="95"/>
      <c r="H79" s="96"/>
      <c r="I79" s="97"/>
      <c r="K79" s="94"/>
      <c r="L79" s="104"/>
      <c r="M79" s="105"/>
      <c r="N79" s="93"/>
      <c r="O79" s="106"/>
      <c r="P79" s="93"/>
      <c r="Q79" s="93"/>
      <c r="R79" s="93"/>
      <c r="S79" s="110"/>
      <c r="T79" s="107"/>
    </row>
    <row r="80" spans="2:20" s="91" customFormat="1" x14ac:dyDescent="0.25">
      <c r="B80" s="90"/>
      <c r="C80" s="95"/>
      <c r="D80" s="95"/>
      <c r="H80" s="96"/>
      <c r="I80" s="97"/>
      <c r="K80" s="94"/>
      <c r="L80" s="104"/>
      <c r="M80" s="105"/>
      <c r="N80" s="93"/>
      <c r="O80" s="106"/>
      <c r="P80" s="93"/>
      <c r="Q80" s="93"/>
      <c r="R80" s="93"/>
      <c r="S80" s="110"/>
      <c r="T80" s="107"/>
    </row>
    <row r="81" spans="2:20" s="91" customFormat="1" x14ac:dyDescent="0.25">
      <c r="B81" s="90"/>
      <c r="C81" s="95"/>
      <c r="D81" s="95"/>
      <c r="H81" s="96"/>
      <c r="I81" s="97"/>
      <c r="K81" s="94"/>
      <c r="L81" s="104"/>
      <c r="M81" s="105"/>
      <c r="N81" s="93"/>
      <c r="O81" s="106"/>
      <c r="P81" s="93"/>
      <c r="Q81" s="93"/>
      <c r="R81" s="93"/>
      <c r="S81" s="110"/>
      <c r="T81" s="107"/>
    </row>
    <row r="82" spans="2:20" s="91" customFormat="1" x14ac:dyDescent="0.25">
      <c r="B82" s="90"/>
      <c r="C82" s="95"/>
      <c r="D82" s="95"/>
      <c r="H82" s="96"/>
      <c r="I82" s="97"/>
      <c r="K82" s="94"/>
      <c r="L82" s="104"/>
      <c r="M82" s="105"/>
      <c r="N82" s="93"/>
      <c r="O82" s="106"/>
      <c r="P82" s="93"/>
      <c r="Q82" s="93"/>
      <c r="R82" s="93"/>
      <c r="S82" s="110"/>
      <c r="T82" s="107"/>
    </row>
    <row r="83" spans="2:20" s="91" customFormat="1" x14ac:dyDescent="0.25">
      <c r="B83" s="90"/>
      <c r="C83" s="95"/>
      <c r="D83" s="95"/>
      <c r="H83" s="96"/>
      <c r="I83" s="97"/>
      <c r="K83" s="94"/>
      <c r="L83" s="104"/>
      <c r="M83" s="105"/>
      <c r="N83" s="93"/>
      <c r="O83" s="106"/>
      <c r="P83" s="93"/>
      <c r="Q83" s="93"/>
      <c r="R83" s="93"/>
      <c r="S83" s="110"/>
      <c r="T83" s="107"/>
    </row>
    <row r="84" spans="2:20" s="91" customFormat="1" x14ac:dyDescent="0.25">
      <c r="B84" s="90"/>
      <c r="C84" s="95"/>
      <c r="D84" s="95"/>
      <c r="H84" s="96"/>
      <c r="I84" s="97"/>
      <c r="K84" s="94"/>
      <c r="L84" s="104"/>
      <c r="M84" s="105"/>
      <c r="N84" s="93"/>
      <c r="O84" s="106"/>
      <c r="P84" s="93"/>
      <c r="Q84" s="93"/>
      <c r="R84" s="93"/>
      <c r="S84" s="110"/>
      <c r="T84" s="107"/>
    </row>
    <row r="85" spans="2:20" s="91" customFormat="1" x14ac:dyDescent="0.25">
      <c r="B85" s="90"/>
      <c r="C85" s="95"/>
      <c r="D85" s="95"/>
      <c r="H85" s="96"/>
      <c r="I85" s="97"/>
      <c r="K85" s="94"/>
      <c r="L85" s="104"/>
      <c r="M85" s="105"/>
      <c r="N85" s="93"/>
      <c r="O85" s="106"/>
      <c r="P85" s="93"/>
      <c r="Q85" s="93"/>
      <c r="R85" s="93"/>
      <c r="S85" s="110"/>
      <c r="T85" s="107"/>
    </row>
    <row r="86" spans="2:20" s="91" customFormat="1" x14ac:dyDescent="0.25">
      <c r="B86" s="90"/>
      <c r="C86" s="95"/>
      <c r="D86" s="95"/>
      <c r="H86" s="96"/>
      <c r="I86" s="97"/>
      <c r="K86" s="94"/>
      <c r="L86" s="104"/>
      <c r="M86" s="105"/>
      <c r="N86" s="93"/>
      <c r="O86" s="106"/>
      <c r="P86" s="93"/>
      <c r="Q86" s="93"/>
      <c r="R86" s="93"/>
      <c r="S86" s="110"/>
      <c r="T86" s="107"/>
    </row>
    <row r="87" spans="2:20" s="91" customFormat="1" x14ac:dyDescent="0.25">
      <c r="B87" s="90"/>
      <c r="C87" s="95"/>
      <c r="D87" s="95"/>
      <c r="H87" s="96"/>
      <c r="I87" s="97"/>
      <c r="K87" s="94"/>
      <c r="L87" s="104"/>
      <c r="M87" s="105"/>
      <c r="N87" s="93"/>
      <c r="O87" s="106"/>
      <c r="P87" s="93"/>
      <c r="Q87" s="93"/>
      <c r="R87" s="93"/>
      <c r="S87" s="110"/>
      <c r="T87" s="107"/>
    </row>
    <row r="88" spans="2:20" s="91" customFormat="1" x14ac:dyDescent="0.25">
      <c r="B88" s="90"/>
      <c r="C88" s="95"/>
      <c r="D88" s="95"/>
      <c r="H88" s="96"/>
      <c r="I88" s="97"/>
      <c r="K88" s="94"/>
      <c r="L88" s="104"/>
      <c r="M88" s="105"/>
      <c r="N88" s="93"/>
      <c r="O88" s="106"/>
      <c r="P88" s="93"/>
      <c r="Q88" s="93"/>
      <c r="R88" s="93"/>
      <c r="S88" s="110"/>
      <c r="T88" s="107"/>
    </row>
    <row r="89" spans="2:20" s="91" customFormat="1" x14ac:dyDescent="0.25">
      <c r="B89" s="90"/>
      <c r="C89" s="95"/>
      <c r="D89" s="95"/>
      <c r="H89" s="96"/>
      <c r="I89" s="97"/>
      <c r="K89" s="94"/>
      <c r="L89" s="104"/>
      <c r="M89" s="105"/>
      <c r="N89" s="93"/>
      <c r="O89" s="106"/>
      <c r="P89" s="93"/>
      <c r="Q89" s="93"/>
      <c r="R89" s="93"/>
      <c r="S89" s="110"/>
      <c r="T89" s="107"/>
    </row>
    <row r="90" spans="2:20" s="91" customFormat="1" x14ac:dyDescent="0.25">
      <c r="B90" s="90"/>
      <c r="C90" s="95"/>
      <c r="D90" s="95"/>
      <c r="H90" s="96"/>
      <c r="I90" s="97"/>
      <c r="K90" s="94"/>
      <c r="L90" s="104"/>
      <c r="M90" s="105"/>
      <c r="N90" s="93"/>
      <c r="O90" s="106"/>
      <c r="P90" s="93"/>
      <c r="Q90" s="93"/>
      <c r="R90" s="93"/>
      <c r="S90" s="110"/>
      <c r="T90" s="107"/>
    </row>
    <row r="91" spans="2:20" s="91" customFormat="1" x14ac:dyDescent="0.25">
      <c r="B91" s="90"/>
      <c r="C91" s="95"/>
      <c r="D91" s="95"/>
      <c r="H91" s="96"/>
      <c r="I91" s="97"/>
      <c r="K91" s="94"/>
      <c r="L91" s="104"/>
      <c r="M91" s="105"/>
      <c r="N91" s="93"/>
      <c r="O91" s="106"/>
      <c r="P91" s="93"/>
      <c r="Q91" s="93"/>
      <c r="R91" s="93"/>
      <c r="S91" s="110"/>
      <c r="T91" s="107"/>
    </row>
    <row r="92" spans="2:20" s="91" customFormat="1" x14ac:dyDescent="0.25">
      <c r="B92" s="90"/>
      <c r="C92" s="95"/>
      <c r="D92" s="95"/>
      <c r="H92" s="96"/>
      <c r="I92" s="97"/>
      <c r="K92" s="94"/>
      <c r="L92" s="104"/>
      <c r="M92" s="105"/>
      <c r="N92" s="93"/>
      <c r="O92" s="106"/>
      <c r="P92" s="93"/>
      <c r="Q92" s="93"/>
      <c r="R92" s="93"/>
      <c r="S92" s="110"/>
      <c r="T92" s="107"/>
    </row>
    <row r="93" spans="2:20" s="91" customFormat="1" x14ac:dyDescent="0.25">
      <c r="B93" s="90"/>
      <c r="C93" s="95"/>
      <c r="D93" s="95"/>
      <c r="H93" s="96"/>
      <c r="I93" s="97"/>
      <c r="K93" s="94"/>
      <c r="L93" s="104"/>
      <c r="M93" s="105"/>
      <c r="N93" s="93"/>
      <c r="O93" s="106"/>
      <c r="P93" s="93"/>
      <c r="Q93" s="93"/>
      <c r="R93" s="93"/>
      <c r="S93" s="110"/>
      <c r="T93" s="107"/>
    </row>
    <row r="94" spans="2:20" s="91" customFormat="1" x14ac:dyDescent="0.25">
      <c r="B94" s="90"/>
      <c r="C94" s="95"/>
      <c r="D94" s="95"/>
      <c r="H94" s="96"/>
      <c r="I94" s="97"/>
      <c r="K94" s="94"/>
      <c r="L94" s="104"/>
      <c r="M94" s="105"/>
      <c r="N94" s="93"/>
      <c r="O94" s="106"/>
      <c r="P94" s="93"/>
      <c r="Q94" s="93"/>
      <c r="R94" s="93"/>
      <c r="S94" s="110"/>
      <c r="T94" s="107"/>
    </row>
    <row r="95" spans="2:20" s="91" customFormat="1" x14ac:dyDescent="0.25">
      <c r="B95" s="90"/>
      <c r="C95" s="95"/>
      <c r="D95" s="95"/>
      <c r="H95" s="96"/>
      <c r="I95" s="97"/>
      <c r="K95" s="94"/>
      <c r="L95" s="104"/>
      <c r="M95" s="105"/>
      <c r="N95" s="93"/>
      <c r="O95" s="106"/>
      <c r="P95" s="93"/>
      <c r="Q95" s="93"/>
      <c r="R95" s="93"/>
      <c r="S95" s="110"/>
      <c r="T95" s="107"/>
    </row>
    <row r="96" spans="2:20" s="91" customFormat="1" x14ac:dyDescent="0.25">
      <c r="B96" s="90"/>
      <c r="C96" s="95"/>
      <c r="D96" s="95"/>
      <c r="H96" s="96"/>
      <c r="I96" s="97"/>
      <c r="K96" s="94"/>
      <c r="L96" s="104"/>
      <c r="M96" s="105"/>
      <c r="N96" s="93"/>
      <c r="O96" s="106"/>
      <c r="P96" s="93"/>
      <c r="Q96" s="93"/>
      <c r="R96" s="93"/>
      <c r="S96" s="110"/>
      <c r="T96" s="107"/>
    </row>
    <row r="97" spans="2:20" s="91" customFormat="1" x14ac:dyDescent="0.25">
      <c r="B97" s="90"/>
      <c r="C97" s="95"/>
      <c r="D97" s="95"/>
      <c r="H97" s="96"/>
      <c r="I97" s="97"/>
      <c r="K97" s="94"/>
      <c r="L97" s="104"/>
      <c r="M97" s="105"/>
      <c r="N97" s="93"/>
      <c r="O97" s="106"/>
      <c r="P97" s="93"/>
      <c r="Q97" s="93"/>
      <c r="R97" s="93"/>
      <c r="S97" s="110"/>
      <c r="T97" s="107"/>
    </row>
    <row r="98" spans="2:20" s="91" customFormat="1" x14ac:dyDescent="0.25">
      <c r="B98" s="90"/>
      <c r="C98" s="95"/>
      <c r="D98" s="95"/>
      <c r="H98" s="96"/>
      <c r="I98" s="97"/>
      <c r="K98" s="94"/>
      <c r="L98" s="104"/>
      <c r="M98" s="105"/>
      <c r="N98" s="93"/>
      <c r="O98" s="106"/>
      <c r="P98" s="93"/>
      <c r="Q98" s="93"/>
      <c r="R98" s="93"/>
      <c r="S98" s="110"/>
      <c r="T98" s="107"/>
    </row>
    <row r="99" spans="2:20" s="91" customFormat="1" x14ac:dyDescent="0.25">
      <c r="B99" s="90"/>
      <c r="C99" s="95"/>
      <c r="D99" s="95"/>
      <c r="H99" s="96"/>
      <c r="I99" s="97"/>
      <c r="K99" s="94"/>
      <c r="L99" s="104"/>
      <c r="M99" s="105"/>
      <c r="N99" s="93"/>
      <c r="O99" s="106"/>
      <c r="P99" s="93"/>
      <c r="Q99" s="93"/>
      <c r="R99" s="93"/>
      <c r="S99" s="110"/>
      <c r="T99" s="107"/>
    </row>
    <row r="100" spans="2:20" s="91" customFormat="1" x14ac:dyDescent="0.25">
      <c r="B100" s="90"/>
      <c r="C100" s="95"/>
      <c r="D100" s="95"/>
      <c r="H100" s="96"/>
      <c r="I100" s="97"/>
      <c r="K100" s="94"/>
      <c r="L100" s="104"/>
      <c r="M100" s="105"/>
      <c r="N100" s="93"/>
      <c r="O100" s="106"/>
      <c r="P100" s="93"/>
      <c r="Q100" s="93"/>
      <c r="R100" s="93"/>
      <c r="S100" s="110"/>
      <c r="T100" s="107"/>
    </row>
    <row r="101" spans="2:20" s="91" customFormat="1" x14ac:dyDescent="0.25">
      <c r="B101" s="90"/>
      <c r="C101" s="95"/>
      <c r="D101" s="95"/>
      <c r="H101" s="96"/>
      <c r="I101" s="97"/>
      <c r="K101" s="94"/>
      <c r="L101" s="104"/>
      <c r="M101" s="105"/>
      <c r="N101" s="93"/>
      <c r="O101" s="106"/>
      <c r="P101" s="93"/>
      <c r="Q101" s="93"/>
      <c r="R101" s="93"/>
      <c r="S101" s="110"/>
      <c r="T101" s="107"/>
    </row>
    <row r="102" spans="2:20" s="91" customFormat="1" x14ac:dyDescent="0.25">
      <c r="B102" s="90"/>
      <c r="C102" s="95"/>
      <c r="D102" s="95"/>
      <c r="H102" s="96"/>
      <c r="I102" s="97"/>
      <c r="K102" s="94"/>
      <c r="L102" s="104"/>
      <c r="M102" s="105"/>
      <c r="N102" s="93"/>
      <c r="O102" s="106"/>
      <c r="P102" s="93"/>
      <c r="Q102" s="93"/>
      <c r="R102" s="93"/>
      <c r="S102" s="110"/>
      <c r="T102" s="107"/>
    </row>
    <row r="103" spans="2:20" s="91" customFormat="1" x14ac:dyDescent="0.25">
      <c r="B103" s="90"/>
      <c r="C103" s="95"/>
      <c r="D103" s="95"/>
      <c r="H103" s="96"/>
      <c r="I103" s="97"/>
      <c r="K103" s="94"/>
      <c r="L103" s="104"/>
      <c r="M103" s="105"/>
      <c r="N103" s="93"/>
      <c r="O103" s="106"/>
      <c r="P103" s="93"/>
      <c r="Q103" s="93"/>
      <c r="R103" s="93"/>
      <c r="S103" s="110"/>
      <c r="T103" s="107"/>
    </row>
    <row r="104" spans="2:20" s="91" customFormat="1" x14ac:dyDescent="0.25">
      <c r="B104" s="90"/>
      <c r="C104" s="95"/>
      <c r="D104" s="95"/>
      <c r="H104" s="96"/>
      <c r="I104" s="97"/>
      <c r="K104" s="94"/>
      <c r="L104" s="104"/>
      <c r="M104" s="105"/>
      <c r="N104" s="93"/>
      <c r="O104" s="106"/>
      <c r="P104" s="93"/>
      <c r="Q104" s="93"/>
      <c r="R104" s="93"/>
      <c r="S104" s="110"/>
      <c r="T104" s="107"/>
    </row>
    <row r="105" spans="2:20" s="91" customFormat="1" x14ac:dyDescent="0.25">
      <c r="B105" s="90"/>
      <c r="C105" s="95"/>
      <c r="D105" s="95"/>
      <c r="H105" s="96"/>
      <c r="I105" s="97"/>
      <c r="K105" s="94"/>
      <c r="L105" s="104"/>
      <c r="M105" s="105"/>
      <c r="N105" s="93"/>
      <c r="O105" s="106"/>
      <c r="P105" s="93"/>
      <c r="Q105" s="93"/>
      <c r="R105" s="93"/>
      <c r="S105" s="110"/>
      <c r="T105" s="107"/>
    </row>
    <row r="106" spans="2:20" s="91" customFormat="1" x14ac:dyDescent="0.25">
      <c r="B106" s="90"/>
      <c r="C106" s="95"/>
      <c r="D106" s="95"/>
      <c r="H106" s="96"/>
      <c r="I106" s="97"/>
      <c r="K106" s="94"/>
      <c r="L106" s="104"/>
      <c r="M106" s="105"/>
      <c r="N106" s="93"/>
      <c r="O106" s="106"/>
      <c r="P106" s="93"/>
      <c r="Q106" s="93"/>
      <c r="R106" s="93"/>
      <c r="S106" s="110"/>
      <c r="T106" s="107"/>
    </row>
    <row r="107" spans="2:20" s="91" customFormat="1" x14ac:dyDescent="0.25">
      <c r="B107" s="90"/>
      <c r="C107" s="95"/>
      <c r="D107" s="95"/>
      <c r="H107" s="96"/>
      <c r="I107" s="97"/>
      <c r="K107" s="94"/>
      <c r="L107" s="104"/>
      <c r="M107" s="105"/>
      <c r="N107" s="93"/>
      <c r="O107" s="106"/>
      <c r="P107" s="93"/>
      <c r="Q107" s="93"/>
      <c r="R107" s="93"/>
      <c r="S107" s="110"/>
      <c r="T107" s="107"/>
    </row>
    <row r="108" spans="2:20" s="91" customFormat="1" x14ac:dyDescent="0.25">
      <c r="B108" s="90"/>
      <c r="C108" s="95"/>
      <c r="D108" s="95"/>
      <c r="H108" s="96"/>
      <c r="I108" s="97"/>
      <c r="K108" s="94"/>
      <c r="L108" s="104"/>
      <c r="M108" s="105"/>
      <c r="N108" s="93"/>
      <c r="O108" s="106"/>
      <c r="P108" s="93"/>
      <c r="Q108" s="93"/>
      <c r="R108" s="93"/>
      <c r="S108" s="110"/>
      <c r="T108" s="107"/>
    </row>
    <row r="109" spans="2:20" s="91" customFormat="1" x14ac:dyDescent="0.25">
      <c r="B109" s="90"/>
      <c r="C109" s="95"/>
      <c r="D109" s="95"/>
      <c r="H109" s="96"/>
      <c r="I109" s="97"/>
      <c r="K109" s="94"/>
      <c r="L109" s="104"/>
      <c r="M109" s="105"/>
      <c r="N109" s="93"/>
      <c r="O109" s="106"/>
      <c r="P109" s="93"/>
      <c r="Q109" s="93"/>
      <c r="R109" s="93"/>
      <c r="S109" s="110"/>
      <c r="T109" s="107"/>
    </row>
    <row r="110" spans="2:20" s="91" customFormat="1" x14ac:dyDescent="0.25">
      <c r="B110" s="90"/>
      <c r="C110" s="95"/>
      <c r="D110" s="95"/>
      <c r="H110" s="96"/>
      <c r="I110" s="97"/>
      <c r="K110" s="94"/>
      <c r="L110" s="104"/>
      <c r="M110" s="105"/>
      <c r="N110" s="93"/>
      <c r="O110" s="106"/>
      <c r="P110" s="93"/>
      <c r="Q110" s="93"/>
      <c r="R110" s="93"/>
      <c r="S110" s="110"/>
      <c r="T110" s="107"/>
    </row>
    <row r="111" spans="2:20" s="91" customFormat="1" x14ac:dyDescent="0.25">
      <c r="B111" s="90"/>
      <c r="C111" s="95"/>
      <c r="D111" s="95"/>
      <c r="H111" s="96"/>
      <c r="I111" s="97"/>
      <c r="K111" s="94"/>
      <c r="L111" s="104"/>
      <c r="M111" s="105"/>
      <c r="N111" s="93"/>
      <c r="O111" s="106"/>
      <c r="P111" s="93"/>
      <c r="Q111" s="93"/>
      <c r="R111" s="93"/>
      <c r="S111" s="110"/>
      <c r="T111" s="107"/>
    </row>
    <row r="112" spans="2:20" s="91" customFormat="1" x14ac:dyDescent="0.25">
      <c r="B112" s="90"/>
      <c r="C112" s="95"/>
      <c r="D112" s="95"/>
      <c r="H112" s="96"/>
      <c r="I112" s="97"/>
      <c r="K112" s="94"/>
      <c r="L112" s="104"/>
      <c r="M112" s="105"/>
      <c r="N112" s="93"/>
      <c r="O112" s="106"/>
      <c r="P112" s="93"/>
      <c r="Q112" s="93"/>
      <c r="R112" s="93"/>
      <c r="S112" s="110"/>
      <c r="T112" s="107"/>
    </row>
    <row r="113" spans="1:27" s="91" customFormat="1" x14ac:dyDescent="0.25">
      <c r="B113" s="90"/>
      <c r="C113" s="95"/>
      <c r="D113" s="95"/>
      <c r="H113" s="96"/>
      <c r="I113" s="97"/>
      <c r="K113" s="94"/>
      <c r="L113" s="104"/>
      <c r="M113" s="105"/>
      <c r="N113" s="93"/>
      <c r="O113" s="106"/>
      <c r="P113" s="93"/>
      <c r="Q113" s="93"/>
      <c r="R113" s="93"/>
      <c r="S113" s="110"/>
      <c r="T113" s="107"/>
    </row>
    <row r="114" spans="1:27" s="91" customFormat="1" x14ac:dyDescent="0.25">
      <c r="B114" s="90"/>
      <c r="C114" s="95"/>
      <c r="D114" s="95"/>
      <c r="H114" s="96"/>
      <c r="I114" s="97"/>
      <c r="K114" s="94"/>
      <c r="L114" s="104"/>
      <c r="M114" s="105"/>
      <c r="N114" s="93"/>
      <c r="O114" s="106"/>
      <c r="P114" s="93"/>
      <c r="Q114" s="93"/>
      <c r="R114" s="93"/>
      <c r="S114" s="110"/>
      <c r="T114" s="107"/>
    </row>
    <row r="115" spans="1:27" s="91" customFormat="1" x14ac:dyDescent="0.25">
      <c r="B115" s="90"/>
      <c r="C115" s="95"/>
      <c r="D115" s="95"/>
      <c r="H115" s="96"/>
      <c r="I115" s="97"/>
      <c r="K115" s="94"/>
      <c r="L115" s="104"/>
      <c r="M115" s="105"/>
      <c r="N115" s="93"/>
      <c r="O115" s="106"/>
      <c r="P115" s="93"/>
      <c r="Q115" s="93"/>
      <c r="R115" s="93"/>
      <c r="S115" s="110"/>
      <c r="T115" s="107"/>
    </row>
    <row r="116" spans="1:27" s="91" customFormat="1" x14ac:dyDescent="0.25">
      <c r="B116" s="90"/>
      <c r="C116" s="95"/>
      <c r="D116" s="95"/>
      <c r="H116" s="96"/>
      <c r="I116" s="97"/>
      <c r="K116" s="94"/>
      <c r="L116" s="104"/>
      <c r="M116" s="105"/>
      <c r="N116" s="93"/>
      <c r="O116" s="106"/>
      <c r="P116" s="93"/>
      <c r="Q116" s="93"/>
      <c r="R116" s="93"/>
      <c r="S116" s="110"/>
      <c r="T116" s="107"/>
    </row>
    <row r="117" spans="1:27" s="91" customFormat="1" x14ac:dyDescent="0.25">
      <c r="B117" s="90"/>
      <c r="C117" s="95"/>
      <c r="D117" s="95"/>
      <c r="H117" s="96"/>
      <c r="I117" s="97"/>
      <c r="K117" s="94"/>
      <c r="L117" s="104"/>
      <c r="M117" s="105"/>
      <c r="N117" s="93"/>
      <c r="O117" s="106"/>
      <c r="P117" s="93"/>
      <c r="Q117" s="93"/>
      <c r="R117" s="93"/>
      <c r="S117" s="110"/>
      <c r="T117" s="107"/>
    </row>
    <row r="118" spans="1:27" s="91" customFormat="1" x14ac:dyDescent="0.25">
      <c r="B118" s="90"/>
      <c r="C118" s="95"/>
      <c r="D118" s="95"/>
      <c r="H118" s="96"/>
      <c r="I118" s="97"/>
      <c r="K118" s="94"/>
      <c r="L118" s="104"/>
      <c r="M118" s="105"/>
      <c r="N118" s="93"/>
      <c r="O118" s="106"/>
      <c r="P118" s="93"/>
      <c r="Q118" s="93"/>
      <c r="R118" s="93"/>
      <c r="S118" s="110"/>
      <c r="T118" s="107"/>
    </row>
    <row r="119" spans="1:27" s="91" customFormat="1" x14ac:dyDescent="0.25">
      <c r="B119" s="90"/>
      <c r="C119" s="95"/>
      <c r="D119" s="95"/>
      <c r="H119" s="96"/>
      <c r="I119" s="97"/>
      <c r="K119" s="94"/>
      <c r="L119" s="104"/>
      <c r="M119" s="105"/>
      <c r="N119" s="93"/>
      <c r="O119" s="106"/>
      <c r="P119" s="93"/>
      <c r="Q119" s="93"/>
      <c r="R119" s="93"/>
      <c r="S119" s="110"/>
      <c r="T119" s="107"/>
      <c r="U119" s="90"/>
    </row>
    <row r="120" spans="1:27" s="91" customFormat="1" x14ac:dyDescent="0.25">
      <c r="B120" s="90"/>
      <c r="C120" s="95"/>
      <c r="D120" s="95"/>
      <c r="H120" s="96"/>
      <c r="I120" s="97"/>
      <c r="K120" s="94"/>
      <c r="L120" s="104"/>
      <c r="M120" s="105"/>
      <c r="N120" s="93"/>
      <c r="O120" s="106"/>
      <c r="P120" s="93"/>
      <c r="Q120" s="93"/>
      <c r="R120" s="93"/>
      <c r="S120" s="110"/>
      <c r="T120" s="107"/>
    </row>
    <row r="121" spans="1:27" s="91" customFormat="1" x14ac:dyDescent="0.25">
      <c r="B121" s="90"/>
      <c r="C121" s="95"/>
      <c r="D121" s="95"/>
      <c r="H121" s="96"/>
      <c r="I121" s="97"/>
      <c r="K121" s="94"/>
      <c r="L121" s="104"/>
      <c r="M121" s="105"/>
      <c r="N121" s="93"/>
      <c r="O121" s="106"/>
      <c r="P121" s="93"/>
      <c r="Q121" s="93"/>
      <c r="R121" s="93"/>
      <c r="S121" s="110"/>
      <c r="T121" s="107"/>
      <c r="U121" s="90"/>
    </row>
    <row r="122" spans="1:27" s="91" customFormat="1" x14ac:dyDescent="0.25">
      <c r="B122" s="90"/>
      <c r="C122" s="95"/>
      <c r="D122" s="95"/>
      <c r="H122" s="96"/>
      <c r="I122" s="97"/>
      <c r="K122" s="94"/>
      <c r="L122" s="104"/>
      <c r="M122" s="105"/>
      <c r="N122" s="93"/>
      <c r="O122" s="106"/>
      <c r="P122" s="93"/>
      <c r="Q122" s="93"/>
      <c r="R122" s="93"/>
      <c r="S122" s="110"/>
      <c r="T122" s="107"/>
      <c r="U122" s="90"/>
    </row>
    <row r="123" spans="1:27" s="91" customFormat="1" x14ac:dyDescent="0.25">
      <c r="B123" s="90"/>
      <c r="C123" s="95"/>
      <c r="D123" s="95"/>
      <c r="H123" s="96"/>
      <c r="I123" s="97"/>
      <c r="K123" s="94"/>
      <c r="L123" s="104"/>
      <c r="M123" s="105"/>
      <c r="N123" s="93"/>
      <c r="O123" s="106"/>
      <c r="P123" s="93"/>
      <c r="Q123" s="93"/>
      <c r="R123" s="93"/>
      <c r="S123" s="110"/>
      <c r="T123" s="107"/>
      <c r="U123" s="90"/>
    </row>
    <row r="124" spans="1:27" x14ac:dyDescent="0.25">
      <c r="A124" s="91"/>
      <c r="C124" s="95"/>
      <c r="D124" s="95"/>
      <c r="E124" s="91"/>
      <c r="F124" s="91"/>
      <c r="G124" s="91"/>
      <c r="H124" s="96"/>
      <c r="I124" s="97"/>
      <c r="J124" s="91"/>
      <c r="K124" s="94"/>
      <c r="L124" s="104"/>
      <c r="M124" s="105"/>
      <c r="N124" s="93"/>
      <c r="O124" s="106"/>
      <c r="P124" s="93"/>
      <c r="Q124" s="93"/>
      <c r="R124" s="93"/>
      <c r="S124" s="110"/>
      <c r="T124" s="107"/>
      <c r="V124" s="91"/>
      <c r="W124" s="91"/>
      <c r="X124" s="91"/>
      <c r="Y124" s="91"/>
      <c r="Z124" s="91"/>
      <c r="AA124" s="91"/>
    </row>
    <row r="125" spans="1:27" x14ac:dyDescent="0.25">
      <c r="C125" s="95"/>
      <c r="D125" s="95"/>
      <c r="E125" s="91"/>
      <c r="F125" s="91"/>
      <c r="G125" s="91"/>
      <c r="H125" s="96"/>
      <c r="I125" s="97"/>
      <c r="J125" s="91"/>
      <c r="K125" s="94"/>
      <c r="L125" s="104"/>
      <c r="M125" s="105"/>
      <c r="N125" s="93"/>
      <c r="O125" s="106"/>
      <c r="P125" s="93"/>
      <c r="Q125" s="93"/>
      <c r="R125" s="93"/>
      <c r="S125" s="110"/>
      <c r="T125" s="107"/>
      <c r="V125" s="91"/>
      <c r="W125" s="91"/>
      <c r="X125" s="91"/>
      <c r="Y125" s="91"/>
      <c r="Z125" s="91"/>
      <c r="AA125" s="91"/>
    </row>
    <row r="126" spans="1:27" x14ac:dyDescent="0.25">
      <c r="C126" s="95"/>
      <c r="D126" s="95"/>
      <c r="E126" s="91"/>
      <c r="F126" s="91"/>
      <c r="G126" s="91"/>
      <c r="H126" s="96"/>
      <c r="I126" s="97"/>
      <c r="J126" s="91"/>
      <c r="K126" s="94"/>
      <c r="L126" s="104"/>
      <c r="M126" s="105"/>
      <c r="N126" s="93"/>
      <c r="O126" s="106"/>
      <c r="P126" s="93"/>
      <c r="Q126" s="93"/>
      <c r="R126" s="93"/>
      <c r="S126" s="110"/>
      <c r="T126" s="107"/>
      <c r="V126" s="91"/>
      <c r="W126" s="91"/>
      <c r="X126" s="91"/>
      <c r="Y126" s="91"/>
      <c r="Z126" s="91"/>
      <c r="AA126" s="91"/>
    </row>
    <row r="127" spans="1:27" x14ac:dyDescent="0.25">
      <c r="C127" s="95"/>
      <c r="D127" s="95"/>
      <c r="E127" s="91"/>
      <c r="F127" s="91"/>
      <c r="G127" s="91"/>
      <c r="H127" s="96"/>
      <c r="I127" s="97"/>
      <c r="J127" s="91"/>
      <c r="K127" s="94"/>
      <c r="L127" s="104"/>
      <c r="M127" s="105"/>
      <c r="N127" s="93"/>
      <c r="O127" s="106"/>
      <c r="P127" s="93"/>
      <c r="Q127" s="93"/>
      <c r="R127" s="93"/>
      <c r="S127" s="110"/>
      <c r="T127" s="107"/>
      <c r="V127" s="91"/>
      <c r="W127" s="91"/>
      <c r="X127" s="91"/>
      <c r="Y127" s="91"/>
      <c r="Z127" s="91"/>
      <c r="AA127" s="91"/>
    </row>
    <row r="128" spans="1:27" x14ac:dyDescent="0.25">
      <c r="C128" s="95"/>
      <c r="D128" s="95"/>
      <c r="E128" s="91"/>
      <c r="F128" s="91"/>
      <c r="G128" s="91"/>
      <c r="H128" s="96"/>
      <c r="I128" s="97"/>
      <c r="J128" s="91"/>
      <c r="K128" s="94"/>
      <c r="L128" s="104"/>
      <c r="M128" s="105"/>
      <c r="N128" s="93"/>
      <c r="O128" s="106"/>
      <c r="P128" s="93"/>
      <c r="Q128" s="93"/>
      <c r="R128" s="93"/>
      <c r="S128" s="110"/>
      <c r="T128" s="107"/>
      <c r="V128" s="91"/>
      <c r="W128" s="91"/>
      <c r="X128" s="91"/>
      <c r="Y128" s="91"/>
      <c r="Z128" s="91"/>
      <c r="AA128" s="91"/>
    </row>
    <row r="129" spans="3:27" x14ac:dyDescent="0.25">
      <c r="C129" s="95"/>
      <c r="D129" s="95"/>
      <c r="E129" s="91"/>
      <c r="F129" s="91"/>
      <c r="G129" s="91"/>
      <c r="H129" s="96"/>
      <c r="I129" s="97"/>
      <c r="J129" s="91"/>
      <c r="K129" s="94"/>
      <c r="L129" s="104"/>
      <c r="M129" s="105"/>
      <c r="N129" s="93"/>
      <c r="O129" s="106"/>
      <c r="P129" s="93"/>
      <c r="Q129" s="93"/>
      <c r="R129" s="93"/>
      <c r="S129" s="110"/>
      <c r="T129" s="107"/>
      <c r="V129" s="91"/>
      <c r="W129" s="91"/>
      <c r="X129" s="91"/>
      <c r="Y129" s="91"/>
      <c r="Z129" s="91"/>
      <c r="AA129" s="91"/>
    </row>
    <row r="130" spans="3:27" x14ac:dyDescent="0.25">
      <c r="C130" s="95"/>
      <c r="D130" s="95"/>
      <c r="E130" s="91"/>
      <c r="F130" s="91"/>
      <c r="G130" s="91"/>
      <c r="H130" s="96"/>
      <c r="I130" s="97"/>
      <c r="J130" s="91"/>
      <c r="K130" s="94"/>
      <c r="L130" s="104"/>
      <c r="M130" s="105"/>
      <c r="N130" s="93"/>
      <c r="O130" s="106"/>
      <c r="P130" s="93"/>
      <c r="Q130" s="93"/>
      <c r="R130" s="93"/>
      <c r="S130" s="110"/>
      <c r="T130" s="107"/>
      <c r="V130" s="91"/>
      <c r="W130" s="91"/>
      <c r="X130" s="91"/>
      <c r="Y130" s="91"/>
      <c r="Z130" s="91"/>
      <c r="AA130" s="91"/>
    </row>
    <row r="131" spans="3:27" x14ac:dyDescent="0.25">
      <c r="C131" s="95"/>
      <c r="D131" s="95"/>
      <c r="E131" s="91"/>
      <c r="F131" s="91"/>
      <c r="G131" s="91"/>
      <c r="H131" s="96"/>
      <c r="I131" s="97"/>
      <c r="J131" s="91"/>
      <c r="K131" s="94"/>
      <c r="L131" s="104"/>
      <c r="M131" s="105"/>
      <c r="N131" s="93"/>
      <c r="O131" s="106"/>
      <c r="P131" s="93"/>
      <c r="Q131" s="93"/>
      <c r="R131" s="93"/>
      <c r="S131" s="110"/>
      <c r="T131" s="107"/>
      <c r="V131" s="91"/>
      <c r="W131" s="91"/>
      <c r="X131" s="91"/>
      <c r="Y131" s="91"/>
      <c r="Z131" s="91"/>
      <c r="AA131" s="91"/>
    </row>
    <row r="132" spans="3:27" x14ac:dyDescent="0.25">
      <c r="C132" s="95"/>
      <c r="D132" s="95"/>
      <c r="E132" s="91"/>
      <c r="F132" s="91"/>
      <c r="G132" s="91"/>
      <c r="H132" s="96"/>
      <c r="I132" s="97"/>
      <c r="J132" s="91"/>
      <c r="K132" s="94"/>
      <c r="L132" s="104"/>
      <c r="M132" s="105"/>
      <c r="N132" s="93"/>
      <c r="O132" s="106"/>
      <c r="P132" s="93"/>
      <c r="Q132" s="93"/>
      <c r="R132" s="93"/>
      <c r="S132" s="110"/>
      <c r="T132" s="107"/>
      <c r="V132" s="91"/>
      <c r="W132" s="91"/>
      <c r="X132" s="91"/>
      <c r="Y132" s="91"/>
      <c r="Z132" s="91"/>
      <c r="AA132" s="91"/>
    </row>
    <row r="133" spans="3:27" x14ac:dyDescent="0.25">
      <c r="C133" s="95"/>
      <c r="D133" s="95"/>
      <c r="E133" s="91"/>
      <c r="F133" s="91"/>
      <c r="G133" s="91"/>
      <c r="H133" s="96"/>
      <c r="I133" s="97"/>
      <c r="J133" s="91"/>
      <c r="K133" s="94"/>
      <c r="L133" s="104"/>
      <c r="M133" s="105"/>
      <c r="N133" s="93"/>
      <c r="O133" s="106"/>
      <c r="P133" s="93"/>
      <c r="Q133" s="93"/>
      <c r="R133" s="93"/>
      <c r="S133" s="110"/>
      <c r="T133" s="107"/>
      <c r="V133" s="91"/>
      <c r="W133" s="91"/>
      <c r="X133" s="91"/>
      <c r="Y133" s="91"/>
      <c r="Z133" s="91"/>
      <c r="AA133" s="91"/>
    </row>
    <row r="134" spans="3:27" x14ac:dyDescent="0.25">
      <c r="C134" s="95"/>
      <c r="D134" s="95"/>
      <c r="E134" s="91"/>
      <c r="F134" s="91"/>
      <c r="G134" s="91"/>
      <c r="H134" s="96"/>
      <c r="I134" s="97"/>
      <c r="J134" s="91"/>
      <c r="K134" s="94"/>
      <c r="L134" s="104"/>
      <c r="M134" s="105"/>
      <c r="N134" s="93"/>
      <c r="O134" s="106"/>
      <c r="P134" s="93"/>
      <c r="Q134" s="93"/>
      <c r="R134" s="93"/>
      <c r="S134" s="110"/>
      <c r="T134" s="107"/>
      <c r="V134" s="91"/>
      <c r="W134" s="91"/>
      <c r="X134" s="91"/>
      <c r="Y134" s="91"/>
      <c r="Z134" s="91"/>
      <c r="AA134" s="91"/>
    </row>
    <row r="135" spans="3:27" x14ac:dyDescent="0.25">
      <c r="C135" s="95"/>
      <c r="D135" s="95"/>
      <c r="E135" s="91"/>
      <c r="F135" s="91"/>
      <c r="G135" s="91"/>
      <c r="H135" s="96"/>
      <c r="I135" s="97"/>
      <c r="J135" s="91"/>
      <c r="K135" s="94"/>
      <c r="L135" s="104"/>
      <c r="M135" s="105"/>
      <c r="N135" s="93"/>
      <c r="O135" s="106"/>
      <c r="P135" s="93"/>
      <c r="Q135" s="93"/>
      <c r="R135" s="93"/>
      <c r="S135" s="110"/>
      <c r="T135" s="107"/>
      <c r="V135" s="91"/>
      <c r="W135" s="91"/>
      <c r="X135" s="91"/>
      <c r="Y135" s="91"/>
      <c r="Z135" s="91"/>
      <c r="AA135" s="91"/>
    </row>
    <row r="136" spans="3:27" x14ac:dyDescent="0.25">
      <c r="C136" s="95"/>
      <c r="D136" s="95"/>
      <c r="E136" s="91"/>
      <c r="F136" s="91"/>
      <c r="G136" s="91"/>
      <c r="H136" s="96"/>
      <c r="I136" s="97"/>
      <c r="J136" s="91"/>
      <c r="K136" s="94"/>
      <c r="L136" s="104"/>
      <c r="M136" s="105"/>
      <c r="N136" s="93"/>
      <c r="O136" s="106"/>
      <c r="P136" s="93"/>
      <c r="Q136" s="93"/>
      <c r="R136" s="93"/>
      <c r="S136" s="110"/>
      <c r="T136" s="107"/>
      <c r="V136" s="91"/>
      <c r="W136" s="91"/>
      <c r="X136" s="91"/>
      <c r="Y136" s="91"/>
      <c r="Z136" s="91"/>
      <c r="AA136" s="91"/>
    </row>
    <row r="137" spans="3:27" x14ac:dyDescent="0.25">
      <c r="C137" s="95"/>
      <c r="D137" s="95"/>
      <c r="E137" s="91"/>
      <c r="F137" s="91"/>
      <c r="G137" s="91"/>
      <c r="H137" s="96"/>
      <c r="I137" s="97"/>
      <c r="J137" s="91"/>
      <c r="K137" s="94"/>
      <c r="L137" s="104"/>
      <c r="M137" s="105"/>
      <c r="N137" s="93"/>
      <c r="O137" s="106"/>
      <c r="P137" s="93"/>
      <c r="Q137" s="93"/>
      <c r="R137" s="93"/>
      <c r="S137" s="110"/>
      <c r="T137" s="107"/>
      <c r="V137" s="91"/>
      <c r="W137" s="91"/>
      <c r="X137" s="91"/>
      <c r="Y137" s="91"/>
      <c r="Z137" s="91"/>
      <c r="AA137" s="91"/>
    </row>
    <row r="138" spans="3:27" x14ac:dyDescent="0.25">
      <c r="C138" s="95"/>
      <c r="D138" s="95"/>
      <c r="E138" s="91"/>
      <c r="F138" s="91"/>
      <c r="G138" s="91"/>
      <c r="H138" s="96"/>
      <c r="I138" s="97"/>
      <c r="J138" s="91"/>
      <c r="K138" s="94"/>
      <c r="L138" s="104"/>
      <c r="M138" s="105"/>
      <c r="N138" s="93"/>
      <c r="O138" s="106"/>
      <c r="P138" s="93"/>
      <c r="Q138" s="93"/>
      <c r="R138" s="93"/>
      <c r="S138" s="110"/>
      <c r="T138" s="107"/>
      <c r="V138" s="91"/>
      <c r="W138" s="91"/>
      <c r="X138" s="91"/>
      <c r="Y138" s="91"/>
      <c r="Z138" s="91"/>
      <c r="AA138" s="91"/>
    </row>
    <row r="139" spans="3:27" x14ac:dyDescent="0.25">
      <c r="C139" s="95"/>
      <c r="D139" s="95"/>
      <c r="E139" s="91"/>
      <c r="F139" s="91"/>
      <c r="G139" s="91"/>
      <c r="H139" s="96"/>
      <c r="I139" s="97"/>
      <c r="J139" s="91"/>
      <c r="K139" s="94"/>
      <c r="L139" s="104"/>
      <c r="M139" s="105"/>
      <c r="N139" s="93"/>
      <c r="O139" s="106"/>
      <c r="P139" s="93"/>
      <c r="Q139" s="93"/>
      <c r="R139" s="93"/>
      <c r="S139" s="110"/>
      <c r="T139" s="107"/>
      <c r="V139" s="91"/>
      <c r="W139" s="91"/>
      <c r="X139" s="91"/>
      <c r="Y139" s="91"/>
      <c r="Z139" s="91"/>
      <c r="AA139" s="91"/>
    </row>
    <row r="140" spans="3:27" x14ac:dyDescent="0.25">
      <c r="C140" s="95"/>
      <c r="D140" s="95"/>
      <c r="E140" s="91"/>
      <c r="F140" s="91"/>
      <c r="G140" s="91"/>
      <c r="H140" s="96"/>
      <c r="I140" s="97"/>
      <c r="J140" s="91"/>
      <c r="K140" s="94"/>
      <c r="L140" s="104"/>
      <c r="M140" s="105"/>
      <c r="N140" s="93"/>
      <c r="O140" s="106"/>
      <c r="P140" s="93"/>
      <c r="Q140" s="93"/>
      <c r="R140" s="93"/>
      <c r="S140" s="110"/>
      <c r="T140" s="107"/>
      <c r="V140" s="91"/>
      <c r="W140" s="91"/>
      <c r="X140" s="91"/>
      <c r="Y140" s="91"/>
      <c r="Z140" s="91"/>
      <c r="AA140" s="91"/>
    </row>
    <row r="141" spans="3:27" x14ac:dyDescent="0.25">
      <c r="C141" s="95"/>
      <c r="D141" s="95"/>
      <c r="E141" s="91"/>
      <c r="F141" s="91"/>
      <c r="G141" s="91"/>
      <c r="H141" s="96"/>
      <c r="I141" s="97"/>
      <c r="J141" s="91"/>
      <c r="K141" s="94"/>
      <c r="L141" s="104"/>
      <c r="M141" s="105"/>
      <c r="N141" s="93"/>
      <c r="O141" s="106"/>
      <c r="P141" s="93"/>
      <c r="Q141" s="93"/>
      <c r="R141" s="93"/>
      <c r="S141" s="110"/>
      <c r="T141" s="107"/>
      <c r="V141" s="91"/>
      <c r="W141" s="91"/>
      <c r="X141" s="91"/>
      <c r="Y141" s="91"/>
      <c r="Z141" s="91"/>
      <c r="AA141" s="91"/>
    </row>
    <row r="142" spans="3:27" x14ac:dyDescent="0.25">
      <c r="C142" s="95"/>
      <c r="D142" s="95"/>
      <c r="E142" s="91"/>
      <c r="F142" s="91"/>
      <c r="G142" s="91"/>
      <c r="H142" s="96"/>
      <c r="I142" s="97"/>
      <c r="J142" s="91"/>
      <c r="K142" s="94"/>
      <c r="L142" s="104"/>
      <c r="M142" s="105"/>
      <c r="N142" s="93"/>
      <c r="O142" s="106"/>
      <c r="P142" s="93"/>
      <c r="Q142" s="93"/>
      <c r="R142" s="93"/>
      <c r="S142" s="110"/>
      <c r="T142" s="107"/>
      <c r="V142" s="91"/>
      <c r="W142" s="91"/>
      <c r="X142" s="91"/>
      <c r="Y142" s="91"/>
      <c r="Z142" s="91"/>
      <c r="AA142" s="91"/>
    </row>
    <row r="143" spans="3:27" x14ac:dyDescent="0.25">
      <c r="C143" s="95"/>
      <c r="D143" s="95"/>
      <c r="E143" s="91"/>
      <c r="F143" s="91"/>
      <c r="G143" s="91"/>
      <c r="H143" s="96"/>
      <c r="I143" s="97"/>
      <c r="J143" s="91"/>
      <c r="K143" s="94"/>
      <c r="L143" s="104"/>
      <c r="M143" s="105"/>
      <c r="N143" s="93"/>
      <c r="O143" s="106"/>
      <c r="P143" s="93"/>
      <c r="Q143" s="93"/>
      <c r="R143" s="93"/>
      <c r="S143" s="110"/>
      <c r="T143" s="107"/>
      <c r="V143" s="91"/>
      <c r="W143" s="91"/>
      <c r="X143" s="91"/>
      <c r="Y143" s="91"/>
      <c r="Z143" s="91"/>
      <c r="AA143" s="91"/>
    </row>
    <row r="144" spans="3:27" x14ac:dyDescent="0.25">
      <c r="C144" s="95"/>
      <c r="D144" s="95"/>
      <c r="E144" s="91"/>
      <c r="F144" s="91"/>
      <c r="G144" s="91"/>
      <c r="H144" s="96"/>
      <c r="I144" s="97"/>
      <c r="J144" s="91"/>
      <c r="K144" s="94"/>
      <c r="L144" s="104"/>
      <c r="M144" s="105"/>
      <c r="N144" s="93"/>
      <c r="O144" s="106"/>
      <c r="P144" s="93"/>
      <c r="Q144" s="93"/>
      <c r="R144" s="93"/>
      <c r="S144" s="110"/>
      <c r="T144" s="107"/>
      <c r="V144" s="91"/>
      <c r="W144" s="91"/>
      <c r="X144" s="91"/>
      <c r="Y144" s="91"/>
      <c r="Z144" s="91"/>
      <c r="AA144" s="91"/>
    </row>
    <row r="145" spans="3:27" x14ac:dyDescent="0.25">
      <c r="C145" s="95"/>
      <c r="D145" s="95"/>
      <c r="E145" s="91"/>
      <c r="F145" s="91"/>
      <c r="G145" s="91"/>
      <c r="H145" s="96"/>
      <c r="I145" s="97"/>
      <c r="J145" s="91"/>
      <c r="K145" s="94"/>
      <c r="L145" s="104"/>
      <c r="M145" s="105"/>
      <c r="N145" s="93"/>
      <c r="O145" s="106"/>
      <c r="P145" s="93"/>
      <c r="Q145" s="93"/>
      <c r="R145" s="93"/>
      <c r="S145" s="110"/>
      <c r="T145" s="107"/>
      <c r="V145" s="91"/>
      <c r="W145" s="91"/>
      <c r="X145" s="91"/>
      <c r="Y145" s="91"/>
      <c r="Z145" s="91"/>
      <c r="AA145" s="91"/>
    </row>
    <row r="146" spans="3:27" x14ac:dyDescent="0.25">
      <c r="C146" s="95"/>
      <c r="D146" s="95"/>
      <c r="E146" s="91"/>
      <c r="F146" s="91"/>
      <c r="G146" s="91"/>
      <c r="H146" s="96"/>
      <c r="I146" s="97"/>
      <c r="J146" s="91"/>
      <c r="K146" s="94"/>
      <c r="L146" s="104"/>
      <c r="M146" s="105"/>
      <c r="N146" s="93"/>
      <c r="O146" s="106"/>
      <c r="P146" s="93"/>
      <c r="Q146" s="93"/>
      <c r="R146" s="93"/>
      <c r="S146" s="110"/>
      <c r="T146" s="107"/>
      <c r="V146" s="91"/>
      <c r="W146" s="91"/>
      <c r="X146" s="91"/>
      <c r="Y146" s="91"/>
      <c r="Z146" s="91"/>
      <c r="AA146" s="91"/>
    </row>
    <row r="147" spans="3:27" x14ac:dyDescent="0.25">
      <c r="C147" s="95"/>
      <c r="D147" s="95"/>
      <c r="E147" s="91"/>
      <c r="F147" s="91"/>
      <c r="G147" s="91"/>
      <c r="H147" s="96"/>
      <c r="I147" s="97"/>
      <c r="J147" s="91"/>
      <c r="K147" s="94"/>
      <c r="L147" s="104"/>
      <c r="M147" s="105"/>
      <c r="N147" s="93"/>
      <c r="O147" s="106"/>
      <c r="P147" s="93"/>
      <c r="Q147" s="93"/>
      <c r="R147" s="93"/>
      <c r="S147" s="110"/>
      <c r="T147" s="107"/>
      <c r="V147" s="91"/>
      <c r="W147" s="91"/>
      <c r="X147" s="91"/>
      <c r="Y147" s="91"/>
      <c r="Z147" s="91"/>
      <c r="AA147" s="91"/>
    </row>
    <row r="148" spans="3:27" x14ac:dyDescent="0.25">
      <c r="C148" s="95"/>
      <c r="D148" s="95"/>
      <c r="E148" s="91"/>
      <c r="F148" s="91"/>
      <c r="G148" s="91"/>
      <c r="H148" s="96"/>
      <c r="I148" s="97"/>
      <c r="J148" s="91"/>
      <c r="K148" s="94"/>
      <c r="L148" s="104"/>
      <c r="M148" s="105"/>
      <c r="N148" s="93"/>
      <c r="O148" s="106"/>
      <c r="P148" s="93"/>
      <c r="Q148" s="93"/>
      <c r="R148" s="93"/>
      <c r="S148" s="110"/>
      <c r="T148" s="107"/>
      <c r="V148" s="91"/>
      <c r="W148" s="91"/>
      <c r="X148" s="91"/>
      <c r="Y148" s="91"/>
      <c r="Z148" s="91"/>
      <c r="AA148" s="91"/>
    </row>
    <row r="149" spans="3:27" x14ac:dyDescent="0.25">
      <c r="C149" s="95"/>
      <c r="D149" s="95"/>
      <c r="E149" s="91"/>
      <c r="F149" s="91"/>
      <c r="G149" s="91"/>
      <c r="H149" s="96"/>
      <c r="I149" s="97"/>
      <c r="J149" s="91"/>
      <c r="K149" s="94"/>
      <c r="L149" s="104"/>
      <c r="M149" s="105"/>
      <c r="N149" s="93"/>
      <c r="O149" s="106"/>
      <c r="P149" s="93"/>
      <c r="Q149" s="93"/>
      <c r="R149" s="93"/>
      <c r="S149" s="110"/>
      <c r="T149" s="107"/>
      <c r="V149" s="91"/>
      <c r="W149" s="91"/>
      <c r="X149" s="91"/>
      <c r="Y149" s="91"/>
      <c r="Z149" s="91"/>
      <c r="AA149" s="91"/>
    </row>
    <row r="150" spans="3:27" x14ac:dyDescent="0.25">
      <c r="C150" s="95"/>
      <c r="D150" s="95"/>
      <c r="E150" s="91"/>
      <c r="F150" s="91"/>
      <c r="G150" s="91"/>
      <c r="H150" s="96"/>
      <c r="I150" s="97"/>
      <c r="J150" s="91"/>
      <c r="K150" s="94"/>
      <c r="L150" s="104"/>
      <c r="M150" s="105"/>
      <c r="N150" s="93"/>
      <c r="O150" s="106"/>
      <c r="P150" s="93"/>
      <c r="Q150" s="93"/>
      <c r="R150" s="93"/>
      <c r="S150" s="110"/>
      <c r="T150" s="107"/>
      <c r="V150" s="91"/>
      <c r="W150" s="91"/>
      <c r="X150" s="91"/>
      <c r="Y150" s="91"/>
      <c r="Z150" s="91"/>
      <c r="AA150" s="91"/>
    </row>
    <row r="151" spans="3:27" x14ac:dyDescent="0.25">
      <c r="C151" s="95"/>
      <c r="D151" s="95"/>
      <c r="E151" s="91"/>
      <c r="F151" s="91"/>
      <c r="G151" s="91"/>
      <c r="H151" s="96"/>
      <c r="I151" s="97"/>
      <c r="J151" s="91"/>
      <c r="K151" s="94"/>
      <c r="L151" s="104"/>
      <c r="M151" s="105"/>
      <c r="N151" s="93"/>
      <c r="O151" s="106"/>
      <c r="P151" s="93"/>
      <c r="Q151" s="93"/>
      <c r="R151" s="93"/>
      <c r="S151" s="110"/>
      <c r="T151" s="107"/>
      <c r="V151" s="91"/>
      <c r="W151" s="91"/>
      <c r="X151" s="91"/>
      <c r="Y151" s="91"/>
      <c r="Z151" s="91"/>
      <c r="AA151" s="91"/>
    </row>
    <row r="152" spans="3:27" x14ac:dyDescent="0.25">
      <c r="C152" s="95"/>
      <c r="D152" s="95"/>
      <c r="E152" s="91"/>
      <c r="F152" s="91"/>
      <c r="G152" s="91"/>
      <c r="H152" s="96"/>
      <c r="I152" s="97"/>
      <c r="J152" s="91"/>
      <c r="K152" s="94"/>
      <c r="L152" s="104"/>
      <c r="M152" s="105"/>
      <c r="N152" s="93"/>
      <c r="O152" s="106"/>
      <c r="P152" s="93"/>
      <c r="Q152" s="93"/>
      <c r="R152" s="93"/>
      <c r="S152" s="110"/>
      <c r="T152" s="107"/>
      <c r="V152" s="91"/>
      <c r="W152" s="91"/>
      <c r="X152" s="91"/>
      <c r="Y152" s="91"/>
      <c r="Z152" s="91"/>
      <c r="AA152" s="91"/>
    </row>
    <row r="153" spans="3:27" x14ac:dyDescent="0.25">
      <c r="C153" s="95"/>
      <c r="D153" s="95"/>
      <c r="E153" s="91"/>
      <c r="F153" s="91"/>
      <c r="G153" s="91"/>
      <c r="H153" s="96"/>
      <c r="I153" s="97"/>
      <c r="J153" s="91"/>
      <c r="K153" s="94"/>
      <c r="L153" s="104"/>
      <c r="M153" s="105"/>
      <c r="N153" s="93"/>
      <c r="O153" s="106"/>
      <c r="P153" s="93"/>
      <c r="Q153" s="93"/>
      <c r="R153" s="93"/>
      <c r="S153" s="110"/>
      <c r="T153" s="107"/>
      <c r="V153" s="91"/>
      <c r="W153" s="91"/>
      <c r="X153" s="91"/>
      <c r="Y153" s="91"/>
      <c r="Z153" s="91"/>
      <c r="AA153" s="91"/>
    </row>
    <row r="154" spans="3:27" x14ac:dyDescent="0.25">
      <c r="C154" s="95"/>
      <c r="D154" s="95"/>
      <c r="E154" s="91"/>
      <c r="F154" s="91"/>
      <c r="G154" s="91"/>
      <c r="H154" s="96"/>
      <c r="I154" s="97"/>
      <c r="J154" s="91"/>
      <c r="K154" s="94"/>
      <c r="L154" s="104"/>
      <c r="M154" s="105"/>
      <c r="N154" s="93"/>
      <c r="O154" s="106"/>
      <c r="P154" s="93"/>
      <c r="Q154" s="93"/>
      <c r="R154" s="93"/>
      <c r="S154" s="110"/>
      <c r="T154" s="107"/>
      <c r="V154" s="91"/>
      <c r="W154" s="91"/>
      <c r="X154" s="91"/>
      <c r="Y154" s="91"/>
      <c r="Z154" s="91"/>
      <c r="AA154" s="91"/>
    </row>
    <row r="155" spans="3:27" x14ac:dyDescent="0.25">
      <c r="C155" s="95"/>
      <c r="D155" s="95"/>
      <c r="E155" s="91"/>
      <c r="F155" s="91"/>
      <c r="G155" s="91"/>
      <c r="H155" s="96"/>
      <c r="I155" s="97"/>
      <c r="J155" s="91"/>
      <c r="K155" s="94"/>
      <c r="L155" s="104"/>
      <c r="M155" s="105"/>
      <c r="N155" s="93"/>
      <c r="O155" s="106"/>
      <c r="P155" s="93"/>
      <c r="Q155" s="93"/>
      <c r="R155" s="93"/>
      <c r="S155" s="110"/>
      <c r="T155" s="107"/>
      <c r="V155" s="91"/>
      <c r="W155" s="91"/>
      <c r="X155" s="91"/>
      <c r="Y155" s="91"/>
      <c r="Z155" s="91"/>
      <c r="AA155" s="91"/>
    </row>
    <row r="156" spans="3:27" x14ac:dyDescent="0.25">
      <c r="C156" s="95"/>
      <c r="D156" s="95"/>
      <c r="E156" s="91"/>
      <c r="F156" s="91"/>
      <c r="G156" s="91"/>
      <c r="H156" s="96"/>
      <c r="I156" s="97"/>
      <c r="J156" s="91"/>
      <c r="K156" s="94"/>
      <c r="L156" s="104"/>
      <c r="M156" s="105"/>
      <c r="N156" s="93"/>
      <c r="O156" s="106"/>
      <c r="P156" s="93"/>
      <c r="Q156" s="93"/>
      <c r="R156" s="93"/>
      <c r="S156" s="110"/>
      <c r="T156" s="107"/>
      <c r="V156" s="91"/>
      <c r="W156" s="91"/>
      <c r="X156" s="91"/>
      <c r="Y156" s="91"/>
      <c r="Z156" s="91"/>
      <c r="AA156" s="91"/>
    </row>
    <row r="157" spans="3:27" x14ac:dyDescent="0.25">
      <c r="C157" s="95"/>
      <c r="D157" s="95"/>
      <c r="E157" s="91"/>
      <c r="F157" s="91"/>
      <c r="G157" s="91"/>
      <c r="H157" s="96"/>
      <c r="I157" s="97"/>
      <c r="J157" s="91"/>
      <c r="K157" s="94"/>
      <c r="L157" s="104"/>
      <c r="M157" s="105"/>
      <c r="N157" s="93"/>
      <c r="O157" s="106"/>
      <c r="P157" s="93"/>
      <c r="Q157" s="93"/>
      <c r="R157" s="93"/>
      <c r="S157" s="110"/>
      <c r="T157" s="107"/>
      <c r="V157" s="91"/>
      <c r="W157" s="91"/>
      <c r="X157" s="91"/>
      <c r="Y157" s="91"/>
      <c r="Z157" s="91"/>
      <c r="AA157" s="91"/>
    </row>
    <row r="158" spans="3:27" x14ac:dyDescent="0.25">
      <c r="C158" s="95"/>
      <c r="D158" s="95"/>
      <c r="E158" s="91"/>
      <c r="F158" s="91"/>
      <c r="G158" s="91"/>
      <c r="H158" s="96"/>
      <c r="I158" s="97"/>
      <c r="J158" s="91"/>
      <c r="K158" s="94"/>
      <c r="L158" s="104"/>
      <c r="M158" s="105"/>
      <c r="N158" s="93"/>
      <c r="O158" s="106"/>
      <c r="P158" s="93"/>
      <c r="Q158" s="93"/>
      <c r="R158" s="93"/>
      <c r="S158" s="110"/>
      <c r="T158" s="107"/>
      <c r="V158" s="91"/>
      <c r="W158" s="91"/>
      <c r="X158" s="91"/>
      <c r="Y158" s="91"/>
      <c r="Z158" s="91"/>
      <c r="AA158" s="91"/>
    </row>
    <row r="159" spans="3:27" x14ac:dyDescent="0.25">
      <c r="C159" s="95"/>
      <c r="D159" s="95"/>
      <c r="E159" s="91"/>
      <c r="F159" s="91"/>
      <c r="G159" s="91"/>
      <c r="H159" s="96"/>
      <c r="I159" s="97"/>
      <c r="J159" s="91"/>
      <c r="K159" s="94"/>
      <c r="L159" s="104"/>
      <c r="M159" s="105"/>
      <c r="N159" s="93"/>
      <c r="O159" s="106"/>
      <c r="P159" s="93"/>
      <c r="Q159" s="93"/>
      <c r="R159" s="93"/>
      <c r="S159" s="110"/>
      <c r="T159" s="107"/>
      <c r="V159" s="91"/>
      <c r="W159" s="91"/>
      <c r="X159" s="91"/>
      <c r="Y159" s="91"/>
      <c r="Z159" s="91"/>
      <c r="AA159" s="91"/>
    </row>
    <row r="160" spans="3:27" x14ac:dyDescent="0.25">
      <c r="C160" s="95"/>
      <c r="D160" s="95"/>
      <c r="E160" s="91"/>
      <c r="F160" s="91"/>
      <c r="G160" s="91"/>
      <c r="H160" s="96"/>
      <c r="I160" s="97"/>
      <c r="J160" s="91"/>
      <c r="K160" s="94"/>
      <c r="L160" s="104"/>
      <c r="M160" s="105"/>
      <c r="N160" s="93"/>
      <c r="O160" s="106"/>
      <c r="P160" s="93"/>
      <c r="Q160" s="93"/>
      <c r="R160" s="93"/>
      <c r="S160" s="110"/>
      <c r="T160" s="107"/>
      <c r="V160" s="91"/>
      <c r="W160" s="91"/>
      <c r="X160" s="91"/>
      <c r="Y160" s="91"/>
      <c r="Z160" s="91"/>
      <c r="AA160" s="91"/>
    </row>
    <row r="161" spans="3:27" x14ac:dyDescent="0.25">
      <c r="C161" s="95"/>
      <c r="D161" s="95"/>
      <c r="E161" s="91"/>
      <c r="F161" s="91"/>
      <c r="G161" s="91"/>
      <c r="H161" s="96"/>
      <c r="I161" s="97"/>
      <c r="J161" s="91"/>
      <c r="K161" s="94"/>
      <c r="L161" s="104"/>
      <c r="M161" s="105"/>
      <c r="N161" s="93"/>
      <c r="O161" s="106"/>
      <c r="P161" s="93"/>
      <c r="Q161" s="93"/>
      <c r="R161" s="93"/>
      <c r="S161" s="110"/>
      <c r="T161" s="107"/>
      <c r="V161" s="91"/>
      <c r="W161" s="91"/>
      <c r="X161" s="91"/>
      <c r="Y161" s="91"/>
      <c r="Z161" s="91"/>
      <c r="AA161" s="91"/>
    </row>
    <row r="162" spans="3:27" x14ac:dyDescent="0.25">
      <c r="C162" s="95"/>
      <c r="D162" s="95"/>
      <c r="E162" s="91"/>
      <c r="F162" s="91"/>
      <c r="G162" s="91"/>
      <c r="H162" s="96"/>
      <c r="I162" s="97"/>
      <c r="J162" s="91"/>
      <c r="K162" s="94"/>
      <c r="L162" s="104"/>
      <c r="M162" s="105"/>
      <c r="N162" s="93"/>
      <c r="O162" s="106"/>
      <c r="P162" s="93"/>
      <c r="Q162" s="93"/>
      <c r="R162" s="93"/>
      <c r="S162" s="110"/>
      <c r="T162" s="107"/>
      <c r="V162" s="91"/>
      <c r="W162" s="91"/>
      <c r="X162" s="91"/>
      <c r="Y162" s="91"/>
      <c r="Z162" s="91"/>
      <c r="AA162" s="91"/>
    </row>
    <row r="163" spans="3:27" x14ac:dyDescent="0.25">
      <c r="C163" s="95"/>
      <c r="D163" s="95"/>
      <c r="E163" s="91"/>
      <c r="F163" s="91"/>
      <c r="G163" s="91"/>
      <c r="H163" s="96"/>
      <c r="I163" s="97"/>
      <c r="J163" s="91"/>
      <c r="K163" s="94"/>
      <c r="L163" s="104"/>
      <c r="M163" s="105"/>
      <c r="N163" s="93"/>
      <c r="O163" s="106"/>
      <c r="P163" s="93"/>
      <c r="Q163" s="93"/>
      <c r="R163" s="93"/>
      <c r="S163" s="110"/>
      <c r="T163" s="107"/>
      <c r="V163" s="91"/>
      <c r="W163" s="91"/>
      <c r="X163" s="91"/>
      <c r="Y163" s="91"/>
      <c r="Z163" s="91"/>
      <c r="AA163" s="91"/>
    </row>
    <row r="164" spans="3:27" x14ac:dyDescent="0.25">
      <c r="C164" s="95"/>
      <c r="D164" s="95"/>
      <c r="E164" s="91"/>
      <c r="F164" s="91"/>
      <c r="G164" s="91"/>
      <c r="H164" s="96"/>
      <c r="I164" s="97"/>
      <c r="J164" s="91"/>
      <c r="K164" s="94"/>
      <c r="L164" s="104"/>
      <c r="M164" s="105"/>
      <c r="N164" s="93"/>
      <c r="O164" s="106"/>
      <c r="P164" s="93"/>
      <c r="Q164" s="93"/>
      <c r="R164" s="93"/>
      <c r="S164" s="110"/>
      <c r="T164" s="107"/>
      <c r="V164" s="91"/>
      <c r="W164" s="91"/>
      <c r="X164" s="91"/>
      <c r="Y164" s="91"/>
      <c r="Z164" s="91"/>
      <c r="AA164" s="91"/>
    </row>
    <row r="165" spans="3:27" x14ac:dyDescent="0.25">
      <c r="C165" s="95"/>
      <c r="D165" s="95"/>
      <c r="E165" s="91"/>
      <c r="F165" s="91"/>
      <c r="G165" s="91"/>
      <c r="H165" s="96"/>
      <c r="I165" s="97"/>
      <c r="J165" s="91"/>
      <c r="K165" s="94"/>
      <c r="L165" s="104"/>
      <c r="M165" s="105"/>
      <c r="N165" s="93"/>
      <c r="O165" s="106"/>
      <c r="P165" s="93"/>
      <c r="Q165" s="93"/>
      <c r="R165" s="93"/>
      <c r="S165" s="110"/>
      <c r="T165" s="107"/>
      <c r="V165" s="91"/>
      <c r="W165" s="91"/>
      <c r="X165" s="91"/>
      <c r="Y165" s="91"/>
      <c r="Z165" s="91"/>
      <c r="AA165" s="91"/>
    </row>
    <row r="166" spans="3:27" x14ac:dyDescent="0.25">
      <c r="C166" s="95"/>
      <c r="D166" s="95"/>
      <c r="E166" s="91"/>
      <c r="F166" s="91"/>
      <c r="G166" s="91"/>
      <c r="H166" s="96"/>
      <c r="I166" s="97"/>
      <c r="J166" s="91"/>
      <c r="K166" s="94"/>
      <c r="L166" s="104"/>
      <c r="M166" s="105"/>
      <c r="N166" s="93"/>
      <c r="O166" s="106"/>
      <c r="P166" s="93"/>
      <c r="Q166" s="93"/>
      <c r="R166" s="93"/>
      <c r="S166" s="110"/>
      <c r="T166" s="107"/>
      <c r="V166" s="91"/>
      <c r="W166" s="91"/>
      <c r="X166" s="91"/>
      <c r="Y166" s="91"/>
      <c r="Z166" s="91"/>
      <c r="AA166" s="91"/>
    </row>
    <row r="167" spans="3:27" x14ac:dyDescent="0.25">
      <c r="C167" s="95"/>
      <c r="D167" s="95"/>
      <c r="E167" s="91"/>
      <c r="F167" s="91"/>
      <c r="G167" s="91"/>
      <c r="H167" s="96"/>
      <c r="I167" s="97"/>
      <c r="J167" s="91"/>
      <c r="K167" s="94"/>
      <c r="L167" s="104"/>
      <c r="M167" s="105"/>
      <c r="N167" s="93"/>
      <c r="O167" s="106"/>
      <c r="P167" s="93"/>
      <c r="Q167" s="93"/>
      <c r="R167" s="93"/>
      <c r="S167" s="110"/>
      <c r="T167" s="107"/>
      <c r="V167" s="91"/>
      <c r="W167" s="91"/>
      <c r="X167" s="91"/>
      <c r="Y167" s="91"/>
      <c r="Z167" s="91"/>
      <c r="AA167" s="91"/>
    </row>
    <row r="168" spans="3:27" x14ac:dyDescent="0.25">
      <c r="C168" s="95"/>
      <c r="D168" s="95"/>
      <c r="E168" s="91"/>
      <c r="F168" s="91"/>
      <c r="G168" s="91"/>
      <c r="H168" s="96"/>
      <c r="I168" s="97"/>
      <c r="J168" s="91"/>
      <c r="K168" s="94"/>
      <c r="L168" s="104"/>
      <c r="M168" s="105"/>
      <c r="N168" s="93"/>
      <c r="O168" s="106"/>
      <c r="P168" s="93"/>
      <c r="Q168" s="93"/>
      <c r="R168" s="93"/>
      <c r="S168" s="110"/>
      <c r="T168" s="107"/>
      <c r="V168" s="91"/>
      <c r="W168" s="91"/>
      <c r="X168" s="91"/>
      <c r="Y168" s="91"/>
      <c r="Z168" s="91"/>
      <c r="AA168" s="91"/>
    </row>
    <row r="169" spans="3:27" x14ac:dyDescent="0.25">
      <c r="C169" s="95"/>
      <c r="D169" s="95"/>
      <c r="E169" s="91"/>
      <c r="F169" s="91"/>
      <c r="G169" s="91"/>
      <c r="H169" s="96"/>
      <c r="I169" s="97"/>
      <c r="J169" s="91"/>
      <c r="K169" s="94"/>
      <c r="L169" s="104"/>
      <c r="M169" s="105"/>
      <c r="N169" s="93"/>
      <c r="O169" s="106"/>
      <c r="P169" s="93"/>
      <c r="Q169" s="93"/>
      <c r="R169" s="93"/>
      <c r="S169" s="110"/>
      <c r="T169" s="107"/>
      <c r="V169" s="91"/>
      <c r="W169" s="91"/>
      <c r="X169" s="91"/>
      <c r="Y169" s="91"/>
      <c r="Z169" s="91"/>
      <c r="AA169" s="91"/>
    </row>
    <row r="170" spans="3:27" x14ac:dyDescent="0.25">
      <c r="C170" s="95"/>
      <c r="D170" s="95"/>
      <c r="E170" s="91"/>
      <c r="F170" s="91"/>
      <c r="G170" s="91"/>
      <c r="H170" s="96"/>
      <c r="I170" s="97"/>
      <c r="J170" s="91"/>
      <c r="K170" s="94"/>
      <c r="L170" s="104"/>
      <c r="M170" s="105"/>
      <c r="N170" s="93"/>
      <c r="O170" s="106"/>
      <c r="P170" s="93"/>
      <c r="Q170" s="93"/>
      <c r="R170" s="93"/>
      <c r="S170" s="110"/>
      <c r="T170" s="107"/>
      <c r="V170" s="91"/>
      <c r="W170" s="91"/>
      <c r="X170" s="91"/>
      <c r="Y170" s="91"/>
      <c r="Z170" s="91"/>
      <c r="AA170" s="91"/>
    </row>
    <row r="171" spans="3:27" x14ac:dyDescent="0.25">
      <c r="C171" s="95"/>
      <c r="D171" s="95"/>
      <c r="E171" s="91"/>
      <c r="F171" s="91"/>
      <c r="G171" s="91"/>
      <c r="H171" s="96"/>
      <c r="I171" s="97"/>
      <c r="J171" s="91"/>
      <c r="K171" s="94"/>
      <c r="L171" s="104"/>
      <c r="M171" s="105"/>
      <c r="N171" s="93"/>
      <c r="O171" s="106"/>
      <c r="P171" s="93"/>
      <c r="Q171" s="93"/>
      <c r="R171" s="93"/>
      <c r="S171" s="110"/>
      <c r="T171" s="107"/>
      <c r="V171" s="91"/>
      <c r="W171" s="91"/>
      <c r="X171" s="91"/>
      <c r="Y171" s="91"/>
      <c r="Z171" s="91"/>
      <c r="AA171" s="91"/>
    </row>
    <row r="172" spans="3:27" x14ac:dyDescent="0.25">
      <c r="C172" s="95"/>
      <c r="D172" s="95"/>
      <c r="E172" s="91"/>
      <c r="F172" s="91"/>
      <c r="G172" s="91"/>
      <c r="H172" s="96"/>
      <c r="I172" s="97"/>
      <c r="J172" s="91"/>
      <c r="K172" s="94"/>
      <c r="L172" s="104"/>
      <c r="M172" s="105"/>
      <c r="N172" s="93"/>
      <c r="O172" s="106"/>
      <c r="P172" s="93"/>
      <c r="Q172" s="93"/>
      <c r="R172" s="93"/>
      <c r="S172" s="110"/>
      <c r="T172" s="107"/>
      <c r="V172" s="91"/>
      <c r="W172" s="91"/>
      <c r="X172" s="91"/>
      <c r="Y172" s="91"/>
      <c r="Z172" s="91"/>
      <c r="AA172" s="91"/>
    </row>
    <row r="173" spans="3:27" x14ac:dyDescent="0.25">
      <c r="C173" s="95"/>
      <c r="D173" s="95"/>
      <c r="E173" s="91"/>
      <c r="F173" s="91"/>
      <c r="G173" s="91"/>
      <c r="H173" s="96"/>
      <c r="I173" s="97"/>
      <c r="J173" s="91"/>
      <c r="K173" s="94"/>
      <c r="L173" s="104"/>
      <c r="M173" s="105"/>
      <c r="N173" s="93"/>
      <c r="O173" s="106"/>
      <c r="P173" s="93"/>
      <c r="Q173" s="93"/>
      <c r="R173" s="93"/>
      <c r="S173" s="110"/>
      <c r="T173" s="107"/>
      <c r="V173" s="91"/>
      <c r="W173" s="91"/>
      <c r="X173" s="91"/>
      <c r="Y173" s="91"/>
      <c r="Z173" s="91"/>
      <c r="AA173" s="91"/>
    </row>
    <row r="174" spans="3:27" x14ac:dyDescent="0.25">
      <c r="C174" s="95"/>
      <c r="D174" s="95"/>
      <c r="E174" s="91"/>
      <c r="F174" s="91"/>
      <c r="G174" s="91"/>
      <c r="H174" s="96"/>
      <c r="I174" s="97"/>
      <c r="J174" s="91"/>
      <c r="K174" s="94"/>
      <c r="L174" s="104"/>
      <c r="M174" s="105"/>
      <c r="N174" s="93"/>
      <c r="O174" s="106"/>
      <c r="P174" s="93"/>
      <c r="Q174" s="93"/>
      <c r="R174" s="93"/>
      <c r="S174" s="110"/>
      <c r="T174" s="107"/>
      <c r="V174" s="91"/>
      <c r="W174" s="91"/>
      <c r="X174" s="91"/>
      <c r="Y174" s="91"/>
      <c r="Z174" s="91"/>
      <c r="AA174" s="91"/>
    </row>
    <row r="175" spans="3:27" x14ac:dyDescent="0.25">
      <c r="C175" s="95"/>
      <c r="D175" s="95"/>
      <c r="E175" s="91"/>
      <c r="F175" s="91"/>
      <c r="G175" s="91"/>
      <c r="H175" s="96"/>
      <c r="I175" s="97"/>
      <c r="J175" s="91"/>
      <c r="K175" s="94"/>
      <c r="L175" s="104"/>
      <c r="M175" s="105"/>
      <c r="N175" s="93"/>
      <c r="O175" s="106"/>
      <c r="P175" s="93"/>
      <c r="Q175" s="93"/>
      <c r="R175" s="93"/>
      <c r="S175" s="110"/>
      <c r="T175" s="107"/>
      <c r="V175" s="91"/>
      <c r="W175" s="91"/>
      <c r="X175" s="91"/>
      <c r="Y175" s="91"/>
      <c r="Z175" s="91"/>
      <c r="AA175" s="91"/>
    </row>
    <row r="176" spans="3:27" x14ac:dyDescent="0.25">
      <c r="C176" s="95"/>
      <c r="D176" s="95"/>
      <c r="E176" s="91"/>
      <c r="F176" s="91"/>
      <c r="G176" s="91"/>
      <c r="H176" s="96"/>
      <c r="I176" s="97"/>
      <c r="J176" s="91"/>
      <c r="K176" s="94"/>
      <c r="L176" s="104"/>
      <c r="M176" s="105"/>
      <c r="N176" s="93"/>
      <c r="O176" s="106"/>
      <c r="P176" s="93"/>
      <c r="Q176" s="93"/>
      <c r="R176" s="93"/>
      <c r="S176" s="110"/>
      <c r="T176" s="107"/>
      <c r="V176" s="91"/>
      <c r="W176" s="91"/>
      <c r="X176" s="91"/>
      <c r="Y176" s="91"/>
      <c r="Z176" s="91"/>
      <c r="AA176" s="91"/>
    </row>
    <row r="177" spans="1:27" x14ac:dyDescent="0.25">
      <c r="C177" s="95"/>
      <c r="D177" s="95"/>
      <c r="E177" s="91"/>
      <c r="F177" s="91"/>
      <c r="G177" s="91"/>
      <c r="H177" s="96"/>
      <c r="I177" s="97"/>
      <c r="J177" s="91"/>
      <c r="K177" s="94"/>
      <c r="L177" s="104"/>
      <c r="M177" s="105"/>
      <c r="N177" s="93"/>
      <c r="O177" s="106"/>
      <c r="P177" s="93"/>
      <c r="Q177" s="93"/>
      <c r="R177" s="93"/>
      <c r="S177" s="110"/>
      <c r="T177" s="107"/>
      <c r="V177" s="91"/>
      <c r="W177" s="91"/>
      <c r="X177" s="91"/>
      <c r="Y177" s="91"/>
      <c r="Z177" s="91"/>
      <c r="AA177" s="91"/>
    </row>
    <row r="178" spans="1:27" x14ac:dyDescent="0.25">
      <c r="C178" s="95"/>
      <c r="D178" s="95"/>
      <c r="E178" s="91"/>
      <c r="F178" s="91"/>
      <c r="G178" s="91"/>
      <c r="H178" s="96"/>
      <c r="I178" s="97"/>
      <c r="J178" s="91"/>
      <c r="K178" s="94"/>
      <c r="L178" s="104"/>
      <c r="M178" s="105"/>
      <c r="N178" s="93"/>
      <c r="O178" s="106"/>
      <c r="P178" s="93"/>
      <c r="Q178" s="93"/>
      <c r="R178" s="93"/>
      <c r="S178" s="110"/>
      <c r="T178" s="107"/>
      <c r="V178" s="91"/>
      <c r="W178" s="91"/>
      <c r="X178" s="91"/>
      <c r="Y178" s="91"/>
      <c r="Z178" s="91"/>
      <c r="AA178" s="91"/>
    </row>
    <row r="179" spans="1:27" x14ac:dyDescent="0.25">
      <c r="C179" s="95"/>
      <c r="D179" s="95"/>
      <c r="E179" s="91"/>
      <c r="F179" s="91"/>
      <c r="G179" s="91"/>
      <c r="H179" s="96"/>
      <c r="I179" s="97"/>
      <c r="J179" s="91"/>
      <c r="K179" s="94"/>
      <c r="L179" s="104"/>
      <c r="M179" s="105"/>
      <c r="N179" s="93"/>
      <c r="O179" s="106"/>
      <c r="P179" s="93"/>
      <c r="Q179" s="93"/>
      <c r="R179" s="93"/>
      <c r="S179" s="110"/>
      <c r="T179" s="107"/>
      <c r="U179" s="91"/>
      <c r="V179" s="91"/>
      <c r="W179" s="91"/>
      <c r="X179" s="91"/>
      <c r="Y179" s="91"/>
      <c r="Z179" s="91"/>
      <c r="AA179" s="91"/>
    </row>
    <row r="180" spans="1:27" x14ac:dyDescent="0.25">
      <c r="C180" s="95"/>
      <c r="D180" s="95"/>
      <c r="E180" s="91"/>
      <c r="F180" s="91"/>
      <c r="G180" s="91"/>
      <c r="H180" s="96"/>
      <c r="I180" s="97"/>
      <c r="J180" s="91"/>
      <c r="K180" s="94"/>
      <c r="L180" s="104"/>
      <c r="M180" s="105"/>
      <c r="N180" s="93"/>
      <c r="O180" s="106"/>
      <c r="P180" s="93"/>
      <c r="Q180" s="93"/>
      <c r="R180" s="93"/>
      <c r="S180" s="110"/>
      <c r="T180" s="107"/>
      <c r="V180" s="91"/>
      <c r="W180" s="91"/>
      <c r="X180" s="91"/>
      <c r="Y180" s="91"/>
      <c r="Z180" s="91"/>
      <c r="AA180" s="91"/>
    </row>
    <row r="181" spans="1:27" x14ac:dyDescent="0.25">
      <c r="C181" s="95"/>
      <c r="D181" s="95"/>
      <c r="E181" s="91"/>
      <c r="F181" s="91"/>
      <c r="G181" s="91"/>
      <c r="H181" s="96"/>
      <c r="I181" s="97"/>
      <c r="J181" s="91"/>
      <c r="K181" s="94"/>
      <c r="L181" s="104"/>
      <c r="M181" s="105"/>
      <c r="N181" s="93"/>
      <c r="O181" s="106"/>
      <c r="P181" s="93"/>
      <c r="Q181" s="93"/>
      <c r="R181" s="93"/>
      <c r="S181" s="110"/>
      <c r="T181" s="107"/>
      <c r="V181" s="91"/>
      <c r="W181" s="91"/>
      <c r="X181" s="91"/>
      <c r="Y181" s="91"/>
      <c r="Z181" s="91"/>
      <c r="AA181" s="91"/>
    </row>
    <row r="182" spans="1:27" x14ac:dyDescent="0.25">
      <c r="C182" s="95"/>
      <c r="D182" s="95"/>
      <c r="E182" s="91"/>
      <c r="F182" s="91"/>
      <c r="G182" s="91"/>
      <c r="H182" s="96"/>
      <c r="I182" s="97"/>
      <c r="J182" s="91"/>
      <c r="K182" s="94"/>
      <c r="L182" s="104"/>
      <c r="M182" s="105"/>
      <c r="N182" s="93"/>
      <c r="O182" s="106"/>
      <c r="P182" s="93"/>
      <c r="Q182" s="93"/>
      <c r="R182" s="93"/>
      <c r="S182" s="110"/>
      <c r="T182" s="107"/>
      <c r="V182" s="91"/>
      <c r="W182" s="91"/>
      <c r="X182" s="91"/>
      <c r="Y182" s="91"/>
      <c r="Z182" s="91"/>
      <c r="AA182" s="91"/>
    </row>
    <row r="183" spans="1:27" x14ac:dyDescent="0.25">
      <c r="C183" s="95"/>
      <c r="D183" s="95"/>
      <c r="E183" s="91"/>
      <c r="F183" s="91"/>
      <c r="G183" s="91"/>
      <c r="H183" s="96"/>
      <c r="I183" s="97"/>
      <c r="J183" s="91"/>
      <c r="K183" s="94"/>
      <c r="L183" s="104"/>
      <c r="M183" s="105"/>
      <c r="N183" s="93"/>
      <c r="O183" s="106"/>
      <c r="P183" s="93"/>
      <c r="Q183" s="93"/>
      <c r="R183" s="93"/>
      <c r="S183" s="110"/>
      <c r="T183" s="107"/>
      <c r="V183" s="91"/>
      <c r="W183" s="91"/>
      <c r="X183" s="91"/>
      <c r="Y183" s="91"/>
      <c r="Z183" s="91"/>
      <c r="AA183" s="91"/>
    </row>
    <row r="184" spans="1:27" s="91" customFormat="1" x14ac:dyDescent="0.25">
      <c r="A184" s="90"/>
      <c r="B184" s="90"/>
      <c r="C184" s="95"/>
      <c r="D184" s="95"/>
      <c r="H184" s="96"/>
      <c r="I184" s="97"/>
      <c r="K184" s="94"/>
      <c r="L184" s="104"/>
      <c r="M184" s="105"/>
      <c r="N184" s="93"/>
      <c r="O184" s="106"/>
      <c r="P184" s="93"/>
      <c r="Q184" s="93"/>
      <c r="R184" s="93"/>
      <c r="S184" s="110"/>
      <c r="T184" s="107"/>
      <c r="U184" s="90"/>
    </row>
    <row r="185" spans="1:27" x14ac:dyDescent="0.25">
      <c r="A185" s="91"/>
      <c r="B185" s="91"/>
      <c r="C185" s="95"/>
      <c r="D185" s="95"/>
      <c r="E185" s="91"/>
      <c r="F185" s="91"/>
      <c r="G185" s="91"/>
      <c r="H185" s="96"/>
      <c r="I185" s="97"/>
      <c r="J185" s="91"/>
      <c r="K185" s="94"/>
      <c r="L185" s="104"/>
      <c r="M185" s="105"/>
      <c r="N185" s="93"/>
      <c r="O185" s="106"/>
      <c r="P185" s="93"/>
      <c r="Q185" s="93"/>
      <c r="R185" s="93"/>
      <c r="S185" s="110"/>
      <c r="T185" s="107"/>
      <c r="V185" s="91"/>
      <c r="W185" s="91"/>
      <c r="X185" s="91"/>
      <c r="Y185" s="91"/>
      <c r="Z185" s="91"/>
      <c r="AA185" s="91"/>
    </row>
    <row r="186" spans="1:27" x14ac:dyDescent="0.25">
      <c r="C186" s="95"/>
      <c r="D186" s="95"/>
      <c r="E186" s="91"/>
      <c r="F186" s="91"/>
      <c r="G186" s="91"/>
      <c r="H186" s="96"/>
      <c r="I186" s="97"/>
      <c r="J186" s="91"/>
      <c r="K186" s="94"/>
      <c r="L186" s="104"/>
      <c r="M186" s="105"/>
      <c r="N186" s="93"/>
      <c r="O186" s="106"/>
      <c r="P186" s="93"/>
      <c r="Q186" s="93"/>
      <c r="R186" s="93"/>
      <c r="S186" s="110"/>
      <c r="T186" s="107"/>
      <c r="V186" s="91"/>
      <c r="W186" s="91"/>
      <c r="X186" s="91"/>
      <c r="Y186" s="91"/>
      <c r="Z186" s="91"/>
      <c r="AA186" s="91"/>
    </row>
    <row r="187" spans="1:27" x14ac:dyDescent="0.25">
      <c r="C187" s="95"/>
      <c r="D187" s="95"/>
      <c r="E187" s="91"/>
      <c r="F187" s="91"/>
      <c r="G187" s="91"/>
      <c r="H187" s="96"/>
      <c r="I187" s="97"/>
      <c r="J187" s="91"/>
      <c r="K187" s="94"/>
      <c r="L187" s="104"/>
      <c r="M187" s="105"/>
      <c r="N187" s="93"/>
      <c r="O187" s="106"/>
      <c r="P187" s="93"/>
      <c r="Q187" s="93"/>
      <c r="R187" s="93"/>
      <c r="S187" s="110"/>
      <c r="T187" s="107"/>
      <c r="V187" s="91"/>
      <c r="W187" s="91"/>
      <c r="X187" s="91"/>
      <c r="Y187" s="91"/>
      <c r="Z187" s="91"/>
      <c r="AA187" s="91"/>
    </row>
    <row r="188" spans="1:27" x14ac:dyDescent="0.25">
      <c r="C188" s="95"/>
      <c r="D188" s="95"/>
      <c r="E188" s="91"/>
      <c r="F188" s="91"/>
      <c r="G188" s="91"/>
      <c r="H188" s="96"/>
      <c r="I188" s="97"/>
      <c r="J188" s="91"/>
      <c r="K188" s="94"/>
      <c r="L188" s="104"/>
      <c r="M188" s="105"/>
      <c r="N188" s="93"/>
      <c r="O188" s="106"/>
      <c r="P188" s="93"/>
      <c r="Q188" s="93"/>
      <c r="R188" s="93"/>
      <c r="S188" s="110"/>
      <c r="T188" s="107"/>
      <c r="V188" s="91"/>
      <c r="W188" s="91"/>
      <c r="X188" s="91"/>
      <c r="Y188" s="91"/>
      <c r="Z188" s="91"/>
      <c r="AA188" s="91"/>
    </row>
    <row r="189" spans="1:27" x14ac:dyDescent="0.25">
      <c r="C189" s="95"/>
      <c r="D189" s="95"/>
      <c r="E189" s="91"/>
      <c r="F189" s="91"/>
      <c r="G189" s="91"/>
      <c r="H189" s="96"/>
      <c r="I189" s="97"/>
      <c r="J189" s="91"/>
      <c r="K189" s="94"/>
      <c r="L189" s="104"/>
      <c r="M189" s="105"/>
      <c r="N189" s="93"/>
      <c r="O189" s="106"/>
      <c r="P189" s="93"/>
      <c r="Q189" s="93"/>
      <c r="R189" s="93"/>
      <c r="S189" s="110"/>
      <c r="T189" s="107"/>
      <c r="V189" s="91"/>
      <c r="W189" s="91"/>
      <c r="X189" s="91"/>
      <c r="Y189" s="91"/>
      <c r="Z189" s="91"/>
      <c r="AA189" s="91"/>
    </row>
    <row r="190" spans="1:27" x14ac:dyDescent="0.25">
      <c r="C190" s="95"/>
      <c r="D190" s="95"/>
      <c r="E190" s="91"/>
      <c r="F190" s="91"/>
      <c r="G190" s="91"/>
      <c r="H190" s="96"/>
      <c r="I190" s="97"/>
      <c r="J190" s="91"/>
      <c r="K190" s="94"/>
      <c r="L190" s="104"/>
      <c r="M190" s="105"/>
      <c r="N190" s="93"/>
      <c r="O190" s="106"/>
      <c r="P190" s="93"/>
      <c r="Q190" s="93"/>
      <c r="R190" s="93"/>
      <c r="S190" s="110"/>
      <c r="T190" s="107"/>
      <c r="V190" s="91"/>
      <c r="W190" s="91"/>
      <c r="X190" s="91"/>
      <c r="Y190" s="91"/>
      <c r="Z190" s="91"/>
      <c r="AA190" s="91"/>
    </row>
    <row r="191" spans="1:27" x14ac:dyDescent="0.25">
      <c r="C191" s="95"/>
      <c r="D191" s="95"/>
      <c r="E191" s="91"/>
      <c r="F191" s="91"/>
      <c r="G191" s="91"/>
      <c r="H191" s="96"/>
      <c r="I191" s="97"/>
      <c r="J191" s="91"/>
      <c r="K191" s="94"/>
      <c r="L191" s="104"/>
      <c r="M191" s="105"/>
      <c r="N191" s="93"/>
      <c r="O191" s="106"/>
      <c r="P191" s="93"/>
      <c r="Q191" s="93"/>
      <c r="R191" s="93"/>
      <c r="S191" s="110"/>
      <c r="T191" s="107"/>
      <c r="V191" s="91"/>
      <c r="W191" s="91"/>
      <c r="X191" s="91"/>
      <c r="Y191" s="91"/>
      <c r="Z191" s="91"/>
      <c r="AA191" s="91"/>
    </row>
    <row r="192" spans="1:27" x14ac:dyDescent="0.25">
      <c r="C192" s="95"/>
      <c r="D192" s="95"/>
      <c r="E192" s="91"/>
      <c r="F192" s="91"/>
      <c r="G192" s="91"/>
      <c r="H192" s="96"/>
      <c r="I192" s="97"/>
      <c r="J192" s="91"/>
      <c r="K192" s="94"/>
      <c r="L192" s="104"/>
      <c r="M192" s="105"/>
      <c r="N192" s="93"/>
      <c r="O192" s="106"/>
      <c r="P192" s="93"/>
      <c r="Q192" s="93"/>
      <c r="R192" s="93"/>
      <c r="S192" s="110"/>
      <c r="T192" s="107"/>
      <c r="V192" s="91"/>
      <c r="W192" s="91"/>
      <c r="X192" s="91"/>
      <c r="Y192" s="91"/>
      <c r="Z192" s="91"/>
      <c r="AA192" s="91"/>
    </row>
    <row r="193" spans="3:27" x14ac:dyDescent="0.25">
      <c r="C193" s="95"/>
      <c r="D193" s="95"/>
      <c r="E193" s="91"/>
      <c r="F193" s="91"/>
      <c r="G193" s="91"/>
      <c r="H193" s="96"/>
      <c r="I193" s="97"/>
      <c r="J193" s="91"/>
      <c r="K193" s="94"/>
      <c r="L193" s="104"/>
      <c r="M193" s="105"/>
      <c r="N193" s="93"/>
      <c r="O193" s="106"/>
      <c r="P193" s="93"/>
      <c r="Q193" s="93"/>
      <c r="R193" s="93"/>
      <c r="S193" s="110"/>
      <c r="T193" s="107"/>
      <c r="V193" s="91"/>
      <c r="W193" s="91"/>
      <c r="X193" s="91"/>
      <c r="Y193" s="91"/>
      <c r="Z193" s="91"/>
      <c r="AA193" s="91"/>
    </row>
    <row r="194" spans="3:27" x14ac:dyDescent="0.25">
      <c r="C194" s="95"/>
      <c r="D194" s="95"/>
      <c r="E194" s="91"/>
      <c r="F194" s="91"/>
      <c r="G194" s="91"/>
      <c r="H194" s="96"/>
      <c r="I194" s="97"/>
      <c r="J194" s="91"/>
      <c r="K194" s="94"/>
      <c r="L194" s="104"/>
      <c r="M194" s="105"/>
      <c r="N194" s="93"/>
      <c r="O194" s="106"/>
      <c r="P194" s="93"/>
      <c r="Q194" s="93"/>
      <c r="R194" s="93"/>
      <c r="S194" s="110"/>
      <c r="T194" s="107"/>
      <c r="V194" s="91"/>
      <c r="W194" s="91"/>
      <c r="X194" s="91"/>
      <c r="Y194" s="91"/>
      <c r="Z194" s="91"/>
      <c r="AA194" s="91"/>
    </row>
    <row r="195" spans="3:27" x14ac:dyDescent="0.25">
      <c r="C195" s="95"/>
      <c r="D195" s="95"/>
      <c r="E195" s="91"/>
      <c r="F195" s="91"/>
      <c r="G195" s="91"/>
      <c r="H195" s="96"/>
      <c r="I195" s="97"/>
      <c r="J195" s="91"/>
      <c r="K195" s="94"/>
      <c r="L195" s="104"/>
      <c r="M195" s="105"/>
      <c r="N195" s="93"/>
      <c r="O195" s="106"/>
      <c r="P195" s="93"/>
      <c r="Q195" s="93"/>
      <c r="R195" s="93"/>
      <c r="S195" s="110"/>
      <c r="T195" s="107"/>
      <c r="V195" s="91"/>
      <c r="W195" s="91"/>
      <c r="X195" s="91"/>
      <c r="Y195" s="91"/>
      <c r="Z195" s="91"/>
      <c r="AA195" s="91"/>
    </row>
    <row r="196" spans="3:27" x14ac:dyDescent="0.25">
      <c r="C196" s="95"/>
      <c r="D196" s="95"/>
      <c r="E196" s="91"/>
      <c r="F196" s="91"/>
      <c r="G196" s="91"/>
      <c r="H196" s="96"/>
      <c r="I196" s="97"/>
      <c r="J196" s="91"/>
      <c r="K196" s="94"/>
      <c r="L196" s="104"/>
      <c r="M196" s="105"/>
      <c r="N196" s="93"/>
      <c r="O196" s="106"/>
      <c r="P196" s="93"/>
      <c r="Q196" s="93"/>
      <c r="R196" s="93"/>
      <c r="S196" s="110"/>
      <c r="T196" s="107"/>
      <c r="V196" s="91"/>
      <c r="W196" s="91"/>
      <c r="X196" s="91"/>
      <c r="Y196" s="91"/>
      <c r="Z196" s="91"/>
      <c r="AA196" s="91"/>
    </row>
    <row r="197" spans="3:27" x14ac:dyDescent="0.25">
      <c r="C197" s="95"/>
      <c r="D197" s="95"/>
      <c r="E197" s="91"/>
      <c r="F197" s="91"/>
      <c r="G197" s="91"/>
      <c r="H197" s="96"/>
      <c r="I197" s="97"/>
      <c r="J197" s="91"/>
      <c r="K197" s="94"/>
      <c r="L197" s="104"/>
      <c r="M197" s="105"/>
      <c r="N197" s="93"/>
      <c r="O197" s="106"/>
      <c r="P197" s="93"/>
      <c r="Q197" s="93"/>
      <c r="R197" s="93"/>
      <c r="S197" s="110"/>
      <c r="T197" s="107"/>
      <c r="V197" s="91"/>
      <c r="W197" s="91"/>
      <c r="X197" s="91"/>
      <c r="Y197" s="91"/>
      <c r="Z197" s="91"/>
      <c r="AA197" s="91"/>
    </row>
    <row r="198" spans="3:27" x14ac:dyDescent="0.25">
      <c r="C198" s="95"/>
      <c r="D198" s="95"/>
      <c r="E198" s="91"/>
      <c r="F198" s="91"/>
      <c r="G198" s="91"/>
      <c r="H198" s="96"/>
      <c r="I198" s="97"/>
      <c r="J198" s="91"/>
      <c r="K198" s="94"/>
      <c r="L198" s="104"/>
      <c r="M198" s="105"/>
      <c r="N198" s="93"/>
      <c r="O198" s="106"/>
      <c r="P198" s="93"/>
      <c r="Q198" s="93"/>
      <c r="R198" s="93"/>
      <c r="S198" s="110"/>
      <c r="T198" s="107"/>
      <c r="V198" s="91"/>
      <c r="W198" s="91"/>
      <c r="X198" s="91"/>
      <c r="Y198" s="91"/>
      <c r="Z198" s="91"/>
      <c r="AA198" s="91"/>
    </row>
    <row r="199" spans="3:27" x14ac:dyDescent="0.25">
      <c r="C199" s="95"/>
      <c r="D199" s="95"/>
      <c r="E199" s="91"/>
      <c r="F199" s="91"/>
      <c r="G199" s="91"/>
      <c r="H199" s="96"/>
      <c r="I199" s="97"/>
      <c r="J199" s="91"/>
      <c r="K199" s="94"/>
      <c r="L199" s="104"/>
      <c r="M199" s="105"/>
      <c r="N199" s="93"/>
      <c r="O199" s="106"/>
      <c r="P199" s="93"/>
      <c r="Q199" s="93"/>
      <c r="R199" s="93"/>
      <c r="S199" s="110"/>
      <c r="T199" s="107"/>
      <c r="V199" s="91"/>
      <c r="W199" s="91"/>
      <c r="X199" s="91"/>
      <c r="Y199" s="91"/>
      <c r="Z199" s="91"/>
      <c r="AA199" s="91"/>
    </row>
    <row r="200" spans="3:27" x14ac:dyDescent="0.25">
      <c r="C200" s="95"/>
      <c r="D200" s="95"/>
      <c r="E200" s="91"/>
      <c r="F200" s="91"/>
      <c r="G200" s="91"/>
      <c r="H200" s="96"/>
      <c r="I200" s="97"/>
      <c r="J200" s="91"/>
      <c r="K200" s="94"/>
      <c r="L200" s="104"/>
      <c r="M200" s="105"/>
      <c r="N200" s="93"/>
      <c r="O200" s="106"/>
      <c r="P200" s="93"/>
      <c r="Q200" s="93"/>
      <c r="R200" s="93"/>
      <c r="S200" s="110"/>
      <c r="T200" s="107"/>
      <c r="V200" s="91"/>
      <c r="W200" s="91"/>
      <c r="X200" s="91"/>
      <c r="Y200" s="91"/>
      <c r="Z200" s="91"/>
      <c r="AA200" s="91"/>
    </row>
    <row r="201" spans="3:27" x14ac:dyDescent="0.25">
      <c r="C201" s="95"/>
      <c r="D201" s="95"/>
      <c r="E201" s="91"/>
      <c r="F201" s="91"/>
      <c r="G201" s="91"/>
      <c r="H201" s="96"/>
      <c r="I201" s="97"/>
      <c r="J201" s="91"/>
      <c r="K201" s="94"/>
      <c r="L201" s="104"/>
      <c r="M201" s="105"/>
      <c r="N201" s="93"/>
      <c r="O201" s="106"/>
      <c r="P201" s="93"/>
      <c r="Q201" s="93"/>
      <c r="R201" s="93"/>
      <c r="S201" s="110"/>
      <c r="T201" s="107"/>
      <c r="V201" s="91"/>
      <c r="W201" s="91"/>
      <c r="X201" s="91"/>
      <c r="Y201" s="91"/>
      <c r="Z201" s="91"/>
      <c r="AA201" s="91"/>
    </row>
    <row r="202" spans="3:27" x14ac:dyDescent="0.25">
      <c r="C202" s="95"/>
      <c r="D202" s="95"/>
      <c r="E202" s="91"/>
      <c r="F202" s="91"/>
      <c r="G202" s="91"/>
      <c r="H202" s="96"/>
      <c r="I202" s="97"/>
      <c r="J202" s="91"/>
      <c r="K202" s="94"/>
      <c r="L202" s="104"/>
      <c r="M202" s="105"/>
      <c r="N202" s="93"/>
      <c r="O202" s="106"/>
      <c r="P202" s="93"/>
      <c r="Q202" s="93"/>
      <c r="R202" s="93"/>
      <c r="S202" s="110"/>
      <c r="T202" s="107"/>
      <c r="V202" s="91"/>
      <c r="W202" s="91"/>
      <c r="X202" s="91"/>
      <c r="Y202" s="91"/>
      <c r="Z202" s="91"/>
      <c r="AA202" s="91"/>
    </row>
    <row r="203" spans="3:27" x14ac:dyDescent="0.25">
      <c r="C203" s="95"/>
      <c r="D203" s="95"/>
      <c r="E203" s="91"/>
      <c r="F203" s="91"/>
      <c r="G203" s="91"/>
      <c r="H203" s="96"/>
      <c r="I203" s="97"/>
      <c r="J203" s="91"/>
      <c r="K203" s="94"/>
      <c r="L203" s="104"/>
      <c r="M203" s="105"/>
      <c r="N203" s="93"/>
      <c r="O203" s="106"/>
      <c r="P203" s="93"/>
      <c r="Q203" s="93"/>
      <c r="R203" s="93"/>
      <c r="S203" s="110"/>
      <c r="T203" s="107"/>
      <c r="V203" s="91"/>
      <c r="W203" s="91"/>
      <c r="X203" s="91"/>
      <c r="Y203" s="91"/>
      <c r="Z203" s="91"/>
      <c r="AA203" s="91"/>
    </row>
    <row r="204" spans="3:27" x14ac:dyDescent="0.25">
      <c r="C204" s="95"/>
      <c r="D204" s="95"/>
      <c r="E204" s="91"/>
      <c r="F204" s="91"/>
      <c r="G204" s="91"/>
      <c r="H204" s="96"/>
      <c r="I204" s="97"/>
      <c r="J204" s="91"/>
      <c r="K204" s="94"/>
      <c r="L204" s="104"/>
      <c r="M204" s="105"/>
      <c r="N204" s="93"/>
      <c r="O204" s="106"/>
      <c r="P204" s="93"/>
      <c r="Q204" s="93"/>
      <c r="R204" s="93"/>
      <c r="S204" s="110"/>
      <c r="T204" s="107"/>
      <c r="V204" s="91"/>
      <c r="W204" s="91"/>
      <c r="X204" s="91"/>
      <c r="Y204" s="91"/>
      <c r="Z204" s="91"/>
      <c r="AA204" s="91"/>
    </row>
    <row r="205" spans="3:27" x14ac:dyDescent="0.25">
      <c r="C205" s="95"/>
      <c r="D205" s="95"/>
      <c r="E205" s="91"/>
      <c r="F205" s="91"/>
      <c r="G205" s="91"/>
      <c r="H205" s="96"/>
      <c r="I205" s="97"/>
      <c r="J205" s="91"/>
      <c r="K205" s="94"/>
      <c r="L205" s="104"/>
      <c r="M205" s="105"/>
      <c r="N205" s="93"/>
      <c r="O205" s="106"/>
      <c r="P205" s="93"/>
      <c r="Q205" s="93"/>
      <c r="R205" s="93"/>
      <c r="S205" s="110"/>
      <c r="T205" s="107"/>
      <c r="V205" s="91"/>
      <c r="W205" s="91"/>
      <c r="X205" s="91"/>
      <c r="Y205" s="91"/>
      <c r="Z205" s="91"/>
      <c r="AA205" s="91"/>
    </row>
    <row r="206" spans="3:27" x14ac:dyDescent="0.25">
      <c r="C206" s="95"/>
      <c r="D206" s="95"/>
      <c r="E206" s="91"/>
      <c r="F206" s="91"/>
      <c r="G206" s="91"/>
      <c r="H206" s="96"/>
      <c r="I206" s="97"/>
      <c r="J206" s="91"/>
      <c r="K206" s="94"/>
      <c r="L206" s="104"/>
      <c r="M206" s="105"/>
      <c r="N206" s="93"/>
      <c r="O206" s="106"/>
      <c r="P206" s="93"/>
      <c r="Q206" s="93"/>
      <c r="R206" s="93"/>
      <c r="S206" s="110"/>
      <c r="T206" s="107"/>
      <c r="V206" s="91"/>
      <c r="W206" s="91"/>
      <c r="X206" s="91"/>
      <c r="Y206" s="91"/>
      <c r="Z206" s="91"/>
      <c r="AA206" s="91"/>
    </row>
    <row r="207" spans="3:27" x14ac:dyDescent="0.25">
      <c r="C207" s="95"/>
      <c r="D207" s="95"/>
      <c r="E207" s="91"/>
      <c r="F207" s="91"/>
      <c r="G207" s="91"/>
      <c r="H207" s="96"/>
      <c r="I207" s="97"/>
      <c r="J207" s="91"/>
      <c r="K207" s="94"/>
      <c r="L207" s="104"/>
      <c r="M207" s="105"/>
      <c r="N207" s="93"/>
      <c r="O207" s="106"/>
      <c r="P207" s="93"/>
      <c r="Q207" s="93"/>
      <c r="R207" s="93"/>
      <c r="S207" s="110"/>
      <c r="T207" s="107"/>
      <c r="V207" s="91"/>
      <c r="W207" s="91"/>
      <c r="X207" s="91"/>
      <c r="Y207" s="91"/>
      <c r="Z207" s="91"/>
      <c r="AA207" s="91"/>
    </row>
    <row r="208" spans="3:27" x14ac:dyDescent="0.25">
      <c r="C208" s="95"/>
      <c r="D208" s="95"/>
      <c r="E208" s="91"/>
      <c r="F208" s="91"/>
      <c r="G208" s="91"/>
      <c r="H208" s="96"/>
      <c r="I208" s="97"/>
      <c r="J208" s="91"/>
      <c r="K208" s="94"/>
      <c r="L208" s="104"/>
      <c r="M208" s="105"/>
      <c r="N208" s="93"/>
      <c r="O208" s="106"/>
      <c r="P208" s="93"/>
      <c r="Q208" s="93"/>
      <c r="R208" s="93"/>
      <c r="S208" s="110"/>
      <c r="T208" s="107"/>
      <c r="V208" s="91"/>
      <c r="W208" s="91"/>
      <c r="X208" s="91"/>
      <c r="Y208" s="91"/>
      <c r="Z208" s="91"/>
      <c r="AA208" s="91"/>
    </row>
    <row r="209" spans="3:27" x14ac:dyDescent="0.25">
      <c r="C209" s="95"/>
      <c r="D209" s="95"/>
      <c r="E209" s="91"/>
      <c r="F209" s="91"/>
      <c r="G209" s="91"/>
      <c r="H209" s="96"/>
      <c r="I209" s="97"/>
      <c r="J209" s="91"/>
      <c r="K209" s="94"/>
      <c r="L209" s="104"/>
      <c r="M209" s="105"/>
      <c r="N209" s="93"/>
      <c r="O209" s="106"/>
      <c r="P209" s="93"/>
      <c r="Q209" s="93"/>
      <c r="R209" s="93"/>
      <c r="S209" s="110"/>
      <c r="T209" s="107"/>
      <c r="V209" s="91"/>
      <c r="W209" s="91"/>
      <c r="X209" s="91"/>
      <c r="Y209" s="91"/>
      <c r="Z209" s="91"/>
      <c r="AA209" s="91"/>
    </row>
    <row r="210" spans="3:27" x14ac:dyDescent="0.25">
      <c r="C210" s="95"/>
      <c r="D210" s="95"/>
      <c r="E210" s="91"/>
      <c r="F210" s="91"/>
      <c r="G210" s="91"/>
      <c r="H210" s="96"/>
      <c r="I210" s="97"/>
      <c r="J210" s="91"/>
      <c r="K210" s="94"/>
      <c r="L210" s="104"/>
      <c r="M210" s="105"/>
      <c r="N210" s="93"/>
      <c r="O210" s="106"/>
      <c r="P210" s="93"/>
      <c r="Q210" s="93"/>
      <c r="R210" s="93"/>
      <c r="S210" s="110"/>
      <c r="T210" s="107"/>
      <c r="V210" s="91"/>
      <c r="W210" s="91"/>
      <c r="X210" s="91"/>
      <c r="Y210" s="91"/>
      <c r="Z210" s="91"/>
      <c r="AA210" s="91"/>
    </row>
    <row r="211" spans="3:27" x14ac:dyDescent="0.25">
      <c r="C211" s="95"/>
      <c r="D211" s="95"/>
      <c r="E211" s="91"/>
      <c r="F211" s="91"/>
      <c r="G211" s="91"/>
      <c r="H211" s="96"/>
      <c r="I211" s="97"/>
      <c r="J211" s="91"/>
      <c r="K211" s="94"/>
      <c r="L211" s="104"/>
      <c r="M211" s="105"/>
      <c r="N211" s="93"/>
      <c r="O211" s="106"/>
      <c r="P211" s="93"/>
      <c r="Q211" s="93"/>
      <c r="R211" s="93"/>
      <c r="S211" s="110"/>
      <c r="T211" s="107"/>
      <c r="V211" s="91"/>
      <c r="W211" s="91"/>
      <c r="X211" s="91"/>
      <c r="Y211" s="91"/>
      <c r="Z211" s="91"/>
      <c r="AA211" s="91"/>
    </row>
    <row r="212" spans="3:27" x14ac:dyDescent="0.25">
      <c r="C212" s="95"/>
      <c r="D212" s="95"/>
      <c r="E212" s="91"/>
      <c r="F212" s="91"/>
      <c r="G212" s="91"/>
      <c r="H212" s="96"/>
      <c r="I212" s="97"/>
      <c r="J212" s="91"/>
      <c r="K212" s="94"/>
      <c r="L212" s="104"/>
      <c r="M212" s="105"/>
      <c r="N212" s="93"/>
      <c r="O212" s="106"/>
      <c r="P212" s="93"/>
      <c r="Q212" s="93"/>
      <c r="R212" s="93"/>
      <c r="S212" s="110"/>
      <c r="T212" s="107"/>
      <c r="V212" s="91"/>
      <c r="W212" s="91"/>
      <c r="X212" s="91"/>
      <c r="Y212" s="91"/>
      <c r="Z212" s="91"/>
      <c r="AA212" s="91"/>
    </row>
    <row r="213" spans="3:27" x14ac:dyDescent="0.25">
      <c r="C213" s="95"/>
      <c r="D213" s="95"/>
      <c r="E213" s="91"/>
      <c r="F213" s="91"/>
      <c r="G213" s="91"/>
      <c r="H213" s="96"/>
      <c r="I213" s="97"/>
      <c r="J213" s="91"/>
      <c r="K213" s="94"/>
      <c r="L213" s="104"/>
      <c r="M213" s="105"/>
      <c r="N213" s="93"/>
      <c r="O213" s="106"/>
      <c r="P213" s="93"/>
      <c r="Q213" s="93"/>
      <c r="R213" s="93"/>
      <c r="S213" s="110"/>
      <c r="T213" s="107"/>
      <c r="V213" s="91"/>
      <c r="W213" s="91"/>
      <c r="X213" s="91"/>
      <c r="Y213" s="91"/>
      <c r="Z213" s="91"/>
      <c r="AA213" s="91"/>
    </row>
    <row r="214" spans="3:27" x14ac:dyDescent="0.25">
      <c r="C214" s="95"/>
      <c r="D214" s="95"/>
      <c r="E214" s="91"/>
      <c r="F214" s="91"/>
      <c r="G214" s="91"/>
      <c r="H214" s="96"/>
      <c r="I214" s="97"/>
      <c r="J214" s="91"/>
      <c r="K214" s="94"/>
      <c r="L214" s="104"/>
      <c r="M214" s="105"/>
      <c r="N214" s="93"/>
      <c r="O214" s="106"/>
      <c r="P214" s="93"/>
      <c r="Q214" s="93"/>
      <c r="R214" s="93"/>
      <c r="S214" s="110"/>
      <c r="T214" s="107"/>
      <c r="V214" s="91"/>
      <c r="W214" s="91"/>
      <c r="X214" s="91"/>
      <c r="Y214" s="91"/>
      <c r="Z214" s="91"/>
      <c r="AA214" s="91"/>
    </row>
    <row r="215" spans="3:27" x14ac:dyDescent="0.25">
      <c r="C215" s="95"/>
      <c r="D215" s="95"/>
      <c r="E215" s="91"/>
      <c r="F215" s="91"/>
      <c r="G215" s="91"/>
      <c r="H215" s="96"/>
      <c r="I215" s="97"/>
      <c r="J215" s="91"/>
      <c r="K215" s="94"/>
      <c r="L215" s="104"/>
      <c r="M215" s="105"/>
      <c r="N215" s="93"/>
      <c r="O215" s="106"/>
      <c r="P215" s="93"/>
      <c r="Q215" s="93"/>
      <c r="R215" s="93"/>
      <c r="S215" s="110"/>
      <c r="T215" s="107"/>
      <c r="V215" s="91"/>
      <c r="W215" s="91"/>
      <c r="X215" s="91"/>
      <c r="Y215" s="91"/>
      <c r="Z215" s="91"/>
      <c r="AA215" s="91"/>
    </row>
    <row r="216" spans="3:27" x14ac:dyDescent="0.25">
      <c r="C216" s="95"/>
      <c r="D216" s="95"/>
      <c r="E216" s="91"/>
      <c r="F216" s="91"/>
      <c r="G216" s="91"/>
      <c r="H216" s="96"/>
      <c r="I216" s="97"/>
      <c r="J216" s="91"/>
      <c r="K216" s="94"/>
      <c r="L216" s="104"/>
      <c r="M216" s="105"/>
      <c r="N216" s="93"/>
      <c r="O216" s="106"/>
      <c r="P216" s="93"/>
      <c r="Q216" s="93"/>
      <c r="R216" s="93"/>
      <c r="S216" s="110"/>
      <c r="T216" s="107"/>
      <c r="V216" s="91"/>
      <c r="W216" s="91"/>
      <c r="X216" s="91"/>
      <c r="Y216" s="91"/>
      <c r="Z216" s="91"/>
      <c r="AA216" s="91"/>
    </row>
    <row r="217" spans="3:27" x14ac:dyDescent="0.25">
      <c r="C217" s="95"/>
      <c r="D217" s="95"/>
      <c r="E217" s="91"/>
      <c r="F217" s="91"/>
      <c r="G217" s="91"/>
      <c r="H217" s="96"/>
      <c r="I217" s="97"/>
      <c r="J217" s="91"/>
      <c r="K217" s="94"/>
      <c r="L217" s="104"/>
      <c r="M217" s="105"/>
      <c r="N217" s="93"/>
      <c r="O217" s="106"/>
      <c r="P217" s="93"/>
      <c r="Q217" s="93"/>
      <c r="R217" s="93"/>
      <c r="S217" s="110"/>
      <c r="T217" s="107"/>
      <c r="V217" s="91"/>
      <c r="W217" s="91"/>
      <c r="X217" s="91"/>
      <c r="Y217" s="91"/>
      <c r="Z217" s="91"/>
      <c r="AA217" s="91"/>
    </row>
    <row r="218" spans="3:27" x14ac:dyDescent="0.25">
      <c r="C218" s="95"/>
      <c r="D218" s="95"/>
      <c r="E218" s="91"/>
      <c r="F218" s="91"/>
      <c r="G218" s="91"/>
      <c r="H218" s="96"/>
      <c r="I218" s="97"/>
      <c r="J218" s="91"/>
      <c r="K218" s="94"/>
      <c r="L218" s="104"/>
      <c r="M218" s="105"/>
      <c r="N218" s="93"/>
      <c r="O218" s="106"/>
      <c r="P218" s="93"/>
      <c r="Q218" s="93"/>
      <c r="R218" s="93"/>
      <c r="S218" s="110"/>
      <c r="T218" s="107"/>
      <c r="V218" s="91"/>
      <c r="W218" s="91"/>
      <c r="X218" s="91"/>
      <c r="Y218" s="91"/>
      <c r="Z218" s="91"/>
      <c r="AA218" s="91"/>
    </row>
    <row r="219" spans="3:27" x14ac:dyDescent="0.25">
      <c r="C219" s="95"/>
      <c r="D219" s="95"/>
      <c r="E219" s="91"/>
      <c r="F219" s="91"/>
      <c r="G219" s="91"/>
      <c r="H219" s="96"/>
      <c r="I219" s="97"/>
      <c r="J219" s="91"/>
      <c r="K219" s="94"/>
      <c r="L219" s="104"/>
      <c r="M219" s="105"/>
      <c r="N219" s="93"/>
      <c r="O219" s="106"/>
      <c r="P219" s="93"/>
      <c r="Q219" s="93"/>
      <c r="R219" s="93"/>
      <c r="S219" s="110"/>
      <c r="T219" s="107"/>
      <c r="V219" s="91"/>
      <c r="W219" s="91"/>
      <c r="X219" s="91"/>
      <c r="Y219" s="91"/>
      <c r="Z219" s="91"/>
      <c r="AA219" s="91"/>
    </row>
    <row r="220" spans="3:27" x14ac:dyDescent="0.25">
      <c r="C220" s="95"/>
      <c r="D220" s="95"/>
      <c r="E220" s="91"/>
      <c r="F220" s="91"/>
      <c r="G220" s="91"/>
      <c r="H220" s="96"/>
      <c r="I220" s="97"/>
      <c r="J220" s="91"/>
      <c r="K220" s="94"/>
      <c r="L220" s="104"/>
      <c r="M220" s="105"/>
      <c r="N220" s="93"/>
      <c r="O220" s="106"/>
      <c r="P220" s="93"/>
      <c r="Q220" s="93"/>
      <c r="R220" s="93"/>
      <c r="S220" s="110"/>
      <c r="T220" s="107"/>
      <c r="V220" s="91"/>
      <c r="W220" s="91"/>
      <c r="X220" s="91"/>
      <c r="Y220" s="91"/>
      <c r="Z220" s="91"/>
      <c r="AA220" s="91"/>
    </row>
    <row r="221" spans="3:27" x14ac:dyDescent="0.25">
      <c r="C221" s="95"/>
      <c r="D221" s="95"/>
      <c r="E221" s="91"/>
      <c r="F221" s="91"/>
      <c r="G221" s="91"/>
      <c r="H221" s="96"/>
      <c r="I221" s="97"/>
      <c r="J221" s="91"/>
      <c r="K221" s="94"/>
      <c r="L221" s="104"/>
      <c r="M221" s="105"/>
      <c r="N221" s="93"/>
      <c r="O221" s="106"/>
      <c r="P221" s="93"/>
      <c r="Q221" s="93"/>
      <c r="R221" s="93"/>
      <c r="S221" s="110"/>
      <c r="T221" s="107"/>
      <c r="V221" s="91"/>
      <c r="W221" s="91"/>
      <c r="X221" s="91"/>
      <c r="Y221" s="91"/>
      <c r="Z221" s="91"/>
      <c r="AA221" s="91"/>
    </row>
    <row r="222" spans="3:27" x14ac:dyDescent="0.25">
      <c r="C222" s="95"/>
      <c r="D222" s="95"/>
      <c r="E222" s="91"/>
      <c r="F222" s="91"/>
      <c r="G222" s="91"/>
      <c r="H222" s="96"/>
      <c r="I222" s="97"/>
      <c r="J222" s="91"/>
      <c r="K222" s="94"/>
      <c r="L222" s="104"/>
      <c r="M222" s="105"/>
      <c r="N222" s="93"/>
      <c r="O222" s="106"/>
      <c r="P222" s="93"/>
      <c r="Q222" s="93"/>
      <c r="R222" s="93"/>
      <c r="S222" s="110"/>
      <c r="T222" s="107"/>
      <c r="V222" s="91"/>
      <c r="W222" s="91"/>
      <c r="X222" s="91"/>
      <c r="Y222" s="91"/>
      <c r="Z222" s="91"/>
      <c r="AA222" s="91"/>
    </row>
    <row r="223" spans="3:27" x14ac:dyDescent="0.25">
      <c r="C223" s="95"/>
      <c r="D223" s="95"/>
      <c r="E223" s="91"/>
      <c r="F223" s="91"/>
      <c r="G223" s="91"/>
      <c r="H223" s="96"/>
      <c r="I223" s="97"/>
      <c r="J223" s="91"/>
      <c r="K223" s="94"/>
      <c r="L223" s="104"/>
      <c r="M223" s="105"/>
      <c r="N223" s="93"/>
      <c r="O223" s="106"/>
      <c r="P223" s="93"/>
      <c r="Q223" s="93"/>
      <c r="R223" s="93"/>
      <c r="S223" s="110"/>
      <c r="T223" s="107"/>
      <c r="V223" s="91"/>
      <c r="W223" s="91"/>
      <c r="X223" s="91"/>
      <c r="Y223" s="91"/>
      <c r="Z223" s="91"/>
      <c r="AA223" s="91"/>
    </row>
    <row r="224" spans="3:27" x14ac:dyDescent="0.25">
      <c r="C224" s="95"/>
      <c r="D224" s="95"/>
      <c r="E224" s="91"/>
      <c r="F224" s="91"/>
      <c r="G224" s="91"/>
      <c r="H224" s="96"/>
      <c r="I224" s="97"/>
      <c r="J224" s="91"/>
      <c r="K224" s="94"/>
      <c r="L224" s="104"/>
      <c r="M224" s="105"/>
      <c r="N224" s="93"/>
      <c r="O224" s="106"/>
      <c r="P224" s="93"/>
      <c r="Q224" s="93"/>
      <c r="R224" s="93"/>
      <c r="S224" s="110"/>
      <c r="T224" s="107"/>
      <c r="V224" s="91"/>
      <c r="W224" s="91"/>
      <c r="X224" s="91"/>
      <c r="Y224" s="91"/>
      <c r="Z224" s="91"/>
      <c r="AA224" s="91"/>
    </row>
    <row r="225" spans="3:27" x14ac:dyDescent="0.25">
      <c r="C225" s="95"/>
      <c r="D225" s="95"/>
      <c r="E225" s="91"/>
      <c r="F225" s="91"/>
      <c r="G225" s="91"/>
      <c r="H225" s="96"/>
      <c r="I225" s="97"/>
      <c r="J225" s="91"/>
      <c r="K225" s="94"/>
      <c r="L225" s="104"/>
      <c r="M225" s="105"/>
      <c r="N225" s="93"/>
      <c r="O225" s="106"/>
      <c r="P225" s="93"/>
      <c r="Q225" s="93"/>
      <c r="R225" s="93"/>
      <c r="S225" s="110"/>
      <c r="T225" s="107"/>
      <c r="V225" s="91"/>
      <c r="W225" s="91"/>
      <c r="X225" s="91"/>
      <c r="Y225" s="91"/>
      <c r="Z225" s="91"/>
      <c r="AA225" s="91"/>
    </row>
    <row r="226" spans="3:27" x14ac:dyDescent="0.25">
      <c r="C226" s="95"/>
      <c r="D226" s="95"/>
      <c r="E226" s="91"/>
      <c r="F226" s="91"/>
      <c r="G226" s="91"/>
      <c r="H226" s="96"/>
      <c r="I226" s="97"/>
      <c r="J226" s="91"/>
      <c r="K226" s="94"/>
      <c r="L226" s="104"/>
      <c r="M226" s="105"/>
      <c r="N226" s="93"/>
      <c r="O226" s="106"/>
      <c r="P226" s="93"/>
      <c r="Q226" s="93"/>
      <c r="R226" s="93"/>
      <c r="S226" s="110"/>
      <c r="T226" s="107"/>
      <c r="V226" s="91"/>
      <c r="W226" s="91"/>
      <c r="X226" s="91"/>
      <c r="Y226" s="91"/>
      <c r="Z226" s="91"/>
      <c r="AA226" s="91"/>
    </row>
    <row r="227" spans="3:27" x14ac:dyDescent="0.25">
      <c r="C227" s="95"/>
      <c r="D227" s="95"/>
      <c r="E227" s="91"/>
      <c r="F227" s="91"/>
      <c r="G227" s="91"/>
      <c r="H227" s="96"/>
      <c r="I227" s="97"/>
      <c r="J227" s="91"/>
      <c r="K227" s="94"/>
      <c r="L227" s="104"/>
      <c r="M227" s="105"/>
      <c r="N227" s="93"/>
      <c r="O227" s="106"/>
      <c r="P227" s="93"/>
      <c r="Q227" s="93"/>
      <c r="R227" s="93"/>
      <c r="S227" s="110"/>
      <c r="T227" s="107"/>
      <c r="V227" s="91"/>
      <c r="W227" s="91"/>
      <c r="X227" s="91"/>
      <c r="Y227" s="91"/>
      <c r="Z227" s="91"/>
      <c r="AA227" s="91"/>
    </row>
    <row r="228" spans="3:27" x14ac:dyDescent="0.25">
      <c r="C228" s="95"/>
      <c r="D228" s="95"/>
      <c r="E228" s="91"/>
      <c r="F228" s="91"/>
      <c r="G228" s="91"/>
      <c r="H228" s="96"/>
      <c r="I228" s="97"/>
      <c r="J228" s="91"/>
      <c r="K228" s="94"/>
      <c r="L228" s="104"/>
      <c r="M228" s="105"/>
      <c r="N228" s="93"/>
      <c r="O228" s="106"/>
      <c r="P228" s="93"/>
      <c r="Q228" s="93"/>
      <c r="R228" s="93"/>
      <c r="S228" s="110"/>
      <c r="T228" s="107"/>
      <c r="V228" s="91"/>
      <c r="W228" s="91"/>
      <c r="X228" s="91"/>
      <c r="Y228" s="91"/>
      <c r="Z228" s="91"/>
      <c r="AA228" s="91"/>
    </row>
    <row r="229" spans="3:27" x14ac:dyDescent="0.25">
      <c r="C229" s="95"/>
      <c r="D229" s="95"/>
      <c r="E229" s="91"/>
      <c r="F229" s="91"/>
      <c r="G229" s="91"/>
      <c r="H229" s="96"/>
      <c r="I229" s="97"/>
      <c r="J229" s="91"/>
      <c r="K229" s="94"/>
      <c r="L229" s="104"/>
      <c r="M229" s="105"/>
      <c r="N229" s="93"/>
      <c r="O229" s="106"/>
      <c r="P229" s="93"/>
      <c r="Q229" s="93"/>
      <c r="R229" s="93"/>
      <c r="S229" s="110"/>
      <c r="T229" s="107"/>
      <c r="V229" s="91"/>
      <c r="W229" s="91"/>
      <c r="X229" s="91"/>
      <c r="Y229" s="91"/>
      <c r="Z229" s="91"/>
      <c r="AA229" s="91"/>
    </row>
    <row r="230" spans="3:27" x14ac:dyDescent="0.25">
      <c r="C230" s="95"/>
      <c r="D230" s="95"/>
      <c r="E230" s="91"/>
      <c r="F230" s="91"/>
      <c r="G230" s="91"/>
      <c r="H230" s="96"/>
      <c r="I230" s="97"/>
      <c r="J230" s="91"/>
      <c r="K230" s="94"/>
      <c r="L230" s="104"/>
      <c r="M230" s="105"/>
      <c r="N230" s="93"/>
      <c r="O230" s="106"/>
      <c r="P230" s="93"/>
      <c r="Q230" s="93"/>
      <c r="R230" s="93"/>
      <c r="S230" s="110"/>
      <c r="T230" s="107"/>
      <c r="V230" s="91"/>
      <c r="W230" s="91"/>
      <c r="X230" s="91"/>
      <c r="Y230" s="91"/>
      <c r="Z230" s="91"/>
      <c r="AA230" s="91"/>
    </row>
    <row r="231" spans="3:27" x14ac:dyDescent="0.25">
      <c r="C231" s="95"/>
      <c r="D231" s="95"/>
      <c r="E231" s="91"/>
      <c r="F231" s="91"/>
      <c r="G231" s="91"/>
      <c r="H231" s="96"/>
      <c r="I231" s="97"/>
      <c r="J231" s="91"/>
      <c r="K231" s="94"/>
      <c r="L231" s="104"/>
      <c r="M231" s="105"/>
      <c r="N231" s="93"/>
      <c r="O231" s="106"/>
      <c r="P231" s="93"/>
      <c r="Q231" s="93"/>
      <c r="R231" s="93"/>
      <c r="S231" s="110"/>
      <c r="T231" s="107"/>
      <c r="V231" s="91"/>
      <c r="W231" s="91"/>
      <c r="X231" s="91"/>
      <c r="Y231" s="91"/>
      <c r="Z231" s="91"/>
      <c r="AA231" s="91"/>
    </row>
    <row r="232" spans="3:27" x14ac:dyDescent="0.25">
      <c r="C232" s="95"/>
      <c r="D232" s="95"/>
      <c r="E232" s="91"/>
      <c r="F232" s="91"/>
      <c r="G232" s="91"/>
      <c r="H232" s="96"/>
      <c r="I232" s="97"/>
      <c r="J232" s="91"/>
      <c r="K232" s="94"/>
      <c r="L232" s="104"/>
      <c r="M232" s="105"/>
      <c r="N232" s="93"/>
      <c r="O232" s="106"/>
      <c r="P232" s="93"/>
      <c r="Q232" s="93"/>
      <c r="R232" s="93"/>
      <c r="S232" s="110"/>
      <c r="T232" s="107"/>
      <c r="V232" s="91"/>
      <c r="W232" s="91"/>
      <c r="X232" s="91"/>
      <c r="Y232" s="91"/>
      <c r="Z232" s="91"/>
      <c r="AA232" s="91"/>
    </row>
    <row r="233" spans="3:27" x14ac:dyDescent="0.25">
      <c r="C233" s="95"/>
      <c r="D233" s="95"/>
      <c r="E233" s="91"/>
      <c r="F233" s="91"/>
      <c r="G233" s="91"/>
      <c r="H233" s="96"/>
      <c r="I233" s="97"/>
      <c r="J233" s="91"/>
      <c r="K233" s="94"/>
      <c r="L233" s="104"/>
      <c r="M233" s="105"/>
      <c r="N233" s="93"/>
      <c r="O233" s="106"/>
      <c r="P233" s="93"/>
      <c r="Q233" s="93"/>
      <c r="R233" s="93"/>
      <c r="S233" s="110"/>
      <c r="T233" s="107"/>
      <c r="V233" s="91"/>
      <c r="W233" s="91"/>
      <c r="X233" s="91"/>
      <c r="Y233" s="91"/>
      <c r="Z233" s="91"/>
      <c r="AA233" s="91"/>
    </row>
    <row r="234" spans="3:27" x14ac:dyDescent="0.25">
      <c r="C234" s="95"/>
      <c r="D234" s="95"/>
      <c r="E234" s="91"/>
      <c r="F234" s="91"/>
      <c r="G234" s="91"/>
      <c r="H234" s="96"/>
      <c r="I234" s="97"/>
      <c r="J234" s="91"/>
      <c r="K234" s="94"/>
      <c r="L234" s="104"/>
      <c r="M234" s="105"/>
      <c r="N234" s="93"/>
      <c r="O234" s="106"/>
      <c r="P234" s="93"/>
      <c r="Q234" s="93"/>
      <c r="R234" s="93"/>
      <c r="S234" s="110"/>
      <c r="T234" s="107"/>
      <c r="V234" s="91"/>
      <c r="W234" s="91"/>
      <c r="X234" s="91"/>
      <c r="Y234" s="91"/>
      <c r="Z234" s="91"/>
      <c r="AA234" s="91"/>
    </row>
    <row r="235" spans="3:27" x14ac:dyDescent="0.25">
      <c r="C235" s="95"/>
      <c r="D235" s="95"/>
      <c r="E235" s="91"/>
      <c r="F235" s="91"/>
      <c r="G235" s="91"/>
      <c r="H235" s="96"/>
      <c r="I235" s="97"/>
      <c r="J235" s="91"/>
      <c r="K235" s="94"/>
      <c r="L235" s="104"/>
      <c r="M235" s="105"/>
      <c r="N235" s="93"/>
      <c r="O235" s="106"/>
      <c r="P235" s="93"/>
      <c r="Q235" s="93"/>
      <c r="R235" s="93"/>
      <c r="S235" s="110"/>
      <c r="T235" s="107"/>
      <c r="V235" s="91"/>
      <c r="W235" s="91"/>
      <c r="X235" s="91"/>
      <c r="Y235" s="91"/>
      <c r="Z235" s="91"/>
      <c r="AA235" s="91"/>
    </row>
    <row r="236" spans="3:27" x14ac:dyDescent="0.25">
      <c r="C236" s="95"/>
      <c r="D236" s="95"/>
      <c r="E236" s="91"/>
      <c r="F236" s="91"/>
      <c r="G236" s="91"/>
      <c r="H236" s="96"/>
      <c r="I236" s="97"/>
      <c r="J236" s="91"/>
      <c r="K236" s="94"/>
      <c r="L236" s="104"/>
      <c r="M236" s="105"/>
      <c r="N236" s="93"/>
      <c r="O236" s="106"/>
      <c r="P236" s="93"/>
      <c r="Q236" s="93"/>
      <c r="R236" s="93"/>
      <c r="S236" s="110"/>
      <c r="T236" s="107"/>
      <c r="V236" s="91"/>
      <c r="W236" s="91"/>
      <c r="X236" s="91"/>
      <c r="Y236" s="91"/>
      <c r="Z236" s="91"/>
      <c r="AA236" s="91"/>
    </row>
    <row r="237" spans="3:27" x14ac:dyDescent="0.25">
      <c r="C237" s="95"/>
      <c r="D237" s="95"/>
      <c r="E237" s="91"/>
      <c r="F237" s="91"/>
      <c r="G237" s="91"/>
      <c r="H237" s="96"/>
      <c r="I237" s="97"/>
      <c r="J237" s="91"/>
      <c r="K237" s="94"/>
      <c r="L237" s="104"/>
      <c r="M237" s="105"/>
      <c r="N237" s="93"/>
      <c r="O237" s="106"/>
      <c r="P237" s="93"/>
      <c r="Q237" s="93"/>
      <c r="R237" s="93"/>
      <c r="S237" s="110"/>
      <c r="T237" s="107"/>
      <c r="V237" s="91"/>
      <c r="W237" s="91"/>
      <c r="X237" s="91"/>
      <c r="Y237" s="91"/>
      <c r="Z237" s="91"/>
      <c r="AA237" s="91"/>
    </row>
    <row r="238" spans="3:27" x14ac:dyDescent="0.25">
      <c r="C238" s="95"/>
      <c r="D238" s="95"/>
      <c r="E238" s="91"/>
      <c r="F238" s="91"/>
      <c r="G238" s="91"/>
      <c r="H238" s="96"/>
      <c r="I238" s="97"/>
      <c r="J238" s="91"/>
      <c r="K238" s="94"/>
      <c r="L238" s="104"/>
      <c r="M238" s="105"/>
      <c r="N238" s="93"/>
      <c r="O238" s="106"/>
      <c r="P238" s="93"/>
      <c r="Q238" s="93"/>
      <c r="R238" s="93"/>
      <c r="S238" s="110"/>
      <c r="T238" s="107"/>
      <c r="V238" s="91"/>
      <c r="W238" s="91"/>
      <c r="X238" s="91"/>
      <c r="Y238" s="91"/>
      <c r="Z238" s="91"/>
      <c r="AA238" s="91"/>
    </row>
    <row r="239" spans="3:27" x14ac:dyDescent="0.25">
      <c r="C239" s="95"/>
      <c r="D239" s="95"/>
      <c r="E239" s="91"/>
      <c r="F239" s="91"/>
      <c r="G239" s="91"/>
      <c r="H239" s="96"/>
      <c r="I239" s="97"/>
      <c r="J239" s="91"/>
      <c r="K239" s="94"/>
      <c r="L239" s="104"/>
      <c r="M239" s="105"/>
      <c r="N239" s="93"/>
      <c r="O239" s="106"/>
      <c r="P239" s="93"/>
      <c r="Q239" s="93"/>
      <c r="R239" s="93"/>
      <c r="S239" s="110"/>
      <c r="T239" s="107"/>
      <c r="V239" s="91"/>
      <c r="W239" s="91"/>
      <c r="X239" s="91"/>
      <c r="Y239" s="91"/>
      <c r="Z239" s="91"/>
      <c r="AA239" s="91"/>
    </row>
    <row r="240" spans="3:27" x14ac:dyDescent="0.25">
      <c r="C240" s="95"/>
      <c r="D240" s="95"/>
      <c r="E240" s="91"/>
      <c r="F240" s="91"/>
      <c r="G240" s="91"/>
      <c r="H240" s="96"/>
      <c r="I240" s="97"/>
      <c r="J240" s="91"/>
      <c r="K240" s="94"/>
      <c r="L240" s="104"/>
      <c r="M240" s="105"/>
      <c r="N240" s="93"/>
      <c r="O240" s="106"/>
      <c r="P240" s="93"/>
      <c r="Q240" s="93"/>
      <c r="R240" s="93"/>
      <c r="S240" s="110"/>
      <c r="T240" s="107"/>
      <c r="V240" s="91"/>
      <c r="W240" s="91"/>
      <c r="X240" s="91"/>
      <c r="Y240" s="91"/>
      <c r="Z240" s="91"/>
      <c r="AA240" s="91"/>
    </row>
    <row r="241" spans="3:27" x14ac:dyDescent="0.25">
      <c r="C241" s="95"/>
      <c r="D241" s="95"/>
      <c r="E241" s="91"/>
      <c r="F241" s="91"/>
      <c r="G241" s="91"/>
      <c r="H241" s="96"/>
      <c r="I241" s="97"/>
      <c r="J241" s="91"/>
      <c r="K241" s="94"/>
      <c r="L241" s="104"/>
      <c r="M241" s="105"/>
      <c r="N241" s="93"/>
      <c r="O241" s="106"/>
      <c r="P241" s="93"/>
      <c r="Q241" s="93"/>
      <c r="R241" s="93"/>
      <c r="S241" s="110"/>
      <c r="T241" s="107"/>
      <c r="V241" s="91"/>
      <c r="W241" s="91"/>
      <c r="X241" s="91"/>
      <c r="Y241" s="91"/>
      <c r="Z241" s="91"/>
      <c r="AA241" s="91"/>
    </row>
    <row r="242" spans="3:27" x14ac:dyDescent="0.25">
      <c r="C242" s="95"/>
      <c r="D242" s="95"/>
      <c r="E242" s="91"/>
      <c r="F242" s="91"/>
      <c r="G242" s="91"/>
      <c r="H242" s="96"/>
      <c r="I242" s="97"/>
      <c r="J242" s="91"/>
      <c r="K242" s="94"/>
      <c r="L242" s="104"/>
      <c r="M242" s="105"/>
      <c r="N242" s="93"/>
      <c r="O242" s="106"/>
      <c r="P242" s="93"/>
      <c r="Q242" s="93"/>
      <c r="R242" s="93"/>
      <c r="S242" s="110"/>
      <c r="T242" s="107"/>
      <c r="V242" s="91"/>
      <c r="W242" s="91"/>
      <c r="X242" s="91"/>
      <c r="Y242" s="91"/>
      <c r="Z242" s="91"/>
      <c r="AA242" s="91"/>
    </row>
    <row r="243" spans="3:27" x14ac:dyDescent="0.25">
      <c r="C243" s="95"/>
      <c r="D243" s="95"/>
      <c r="E243" s="91"/>
      <c r="F243" s="91"/>
      <c r="G243" s="91"/>
      <c r="H243" s="96"/>
      <c r="I243" s="97"/>
      <c r="J243" s="91"/>
      <c r="K243" s="94"/>
      <c r="L243" s="104"/>
      <c r="M243" s="105"/>
      <c r="N243" s="93"/>
      <c r="O243" s="106"/>
      <c r="P243" s="93"/>
      <c r="Q243" s="93"/>
      <c r="R243" s="93"/>
      <c r="S243" s="110"/>
      <c r="T243" s="107"/>
      <c r="V243" s="91"/>
      <c r="W243" s="91"/>
      <c r="X243" s="91"/>
      <c r="Y243" s="91"/>
      <c r="Z243" s="91"/>
      <c r="AA243" s="91"/>
    </row>
    <row r="244" spans="3:27" x14ac:dyDescent="0.25">
      <c r="C244" s="95"/>
      <c r="D244" s="95"/>
      <c r="E244" s="91"/>
      <c r="F244" s="91"/>
      <c r="G244" s="91"/>
      <c r="H244" s="96"/>
      <c r="I244" s="97"/>
      <c r="J244" s="91"/>
      <c r="K244" s="94"/>
      <c r="L244" s="104"/>
      <c r="M244" s="105"/>
      <c r="N244" s="93"/>
      <c r="O244" s="106"/>
      <c r="P244" s="93"/>
      <c r="Q244" s="93"/>
      <c r="R244" s="93"/>
      <c r="S244" s="110"/>
      <c r="T244" s="107"/>
      <c r="V244" s="91"/>
      <c r="W244" s="91"/>
      <c r="X244" s="91"/>
      <c r="Y244" s="91"/>
      <c r="Z244" s="91"/>
      <c r="AA244" s="91"/>
    </row>
    <row r="245" spans="3:27" x14ac:dyDescent="0.25">
      <c r="C245" s="95"/>
      <c r="D245" s="95"/>
      <c r="E245" s="91"/>
      <c r="F245" s="91"/>
      <c r="G245" s="91"/>
      <c r="H245" s="96"/>
      <c r="I245" s="97"/>
      <c r="J245" s="91"/>
      <c r="K245" s="94"/>
      <c r="L245" s="104"/>
      <c r="M245" s="105"/>
      <c r="N245" s="93"/>
      <c r="O245" s="106"/>
      <c r="P245" s="93"/>
      <c r="Q245" s="93"/>
      <c r="R245" s="93"/>
      <c r="S245" s="110"/>
      <c r="T245" s="107"/>
      <c r="V245" s="91"/>
      <c r="W245" s="91"/>
      <c r="X245" s="91"/>
      <c r="Y245" s="91"/>
      <c r="Z245" s="91"/>
      <c r="AA245" s="91"/>
    </row>
    <row r="246" spans="3:27" x14ac:dyDescent="0.25">
      <c r="C246" s="95"/>
      <c r="D246" s="95"/>
      <c r="E246" s="91"/>
      <c r="F246" s="91"/>
      <c r="G246" s="91"/>
      <c r="H246" s="96"/>
      <c r="I246" s="97"/>
      <c r="J246" s="91"/>
      <c r="K246" s="94"/>
      <c r="L246" s="104"/>
      <c r="M246" s="105"/>
      <c r="N246" s="93"/>
      <c r="O246" s="106"/>
      <c r="P246" s="93"/>
      <c r="Q246" s="93"/>
      <c r="R246" s="93"/>
      <c r="S246" s="110"/>
      <c r="T246" s="107"/>
      <c r="V246" s="91"/>
      <c r="W246" s="91"/>
      <c r="X246" s="91"/>
      <c r="Y246" s="91"/>
      <c r="Z246" s="91"/>
      <c r="AA246" s="91"/>
    </row>
    <row r="247" spans="3:27" x14ac:dyDescent="0.25">
      <c r="C247" s="95"/>
      <c r="D247" s="95"/>
      <c r="E247" s="91"/>
      <c r="F247" s="91"/>
      <c r="G247" s="91"/>
      <c r="H247" s="96"/>
      <c r="I247" s="97"/>
      <c r="J247" s="91"/>
      <c r="K247" s="94"/>
      <c r="L247" s="104"/>
      <c r="M247" s="105"/>
      <c r="N247" s="93"/>
      <c r="O247" s="106"/>
      <c r="P247" s="93"/>
      <c r="Q247" s="93"/>
      <c r="R247" s="93"/>
      <c r="S247" s="110"/>
      <c r="T247" s="107"/>
      <c r="V247" s="91"/>
      <c r="W247" s="91"/>
      <c r="X247" s="91"/>
      <c r="Y247" s="91"/>
      <c r="Z247" s="91"/>
      <c r="AA247" s="91"/>
    </row>
    <row r="248" spans="3:27" x14ac:dyDescent="0.25">
      <c r="C248" s="95"/>
      <c r="D248" s="95"/>
      <c r="E248" s="91"/>
      <c r="F248" s="91"/>
      <c r="G248" s="91"/>
      <c r="H248" s="96"/>
      <c r="I248" s="97"/>
      <c r="J248" s="91"/>
      <c r="K248" s="94"/>
      <c r="L248" s="104"/>
      <c r="M248" s="105"/>
      <c r="N248" s="93"/>
      <c r="O248" s="106"/>
      <c r="P248" s="93"/>
      <c r="Q248" s="93"/>
      <c r="R248" s="93"/>
      <c r="S248" s="110"/>
      <c r="T248" s="107"/>
      <c r="V248" s="91"/>
      <c r="W248" s="91"/>
      <c r="X248" s="91"/>
      <c r="Y248" s="91"/>
      <c r="Z248" s="91"/>
      <c r="AA248" s="91"/>
    </row>
    <row r="249" spans="3:27" x14ac:dyDescent="0.25">
      <c r="C249" s="95"/>
      <c r="D249" s="95"/>
      <c r="E249" s="91"/>
      <c r="F249" s="91"/>
      <c r="G249" s="91"/>
      <c r="H249" s="96"/>
      <c r="I249" s="97"/>
      <c r="J249" s="91"/>
      <c r="K249" s="94"/>
      <c r="L249" s="104"/>
      <c r="M249" s="105"/>
      <c r="N249" s="93"/>
      <c r="O249" s="106"/>
      <c r="P249" s="93"/>
      <c r="Q249" s="93"/>
      <c r="R249" s="93"/>
      <c r="S249" s="110"/>
      <c r="T249" s="107"/>
      <c r="V249" s="91"/>
      <c r="W249" s="91"/>
      <c r="X249" s="91"/>
      <c r="Y249" s="91"/>
      <c r="Z249" s="91"/>
      <c r="AA249" s="91"/>
    </row>
    <row r="250" spans="3:27" x14ac:dyDescent="0.25">
      <c r="C250" s="95"/>
      <c r="D250" s="95"/>
      <c r="E250" s="91"/>
      <c r="F250" s="91"/>
      <c r="G250" s="91"/>
      <c r="H250" s="96"/>
      <c r="I250" s="97"/>
      <c r="J250" s="91"/>
      <c r="K250" s="94"/>
      <c r="L250" s="104"/>
      <c r="M250" s="105"/>
      <c r="N250" s="93"/>
      <c r="O250" s="106"/>
      <c r="P250" s="93"/>
      <c r="Q250" s="93"/>
      <c r="R250" s="93"/>
      <c r="S250" s="110"/>
      <c r="T250" s="107"/>
      <c r="V250" s="91"/>
      <c r="W250" s="91"/>
      <c r="X250" s="91"/>
      <c r="Y250" s="91"/>
      <c r="Z250" s="91"/>
      <c r="AA250" s="91"/>
    </row>
    <row r="251" spans="3:27" x14ac:dyDescent="0.25">
      <c r="C251" s="95"/>
      <c r="D251" s="95"/>
      <c r="E251" s="91"/>
      <c r="F251" s="91"/>
      <c r="G251" s="91"/>
      <c r="H251" s="96"/>
      <c r="I251" s="97"/>
      <c r="J251" s="91"/>
      <c r="K251" s="94"/>
      <c r="L251" s="104"/>
      <c r="M251" s="105"/>
      <c r="N251" s="93"/>
      <c r="O251" s="106"/>
      <c r="P251" s="93"/>
      <c r="Q251" s="93"/>
      <c r="R251" s="93"/>
      <c r="S251" s="110"/>
      <c r="T251" s="107"/>
      <c r="V251" s="91"/>
      <c r="W251" s="91"/>
      <c r="X251" s="91"/>
      <c r="Y251" s="91"/>
      <c r="Z251" s="91"/>
      <c r="AA251" s="91"/>
    </row>
    <row r="252" spans="3:27" x14ac:dyDescent="0.25">
      <c r="C252" s="95"/>
      <c r="D252" s="95"/>
      <c r="E252" s="91"/>
      <c r="F252" s="91"/>
      <c r="G252" s="91"/>
      <c r="H252" s="96"/>
      <c r="I252" s="97"/>
      <c r="J252" s="91"/>
      <c r="K252" s="94"/>
      <c r="L252" s="104"/>
      <c r="M252" s="105"/>
      <c r="N252" s="93"/>
      <c r="O252" s="106"/>
      <c r="P252" s="93"/>
      <c r="Q252" s="93"/>
      <c r="R252" s="93"/>
      <c r="S252" s="110"/>
      <c r="T252" s="107"/>
      <c r="V252" s="91"/>
      <c r="W252" s="91"/>
      <c r="X252" s="91"/>
      <c r="Y252" s="91"/>
      <c r="Z252" s="91"/>
      <c r="AA252" s="91"/>
    </row>
    <row r="253" spans="3:27" x14ac:dyDescent="0.25">
      <c r="C253" s="95"/>
      <c r="D253" s="95"/>
      <c r="E253" s="91"/>
      <c r="F253" s="91"/>
      <c r="G253" s="91"/>
      <c r="H253" s="96"/>
      <c r="I253" s="97"/>
      <c r="J253" s="91"/>
      <c r="K253" s="94"/>
      <c r="L253" s="104"/>
      <c r="M253" s="105"/>
      <c r="N253" s="93"/>
      <c r="O253" s="106"/>
      <c r="P253" s="93"/>
      <c r="Q253" s="93"/>
      <c r="R253" s="93"/>
      <c r="S253" s="110"/>
      <c r="T253" s="107"/>
      <c r="V253" s="91"/>
      <c r="W253" s="91"/>
      <c r="X253" s="91"/>
      <c r="Y253" s="91"/>
      <c r="Z253" s="91"/>
      <c r="AA253" s="91"/>
    </row>
    <row r="254" spans="3:27" x14ac:dyDescent="0.25">
      <c r="C254" s="95"/>
      <c r="D254" s="95"/>
      <c r="E254" s="91"/>
      <c r="F254" s="91"/>
      <c r="G254" s="91"/>
      <c r="H254" s="96"/>
      <c r="I254" s="97"/>
      <c r="J254" s="91"/>
      <c r="K254" s="94"/>
      <c r="L254" s="104"/>
      <c r="M254" s="105"/>
      <c r="N254" s="93"/>
      <c r="O254" s="106"/>
      <c r="P254" s="93"/>
      <c r="Q254" s="93"/>
      <c r="R254" s="93"/>
      <c r="S254" s="110"/>
      <c r="T254" s="107"/>
      <c r="V254" s="91"/>
      <c r="W254" s="91"/>
      <c r="X254" s="91"/>
      <c r="Y254" s="91"/>
      <c r="Z254" s="91"/>
      <c r="AA254" s="91"/>
    </row>
    <row r="255" spans="3:27" x14ac:dyDescent="0.25">
      <c r="C255" s="95"/>
      <c r="D255" s="95"/>
      <c r="E255" s="91"/>
      <c r="F255" s="91"/>
      <c r="G255" s="91"/>
      <c r="H255" s="96"/>
      <c r="I255" s="97"/>
      <c r="J255" s="91"/>
      <c r="K255" s="94"/>
      <c r="L255" s="104"/>
      <c r="M255" s="105"/>
      <c r="N255" s="93"/>
      <c r="O255" s="106"/>
      <c r="P255" s="93"/>
      <c r="Q255" s="93"/>
      <c r="R255" s="93"/>
      <c r="S255" s="110"/>
      <c r="T255" s="107"/>
      <c r="V255" s="91"/>
      <c r="W255" s="91"/>
      <c r="X255" s="91"/>
      <c r="Y255" s="91"/>
      <c r="Z255" s="91"/>
      <c r="AA255" s="91"/>
    </row>
    <row r="256" spans="3:27" x14ac:dyDescent="0.25">
      <c r="C256" s="95"/>
      <c r="D256" s="95"/>
      <c r="E256" s="91"/>
      <c r="F256" s="91"/>
      <c r="G256" s="91"/>
      <c r="H256" s="96"/>
      <c r="I256" s="97"/>
      <c r="J256" s="91"/>
      <c r="K256" s="94"/>
      <c r="L256" s="104"/>
      <c r="M256" s="105"/>
      <c r="N256" s="93"/>
      <c r="O256" s="106"/>
      <c r="P256" s="93"/>
      <c r="Q256" s="93"/>
      <c r="R256" s="93"/>
      <c r="S256" s="110"/>
      <c r="T256" s="107"/>
      <c r="V256" s="91"/>
      <c r="W256" s="91"/>
      <c r="X256" s="91"/>
      <c r="Y256" s="91"/>
      <c r="Z256" s="91"/>
      <c r="AA256" s="91"/>
    </row>
    <row r="257" spans="3:27" x14ac:dyDescent="0.25">
      <c r="C257" s="95"/>
      <c r="D257" s="95"/>
      <c r="E257" s="91"/>
      <c r="F257" s="91"/>
      <c r="G257" s="91"/>
      <c r="H257" s="96"/>
      <c r="I257" s="97"/>
      <c r="J257" s="91"/>
      <c r="K257" s="94"/>
      <c r="L257" s="104"/>
      <c r="M257" s="105"/>
      <c r="N257" s="93"/>
      <c r="O257" s="106"/>
      <c r="P257" s="93"/>
      <c r="Q257" s="93"/>
      <c r="R257" s="93"/>
      <c r="S257" s="110"/>
      <c r="T257" s="107"/>
      <c r="V257" s="91"/>
      <c r="W257" s="91"/>
      <c r="X257" s="91"/>
      <c r="Y257" s="91"/>
      <c r="Z257" s="91"/>
      <c r="AA257" s="91"/>
    </row>
    <row r="258" spans="3:27" x14ac:dyDescent="0.25">
      <c r="C258" s="95"/>
      <c r="D258" s="95"/>
      <c r="E258" s="91"/>
      <c r="F258" s="91"/>
      <c r="G258" s="91"/>
      <c r="H258" s="96"/>
      <c r="I258" s="97"/>
      <c r="J258" s="91"/>
      <c r="K258" s="94"/>
      <c r="L258" s="104"/>
      <c r="M258" s="105"/>
      <c r="N258" s="93"/>
      <c r="O258" s="106"/>
      <c r="P258" s="93"/>
      <c r="Q258" s="93"/>
      <c r="R258" s="93"/>
      <c r="S258" s="110"/>
      <c r="T258" s="107"/>
      <c r="V258" s="91"/>
      <c r="W258" s="91"/>
      <c r="X258" s="91"/>
      <c r="Y258" s="91"/>
      <c r="Z258" s="91"/>
      <c r="AA258" s="91"/>
    </row>
    <row r="259" spans="3:27" x14ac:dyDescent="0.25">
      <c r="C259" s="95"/>
      <c r="D259" s="95"/>
      <c r="E259" s="91"/>
      <c r="F259" s="91"/>
      <c r="G259" s="91"/>
      <c r="H259" s="96"/>
      <c r="I259" s="97"/>
      <c r="J259" s="91"/>
      <c r="K259" s="94"/>
      <c r="L259" s="104"/>
      <c r="M259" s="105"/>
      <c r="N259" s="93"/>
      <c r="O259" s="106"/>
      <c r="P259" s="93"/>
      <c r="Q259" s="93"/>
      <c r="R259" s="93"/>
      <c r="S259" s="110"/>
      <c r="T259" s="107"/>
      <c r="V259" s="91"/>
      <c r="W259" s="91"/>
      <c r="X259" s="91"/>
      <c r="Y259" s="91"/>
      <c r="Z259" s="91"/>
      <c r="AA259" s="91"/>
    </row>
    <row r="260" spans="3:27" x14ac:dyDescent="0.25">
      <c r="C260" s="95"/>
      <c r="D260" s="95"/>
      <c r="E260" s="91"/>
      <c r="F260" s="91"/>
      <c r="G260" s="91"/>
      <c r="H260" s="96"/>
      <c r="I260" s="97"/>
      <c r="J260" s="91"/>
      <c r="K260" s="94"/>
      <c r="L260" s="104"/>
      <c r="M260" s="105"/>
      <c r="N260" s="93"/>
      <c r="O260" s="106"/>
      <c r="P260" s="93"/>
      <c r="Q260" s="93"/>
      <c r="R260" s="93"/>
      <c r="S260" s="110"/>
      <c r="T260" s="107"/>
      <c r="V260" s="91"/>
      <c r="W260" s="91"/>
      <c r="X260" s="91"/>
      <c r="Y260" s="91"/>
      <c r="Z260" s="91"/>
      <c r="AA260" s="91"/>
    </row>
    <row r="261" spans="3:27" x14ac:dyDescent="0.25">
      <c r="C261" s="95"/>
      <c r="D261" s="95"/>
      <c r="E261" s="91"/>
      <c r="F261" s="91"/>
      <c r="G261" s="91"/>
      <c r="H261" s="96"/>
      <c r="I261" s="97"/>
      <c r="J261" s="91"/>
      <c r="K261" s="94"/>
      <c r="L261" s="104"/>
      <c r="M261" s="105"/>
      <c r="N261" s="93"/>
      <c r="O261" s="106"/>
      <c r="P261" s="93"/>
      <c r="Q261" s="93"/>
      <c r="R261" s="93"/>
      <c r="S261" s="110"/>
      <c r="T261" s="107"/>
      <c r="V261" s="91"/>
      <c r="W261" s="91"/>
      <c r="X261" s="91"/>
      <c r="Y261" s="91"/>
      <c r="Z261" s="91"/>
      <c r="AA261" s="91"/>
    </row>
    <row r="262" spans="3:27" x14ac:dyDescent="0.25">
      <c r="C262" s="95"/>
      <c r="D262" s="95"/>
      <c r="E262" s="91"/>
      <c r="F262" s="91"/>
      <c r="G262" s="91"/>
      <c r="H262" s="96"/>
      <c r="I262" s="97"/>
      <c r="J262" s="91"/>
      <c r="K262" s="94"/>
      <c r="L262" s="104"/>
      <c r="M262" s="105"/>
      <c r="N262" s="93"/>
      <c r="O262" s="106"/>
      <c r="P262" s="93"/>
      <c r="Q262" s="93"/>
      <c r="R262" s="93"/>
      <c r="S262" s="110"/>
      <c r="T262" s="107"/>
      <c r="V262" s="91"/>
      <c r="W262" s="91"/>
      <c r="X262" s="91"/>
      <c r="Y262" s="91"/>
      <c r="Z262" s="91"/>
      <c r="AA262" s="91"/>
    </row>
    <row r="263" spans="3:27" x14ac:dyDescent="0.25">
      <c r="C263" s="95"/>
      <c r="D263" s="95"/>
      <c r="E263" s="91"/>
      <c r="F263" s="91"/>
      <c r="G263" s="91"/>
      <c r="H263" s="96"/>
      <c r="I263" s="97"/>
      <c r="J263" s="91"/>
      <c r="K263" s="94"/>
      <c r="L263" s="104"/>
      <c r="M263" s="105"/>
      <c r="N263" s="93"/>
      <c r="O263" s="106"/>
      <c r="P263" s="93"/>
      <c r="Q263" s="93"/>
      <c r="R263" s="93"/>
      <c r="S263" s="110"/>
      <c r="T263" s="107"/>
      <c r="V263" s="91"/>
      <c r="W263" s="91"/>
      <c r="X263" s="91"/>
      <c r="Y263" s="91"/>
      <c r="Z263" s="91"/>
      <c r="AA263" s="91"/>
    </row>
    <row r="264" spans="3:27" x14ac:dyDescent="0.25">
      <c r="C264" s="95"/>
      <c r="D264" s="95"/>
      <c r="E264" s="91"/>
      <c r="F264" s="91"/>
      <c r="G264" s="91"/>
      <c r="H264" s="96"/>
      <c r="I264" s="97"/>
      <c r="J264" s="91"/>
      <c r="K264" s="94"/>
      <c r="L264" s="104"/>
      <c r="M264" s="105"/>
      <c r="N264" s="93"/>
      <c r="O264" s="106"/>
      <c r="P264" s="93"/>
      <c r="Q264" s="93"/>
      <c r="R264" s="93"/>
      <c r="S264" s="110"/>
      <c r="T264" s="107"/>
      <c r="V264" s="91"/>
      <c r="W264" s="91"/>
      <c r="X264" s="91"/>
      <c r="Y264" s="91"/>
      <c r="Z264" s="91"/>
      <c r="AA264" s="91"/>
    </row>
    <row r="265" spans="3:27" x14ac:dyDescent="0.25">
      <c r="C265" s="95"/>
      <c r="D265" s="95"/>
      <c r="E265" s="91"/>
      <c r="F265" s="91"/>
      <c r="G265" s="91"/>
      <c r="H265" s="96"/>
      <c r="I265" s="97"/>
      <c r="J265" s="91"/>
      <c r="K265" s="94"/>
      <c r="L265" s="104"/>
      <c r="M265" s="105"/>
      <c r="N265" s="93"/>
      <c r="O265" s="106"/>
      <c r="P265" s="93"/>
      <c r="Q265" s="93"/>
      <c r="R265" s="93"/>
      <c r="S265" s="110"/>
      <c r="T265" s="107"/>
      <c r="V265" s="91"/>
      <c r="W265" s="91"/>
      <c r="X265" s="91"/>
      <c r="Y265" s="91"/>
      <c r="Z265" s="91"/>
      <c r="AA265" s="91"/>
    </row>
    <row r="266" spans="3:27" x14ac:dyDescent="0.25">
      <c r="C266" s="95"/>
      <c r="D266" s="95"/>
      <c r="E266" s="91"/>
      <c r="F266" s="91"/>
      <c r="G266" s="91"/>
      <c r="H266" s="96"/>
      <c r="I266" s="97"/>
      <c r="J266" s="91"/>
      <c r="K266" s="94"/>
      <c r="L266" s="104"/>
      <c r="M266" s="105"/>
      <c r="N266" s="93"/>
      <c r="O266" s="106"/>
      <c r="P266" s="93"/>
      <c r="Q266" s="93"/>
      <c r="R266" s="93"/>
      <c r="S266" s="110"/>
      <c r="T266" s="107"/>
      <c r="V266" s="91"/>
      <c r="W266" s="91"/>
      <c r="X266" s="91"/>
      <c r="Y266" s="91"/>
      <c r="Z266" s="91"/>
      <c r="AA266" s="91"/>
    </row>
    <row r="267" spans="3:27" x14ac:dyDescent="0.25">
      <c r="C267" s="95"/>
      <c r="D267" s="95"/>
      <c r="E267" s="91"/>
      <c r="F267" s="91"/>
      <c r="G267" s="91"/>
      <c r="H267" s="96"/>
      <c r="I267" s="97"/>
      <c r="J267" s="91"/>
      <c r="K267" s="94"/>
      <c r="L267" s="104"/>
      <c r="M267" s="105"/>
      <c r="N267" s="93"/>
      <c r="O267" s="106"/>
      <c r="P267" s="93"/>
      <c r="Q267" s="93"/>
      <c r="R267" s="93"/>
      <c r="S267" s="110"/>
      <c r="T267" s="107"/>
      <c r="V267" s="91"/>
      <c r="W267" s="91"/>
      <c r="X267" s="91"/>
      <c r="Y267" s="91"/>
      <c r="Z267" s="91"/>
      <c r="AA267" s="91"/>
    </row>
    <row r="268" spans="3:27" x14ac:dyDescent="0.25">
      <c r="C268" s="95"/>
      <c r="D268" s="95"/>
      <c r="E268" s="91"/>
      <c r="F268" s="91"/>
      <c r="G268" s="91"/>
      <c r="H268" s="96"/>
      <c r="I268" s="97"/>
      <c r="J268" s="91"/>
      <c r="K268" s="94"/>
      <c r="L268" s="104"/>
      <c r="M268" s="105"/>
      <c r="N268" s="93"/>
      <c r="O268" s="106"/>
      <c r="P268" s="93"/>
      <c r="Q268" s="93"/>
      <c r="R268" s="93"/>
      <c r="S268" s="110"/>
      <c r="T268" s="107"/>
      <c r="V268" s="91"/>
      <c r="W268" s="91"/>
      <c r="X268" s="91"/>
      <c r="Y268" s="91"/>
      <c r="Z268" s="91"/>
      <c r="AA268" s="91"/>
    </row>
    <row r="269" spans="3:27" x14ac:dyDescent="0.25">
      <c r="C269" s="95"/>
      <c r="D269" s="95"/>
      <c r="E269" s="91"/>
      <c r="F269" s="91"/>
      <c r="G269" s="91"/>
      <c r="H269" s="96"/>
      <c r="I269" s="97"/>
      <c r="J269" s="91"/>
      <c r="K269" s="94"/>
      <c r="L269" s="104"/>
      <c r="M269" s="105"/>
      <c r="N269" s="93"/>
      <c r="O269" s="106"/>
      <c r="P269" s="93"/>
      <c r="Q269" s="93"/>
      <c r="R269" s="93"/>
      <c r="S269" s="110"/>
      <c r="T269" s="107"/>
      <c r="V269" s="91"/>
      <c r="W269" s="91"/>
      <c r="X269" s="91"/>
      <c r="Y269" s="91"/>
      <c r="Z269" s="91"/>
      <c r="AA269" s="91"/>
    </row>
    <row r="270" spans="3:27" x14ac:dyDescent="0.25">
      <c r="C270" s="95"/>
      <c r="D270" s="95"/>
      <c r="E270" s="91"/>
      <c r="F270" s="91"/>
      <c r="G270" s="91"/>
      <c r="H270" s="96"/>
      <c r="I270" s="97"/>
      <c r="J270" s="91"/>
      <c r="K270" s="94"/>
      <c r="L270" s="104"/>
      <c r="M270" s="105"/>
      <c r="N270" s="93"/>
      <c r="O270" s="106"/>
      <c r="P270" s="93"/>
      <c r="Q270" s="93"/>
      <c r="R270" s="93"/>
      <c r="S270" s="110"/>
      <c r="T270" s="107"/>
      <c r="V270" s="91"/>
      <c r="W270" s="91"/>
      <c r="X270" s="91"/>
      <c r="Y270" s="91"/>
      <c r="Z270" s="91"/>
      <c r="AA270" s="91"/>
    </row>
    <row r="271" spans="3:27" x14ac:dyDescent="0.25">
      <c r="C271" s="95"/>
      <c r="D271" s="95"/>
      <c r="E271" s="91"/>
      <c r="F271" s="91"/>
      <c r="G271" s="91"/>
      <c r="H271" s="96"/>
      <c r="I271" s="97"/>
      <c r="J271" s="91"/>
      <c r="K271" s="94"/>
      <c r="L271" s="104"/>
      <c r="M271" s="105"/>
      <c r="N271" s="93"/>
      <c r="O271" s="106"/>
      <c r="P271" s="93"/>
      <c r="Q271" s="93"/>
      <c r="R271" s="93"/>
      <c r="S271" s="110"/>
      <c r="T271" s="107"/>
      <c r="V271" s="91"/>
      <c r="W271" s="91"/>
      <c r="X271" s="91"/>
      <c r="Y271" s="91"/>
      <c r="Z271" s="91"/>
      <c r="AA271" s="91"/>
    </row>
    <row r="272" spans="3:27" x14ac:dyDescent="0.25">
      <c r="C272" s="95"/>
      <c r="D272" s="95"/>
      <c r="E272" s="91"/>
      <c r="F272" s="91"/>
      <c r="G272" s="91"/>
      <c r="H272" s="96"/>
      <c r="I272" s="97"/>
      <c r="J272" s="91"/>
      <c r="K272" s="94"/>
      <c r="L272" s="104"/>
      <c r="M272" s="105"/>
      <c r="N272" s="93"/>
      <c r="O272" s="106"/>
      <c r="P272" s="93"/>
      <c r="Q272" s="93"/>
      <c r="R272" s="93"/>
      <c r="S272" s="110"/>
      <c r="T272" s="107"/>
      <c r="V272" s="91"/>
      <c r="W272" s="91"/>
      <c r="X272" s="91"/>
      <c r="Y272" s="91"/>
      <c r="Z272" s="91"/>
      <c r="AA272" s="91"/>
    </row>
    <row r="273" spans="3:27" x14ac:dyDescent="0.25">
      <c r="C273" s="95"/>
      <c r="D273" s="95"/>
      <c r="E273" s="91"/>
      <c r="F273" s="91"/>
      <c r="G273" s="91"/>
      <c r="H273" s="96"/>
      <c r="I273" s="97"/>
      <c r="J273" s="91"/>
      <c r="K273" s="94"/>
      <c r="L273" s="104"/>
      <c r="M273" s="105"/>
      <c r="N273" s="93"/>
      <c r="O273" s="106"/>
      <c r="P273" s="93"/>
      <c r="Q273" s="93"/>
      <c r="R273" s="93"/>
      <c r="S273" s="110"/>
      <c r="T273" s="107"/>
      <c r="V273" s="91"/>
      <c r="W273" s="91"/>
      <c r="X273" s="91"/>
      <c r="Y273" s="91"/>
      <c r="Z273" s="91"/>
      <c r="AA273" s="91"/>
    </row>
    <row r="274" spans="3:27" x14ac:dyDescent="0.25">
      <c r="C274" s="95"/>
      <c r="D274" s="95"/>
      <c r="E274" s="91"/>
      <c r="F274" s="91"/>
      <c r="G274" s="91"/>
      <c r="H274" s="96"/>
      <c r="I274" s="97"/>
      <c r="J274" s="91"/>
      <c r="K274" s="94"/>
      <c r="L274" s="104"/>
      <c r="M274" s="105"/>
      <c r="N274" s="93"/>
      <c r="O274" s="106"/>
      <c r="P274" s="93"/>
      <c r="Q274" s="93"/>
      <c r="R274" s="93"/>
      <c r="S274" s="110"/>
      <c r="T274" s="107"/>
      <c r="V274" s="91"/>
      <c r="W274" s="91"/>
      <c r="X274" s="91"/>
      <c r="Y274" s="91"/>
      <c r="Z274" s="91"/>
      <c r="AA274" s="91"/>
    </row>
    <row r="275" spans="3:27" x14ac:dyDescent="0.25">
      <c r="C275" s="95"/>
      <c r="D275" s="95"/>
      <c r="E275" s="91"/>
      <c r="F275" s="91"/>
      <c r="G275" s="91"/>
      <c r="H275" s="96"/>
      <c r="I275" s="97"/>
      <c r="J275" s="91"/>
      <c r="K275" s="94"/>
      <c r="L275" s="104"/>
      <c r="M275" s="105"/>
      <c r="N275" s="93"/>
      <c r="O275" s="106"/>
      <c r="P275" s="93"/>
      <c r="Q275" s="93"/>
      <c r="R275" s="93"/>
      <c r="S275" s="110"/>
      <c r="T275" s="107"/>
      <c r="V275" s="91"/>
      <c r="W275" s="91"/>
      <c r="X275" s="91"/>
      <c r="Y275" s="91"/>
      <c r="Z275" s="91"/>
      <c r="AA275" s="91"/>
    </row>
    <row r="276" spans="3:27" x14ac:dyDescent="0.25">
      <c r="C276" s="95"/>
      <c r="D276" s="95"/>
      <c r="E276" s="91"/>
      <c r="F276" s="91"/>
      <c r="G276" s="91"/>
      <c r="H276" s="96"/>
      <c r="I276" s="97"/>
      <c r="J276" s="91"/>
      <c r="K276" s="94"/>
      <c r="L276" s="104"/>
      <c r="M276" s="105"/>
      <c r="N276" s="93"/>
      <c r="O276" s="106"/>
      <c r="P276" s="93"/>
      <c r="Q276" s="93"/>
      <c r="R276" s="93"/>
      <c r="S276" s="110"/>
      <c r="T276" s="107"/>
      <c r="V276" s="91"/>
      <c r="W276" s="91"/>
      <c r="X276" s="91"/>
      <c r="Y276" s="91"/>
      <c r="Z276" s="91"/>
      <c r="AA276" s="91"/>
    </row>
    <row r="277" spans="3:27" x14ac:dyDescent="0.25">
      <c r="C277" s="95"/>
      <c r="D277" s="95"/>
      <c r="E277" s="91"/>
      <c r="F277" s="91"/>
      <c r="G277" s="91"/>
      <c r="H277" s="96"/>
      <c r="I277" s="97"/>
      <c r="J277" s="91"/>
      <c r="K277" s="94"/>
      <c r="L277" s="104"/>
      <c r="M277" s="105"/>
      <c r="N277" s="93"/>
      <c r="O277" s="106"/>
      <c r="P277" s="93"/>
      <c r="Q277" s="93"/>
      <c r="R277" s="93"/>
      <c r="S277" s="110"/>
      <c r="T277" s="107"/>
      <c r="V277" s="91"/>
      <c r="W277" s="91"/>
      <c r="X277" s="91"/>
      <c r="Y277" s="91"/>
      <c r="Z277" s="91"/>
      <c r="AA277" s="91"/>
    </row>
    <row r="278" spans="3:27" x14ac:dyDescent="0.25">
      <c r="C278" s="95"/>
      <c r="D278" s="95"/>
      <c r="E278" s="91"/>
      <c r="F278" s="91"/>
      <c r="G278" s="91"/>
      <c r="H278" s="96"/>
      <c r="I278" s="97"/>
      <c r="J278" s="91"/>
      <c r="K278" s="94"/>
      <c r="L278" s="104"/>
      <c r="M278" s="105"/>
      <c r="N278" s="93"/>
      <c r="O278" s="106"/>
      <c r="P278" s="93"/>
      <c r="Q278" s="93"/>
      <c r="R278" s="93"/>
      <c r="S278" s="110"/>
      <c r="T278" s="107"/>
      <c r="V278" s="91"/>
      <c r="W278" s="91"/>
      <c r="X278" s="91"/>
      <c r="Y278" s="91"/>
      <c r="Z278" s="91"/>
      <c r="AA278" s="91"/>
    </row>
    <row r="279" spans="3:27" x14ac:dyDescent="0.25">
      <c r="C279" s="95"/>
      <c r="D279" s="95"/>
      <c r="E279" s="91"/>
      <c r="F279" s="91"/>
      <c r="G279" s="91"/>
      <c r="H279" s="96"/>
      <c r="I279" s="97"/>
      <c r="J279" s="91"/>
      <c r="K279" s="94"/>
      <c r="L279" s="104"/>
      <c r="M279" s="105"/>
      <c r="N279" s="93"/>
      <c r="O279" s="106"/>
      <c r="P279" s="93"/>
      <c r="Q279" s="93"/>
      <c r="R279" s="93"/>
      <c r="S279" s="110"/>
      <c r="T279" s="107"/>
      <c r="V279" s="91"/>
      <c r="W279" s="91"/>
      <c r="X279" s="91"/>
      <c r="Y279" s="91"/>
      <c r="Z279" s="91"/>
      <c r="AA279" s="91"/>
    </row>
    <row r="280" spans="3:27" x14ac:dyDescent="0.25">
      <c r="C280" s="95"/>
      <c r="D280" s="95"/>
      <c r="E280" s="91"/>
      <c r="F280" s="91"/>
      <c r="G280" s="91"/>
      <c r="H280" s="96"/>
      <c r="I280" s="97"/>
      <c r="J280" s="91"/>
      <c r="K280" s="94"/>
      <c r="L280" s="104"/>
      <c r="M280" s="105"/>
      <c r="N280" s="93"/>
      <c r="O280" s="106"/>
      <c r="P280" s="93"/>
      <c r="Q280" s="93"/>
      <c r="R280" s="93"/>
      <c r="S280" s="110"/>
      <c r="T280" s="107"/>
      <c r="V280" s="91"/>
      <c r="W280" s="91"/>
      <c r="X280" s="91"/>
      <c r="Y280" s="91"/>
      <c r="Z280" s="91"/>
      <c r="AA280" s="91"/>
    </row>
    <row r="281" spans="3:27" x14ac:dyDescent="0.25">
      <c r="C281" s="95"/>
      <c r="D281" s="95"/>
      <c r="E281" s="91"/>
      <c r="F281" s="91"/>
      <c r="G281" s="91"/>
      <c r="H281" s="96"/>
      <c r="I281" s="97"/>
      <c r="J281" s="91"/>
      <c r="K281" s="94"/>
      <c r="L281" s="104"/>
      <c r="M281" s="105"/>
      <c r="N281" s="93"/>
      <c r="O281" s="106"/>
      <c r="P281" s="93"/>
      <c r="Q281" s="93"/>
      <c r="R281" s="93"/>
      <c r="S281" s="110"/>
      <c r="T281" s="107"/>
      <c r="V281" s="91"/>
      <c r="W281" s="91"/>
      <c r="X281" s="91"/>
      <c r="Y281" s="91"/>
      <c r="Z281" s="91"/>
      <c r="AA281" s="91"/>
    </row>
    <row r="282" spans="3:27" x14ac:dyDescent="0.25">
      <c r="C282" s="95"/>
      <c r="D282" s="95"/>
      <c r="E282" s="91"/>
      <c r="F282" s="91"/>
      <c r="G282" s="91"/>
      <c r="H282" s="96"/>
      <c r="I282" s="97"/>
      <c r="J282" s="91"/>
      <c r="K282" s="94"/>
      <c r="L282" s="104"/>
      <c r="M282" s="105"/>
      <c r="N282" s="93"/>
      <c r="O282" s="106"/>
      <c r="P282" s="93"/>
      <c r="Q282" s="93"/>
      <c r="R282" s="93"/>
      <c r="S282" s="110"/>
      <c r="T282" s="107"/>
      <c r="V282" s="91"/>
      <c r="W282" s="91"/>
      <c r="X282" s="91"/>
      <c r="Y282" s="91"/>
      <c r="Z282" s="91"/>
      <c r="AA282" s="91"/>
    </row>
    <row r="283" spans="3:27" x14ac:dyDescent="0.25">
      <c r="C283" s="95"/>
      <c r="D283" s="95"/>
      <c r="E283" s="91"/>
      <c r="F283" s="91"/>
      <c r="G283" s="91"/>
      <c r="H283" s="96"/>
      <c r="I283" s="97"/>
      <c r="J283" s="91"/>
      <c r="K283" s="94"/>
      <c r="L283" s="104"/>
      <c r="M283" s="105"/>
      <c r="N283" s="93"/>
      <c r="O283" s="106"/>
      <c r="P283" s="93"/>
      <c r="Q283" s="93"/>
      <c r="R283" s="93"/>
      <c r="S283" s="110"/>
      <c r="T283" s="107"/>
      <c r="V283" s="91"/>
      <c r="W283" s="91"/>
      <c r="X283" s="91"/>
      <c r="Y283" s="91"/>
      <c r="Z283" s="91"/>
      <c r="AA283" s="91"/>
    </row>
    <row r="284" spans="3:27" x14ac:dyDescent="0.25">
      <c r="C284" s="95"/>
      <c r="D284" s="95"/>
      <c r="E284" s="91"/>
      <c r="F284" s="91"/>
      <c r="G284" s="91"/>
      <c r="H284" s="96"/>
      <c r="I284" s="97"/>
      <c r="J284" s="91"/>
      <c r="K284" s="94"/>
      <c r="L284" s="104"/>
      <c r="M284" s="105"/>
      <c r="N284" s="93"/>
      <c r="O284" s="106"/>
      <c r="P284" s="93"/>
      <c r="Q284" s="93"/>
      <c r="R284" s="93"/>
      <c r="S284" s="110"/>
      <c r="T284" s="107"/>
      <c r="V284" s="91"/>
      <c r="W284" s="91"/>
      <c r="X284" s="91"/>
      <c r="Y284" s="91"/>
      <c r="Z284" s="91"/>
      <c r="AA284" s="91"/>
    </row>
    <row r="285" spans="3:27" x14ac:dyDescent="0.25">
      <c r="C285" s="95"/>
      <c r="D285" s="95"/>
      <c r="E285" s="91"/>
      <c r="F285" s="91"/>
      <c r="G285" s="91"/>
      <c r="H285" s="96"/>
      <c r="I285" s="97"/>
      <c r="J285" s="91"/>
      <c r="K285" s="94"/>
      <c r="L285" s="104"/>
      <c r="M285" s="105"/>
      <c r="N285" s="93"/>
      <c r="O285" s="106"/>
      <c r="P285" s="93"/>
      <c r="Q285" s="93"/>
      <c r="R285" s="93"/>
      <c r="S285" s="110"/>
      <c r="T285" s="107"/>
      <c r="V285" s="91"/>
      <c r="W285" s="91"/>
      <c r="X285" s="91"/>
      <c r="Y285" s="91"/>
      <c r="Z285" s="91"/>
      <c r="AA285" s="91"/>
    </row>
    <row r="286" spans="3:27" x14ac:dyDescent="0.25">
      <c r="C286" s="95"/>
      <c r="D286" s="95"/>
      <c r="E286" s="91"/>
      <c r="F286" s="91"/>
      <c r="G286" s="91"/>
      <c r="H286" s="96"/>
      <c r="I286" s="97"/>
      <c r="J286" s="91"/>
      <c r="K286" s="94"/>
      <c r="L286" s="104"/>
      <c r="M286" s="105"/>
      <c r="N286" s="93"/>
      <c r="O286" s="106"/>
      <c r="P286" s="93"/>
      <c r="Q286" s="93"/>
      <c r="R286" s="93"/>
      <c r="S286" s="110"/>
      <c r="T286" s="107"/>
      <c r="V286" s="91"/>
      <c r="W286" s="91"/>
      <c r="X286" s="91"/>
      <c r="Y286" s="91"/>
      <c r="Z286" s="91"/>
      <c r="AA286" s="91"/>
    </row>
    <row r="287" spans="3:27" x14ac:dyDescent="0.25">
      <c r="C287" s="95"/>
      <c r="D287" s="95"/>
      <c r="E287" s="91"/>
      <c r="F287" s="91"/>
      <c r="G287" s="91"/>
      <c r="H287" s="96"/>
      <c r="I287" s="97"/>
      <c r="J287" s="91"/>
      <c r="K287" s="94"/>
      <c r="L287" s="104"/>
      <c r="M287" s="105"/>
      <c r="N287" s="93"/>
      <c r="O287" s="106"/>
      <c r="P287" s="93"/>
      <c r="Q287" s="93"/>
      <c r="R287" s="93"/>
      <c r="S287" s="110"/>
      <c r="T287" s="107"/>
      <c r="V287" s="91"/>
      <c r="W287" s="91"/>
      <c r="X287" s="91"/>
      <c r="Y287" s="91"/>
      <c r="Z287" s="91"/>
      <c r="AA287" s="91"/>
    </row>
    <row r="288" spans="3:27" x14ac:dyDescent="0.25">
      <c r="C288" s="95"/>
      <c r="D288" s="95"/>
      <c r="E288" s="91"/>
      <c r="F288" s="91"/>
      <c r="G288" s="91"/>
      <c r="H288" s="96"/>
      <c r="I288" s="97"/>
      <c r="J288" s="91"/>
      <c r="K288" s="94"/>
      <c r="L288" s="104"/>
      <c r="M288" s="105"/>
      <c r="N288" s="93"/>
      <c r="O288" s="106"/>
      <c r="P288" s="93"/>
      <c r="Q288" s="93"/>
      <c r="R288" s="93"/>
      <c r="S288" s="110"/>
      <c r="T288" s="107"/>
      <c r="V288" s="91"/>
      <c r="W288" s="91"/>
      <c r="X288" s="91"/>
      <c r="Y288" s="91"/>
      <c r="Z288" s="91"/>
      <c r="AA288" s="91"/>
    </row>
    <row r="289" spans="3:27" x14ac:dyDescent="0.25">
      <c r="C289" s="95"/>
      <c r="D289" s="95"/>
      <c r="E289" s="91"/>
      <c r="F289" s="91"/>
      <c r="G289" s="91"/>
      <c r="H289" s="96"/>
      <c r="I289" s="97"/>
      <c r="J289" s="91"/>
      <c r="K289" s="94"/>
      <c r="L289" s="104"/>
      <c r="M289" s="105"/>
      <c r="N289" s="93"/>
      <c r="O289" s="106"/>
      <c r="P289" s="93"/>
      <c r="Q289" s="93"/>
      <c r="R289" s="93"/>
      <c r="S289" s="110"/>
      <c r="T289" s="107"/>
      <c r="V289" s="91"/>
      <c r="W289" s="91"/>
      <c r="X289" s="91"/>
      <c r="Y289" s="91"/>
      <c r="Z289" s="91"/>
      <c r="AA289" s="91"/>
    </row>
    <row r="290" spans="3:27" x14ac:dyDescent="0.25">
      <c r="C290" s="95"/>
      <c r="D290" s="95"/>
      <c r="E290" s="91"/>
      <c r="F290" s="91"/>
      <c r="G290" s="91"/>
      <c r="H290" s="96"/>
      <c r="I290" s="97"/>
      <c r="J290" s="91"/>
      <c r="K290" s="94"/>
      <c r="L290" s="104"/>
      <c r="M290" s="105"/>
      <c r="N290" s="93"/>
      <c r="O290" s="106"/>
      <c r="P290" s="93"/>
      <c r="Q290" s="93"/>
      <c r="R290" s="93"/>
      <c r="S290" s="110"/>
      <c r="T290" s="107"/>
      <c r="V290" s="91"/>
      <c r="W290" s="91"/>
      <c r="X290" s="91"/>
      <c r="Y290" s="91"/>
      <c r="Z290" s="91"/>
      <c r="AA290" s="91"/>
    </row>
    <row r="291" spans="3:27" x14ac:dyDescent="0.25">
      <c r="C291" s="95"/>
      <c r="D291" s="95"/>
      <c r="E291" s="91"/>
      <c r="F291" s="91"/>
      <c r="G291" s="91"/>
      <c r="H291" s="96"/>
      <c r="I291" s="97"/>
      <c r="J291" s="91"/>
      <c r="K291" s="94"/>
      <c r="L291" s="104"/>
      <c r="M291" s="105"/>
      <c r="N291" s="93"/>
      <c r="O291" s="106"/>
      <c r="P291" s="93"/>
      <c r="Q291" s="93"/>
      <c r="R291" s="93"/>
      <c r="S291" s="110"/>
      <c r="T291" s="107"/>
      <c r="V291" s="91"/>
      <c r="W291" s="91"/>
      <c r="X291" s="91"/>
      <c r="Y291" s="91"/>
      <c r="Z291" s="91"/>
      <c r="AA291" s="91"/>
    </row>
    <row r="292" spans="3:27" x14ac:dyDescent="0.25">
      <c r="C292" s="95"/>
      <c r="D292" s="95"/>
      <c r="E292" s="91"/>
      <c r="F292" s="91"/>
      <c r="G292" s="91"/>
      <c r="H292" s="96"/>
      <c r="I292" s="97"/>
      <c r="J292" s="91"/>
      <c r="K292" s="94"/>
      <c r="L292" s="104"/>
      <c r="M292" s="105"/>
      <c r="N292" s="93"/>
      <c r="O292" s="106"/>
      <c r="P292" s="93"/>
      <c r="Q292" s="93"/>
      <c r="R292" s="93"/>
      <c r="S292" s="110"/>
      <c r="T292" s="107"/>
      <c r="V292" s="91"/>
      <c r="W292" s="91"/>
      <c r="X292" s="91"/>
      <c r="Y292" s="91"/>
      <c r="Z292" s="91"/>
      <c r="AA292" s="91"/>
    </row>
    <row r="293" spans="3:27" x14ac:dyDescent="0.25">
      <c r="C293" s="95"/>
      <c r="D293" s="95"/>
      <c r="E293" s="91"/>
      <c r="F293" s="91"/>
      <c r="G293" s="91"/>
      <c r="H293" s="96"/>
      <c r="I293" s="97"/>
      <c r="J293" s="91"/>
      <c r="K293" s="94"/>
      <c r="L293" s="104"/>
      <c r="M293" s="105"/>
      <c r="N293" s="93"/>
      <c r="O293" s="106"/>
      <c r="P293" s="93"/>
      <c r="Q293" s="93"/>
      <c r="R293" s="93"/>
      <c r="S293" s="110"/>
      <c r="T293" s="107"/>
      <c r="V293" s="91"/>
      <c r="W293" s="91"/>
      <c r="X293" s="91"/>
      <c r="Y293" s="91"/>
      <c r="Z293" s="91"/>
      <c r="AA293" s="91"/>
    </row>
    <row r="294" spans="3:27" x14ac:dyDescent="0.25">
      <c r="C294" s="95"/>
      <c r="D294" s="95"/>
      <c r="E294" s="91"/>
      <c r="F294" s="91"/>
      <c r="G294" s="91"/>
      <c r="H294" s="96"/>
      <c r="I294" s="97"/>
      <c r="J294" s="91"/>
      <c r="K294" s="94"/>
      <c r="L294" s="104"/>
      <c r="M294" s="105"/>
      <c r="N294" s="93"/>
      <c r="O294" s="106"/>
      <c r="P294" s="93"/>
      <c r="Q294" s="93"/>
      <c r="R294" s="93"/>
      <c r="S294" s="110"/>
      <c r="T294" s="107"/>
      <c r="V294" s="91"/>
      <c r="W294" s="91"/>
      <c r="X294" s="91"/>
      <c r="Y294" s="91"/>
      <c r="Z294" s="91"/>
      <c r="AA294" s="91"/>
    </row>
    <row r="295" spans="3:27" x14ac:dyDescent="0.25">
      <c r="C295" s="95"/>
      <c r="D295" s="95"/>
      <c r="E295" s="91"/>
      <c r="F295" s="91"/>
      <c r="G295" s="91"/>
      <c r="H295" s="96"/>
      <c r="I295" s="97"/>
      <c r="J295" s="91"/>
      <c r="K295" s="94"/>
      <c r="L295" s="104"/>
      <c r="M295" s="105"/>
      <c r="N295" s="93"/>
      <c r="O295" s="106"/>
      <c r="P295" s="93"/>
      <c r="Q295" s="93"/>
      <c r="R295" s="93"/>
      <c r="S295" s="110"/>
      <c r="T295" s="107"/>
      <c r="V295" s="91"/>
      <c r="W295" s="91"/>
      <c r="X295" s="91"/>
      <c r="Y295" s="91"/>
      <c r="Z295" s="91"/>
      <c r="AA295" s="91"/>
    </row>
    <row r="296" spans="3:27" x14ac:dyDescent="0.25">
      <c r="C296" s="95"/>
      <c r="D296" s="95"/>
      <c r="E296" s="91"/>
      <c r="F296" s="91"/>
      <c r="G296" s="91"/>
      <c r="H296" s="96"/>
      <c r="I296" s="97"/>
      <c r="J296" s="91"/>
      <c r="K296" s="94"/>
      <c r="L296" s="104"/>
      <c r="M296" s="105"/>
      <c r="N296" s="93"/>
      <c r="O296" s="106"/>
      <c r="P296" s="93"/>
      <c r="Q296" s="93"/>
      <c r="R296" s="93"/>
      <c r="S296" s="110"/>
      <c r="T296" s="107"/>
      <c r="V296" s="91"/>
      <c r="W296" s="91"/>
      <c r="X296" s="91"/>
      <c r="Y296" s="91"/>
      <c r="Z296" s="91"/>
      <c r="AA296" s="91"/>
    </row>
    <row r="297" spans="3:27" x14ac:dyDescent="0.25">
      <c r="C297" s="95"/>
      <c r="D297" s="95"/>
      <c r="E297" s="91"/>
      <c r="F297" s="91"/>
      <c r="G297" s="91"/>
      <c r="H297" s="96"/>
      <c r="I297" s="97"/>
      <c r="J297" s="91"/>
      <c r="K297" s="94"/>
      <c r="L297" s="104"/>
      <c r="M297" s="105"/>
      <c r="N297" s="93"/>
      <c r="O297" s="106"/>
      <c r="P297" s="93"/>
      <c r="Q297" s="93"/>
      <c r="R297" s="93"/>
      <c r="S297" s="110"/>
      <c r="T297" s="107"/>
      <c r="V297" s="91"/>
      <c r="W297" s="91"/>
      <c r="X297" s="91"/>
      <c r="Y297" s="91"/>
      <c r="Z297" s="91"/>
      <c r="AA297" s="91"/>
    </row>
    <row r="298" spans="3:27" x14ac:dyDescent="0.25">
      <c r="C298" s="95"/>
      <c r="D298" s="95"/>
      <c r="E298" s="91"/>
      <c r="F298" s="91"/>
      <c r="G298" s="91"/>
      <c r="H298" s="96"/>
      <c r="I298" s="97"/>
      <c r="J298" s="91"/>
      <c r="K298" s="94"/>
      <c r="L298" s="104"/>
      <c r="M298" s="105"/>
      <c r="N298" s="93"/>
      <c r="O298" s="106"/>
      <c r="P298" s="93"/>
      <c r="Q298" s="93"/>
      <c r="R298" s="93"/>
      <c r="S298" s="110"/>
      <c r="T298" s="107"/>
      <c r="V298" s="91"/>
      <c r="W298" s="91"/>
      <c r="X298" s="91"/>
      <c r="Y298" s="91"/>
      <c r="Z298" s="91"/>
      <c r="AA298" s="91"/>
    </row>
    <row r="299" spans="3:27" x14ac:dyDescent="0.25">
      <c r="C299" s="95"/>
      <c r="D299" s="95"/>
      <c r="E299" s="91"/>
      <c r="F299" s="91"/>
      <c r="G299" s="91"/>
      <c r="H299" s="96"/>
      <c r="I299" s="97"/>
      <c r="J299" s="91"/>
      <c r="K299" s="94"/>
      <c r="L299" s="104"/>
      <c r="M299" s="105"/>
      <c r="N299" s="93"/>
      <c r="O299" s="106"/>
      <c r="P299" s="93"/>
      <c r="Q299" s="93"/>
      <c r="R299" s="93"/>
      <c r="S299" s="110"/>
      <c r="T299" s="107"/>
      <c r="V299" s="91"/>
      <c r="W299" s="91"/>
      <c r="X299" s="91"/>
      <c r="Y299" s="91"/>
      <c r="Z299" s="91"/>
      <c r="AA299" s="91"/>
    </row>
    <row r="300" spans="3:27" x14ac:dyDescent="0.25">
      <c r="C300" s="95"/>
      <c r="D300" s="95"/>
      <c r="E300" s="91"/>
      <c r="F300" s="91"/>
      <c r="G300" s="91"/>
      <c r="H300" s="96"/>
      <c r="I300" s="97"/>
      <c r="J300" s="91"/>
      <c r="K300" s="94"/>
      <c r="L300" s="104"/>
      <c r="M300" s="105"/>
      <c r="N300" s="93"/>
      <c r="O300" s="106"/>
      <c r="P300" s="93"/>
      <c r="Q300" s="93"/>
      <c r="R300" s="93"/>
      <c r="S300" s="110"/>
      <c r="T300" s="107"/>
      <c r="V300" s="91"/>
      <c r="W300" s="91"/>
      <c r="X300" s="91"/>
      <c r="Y300" s="91"/>
      <c r="Z300" s="91"/>
      <c r="AA300" s="91"/>
    </row>
    <row r="301" spans="3:27" x14ac:dyDescent="0.25">
      <c r="C301" s="95"/>
      <c r="D301" s="95"/>
      <c r="E301" s="91"/>
      <c r="F301" s="91"/>
      <c r="G301" s="91"/>
      <c r="H301" s="96"/>
      <c r="I301" s="97"/>
      <c r="J301" s="91"/>
      <c r="K301" s="94"/>
      <c r="L301" s="104"/>
      <c r="M301" s="105"/>
      <c r="N301" s="93"/>
      <c r="O301" s="106"/>
      <c r="P301" s="93"/>
      <c r="Q301" s="93"/>
      <c r="R301" s="93"/>
      <c r="S301" s="110"/>
      <c r="T301" s="107"/>
      <c r="V301" s="91"/>
      <c r="W301" s="91"/>
      <c r="X301" s="91"/>
      <c r="Y301" s="91"/>
      <c r="Z301" s="91"/>
      <c r="AA301" s="91"/>
    </row>
    <row r="302" spans="3:27" x14ac:dyDescent="0.25">
      <c r="C302" s="95"/>
      <c r="D302" s="95"/>
      <c r="E302" s="91"/>
      <c r="F302" s="91"/>
      <c r="G302" s="91"/>
      <c r="H302" s="96"/>
      <c r="I302" s="97"/>
      <c r="J302" s="91"/>
      <c r="K302" s="94"/>
      <c r="L302" s="104"/>
      <c r="M302" s="105"/>
      <c r="N302" s="93"/>
      <c r="O302" s="106"/>
      <c r="P302" s="93"/>
      <c r="Q302" s="93"/>
      <c r="R302" s="93"/>
      <c r="S302" s="110"/>
      <c r="T302" s="107"/>
      <c r="V302" s="91"/>
      <c r="W302" s="91"/>
      <c r="X302" s="91"/>
      <c r="Y302" s="91"/>
      <c r="Z302" s="91"/>
      <c r="AA302" s="91"/>
    </row>
    <row r="303" spans="3:27" x14ac:dyDescent="0.25">
      <c r="C303" s="95"/>
      <c r="D303" s="95"/>
      <c r="E303" s="91"/>
      <c r="F303" s="91"/>
      <c r="G303" s="91"/>
      <c r="H303" s="96"/>
      <c r="I303" s="97"/>
      <c r="J303" s="91"/>
      <c r="K303" s="94"/>
      <c r="L303" s="104"/>
      <c r="M303" s="105"/>
      <c r="N303" s="93"/>
      <c r="O303" s="106"/>
      <c r="P303" s="93"/>
      <c r="Q303" s="93"/>
      <c r="R303" s="93"/>
      <c r="S303" s="110"/>
      <c r="T303" s="107"/>
      <c r="V303" s="91"/>
      <c r="W303" s="91"/>
      <c r="X303" s="91"/>
      <c r="Y303" s="91"/>
      <c r="Z303" s="91"/>
      <c r="AA303" s="91"/>
    </row>
    <row r="304" spans="3:27" x14ac:dyDescent="0.25">
      <c r="C304" s="95"/>
      <c r="D304" s="95"/>
      <c r="E304" s="91"/>
      <c r="F304" s="91"/>
      <c r="G304" s="91"/>
      <c r="H304" s="96"/>
      <c r="I304" s="97"/>
      <c r="J304" s="91"/>
      <c r="K304" s="94"/>
      <c r="L304" s="104"/>
      <c r="M304" s="105"/>
      <c r="N304" s="93"/>
      <c r="O304" s="106"/>
      <c r="P304" s="93"/>
      <c r="Q304" s="93"/>
      <c r="R304" s="93"/>
      <c r="S304" s="110"/>
      <c r="T304" s="107"/>
      <c r="V304" s="91"/>
      <c r="W304" s="91"/>
      <c r="X304" s="91"/>
      <c r="Y304" s="91"/>
      <c r="Z304" s="91"/>
      <c r="AA304" s="91"/>
    </row>
    <row r="305" spans="3:27" x14ac:dyDescent="0.25">
      <c r="C305" s="95"/>
      <c r="D305" s="95"/>
      <c r="E305" s="91"/>
      <c r="F305" s="91"/>
      <c r="G305" s="91"/>
      <c r="H305" s="96"/>
      <c r="I305" s="97"/>
      <c r="J305" s="91"/>
      <c r="K305" s="94"/>
      <c r="L305" s="104"/>
      <c r="M305" s="105"/>
      <c r="N305" s="93"/>
      <c r="O305" s="106"/>
      <c r="P305" s="93"/>
      <c r="Q305" s="93"/>
      <c r="R305" s="93"/>
      <c r="S305" s="110"/>
      <c r="T305" s="107"/>
      <c r="V305" s="91"/>
      <c r="W305" s="91"/>
      <c r="X305" s="91"/>
      <c r="Y305" s="91"/>
      <c r="Z305" s="91"/>
      <c r="AA305" s="91"/>
    </row>
    <row r="306" spans="3:27" x14ac:dyDescent="0.25">
      <c r="C306" s="95"/>
      <c r="D306" s="95"/>
      <c r="E306" s="91"/>
      <c r="F306" s="91"/>
      <c r="G306" s="91"/>
      <c r="H306" s="96"/>
      <c r="I306" s="97"/>
      <c r="J306" s="91"/>
      <c r="K306" s="94"/>
      <c r="L306" s="104"/>
      <c r="M306" s="105"/>
      <c r="N306" s="93"/>
      <c r="O306" s="106"/>
      <c r="P306" s="93"/>
      <c r="Q306" s="93"/>
      <c r="R306" s="93"/>
      <c r="S306" s="110"/>
      <c r="T306" s="107"/>
      <c r="V306" s="91"/>
      <c r="W306" s="91"/>
      <c r="X306" s="91"/>
      <c r="Y306" s="91"/>
      <c r="Z306" s="91"/>
      <c r="AA306" s="91"/>
    </row>
    <row r="307" spans="3:27" x14ac:dyDescent="0.25">
      <c r="C307" s="95"/>
      <c r="D307" s="95"/>
      <c r="E307" s="91"/>
      <c r="F307" s="91"/>
      <c r="G307" s="91"/>
      <c r="H307" s="96"/>
      <c r="I307" s="97"/>
      <c r="J307" s="91"/>
      <c r="K307" s="94"/>
      <c r="L307" s="104"/>
      <c r="M307" s="105"/>
      <c r="N307" s="93"/>
      <c r="O307" s="106"/>
      <c r="P307" s="93"/>
      <c r="Q307" s="93"/>
      <c r="R307" s="93"/>
      <c r="S307" s="110"/>
      <c r="T307" s="107"/>
      <c r="V307" s="91"/>
      <c r="W307" s="91"/>
      <c r="X307" s="91"/>
      <c r="Y307" s="91"/>
      <c r="Z307" s="91"/>
      <c r="AA307" s="91"/>
    </row>
    <row r="308" spans="3:27" x14ac:dyDescent="0.25">
      <c r="C308" s="95"/>
      <c r="D308" s="95"/>
      <c r="E308" s="91"/>
      <c r="F308" s="91"/>
      <c r="G308" s="91"/>
      <c r="H308" s="96"/>
      <c r="I308" s="97"/>
      <c r="J308" s="91"/>
      <c r="K308" s="94"/>
      <c r="L308" s="104"/>
      <c r="M308" s="105"/>
      <c r="N308" s="93"/>
      <c r="O308" s="106"/>
      <c r="P308" s="93"/>
      <c r="Q308" s="93"/>
      <c r="R308" s="93"/>
      <c r="S308" s="110"/>
      <c r="T308" s="107"/>
      <c r="V308" s="91"/>
      <c r="W308" s="91"/>
      <c r="X308" s="91"/>
      <c r="Y308" s="91"/>
      <c r="Z308" s="91"/>
      <c r="AA308" s="91"/>
    </row>
    <row r="309" spans="3:27" x14ac:dyDescent="0.25">
      <c r="C309" s="95"/>
      <c r="D309" s="95"/>
      <c r="E309" s="91"/>
      <c r="F309" s="91"/>
      <c r="G309" s="91"/>
      <c r="H309" s="96"/>
      <c r="I309" s="97"/>
      <c r="J309" s="91"/>
      <c r="K309" s="94"/>
      <c r="L309" s="104"/>
      <c r="M309" s="105"/>
      <c r="N309" s="93"/>
      <c r="O309" s="106"/>
      <c r="P309" s="93"/>
      <c r="Q309" s="93"/>
      <c r="R309" s="93"/>
      <c r="S309" s="110"/>
      <c r="T309" s="107"/>
      <c r="V309" s="91"/>
      <c r="W309" s="91"/>
      <c r="X309" s="91"/>
      <c r="Y309" s="91"/>
      <c r="Z309" s="91"/>
      <c r="AA309" s="91"/>
    </row>
    <row r="310" spans="3:27" x14ac:dyDescent="0.25">
      <c r="C310" s="95"/>
      <c r="D310" s="95"/>
      <c r="E310" s="91"/>
      <c r="F310" s="91"/>
      <c r="G310" s="91"/>
      <c r="H310" s="96"/>
      <c r="I310" s="97"/>
      <c r="J310" s="91"/>
      <c r="K310" s="94"/>
      <c r="L310" s="104"/>
      <c r="M310" s="105"/>
      <c r="N310" s="93"/>
      <c r="O310" s="106"/>
      <c r="P310" s="93"/>
      <c r="Q310" s="93"/>
      <c r="R310" s="93"/>
      <c r="S310" s="110"/>
      <c r="T310" s="107"/>
      <c r="V310" s="91"/>
      <c r="W310" s="91"/>
      <c r="X310" s="91"/>
      <c r="Y310" s="91"/>
      <c r="Z310" s="91"/>
      <c r="AA310" s="91"/>
    </row>
    <row r="311" spans="3:27" x14ac:dyDescent="0.25">
      <c r="C311" s="95"/>
      <c r="D311" s="95"/>
      <c r="E311" s="91"/>
      <c r="F311" s="91"/>
      <c r="G311" s="91"/>
      <c r="H311" s="96"/>
      <c r="I311" s="97"/>
      <c r="J311" s="91"/>
      <c r="K311" s="94"/>
      <c r="L311" s="104"/>
      <c r="M311" s="105"/>
      <c r="N311" s="93"/>
      <c r="O311" s="106"/>
      <c r="P311" s="93"/>
      <c r="Q311" s="93"/>
      <c r="R311" s="93"/>
      <c r="S311" s="110"/>
      <c r="T311" s="107"/>
      <c r="V311" s="91"/>
      <c r="W311" s="91"/>
      <c r="X311" s="91"/>
      <c r="Y311" s="91"/>
      <c r="Z311" s="91"/>
      <c r="AA311" s="91"/>
    </row>
    <row r="312" spans="3:27" x14ac:dyDescent="0.25">
      <c r="C312" s="95"/>
      <c r="D312" s="95"/>
      <c r="E312" s="91"/>
      <c r="F312" s="91"/>
      <c r="G312" s="91"/>
      <c r="H312" s="96"/>
      <c r="I312" s="97"/>
      <c r="J312" s="91"/>
      <c r="K312" s="94"/>
      <c r="L312" s="104"/>
      <c r="M312" s="105"/>
      <c r="N312" s="93"/>
      <c r="O312" s="106"/>
      <c r="P312" s="93"/>
      <c r="Q312" s="93"/>
      <c r="R312" s="93"/>
      <c r="S312" s="110"/>
      <c r="T312" s="107"/>
      <c r="V312" s="91"/>
      <c r="W312" s="91"/>
      <c r="X312" s="91"/>
      <c r="Y312" s="91"/>
      <c r="Z312" s="91"/>
      <c r="AA312" s="91"/>
    </row>
    <row r="313" spans="3:27" x14ac:dyDescent="0.25">
      <c r="C313" s="95"/>
      <c r="D313" s="95"/>
      <c r="E313" s="91"/>
      <c r="F313" s="91"/>
      <c r="G313" s="91"/>
      <c r="H313" s="96"/>
      <c r="I313" s="97"/>
      <c r="J313" s="91"/>
      <c r="K313" s="94"/>
      <c r="L313" s="104"/>
      <c r="M313" s="105"/>
      <c r="N313" s="93"/>
      <c r="O313" s="106"/>
      <c r="P313" s="93"/>
      <c r="Q313" s="93"/>
      <c r="R313" s="93"/>
      <c r="S313" s="110"/>
      <c r="T313" s="107"/>
      <c r="V313" s="91"/>
      <c r="W313" s="91"/>
      <c r="X313" s="91"/>
      <c r="Y313" s="91"/>
      <c r="Z313" s="91"/>
      <c r="AA313" s="91"/>
    </row>
    <row r="314" spans="3:27" x14ac:dyDescent="0.25">
      <c r="C314" s="95"/>
      <c r="D314" s="95"/>
      <c r="E314" s="91"/>
      <c r="F314" s="91"/>
      <c r="G314" s="91"/>
      <c r="H314" s="96"/>
      <c r="I314" s="97"/>
      <c r="J314" s="91"/>
      <c r="K314" s="94"/>
      <c r="L314" s="104"/>
      <c r="M314" s="105"/>
      <c r="N314" s="93"/>
      <c r="O314" s="106"/>
      <c r="P314" s="93"/>
      <c r="Q314" s="93"/>
      <c r="R314" s="93"/>
      <c r="S314" s="110"/>
      <c r="T314" s="107"/>
      <c r="V314" s="91"/>
      <c r="W314" s="91"/>
      <c r="X314" s="91"/>
      <c r="Y314" s="91"/>
      <c r="Z314" s="91"/>
      <c r="AA314" s="91"/>
    </row>
    <row r="315" spans="3:27" x14ac:dyDescent="0.25">
      <c r="C315" s="95"/>
      <c r="D315" s="95"/>
      <c r="E315" s="91"/>
      <c r="F315" s="91"/>
      <c r="G315" s="91"/>
      <c r="H315" s="96"/>
      <c r="I315" s="97"/>
      <c r="J315" s="91"/>
      <c r="K315" s="94"/>
      <c r="L315" s="104"/>
      <c r="M315" s="105"/>
      <c r="N315" s="93"/>
      <c r="O315" s="106"/>
      <c r="P315" s="93"/>
      <c r="Q315" s="93"/>
      <c r="R315" s="93"/>
      <c r="S315" s="110"/>
      <c r="T315" s="107"/>
      <c r="V315" s="91"/>
      <c r="W315" s="91"/>
      <c r="X315" s="91"/>
      <c r="Y315" s="91"/>
      <c r="Z315" s="91"/>
      <c r="AA315" s="91"/>
    </row>
    <row r="316" spans="3:27" x14ac:dyDescent="0.25">
      <c r="C316" s="95"/>
      <c r="D316" s="95"/>
      <c r="E316" s="91"/>
      <c r="F316" s="91"/>
      <c r="G316" s="91"/>
      <c r="H316" s="96"/>
      <c r="I316" s="97"/>
      <c r="J316" s="91"/>
      <c r="K316" s="94"/>
      <c r="L316" s="104"/>
      <c r="M316" s="105"/>
      <c r="N316" s="93"/>
      <c r="O316" s="106"/>
      <c r="P316" s="93"/>
      <c r="Q316" s="93"/>
      <c r="R316" s="93"/>
      <c r="S316" s="110"/>
      <c r="T316" s="107"/>
      <c r="V316" s="91"/>
      <c r="W316" s="91"/>
      <c r="X316" s="91"/>
      <c r="Y316" s="91"/>
      <c r="Z316" s="91"/>
      <c r="AA316" s="91"/>
    </row>
    <row r="317" spans="3:27" x14ac:dyDescent="0.25">
      <c r="C317" s="95"/>
      <c r="D317" s="95"/>
      <c r="E317" s="91"/>
      <c r="F317" s="91"/>
      <c r="G317" s="91"/>
      <c r="H317" s="96"/>
      <c r="I317" s="97"/>
      <c r="J317" s="91"/>
      <c r="K317" s="94"/>
      <c r="L317" s="104"/>
      <c r="M317" s="105"/>
      <c r="N317" s="93"/>
      <c r="O317" s="106"/>
      <c r="P317" s="93"/>
      <c r="Q317" s="93"/>
      <c r="R317" s="93"/>
      <c r="S317" s="110"/>
      <c r="T317" s="107"/>
      <c r="V317" s="91"/>
      <c r="W317" s="91"/>
      <c r="X317" s="91"/>
      <c r="Y317" s="91"/>
      <c r="Z317" s="91"/>
      <c r="AA317" s="91"/>
    </row>
    <row r="318" spans="3:27" x14ac:dyDescent="0.25">
      <c r="C318" s="95"/>
      <c r="D318" s="95"/>
      <c r="E318" s="91"/>
      <c r="F318" s="91"/>
      <c r="G318" s="91"/>
      <c r="H318" s="96"/>
      <c r="I318" s="97"/>
      <c r="J318" s="91"/>
      <c r="K318" s="94"/>
      <c r="L318" s="104"/>
      <c r="M318" s="105"/>
      <c r="N318" s="93"/>
      <c r="O318" s="106"/>
      <c r="P318" s="93"/>
      <c r="Q318" s="93"/>
      <c r="R318" s="93"/>
      <c r="S318" s="110"/>
      <c r="T318" s="107"/>
      <c r="V318" s="91"/>
      <c r="W318" s="91"/>
      <c r="X318" s="91"/>
      <c r="Y318" s="91"/>
      <c r="Z318" s="91"/>
      <c r="AA318" s="91"/>
    </row>
    <row r="319" spans="3:27" x14ac:dyDescent="0.25">
      <c r="C319" s="95"/>
      <c r="D319" s="95"/>
      <c r="E319" s="91"/>
      <c r="F319" s="91"/>
      <c r="G319" s="91"/>
      <c r="H319" s="96"/>
      <c r="I319" s="97"/>
      <c r="J319" s="91"/>
      <c r="K319" s="94"/>
      <c r="L319" s="104"/>
      <c r="M319" s="105"/>
      <c r="N319" s="93"/>
      <c r="O319" s="106"/>
      <c r="P319" s="93"/>
      <c r="Q319" s="93"/>
      <c r="R319" s="93"/>
      <c r="S319" s="110"/>
      <c r="T319" s="107"/>
      <c r="V319" s="91"/>
      <c r="W319" s="91"/>
      <c r="X319" s="91"/>
      <c r="Y319" s="91"/>
      <c r="Z319" s="91"/>
      <c r="AA319" s="91"/>
    </row>
    <row r="320" spans="3:27" x14ac:dyDescent="0.25">
      <c r="C320" s="95"/>
      <c r="D320" s="95"/>
      <c r="E320" s="91"/>
      <c r="F320" s="91"/>
      <c r="G320" s="91"/>
      <c r="H320" s="96"/>
      <c r="I320" s="97"/>
      <c r="J320" s="91"/>
      <c r="K320" s="94"/>
      <c r="L320" s="104"/>
      <c r="M320" s="105"/>
      <c r="N320" s="93"/>
      <c r="O320" s="106"/>
      <c r="P320" s="93"/>
      <c r="Q320" s="93"/>
      <c r="R320" s="93"/>
      <c r="S320" s="110"/>
      <c r="T320" s="107"/>
      <c r="V320" s="91"/>
      <c r="W320" s="91"/>
      <c r="X320" s="91"/>
      <c r="Y320" s="91"/>
      <c r="Z320" s="91"/>
      <c r="AA320" s="91"/>
    </row>
    <row r="321" spans="3:27" x14ac:dyDescent="0.25">
      <c r="C321" s="95"/>
      <c r="D321" s="95"/>
      <c r="E321" s="91"/>
      <c r="F321" s="91"/>
      <c r="G321" s="91"/>
      <c r="H321" s="96"/>
      <c r="I321" s="97"/>
      <c r="J321" s="91"/>
      <c r="K321" s="94"/>
      <c r="L321" s="104"/>
      <c r="M321" s="105"/>
      <c r="N321" s="93"/>
      <c r="O321" s="106"/>
      <c r="P321" s="93"/>
      <c r="Q321" s="93"/>
      <c r="R321" s="93"/>
      <c r="S321" s="110"/>
      <c r="T321" s="107"/>
      <c r="V321" s="91"/>
      <c r="W321" s="91"/>
      <c r="X321" s="91"/>
      <c r="Y321" s="91"/>
      <c r="Z321" s="91"/>
      <c r="AA321" s="91"/>
    </row>
    <row r="322" spans="3:27" x14ac:dyDescent="0.25">
      <c r="C322" s="95"/>
      <c r="D322" s="95"/>
      <c r="E322" s="91"/>
      <c r="F322" s="91"/>
      <c r="G322" s="91"/>
      <c r="H322" s="96"/>
      <c r="I322" s="97"/>
      <c r="J322" s="91"/>
      <c r="K322" s="94"/>
      <c r="L322" s="104"/>
      <c r="M322" s="105"/>
      <c r="N322" s="93"/>
      <c r="O322" s="106"/>
      <c r="P322" s="93"/>
      <c r="Q322" s="93"/>
      <c r="R322" s="93"/>
      <c r="S322" s="110"/>
      <c r="T322" s="107"/>
      <c r="V322" s="91"/>
      <c r="W322" s="91"/>
      <c r="X322" s="91"/>
      <c r="Y322" s="91"/>
      <c r="Z322" s="91"/>
      <c r="AA322" s="91"/>
    </row>
    <row r="323" spans="3:27" x14ac:dyDescent="0.25">
      <c r="C323" s="95"/>
      <c r="D323" s="95"/>
      <c r="E323" s="91"/>
      <c r="F323" s="91"/>
      <c r="G323" s="91"/>
      <c r="H323" s="96"/>
      <c r="I323" s="97"/>
      <c r="J323" s="91"/>
      <c r="K323" s="94"/>
      <c r="L323" s="104"/>
      <c r="M323" s="105"/>
      <c r="N323" s="93"/>
      <c r="O323" s="106"/>
      <c r="P323" s="93"/>
      <c r="Q323" s="93"/>
      <c r="R323" s="93"/>
      <c r="S323" s="110"/>
      <c r="T323" s="107"/>
      <c r="V323" s="91"/>
      <c r="W323" s="91"/>
      <c r="X323" s="91"/>
      <c r="Y323" s="91"/>
      <c r="Z323" s="91"/>
      <c r="AA323" s="91"/>
    </row>
    <row r="324" spans="3:27" x14ac:dyDescent="0.25">
      <c r="C324" s="95"/>
      <c r="D324" s="95"/>
      <c r="E324" s="91"/>
      <c r="F324" s="91"/>
      <c r="G324" s="91"/>
      <c r="H324" s="96"/>
      <c r="I324" s="97"/>
      <c r="J324" s="91"/>
      <c r="K324" s="94"/>
      <c r="L324" s="104"/>
      <c r="M324" s="105"/>
      <c r="N324" s="93"/>
      <c r="O324" s="106"/>
      <c r="P324" s="93"/>
      <c r="Q324" s="93"/>
      <c r="R324" s="93"/>
      <c r="S324" s="110"/>
      <c r="T324" s="107"/>
      <c r="V324" s="91"/>
      <c r="W324" s="91"/>
      <c r="X324" s="91"/>
      <c r="Y324" s="91"/>
      <c r="Z324" s="91"/>
      <c r="AA324" s="91"/>
    </row>
    <row r="325" spans="3:27" x14ac:dyDescent="0.25">
      <c r="C325" s="95"/>
      <c r="D325" s="95"/>
      <c r="E325" s="91"/>
      <c r="F325" s="91"/>
      <c r="G325" s="91"/>
      <c r="H325" s="96"/>
      <c r="I325" s="97"/>
      <c r="J325" s="91"/>
      <c r="K325" s="94"/>
      <c r="L325" s="104"/>
      <c r="M325" s="105"/>
      <c r="N325" s="93"/>
      <c r="O325" s="106"/>
      <c r="P325" s="93"/>
      <c r="Q325" s="93"/>
      <c r="R325" s="93"/>
      <c r="S325" s="110"/>
      <c r="T325" s="107"/>
      <c r="V325" s="91"/>
      <c r="W325" s="91"/>
      <c r="X325" s="91"/>
      <c r="Y325" s="91"/>
      <c r="Z325" s="91"/>
      <c r="AA325" s="91"/>
    </row>
    <row r="326" spans="3:27" x14ac:dyDescent="0.25">
      <c r="C326" s="95"/>
      <c r="D326" s="95"/>
      <c r="E326" s="91"/>
      <c r="F326" s="91"/>
      <c r="G326" s="91"/>
      <c r="H326" s="96"/>
      <c r="I326" s="97"/>
      <c r="J326" s="91"/>
      <c r="K326" s="94"/>
      <c r="L326" s="104"/>
      <c r="M326" s="105"/>
      <c r="N326" s="93"/>
      <c r="O326" s="106"/>
      <c r="P326" s="93"/>
      <c r="Q326" s="93"/>
      <c r="R326" s="93"/>
      <c r="S326" s="110"/>
      <c r="T326" s="107"/>
      <c r="V326" s="91"/>
      <c r="W326" s="91"/>
      <c r="X326" s="91"/>
      <c r="Y326" s="91"/>
      <c r="Z326" s="91"/>
      <c r="AA326" s="91"/>
    </row>
    <row r="327" spans="3:27" x14ac:dyDescent="0.25">
      <c r="C327" s="95"/>
      <c r="D327" s="95"/>
      <c r="E327" s="91"/>
      <c r="F327" s="91"/>
      <c r="G327" s="91"/>
      <c r="H327" s="96"/>
      <c r="I327" s="97"/>
      <c r="J327" s="91"/>
      <c r="K327" s="94"/>
      <c r="L327" s="104"/>
      <c r="M327" s="105"/>
      <c r="N327" s="93"/>
      <c r="O327" s="106"/>
      <c r="P327" s="93"/>
      <c r="Q327" s="93"/>
      <c r="R327" s="93"/>
      <c r="S327" s="110"/>
      <c r="T327" s="107"/>
      <c r="V327" s="91"/>
      <c r="W327" s="91"/>
      <c r="X327" s="91"/>
      <c r="Y327" s="91"/>
      <c r="Z327" s="91"/>
      <c r="AA327" s="91"/>
    </row>
    <row r="328" spans="3:27" x14ac:dyDescent="0.25">
      <c r="C328" s="95"/>
      <c r="D328" s="95"/>
      <c r="E328" s="91"/>
      <c r="F328" s="91"/>
      <c r="G328" s="91"/>
      <c r="H328" s="96"/>
      <c r="I328" s="97"/>
      <c r="J328" s="91"/>
      <c r="K328" s="94"/>
      <c r="L328" s="104"/>
      <c r="M328" s="105"/>
      <c r="N328" s="93"/>
      <c r="O328" s="106"/>
      <c r="P328" s="93"/>
      <c r="Q328" s="93"/>
      <c r="R328" s="93"/>
      <c r="S328" s="110"/>
      <c r="T328" s="107"/>
      <c r="V328" s="91"/>
      <c r="W328" s="91"/>
      <c r="X328" s="91"/>
      <c r="Y328" s="91"/>
      <c r="Z328" s="91"/>
      <c r="AA328" s="91"/>
    </row>
    <row r="329" spans="3:27" x14ac:dyDescent="0.25">
      <c r="C329" s="95"/>
      <c r="D329" s="95"/>
      <c r="E329" s="91"/>
      <c r="F329" s="91"/>
      <c r="G329" s="91"/>
      <c r="H329" s="96"/>
      <c r="I329" s="97"/>
      <c r="J329" s="91"/>
      <c r="K329" s="94"/>
      <c r="L329" s="104"/>
      <c r="M329" s="105"/>
      <c r="N329" s="93"/>
      <c r="O329" s="106"/>
      <c r="P329" s="93"/>
      <c r="Q329" s="93"/>
      <c r="R329" s="93"/>
      <c r="S329" s="110"/>
      <c r="T329" s="107"/>
      <c r="V329" s="91"/>
      <c r="W329" s="91"/>
      <c r="X329" s="91"/>
      <c r="Y329" s="91"/>
      <c r="Z329" s="91"/>
      <c r="AA329" s="91"/>
    </row>
    <row r="330" spans="3:27" x14ac:dyDescent="0.25">
      <c r="C330" s="95"/>
      <c r="D330" s="95"/>
      <c r="E330" s="91"/>
      <c r="F330" s="91"/>
      <c r="G330" s="91"/>
      <c r="H330" s="96"/>
      <c r="I330" s="97"/>
      <c r="J330" s="91"/>
      <c r="K330" s="94"/>
      <c r="L330" s="104"/>
      <c r="M330" s="105"/>
      <c r="N330" s="93"/>
      <c r="O330" s="106"/>
      <c r="P330" s="93"/>
      <c r="Q330" s="93"/>
      <c r="R330" s="93"/>
      <c r="S330" s="110"/>
      <c r="T330" s="107"/>
      <c r="V330" s="91"/>
      <c r="W330" s="91"/>
      <c r="X330" s="91"/>
      <c r="Y330" s="91"/>
      <c r="Z330" s="91"/>
      <c r="AA330" s="91"/>
    </row>
    <row r="331" spans="3:27" x14ac:dyDescent="0.25">
      <c r="C331" s="95"/>
      <c r="D331" s="95"/>
      <c r="E331" s="91"/>
      <c r="F331" s="91"/>
      <c r="G331" s="91"/>
      <c r="H331" s="96"/>
      <c r="I331" s="97"/>
      <c r="J331" s="91"/>
      <c r="K331" s="94"/>
      <c r="L331" s="104"/>
      <c r="M331" s="105"/>
      <c r="N331" s="93"/>
      <c r="O331" s="106"/>
      <c r="P331" s="93"/>
      <c r="Q331" s="93"/>
      <c r="R331" s="93"/>
      <c r="S331" s="110"/>
      <c r="T331" s="107"/>
      <c r="V331" s="91"/>
      <c r="W331" s="91"/>
      <c r="X331" s="91"/>
      <c r="Y331" s="91"/>
      <c r="Z331" s="91"/>
      <c r="AA331" s="91"/>
    </row>
    <row r="332" spans="3:27" x14ac:dyDescent="0.25">
      <c r="C332" s="95"/>
      <c r="D332" s="95"/>
      <c r="E332" s="91"/>
      <c r="F332" s="91"/>
      <c r="G332" s="91"/>
      <c r="H332" s="96"/>
      <c r="I332" s="97"/>
      <c r="J332" s="91"/>
      <c r="K332" s="94"/>
      <c r="L332" s="104"/>
      <c r="M332" s="105"/>
      <c r="N332" s="93"/>
      <c r="O332" s="106"/>
      <c r="P332" s="93"/>
      <c r="Q332" s="93"/>
      <c r="R332" s="93"/>
      <c r="S332" s="110"/>
      <c r="T332" s="107"/>
      <c r="V332" s="91"/>
      <c r="W332" s="91"/>
      <c r="X332" s="91"/>
      <c r="Y332" s="91"/>
      <c r="Z332" s="91"/>
      <c r="AA332" s="91"/>
    </row>
    <row r="333" spans="3:27" x14ac:dyDescent="0.25">
      <c r="C333" s="95"/>
      <c r="D333" s="95"/>
      <c r="E333" s="91"/>
      <c r="F333" s="91"/>
      <c r="G333" s="91"/>
      <c r="H333" s="96"/>
      <c r="I333" s="97"/>
      <c r="J333" s="91"/>
      <c r="K333" s="94"/>
      <c r="L333" s="104"/>
      <c r="M333" s="105"/>
      <c r="N333" s="93"/>
      <c r="O333" s="106"/>
      <c r="P333" s="93"/>
      <c r="Q333" s="93"/>
      <c r="R333" s="93"/>
      <c r="S333" s="110"/>
      <c r="T333" s="107"/>
      <c r="V333" s="91"/>
      <c r="W333" s="91"/>
      <c r="X333" s="91"/>
      <c r="Y333" s="91"/>
      <c r="Z333" s="91"/>
      <c r="AA333" s="91"/>
    </row>
    <row r="334" spans="3:27" x14ac:dyDescent="0.25">
      <c r="C334" s="95"/>
      <c r="D334" s="95"/>
      <c r="E334" s="91"/>
      <c r="F334" s="91"/>
      <c r="G334" s="91"/>
      <c r="H334" s="96"/>
      <c r="I334" s="97"/>
      <c r="J334" s="91"/>
      <c r="K334" s="94"/>
      <c r="L334" s="104"/>
      <c r="M334" s="105"/>
      <c r="N334" s="93"/>
      <c r="O334" s="106"/>
      <c r="P334" s="93"/>
      <c r="Q334" s="93"/>
      <c r="R334" s="93"/>
      <c r="S334" s="110"/>
      <c r="T334" s="107"/>
      <c r="V334" s="91"/>
      <c r="W334" s="91"/>
      <c r="X334" s="91"/>
      <c r="Y334" s="91"/>
      <c r="Z334" s="91"/>
      <c r="AA334" s="91"/>
    </row>
    <row r="335" spans="3:27" x14ac:dyDescent="0.25">
      <c r="C335" s="95"/>
      <c r="D335" s="95"/>
      <c r="E335" s="91"/>
      <c r="F335" s="91"/>
      <c r="G335" s="91"/>
      <c r="H335" s="96"/>
      <c r="I335" s="97"/>
      <c r="J335" s="91"/>
      <c r="K335" s="94"/>
      <c r="L335" s="104"/>
      <c r="M335" s="105"/>
      <c r="N335" s="93"/>
      <c r="O335" s="106"/>
      <c r="P335" s="93"/>
      <c r="Q335" s="93"/>
      <c r="R335" s="93"/>
      <c r="S335" s="110"/>
      <c r="T335" s="107"/>
      <c r="V335" s="91"/>
      <c r="W335" s="91"/>
      <c r="X335" s="91"/>
      <c r="Y335" s="91"/>
      <c r="Z335" s="91"/>
      <c r="AA335" s="91"/>
    </row>
    <row r="336" spans="3:27" x14ac:dyDescent="0.25">
      <c r="C336" s="95"/>
      <c r="D336" s="95"/>
      <c r="E336" s="91"/>
      <c r="F336" s="91"/>
      <c r="G336" s="91"/>
      <c r="H336" s="96"/>
      <c r="I336" s="97"/>
      <c r="J336" s="91"/>
      <c r="K336" s="94"/>
      <c r="L336" s="104"/>
      <c r="M336" s="105"/>
      <c r="N336" s="93"/>
      <c r="O336" s="106"/>
      <c r="P336" s="93"/>
      <c r="Q336" s="93"/>
      <c r="R336" s="93"/>
      <c r="S336" s="110"/>
      <c r="T336" s="107"/>
      <c r="V336" s="91"/>
      <c r="W336" s="91"/>
      <c r="X336" s="91"/>
      <c r="Y336" s="91"/>
      <c r="Z336" s="91"/>
      <c r="AA336" s="91"/>
    </row>
    <row r="337" spans="3:27" x14ac:dyDescent="0.25">
      <c r="C337" s="95"/>
      <c r="D337" s="95"/>
      <c r="E337" s="91"/>
      <c r="F337" s="91"/>
      <c r="G337" s="91"/>
      <c r="H337" s="96"/>
      <c r="I337" s="97"/>
      <c r="J337" s="91"/>
      <c r="K337" s="94"/>
      <c r="L337" s="104"/>
      <c r="M337" s="105"/>
      <c r="N337" s="93"/>
      <c r="O337" s="106"/>
      <c r="P337" s="93"/>
      <c r="Q337" s="93"/>
      <c r="R337" s="93"/>
      <c r="S337" s="110"/>
      <c r="T337" s="107"/>
      <c r="V337" s="91"/>
      <c r="W337" s="91"/>
      <c r="X337" s="91"/>
      <c r="Y337" s="91"/>
      <c r="Z337" s="91"/>
      <c r="AA337" s="91"/>
    </row>
    <row r="338" spans="3:27" x14ac:dyDescent="0.25">
      <c r="C338" s="95"/>
      <c r="D338" s="95"/>
      <c r="E338" s="91"/>
      <c r="F338" s="91"/>
      <c r="G338" s="91"/>
      <c r="H338" s="96"/>
      <c r="I338" s="97"/>
      <c r="J338" s="91"/>
      <c r="K338" s="94"/>
      <c r="L338" s="104"/>
      <c r="M338" s="105"/>
      <c r="N338" s="93"/>
      <c r="O338" s="106"/>
      <c r="P338" s="93"/>
      <c r="Q338" s="93"/>
      <c r="R338" s="93"/>
      <c r="S338" s="110"/>
      <c r="T338" s="107"/>
      <c r="V338" s="91"/>
      <c r="W338" s="91"/>
      <c r="X338" s="91"/>
      <c r="Y338" s="91"/>
      <c r="Z338" s="91"/>
      <c r="AA338" s="91"/>
    </row>
    <row r="339" spans="3:27" x14ac:dyDescent="0.25">
      <c r="C339" s="95"/>
      <c r="D339" s="95"/>
      <c r="E339" s="91"/>
      <c r="F339" s="91"/>
      <c r="G339" s="91"/>
      <c r="H339" s="96"/>
      <c r="I339" s="97"/>
      <c r="J339" s="91"/>
      <c r="K339" s="94"/>
      <c r="L339" s="104"/>
      <c r="M339" s="105"/>
      <c r="N339" s="93"/>
      <c r="O339" s="106"/>
      <c r="P339" s="93"/>
      <c r="Q339" s="93"/>
      <c r="R339" s="93"/>
      <c r="S339" s="110"/>
      <c r="T339" s="107"/>
      <c r="V339" s="91"/>
      <c r="W339" s="91"/>
      <c r="X339" s="91"/>
      <c r="Y339" s="91"/>
      <c r="Z339" s="91"/>
      <c r="AA339" s="91"/>
    </row>
    <row r="340" spans="3:27" x14ac:dyDescent="0.25">
      <c r="C340" s="95"/>
      <c r="D340" s="95"/>
      <c r="E340" s="91"/>
      <c r="F340" s="91"/>
      <c r="G340" s="91"/>
      <c r="H340" s="96"/>
      <c r="I340" s="97"/>
      <c r="J340" s="91"/>
      <c r="K340" s="94"/>
      <c r="L340" s="104"/>
      <c r="M340" s="105"/>
      <c r="N340" s="93"/>
      <c r="O340" s="106"/>
      <c r="P340" s="93"/>
      <c r="Q340" s="93"/>
      <c r="R340" s="93"/>
      <c r="S340" s="110"/>
      <c r="T340" s="107"/>
      <c r="V340" s="91"/>
      <c r="W340" s="91"/>
      <c r="X340" s="91"/>
      <c r="Y340" s="91"/>
      <c r="Z340" s="91"/>
      <c r="AA340" s="91"/>
    </row>
    <row r="341" spans="3:27" x14ac:dyDescent="0.25">
      <c r="C341" s="95"/>
      <c r="D341" s="95"/>
      <c r="E341" s="91"/>
      <c r="F341" s="91"/>
      <c r="G341" s="91"/>
      <c r="H341" s="96"/>
      <c r="I341" s="97"/>
      <c r="J341" s="91"/>
      <c r="K341" s="94"/>
      <c r="L341" s="104"/>
      <c r="M341" s="105"/>
      <c r="N341" s="93"/>
      <c r="O341" s="106"/>
      <c r="P341" s="93"/>
      <c r="Q341" s="93"/>
      <c r="R341" s="93"/>
      <c r="S341" s="110"/>
      <c r="T341" s="107"/>
      <c r="V341" s="91"/>
      <c r="W341" s="91"/>
      <c r="X341" s="91"/>
      <c r="Y341" s="91"/>
      <c r="Z341" s="91"/>
      <c r="AA341" s="91"/>
    </row>
    <row r="342" spans="3:27" x14ac:dyDescent="0.25">
      <c r="C342" s="95"/>
      <c r="D342" s="95"/>
      <c r="E342" s="91"/>
      <c r="F342" s="91"/>
      <c r="G342" s="91"/>
      <c r="H342" s="96"/>
      <c r="I342" s="97"/>
      <c r="J342" s="91"/>
      <c r="K342" s="94"/>
      <c r="L342" s="104"/>
      <c r="M342" s="105"/>
      <c r="N342" s="93"/>
      <c r="O342" s="106"/>
      <c r="P342" s="93"/>
      <c r="Q342" s="93"/>
      <c r="R342" s="93"/>
      <c r="S342" s="110"/>
      <c r="T342" s="107"/>
      <c r="V342" s="91"/>
      <c r="W342" s="91"/>
      <c r="X342" s="91"/>
      <c r="Y342" s="91"/>
      <c r="Z342" s="91"/>
      <c r="AA342" s="91"/>
    </row>
    <row r="343" spans="3:27" x14ac:dyDescent="0.25">
      <c r="C343" s="95"/>
      <c r="D343" s="95"/>
      <c r="E343" s="91"/>
      <c r="F343" s="91"/>
      <c r="G343" s="91"/>
      <c r="H343" s="96"/>
      <c r="I343" s="97"/>
      <c r="J343" s="91"/>
      <c r="K343" s="94"/>
      <c r="L343" s="104"/>
      <c r="M343" s="105"/>
      <c r="N343" s="93"/>
      <c r="O343" s="106"/>
      <c r="P343" s="93"/>
      <c r="Q343" s="93"/>
      <c r="R343" s="93"/>
      <c r="S343" s="110"/>
      <c r="T343" s="107"/>
      <c r="V343" s="91"/>
      <c r="W343" s="91"/>
      <c r="X343" s="91"/>
      <c r="Y343" s="91"/>
      <c r="Z343" s="91"/>
      <c r="AA343" s="91"/>
    </row>
    <row r="344" spans="3:27" x14ac:dyDescent="0.25">
      <c r="C344" s="95"/>
      <c r="D344" s="95"/>
      <c r="E344" s="91"/>
      <c r="F344" s="91"/>
      <c r="G344" s="91"/>
      <c r="H344" s="96"/>
      <c r="I344" s="97"/>
      <c r="J344" s="91"/>
      <c r="K344" s="94"/>
      <c r="L344" s="104"/>
      <c r="M344" s="105"/>
      <c r="N344" s="93"/>
      <c r="O344" s="106"/>
      <c r="P344" s="93"/>
      <c r="Q344" s="93"/>
      <c r="R344" s="93"/>
      <c r="S344" s="110"/>
      <c r="T344" s="107"/>
      <c r="V344" s="91"/>
      <c r="W344" s="91"/>
      <c r="X344" s="91"/>
      <c r="Y344" s="91"/>
      <c r="Z344" s="91"/>
      <c r="AA344" s="91"/>
    </row>
    <row r="345" spans="3:27" x14ac:dyDescent="0.25">
      <c r="C345" s="95"/>
      <c r="D345" s="95"/>
      <c r="E345" s="91"/>
      <c r="F345" s="91"/>
      <c r="G345" s="91"/>
      <c r="H345" s="96"/>
      <c r="I345" s="97"/>
      <c r="J345" s="91"/>
      <c r="K345" s="94"/>
      <c r="L345" s="104"/>
      <c r="M345" s="105"/>
      <c r="N345" s="93"/>
      <c r="O345" s="106"/>
      <c r="P345" s="93"/>
      <c r="Q345" s="93"/>
      <c r="R345" s="93"/>
      <c r="S345" s="110"/>
      <c r="T345" s="107"/>
      <c r="V345" s="91"/>
      <c r="W345" s="91"/>
      <c r="X345" s="91"/>
      <c r="Y345" s="91"/>
      <c r="Z345" s="91"/>
      <c r="AA345" s="91"/>
    </row>
    <row r="346" spans="3:27" x14ac:dyDescent="0.25">
      <c r="C346" s="95"/>
      <c r="D346" s="95"/>
      <c r="E346" s="91"/>
      <c r="F346" s="91"/>
      <c r="G346" s="91"/>
      <c r="H346" s="96"/>
      <c r="I346" s="97"/>
      <c r="J346" s="91"/>
      <c r="K346" s="94"/>
      <c r="L346" s="104"/>
      <c r="M346" s="105"/>
      <c r="N346" s="93"/>
      <c r="O346" s="106"/>
      <c r="P346" s="93"/>
      <c r="Q346" s="93"/>
      <c r="R346" s="93"/>
      <c r="S346" s="110"/>
      <c r="T346" s="107"/>
      <c r="V346" s="91"/>
      <c r="W346" s="91"/>
      <c r="X346" s="91"/>
      <c r="Y346" s="91"/>
      <c r="Z346" s="91"/>
      <c r="AA346" s="91"/>
    </row>
    <row r="347" spans="3:27" x14ac:dyDescent="0.25">
      <c r="C347" s="95"/>
      <c r="D347" s="95"/>
      <c r="E347" s="91"/>
      <c r="F347" s="91"/>
      <c r="G347" s="91"/>
      <c r="H347" s="96"/>
      <c r="I347" s="97"/>
      <c r="J347" s="91"/>
      <c r="K347" s="94"/>
      <c r="L347" s="104"/>
      <c r="M347" s="105"/>
      <c r="N347" s="93"/>
      <c r="O347" s="106"/>
      <c r="P347" s="93"/>
      <c r="Q347" s="93"/>
      <c r="R347" s="93"/>
      <c r="S347" s="110"/>
      <c r="T347" s="107"/>
      <c r="V347" s="91"/>
      <c r="W347" s="91"/>
      <c r="X347" s="91"/>
      <c r="Y347" s="91"/>
      <c r="Z347" s="91"/>
      <c r="AA347" s="91"/>
    </row>
    <row r="348" spans="3:27" x14ac:dyDescent="0.25">
      <c r="C348" s="95"/>
      <c r="D348" s="95"/>
      <c r="E348" s="91"/>
      <c r="F348" s="91"/>
      <c r="G348" s="91"/>
      <c r="H348" s="96"/>
      <c r="I348" s="97"/>
      <c r="J348" s="91"/>
      <c r="K348" s="94"/>
      <c r="L348" s="104"/>
      <c r="M348" s="105"/>
      <c r="N348" s="93"/>
      <c r="O348" s="106"/>
      <c r="P348" s="93"/>
      <c r="Q348" s="93"/>
      <c r="R348" s="93"/>
      <c r="S348" s="110"/>
      <c r="T348" s="107"/>
      <c r="V348" s="91"/>
      <c r="W348" s="91"/>
      <c r="X348" s="91"/>
      <c r="Y348" s="91"/>
      <c r="Z348" s="91"/>
      <c r="AA348" s="91"/>
    </row>
    <row r="349" spans="3:27" x14ac:dyDescent="0.25">
      <c r="C349" s="95"/>
      <c r="D349" s="95"/>
      <c r="E349" s="91"/>
      <c r="F349" s="91"/>
      <c r="G349" s="91"/>
      <c r="H349" s="96"/>
      <c r="I349" s="97"/>
      <c r="J349" s="91"/>
      <c r="K349" s="94"/>
      <c r="L349" s="104"/>
      <c r="M349" s="105"/>
      <c r="N349" s="93"/>
      <c r="O349" s="106"/>
      <c r="P349" s="93"/>
      <c r="Q349" s="93"/>
      <c r="R349" s="93"/>
      <c r="S349" s="110"/>
      <c r="T349" s="107"/>
      <c r="V349" s="91"/>
      <c r="W349" s="91"/>
      <c r="X349" s="91"/>
      <c r="Y349" s="91"/>
      <c r="Z349" s="91"/>
      <c r="AA349" s="91"/>
    </row>
    <row r="350" spans="3:27" x14ac:dyDescent="0.25">
      <c r="C350" s="95"/>
      <c r="D350" s="95"/>
      <c r="E350" s="91"/>
      <c r="F350" s="91"/>
      <c r="G350" s="91"/>
      <c r="H350" s="96"/>
      <c r="I350" s="97"/>
      <c r="J350" s="91"/>
      <c r="K350" s="94"/>
      <c r="L350" s="104"/>
      <c r="M350" s="105"/>
      <c r="N350" s="93"/>
      <c r="O350" s="106"/>
      <c r="P350" s="93"/>
      <c r="Q350" s="93"/>
      <c r="R350" s="93"/>
      <c r="S350" s="110"/>
      <c r="T350" s="107"/>
      <c r="V350" s="91"/>
      <c r="W350" s="91"/>
      <c r="X350" s="91"/>
      <c r="Y350" s="91"/>
      <c r="Z350" s="91"/>
      <c r="AA350" s="91"/>
    </row>
    <row r="351" spans="3:27" x14ac:dyDescent="0.25">
      <c r="C351" s="95"/>
      <c r="D351" s="95"/>
      <c r="E351" s="91"/>
      <c r="F351" s="91"/>
      <c r="G351" s="91"/>
      <c r="H351" s="96"/>
      <c r="I351" s="97"/>
      <c r="J351" s="91"/>
      <c r="K351" s="94"/>
      <c r="L351" s="104"/>
      <c r="M351" s="105"/>
      <c r="N351" s="93"/>
      <c r="O351" s="106"/>
      <c r="P351" s="93"/>
      <c r="Q351" s="93"/>
      <c r="R351" s="93"/>
      <c r="S351" s="110"/>
      <c r="T351" s="107"/>
      <c r="V351" s="91"/>
      <c r="W351" s="91"/>
      <c r="X351" s="91"/>
      <c r="Y351" s="91"/>
      <c r="Z351" s="91"/>
      <c r="AA351" s="91"/>
    </row>
    <row r="352" spans="3:27" x14ac:dyDescent="0.25">
      <c r="C352" s="95"/>
      <c r="D352" s="95"/>
      <c r="E352" s="91"/>
      <c r="F352" s="91"/>
      <c r="G352" s="91"/>
      <c r="H352" s="96"/>
      <c r="I352" s="97"/>
      <c r="J352" s="91"/>
      <c r="K352" s="94"/>
      <c r="L352" s="104"/>
      <c r="M352" s="105"/>
      <c r="N352" s="93"/>
      <c r="O352" s="106"/>
      <c r="P352" s="93"/>
      <c r="Q352" s="93"/>
      <c r="R352" s="93"/>
      <c r="S352" s="110"/>
      <c r="T352" s="107"/>
      <c r="V352" s="91"/>
      <c r="W352" s="91"/>
      <c r="X352" s="91"/>
      <c r="Y352" s="91"/>
      <c r="Z352" s="91"/>
      <c r="AA352" s="91"/>
    </row>
    <row r="353" spans="3:27" x14ac:dyDescent="0.25">
      <c r="C353" s="95"/>
      <c r="D353" s="95"/>
      <c r="E353" s="91"/>
      <c r="F353" s="91"/>
      <c r="G353" s="91"/>
      <c r="H353" s="96"/>
      <c r="I353" s="97"/>
      <c r="J353" s="91"/>
      <c r="K353" s="94"/>
      <c r="L353" s="104"/>
      <c r="M353" s="105"/>
      <c r="N353" s="93"/>
      <c r="O353" s="106"/>
      <c r="P353" s="93"/>
      <c r="Q353" s="93"/>
      <c r="R353" s="93"/>
      <c r="S353" s="110"/>
      <c r="T353" s="107"/>
      <c r="V353" s="91"/>
      <c r="W353" s="91"/>
      <c r="X353" s="91"/>
      <c r="Y353" s="91"/>
      <c r="Z353" s="91"/>
      <c r="AA353" s="91"/>
    </row>
    <row r="354" spans="3:27" x14ac:dyDescent="0.25">
      <c r="C354" s="95"/>
      <c r="D354" s="95"/>
      <c r="E354" s="91"/>
      <c r="F354" s="91"/>
      <c r="G354" s="91"/>
      <c r="H354" s="96"/>
      <c r="I354" s="97"/>
      <c r="J354" s="91"/>
      <c r="K354" s="94"/>
      <c r="L354" s="104"/>
      <c r="M354" s="105"/>
      <c r="N354" s="93"/>
      <c r="O354" s="106"/>
      <c r="P354" s="93"/>
      <c r="Q354" s="93"/>
      <c r="R354" s="93"/>
      <c r="S354" s="110"/>
      <c r="T354" s="107"/>
      <c r="V354" s="91"/>
      <c r="W354" s="91"/>
      <c r="X354" s="91"/>
      <c r="Y354" s="91"/>
      <c r="Z354" s="91"/>
      <c r="AA354" s="91"/>
    </row>
    <row r="355" spans="3:27" x14ac:dyDescent="0.25">
      <c r="C355" s="95"/>
      <c r="D355" s="95"/>
      <c r="E355" s="91"/>
      <c r="F355" s="91"/>
      <c r="G355" s="91"/>
      <c r="H355" s="96"/>
      <c r="I355" s="97"/>
      <c r="J355" s="91"/>
      <c r="K355" s="94"/>
      <c r="L355" s="104"/>
      <c r="M355" s="105"/>
      <c r="N355" s="93"/>
      <c r="O355" s="106"/>
      <c r="P355" s="93"/>
      <c r="Q355" s="93"/>
      <c r="R355" s="93"/>
      <c r="S355" s="110"/>
      <c r="T355" s="107"/>
      <c r="V355" s="91"/>
      <c r="W355" s="91"/>
      <c r="X355" s="91"/>
      <c r="Y355" s="91"/>
      <c r="Z355" s="91"/>
      <c r="AA355" s="91"/>
    </row>
    <row r="356" spans="3:27" x14ac:dyDescent="0.25">
      <c r="C356" s="95"/>
      <c r="D356" s="95"/>
      <c r="E356" s="91"/>
      <c r="F356" s="91"/>
      <c r="G356" s="91"/>
      <c r="H356" s="96"/>
      <c r="I356" s="97"/>
      <c r="J356" s="91"/>
      <c r="K356" s="94"/>
      <c r="L356" s="104"/>
      <c r="M356" s="105"/>
      <c r="N356" s="93"/>
      <c r="O356" s="106"/>
      <c r="P356" s="93"/>
      <c r="Q356" s="93"/>
      <c r="R356" s="93"/>
      <c r="S356" s="110"/>
      <c r="T356" s="107"/>
      <c r="V356" s="91"/>
      <c r="W356" s="91"/>
      <c r="X356" s="91"/>
      <c r="Y356" s="91"/>
      <c r="Z356" s="91"/>
      <c r="AA356" s="91"/>
    </row>
    <row r="357" spans="3:27" x14ac:dyDescent="0.25">
      <c r="C357" s="95"/>
      <c r="D357" s="95"/>
      <c r="E357" s="91"/>
      <c r="F357" s="91"/>
      <c r="G357" s="91"/>
      <c r="H357" s="96"/>
      <c r="I357" s="97"/>
      <c r="J357" s="91"/>
      <c r="K357" s="94"/>
      <c r="L357" s="104"/>
      <c r="M357" s="105"/>
      <c r="N357" s="93"/>
      <c r="O357" s="106"/>
      <c r="P357" s="93"/>
      <c r="Q357" s="93"/>
      <c r="R357" s="93"/>
      <c r="S357" s="110"/>
      <c r="T357" s="107"/>
      <c r="V357" s="91"/>
      <c r="W357" s="91"/>
      <c r="X357" s="91"/>
      <c r="Y357" s="91"/>
      <c r="Z357" s="91"/>
      <c r="AA357" s="91"/>
    </row>
    <row r="358" spans="3:27" x14ac:dyDescent="0.25">
      <c r="C358" s="95"/>
      <c r="D358" s="95"/>
      <c r="E358" s="91"/>
      <c r="F358" s="91"/>
      <c r="G358" s="91"/>
      <c r="H358" s="96"/>
      <c r="I358" s="97"/>
      <c r="J358" s="91"/>
      <c r="K358" s="94"/>
      <c r="L358" s="104"/>
      <c r="M358" s="105"/>
      <c r="N358" s="93"/>
      <c r="O358" s="106"/>
      <c r="P358" s="93"/>
      <c r="Q358" s="93"/>
      <c r="R358" s="93"/>
      <c r="S358" s="110"/>
      <c r="T358" s="107"/>
      <c r="V358" s="91"/>
      <c r="W358" s="91"/>
      <c r="X358" s="91"/>
      <c r="Y358" s="91"/>
      <c r="Z358" s="91"/>
      <c r="AA358" s="91"/>
    </row>
    <row r="359" spans="3:27" x14ac:dyDescent="0.25">
      <c r="C359" s="95"/>
      <c r="D359" s="95"/>
      <c r="E359" s="91"/>
      <c r="F359" s="91"/>
      <c r="G359" s="91"/>
      <c r="H359" s="96"/>
      <c r="I359" s="97"/>
      <c r="J359" s="91"/>
      <c r="K359" s="94"/>
      <c r="L359" s="104"/>
      <c r="M359" s="105"/>
      <c r="N359" s="93"/>
      <c r="O359" s="106"/>
      <c r="P359" s="93"/>
      <c r="Q359" s="93"/>
      <c r="R359" s="93"/>
      <c r="S359" s="110"/>
      <c r="T359" s="107"/>
      <c r="V359" s="91"/>
      <c r="W359" s="91"/>
      <c r="X359" s="91"/>
      <c r="Y359" s="91"/>
      <c r="Z359" s="91"/>
      <c r="AA359" s="91"/>
    </row>
    <row r="360" spans="3:27" x14ac:dyDescent="0.25">
      <c r="C360" s="95"/>
      <c r="D360" s="95"/>
      <c r="E360" s="91"/>
      <c r="F360" s="91"/>
      <c r="G360" s="91"/>
      <c r="H360" s="96"/>
      <c r="I360" s="97"/>
      <c r="J360" s="91"/>
      <c r="K360" s="94"/>
      <c r="L360" s="104"/>
      <c r="M360" s="105"/>
      <c r="N360" s="93"/>
      <c r="O360" s="106"/>
      <c r="P360" s="93"/>
      <c r="Q360" s="93"/>
      <c r="R360" s="93"/>
      <c r="S360" s="110"/>
      <c r="T360" s="107"/>
      <c r="V360" s="91"/>
      <c r="W360" s="91"/>
      <c r="X360" s="91"/>
      <c r="Y360" s="91"/>
      <c r="Z360" s="91"/>
      <c r="AA360" s="91"/>
    </row>
    <row r="361" spans="3:27" x14ac:dyDescent="0.25">
      <c r="C361" s="95"/>
      <c r="D361" s="95"/>
      <c r="E361" s="91"/>
      <c r="F361" s="91"/>
      <c r="G361" s="91"/>
      <c r="H361" s="96"/>
      <c r="I361" s="97"/>
      <c r="J361" s="91"/>
      <c r="K361" s="94"/>
      <c r="L361" s="104"/>
      <c r="M361" s="105"/>
      <c r="N361" s="93"/>
      <c r="O361" s="106"/>
      <c r="P361" s="93"/>
      <c r="Q361" s="93"/>
      <c r="R361" s="93"/>
      <c r="S361" s="110"/>
      <c r="T361" s="107"/>
      <c r="V361" s="91"/>
      <c r="W361" s="91"/>
      <c r="X361" s="91"/>
      <c r="Y361" s="91"/>
      <c r="Z361" s="91"/>
      <c r="AA361" s="91"/>
    </row>
    <row r="362" spans="3:27" x14ac:dyDescent="0.25">
      <c r="C362" s="95"/>
      <c r="D362" s="95"/>
      <c r="E362" s="91"/>
      <c r="F362" s="91"/>
      <c r="G362" s="91"/>
      <c r="H362" s="96"/>
      <c r="I362" s="97"/>
      <c r="J362" s="91"/>
      <c r="K362" s="94"/>
      <c r="L362" s="104"/>
      <c r="M362" s="105"/>
      <c r="N362" s="93"/>
      <c r="O362" s="106"/>
      <c r="P362" s="93"/>
      <c r="Q362" s="93"/>
      <c r="R362" s="93"/>
      <c r="S362" s="110"/>
      <c r="T362" s="107"/>
      <c r="V362" s="91"/>
      <c r="W362" s="91"/>
      <c r="X362" s="91"/>
      <c r="Y362" s="91"/>
      <c r="Z362" s="91"/>
      <c r="AA362" s="91"/>
    </row>
    <row r="363" spans="3:27" x14ac:dyDescent="0.25">
      <c r="C363" s="95"/>
      <c r="D363" s="95"/>
      <c r="E363" s="91"/>
      <c r="F363" s="91"/>
      <c r="G363" s="91"/>
      <c r="H363" s="96"/>
      <c r="I363" s="97"/>
      <c r="J363" s="91"/>
      <c r="K363" s="94"/>
      <c r="L363" s="104"/>
      <c r="M363" s="105"/>
      <c r="N363" s="93"/>
      <c r="O363" s="106"/>
      <c r="P363" s="93"/>
      <c r="Q363" s="93"/>
      <c r="R363" s="93"/>
      <c r="S363" s="110"/>
      <c r="T363" s="107"/>
      <c r="V363" s="91"/>
      <c r="W363" s="91"/>
      <c r="X363" s="91"/>
      <c r="Y363" s="91"/>
      <c r="Z363" s="91"/>
      <c r="AA363" s="91"/>
    </row>
    <row r="364" spans="3:27" x14ac:dyDescent="0.25">
      <c r="C364" s="95"/>
      <c r="D364" s="95"/>
      <c r="E364" s="91"/>
      <c r="F364" s="91"/>
      <c r="G364" s="91"/>
      <c r="H364" s="96"/>
      <c r="I364" s="97"/>
      <c r="J364" s="91"/>
      <c r="K364" s="94"/>
      <c r="L364" s="104"/>
      <c r="M364" s="105"/>
      <c r="N364" s="93"/>
      <c r="O364" s="106"/>
      <c r="P364" s="93"/>
      <c r="Q364" s="93"/>
      <c r="R364" s="93"/>
      <c r="S364" s="110"/>
      <c r="T364" s="107"/>
      <c r="V364" s="91"/>
      <c r="W364" s="91"/>
      <c r="X364" s="91"/>
      <c r="Y364" s="91"/>
      <c r="Z364" s="91"/>
      <c r="AA364" s="91"/>
    </row>
    <row r="365" spans="3:27" x14ac:dyDescent="0.25">
      <c r="C365" s="95"/>
      <c r="D365" s="95"/>
      <c r="E365" s="91"/>
      <c r="F365" s="91"/>
      <c r="G365" s="91"/>
      <c r="H365" s="96"/>
      <c r="I365" s="97"/>
      <c r="J365" s="91"/>
      <c r="K365" s="94"/>
      <c r="L365" s="104"/>
      <c r="M365" s="105"/>
      <c r="N365" s="93"/>
      <c r="O365" s="106"/>
      <c r="P365" s="93"/>
      <c r="Q365" s="93"/>
      <c r="R365" s="93"/>
      <c r="S365" s="110"/>
      <c r="T365" s="107"/>
      <c r="V365" s="91"/>
      <c r="W365" s="91"/>
      <c r="X365" s="91"/>
      <c r="Y365" s="91"/>
      <c r="Z365" s="91"/>
      <c r="AA365" s="91"/>
    </row>
    <row r="366" spans="3:27" x14ac:dyDescent="0.25">
      <c r="C366" s="95"/>
      <c r="D366" s="95"/>
      <c r="E366" s="91"/>
      <c r="F366" s="91"/>
      <c r="G366" s="91"/>
      <c r="H366" s="96"/>
      <c r="I366" s="97"/>
      <c r="J366" s="91"/>
      <c r="K366" s="94"/>
      <c r="L366" s="104"/>
      <c r="M366" s="105"/>
      <c r="N366" s="93"/>
      <c r="O366" s="106"/>
      <c r="P366" s="93"/>
      <c r="Q366" s="93"/>
      <c r="R366" s="93"/>
      <c r="S366" s="110"/>
      <c r="T366" s="107"/>
      <c r="V366" s="91"/>
      <c r="W366" s="91"/>
      <c r="X366" s="91"/>
      <c r="Y366" s="91"/>
      <c r="Z366" s="91"/>
      <c r="AA366" s="91"/>
    </row>
    <row r="367" spans="3:27" x14ac:dyDescent="0.25">
      <c r="C367" s="95"/>
      <c r="D367" s="95"/>
      <c r="E367" s="91"/>
      <c r="F367" s="91"/>
      <c r="G367" s="91"/>
      <c r="H367" s="96"/>
      <c r="I367" s="97"/>
      <c r="J367" s="91"/>
      <c r="K367" s="94"/>
      <c r="L367" s="104"/>
      <c r="M367" s="105"/>
      <c r="N367" s="93"/>
      <c r="O367" s="106"/>
      <c r="P367" s="93"/>
      <c r="Q367" s="93"/>
      <c r="R367" s="93"/>
      <c r="S367" s="110"/>
      <c r="T367" s="107"/>
      <c r="V367" s="91"/>
      <c r="W367" s="91"/>
      <c r="X367" s="91"/>
      <c r="Y367" s="91"/>
      <c r="Z367" s="91"/>
      <c r="AA367" s="91"/>
    </row>
    <row r="368" spans="3:27" x14ac:dyDescent="0.25">
      <c r="C368" s="95"/>
      <c r="D368" s="95"/>
      <c r="E368" s="91"/>
      <c r="F368" s="91"/>
      <c r="G368" s="91"/>
      <c r="H368" s="96"/>
      <c r="I368" s="97"/>
      <c r="J368" s="91"/>
      <c r="K368" s="94"/>
      <c r="L368" s="104"/>
      <c r="M368" s="105"/>
      <c r="N368" s="93"/>
      <c r="O368" s="106"/>
      <c r="P368" s="93"/>
      <c r="Q368" s="93"/>
      <c r="R368" s="93"/>
      <c r="S368" s="110"/>
      <c r="T368" s="107"/>
      <c r="V368" s="91"/>
      <c r="W368" s="91"/>
      <c r="X368" s="91"/>
      <c r="Y368" s="91"/>
      <c r="Z368" s="91"/>
      <c r="AA368" s="91"/>
    </row>
    <row r="369" spans="3:27" x14ac:dyDescent="0.25">
      <c r="C369" s="95"/>
      <c r="D369" s="95"/>
      <c r="E369" s="91"/>
      <c r="F369" s="91"/>
      <c r="G369" s="91"/>
      <c r="H369" s="96"/>
      <c r="I369" s="97"/>
      <c r="J369" s="91"/>
      <c r="K369" s="94"/>
      <c r="L369" s="104"/>
      <c r="M369" s="105"/>
      <c r="N369" s="93"/>
      <c r="O369" s="106"/>
      <c r="P369" s="93"/>
      <c r="Q369" s="93"/>
      <c r="R369" s="93"/>
      <c r="S369" s="110"/>
      <c r="T369" s="107"/>
      <c r="V369" s="91"/>
      <c r="W369" s="91"/>
      <c r="X369" s="91"/>
      <c r="Y369" s="91"/>
      <c r="Z369" s="91"/>
      <c r="AA369" s="91"/>
    </row>
    <row r="370" spans="3:27" x14ac:dyDescent="0.25">
      <c r="C370" s="95"/>
      <c r="D370" s="95"/>
      <c r="E370" s="91"/>
      <c r="F370" s="91"/>
      <c r="G370" s="91"/>
      <c r="H370" s="96"/>
      <c r="I370" s="97"/>
      <c r="J370" s="91"/>
      <c r="K370" s="94"/>
      <c r="L370" s="104"/>
      <c r="M370" s="105"/>
      <c r="N370" s="93"/>
      <c r="O370" s="106"/>
      <c r="P370" s="93"/>
      <c r="Q370" s="93"/>
      <c r="R370" s="93"/>
      <c r="S370" s="110"/>
      <c r="T370" s="107"/>
      <c r="V370" s="91"/>
      <c r="W370" s="91"/>
      <c r="X370" s="91"/>
      <c r="Y370" s="91"/>
      <c r="Z370" s="91"/>
      <c r="AA370" s="91"/>
    </row>
    <row r="371" spans="3:27" x14ac:dyDescent="0.25">
      <c r="C371" s="95"/>
      <c r="D371" s="95"/>
      <c r="E371" s="91"/>
      <c r="F371" s="91"/>
      <c r="G371" s="91"/>
      <c r="H371" s="96"/>
      <c r="I371" s="97"/>
      <c r="J371" s="91"/>
      <c r="K371" s="94"/>
      <c r="L371" s="104"/>
      <c r="M371" s="105"/>
      <c r="N371" s="93"/>
      <c r="O371" s="106"/>
      <c r="P371" s="93"/>
      <c r="Q371" s="93"/>
      <c r="R371" s="93"/>
      <c r="S371" s="110"/>
      <c r="T371" s="107"/>
      <c r="V371" s="91"/>
      <c r="W371" s="91"/>
      <c r="X371" s="91"/>
      <c r="Y371" s="91"/>
      <c r="Z371" s="91"/>
      <c r="AA371" s="91"/>
    </row>
    <row r="372" spans="3:27" x14ac:dyDescent="0.25">
      <c r="C372" s="95"/>
      <c r="D372" s="95"/>
      <c r="E372" s="91"/>
      <c r="F372" s="91"/>
      <c r="G372" s="91"/>
      <c r="H372" s="96"/>
      <c r="I372" s="97"/>
      <c r="J372" s="91"/>
      <c r="K372" s="94"/>
      <c r="L372" s="104"/>
      <c r="M372" s="105"/>
      <c r="N372" s="93"/>
      <c r="O372" s="106"/>
      <c r="P372" s="93"/>
      <c r="Q372" s="93"/>
      <c r="R372" s="93"/>
      <c r="S372" s="110"/>
      <c r="T372" s="107"/>
      <c r="V372" s="91"/>
      <c r="W372" s="91"/>
      <c r="X372" s="91"/>
      <c r="Y372" s="91"/>
      <c r="Z372" s="91"/>
      <c r="AA372" s="91"/>
    </row>
    <row r="373" spans="3:27" x14ac:dyDescent="0.25">
      <c r="C373" s="95"/>
      <c r="D373" s="95"/>
      <c r="E373" s="91"/>
      <c r="F373" s="91"/>
      <c r="G373" s="91"/>
      <c r="H373" s="96"/>
      <c r="I373" s="97"/>
      <c r="J373" s="91"/>
      <c r="K373" s="94"/>
      <c r="L373" s="104"/>
      <c r="M373" s="105"/>
      <c r="N373" s="93"/>
      <c r="O373" s="106"/>
      <c r="P373" s="93"/>
      <c r="Q373" s="93"/>
      <c r="R373" s="93"/>
      <c r="S373" s="110"/>
      <c r="T373" s="107"/>
      <c r="V373" s="91"/>
      <c r="W373" s="91"/>
      <c r="X373" s="91"/>
      <c r="Y373" s="91"/>
      <c r="Z373" s="91"/>
      <c r="AA373" s="91"/>
    </row>
    <row r="374" spans="3:27" x14ac:dyDescent="0.25">
      <c r="C374" s="95"/>
      <c r="D374" s="95"/>
      <c r="E374" s="91"/>
      <c r="F374" s="91"/>
      <c r="G374" s="91"/>
      <c r="H374" s="96"/>
      <c r="I374" s="97"/>
      <c r="J374" s="91"/>
      <c r="K374" s="94"/>
      <c r="L374" s="104"/>
      <c r="M374" s="105"/>
      <c r="N374" s="93"/>
      <c r="O374" s="106"/>
      <c r="P374" s="93"/>
      <c r="Q374" s="93"/>
      <c r="R374" s="93"/>
      <c r="S374" s="110"/>
      <c r="T374" s="107"/>
      <c r="V374" s="91"/>
      <c r="W374" s="91"/>
      <c r="X374" s="91"/>
      <c r="Y374" s="91"/>
      <c r="Z374" s="91"/>
      <c r="AA374" s="91"/>
    </row>
    <row r="375" spans="3:27" x14ac:dyDescent="0.25">
      <c r="C375" s="95"/>
      <c r="D375" s="95"/>
      <c r="E375" s="91"/>
      <c r="F375" s="91"/>
      <c r="G375" s="91"/>
      <c r="H375" s="96"/>
      <c r="I375" s="97"/>
      <c r="J375" s="91"/>
      <c r="K375" s="94"/>
      <c r="L375" s="104"/>
      <c r="M375" s="105"/>
      <c r="N375" s="93"/>
      <c r="O375" s="106"/>
      <c r="P375" s="93"/>
      <c r="Q375" s="93"/>
      <c r="R375" s="93"/>
      <c r="S375" s="110"/>
      <c r="T375" s="107"/>
      <c r="V375" s="91"/>
      <c r="W375" s="91"/>
      <c r="X375" s="91"/>
      <c r="Y375" s="91"/>
      <c r="Z375" s="91"/>
      <c r="AA375" s="91"/>
    </row>
    <row r="376" spans="3:27" x14ac:dyDescent="0.25">
      <c r="C376" s="95"/>
      <c r="D376" s="95"/>
      <c r="E376" s="91"/>
      <c r="F376" s="91"/>
      <c r="G376" s="91"/>
      <c r="H376" s="96"/>
      <c r="I376" s="97"/>
      <c r="J376" s="91"/>
      <c r="K376" s="94"/>
      <c r="L376" s="104"/>
      <c r="M376" s="105"/>
      <c r="N376" s="93"/>
      <c r="O376" s="106"/>
      <c r="P376" s="93"/>
      <c r="Q376" s="93"/>
      <c r="R376" s="93"/>
      <c r="S376" s="110"/>
      <c r="T376" s="107"/>
      <c r="V376" s="91"/>
      <c r="W376" s="91"/>
      <c r="X376" s="91"/>
      <c r="Y376" s="91"/>
      <c r="Z376" s="91"/>
      <c r="AA376" s="91"/>
    </row>
    <row r="377" spans="3:27" x14ac:dyDescent="0.25">
      <c r="C377" s="95"/>
      <c r="D377" s="95"/>
      <c r="E377" s="91"/>
      <c r="F377" s="91"/>
      <c r="G377" s="91"/>
      <c r="H377" s="96"/>
      <c r="I377" s="97"/>
      <c r="J377" s="91"/>
      <c r="K377" s="94"/>
      <c r="L377" s="104"/>
      <c r="M377" s="105"/>
      <c r="N377" s="93"/>
      <c r="O377" s="106"/>
      <c r="P377" s="93"/>
      <c r="Q377" s="93"/>
      <c r="R377" s="93"/>
      <c r="S377" s="110"/>
      <c r="T377" s="107"/>
      <c r="V377" s="91"/>
      <c r="W377" s="91"/>
      <c r="X377" s="91"/>
      <c r="Y377" s="91"/>
      <c r="Z377" s="91"/>
      <c r="AA377" s="91"/>
    </row>
    <row r="378" spans="3:27" x14ac:dyDescent="0.25">
      <c r="C378" s="95"/>
      <c r="D378" s="95"/>
      <c r="E378" s="91"/>
      <c r="F378" s="91"/>
      <c r="G378" s="91"/>
      <c r="H378" s="96"/>
      <c r="I378" s="97"/>
      <c r="J378" s="91"/>
      <c r="K378" s="94"/>
      <c r="L378" s="104"/>
      <c r="M378" s="105"/>
      <c r="N378" s="93"/>
      <c r="O378" s="106"/>
      <c r="P378" s="93"/>
      <c r="Q378" s="93"/>
      <c r="R378" s="93"/>
      <c r="S378" s="110"/>
      <c r="T378" s="107"/>
      <c r="V378" s="91"/>
      <c r="W378" s="91"/>
      <c r="X378" s="91"/>
      <c r="Y378" s="91"/>
      <c r="Z378" s="91"/>
      <c r="AA378" s="91"/>
    </row>
    <row r="379" spans="3:27" x14ac:dyDescent="0.25">
      <c r="C379" s="95"/>
      <c r="D379" s="95"/>
      <c r="E379" s="91"/>
      <c r="F379" s="91"/>
      <c r="G379" s="91"/>
      <c r="H379" s="96"/>
      <c r="I379" s="97"/>
      <c r="J379" s="91"/>
      <c r="K379" s="94"/>
      <c r="L379" s="104"/>
      <c r="M379" s="105"/>
      <c r="N379" s="93"/>
      <c r="O379" s="106"/>
      <c r="P379" s="93"/>
      <c r="Q379" s="93"/>
      <c r="R379" s="93"/>
      <c r="S379" s="110"/>
      <c r="T379" s="107"/>
      <c r="V379" s="91"/>
      <c r="W379" s="91"/>
      <c r="X379" s="91"/>
      <c r="Y379" s="91"/>
      <c r="Z379" s="91"/>
      <c r="AA379" s="91"/>
    </row>
    <row r="380" spans="3:27" x14ac:dyDescent="0.25">
      <c r="C380" s="95"/>
      <c r="D380" s="95"/>
      <c r="E380" s="91"/>
      <c r="F380" s="91"/>
      <c r="G380" s="91"/>
      <c r="H380" s="96"/>
      <c r="I380" s="97"/>
      <c r="J380" s="91"/>
      <c r="K380" s="94"/>
      <c r="L380" s="104"/>
      <c r="M380" s="105"/>
      <c r="N380" s="93"/>
      <c r="O380" s="106"/>
      <c r="P380" s="93"/>
      <c r="Q380" s="93"/>
      <c r="R380" s="93"/>
      <c r="S380" s="110"/>
      <c r="T380" s="107"/>
      <c r="V380" s="91"/>
      <c r="W380" s="91"/>
      <c r="X380" s="91"/>
      <c r="Y380" s="91"/>
      <c r="Z380" s="91"/>
      <c r="AA380" s="91"/>
    </row>
    <row r="381" spans="3:27" x14ac:dyDescent="0.25">
      <c r="C381" s="95"/>
      <c r="D381" s="95"/>
      <c r="E381" s="91"/>
      <c r="F381" s="91"/>
      <c r="G381" s="91"/>
      <c r="H381" s="96"/>
      <c r="I381" s="97"/>
      <c r="J381" s="91"/>
      <c r="K381" s="94"/>
      <c r="L381" s="104"/>
      <c r="M381" s="105"/>
      <c r="N381" s="93"/>
      <c r="O381" s="106"/>
      <c r="P381" s="93"/>
      <c r="Q381" s="93"/>
      <c r="R381" s="93"/>
      <c r="S381" s="110"/>
      <c r="T381" s="107"/>
      <c r="V381" s="91"/>
      <c r="W381" s="91"/>
      <c r="X381" s="91"/>
      <c r="Y381" s="91"/>
      <c r="Z381" s="91"/>
      <c r="AA381" s="91"/>
    </row>
    <row r="382" spans="3:27" x14ac:dyDescent="0.25">
      <c r="C382" s="95"/>
      <c r="D382" s="95"/>
      <c r="E382" s="91"/>
      <c r="F382" s="91"/>
      <c r="G382" s="91"/>
      <c r="H382" s="96"/>
      <c r="I382" s="97"/>
      <c r="J382" s="91"/>
      <c r="K382" s="94"/>
      <c r="L382" s="104"/>
      <c r="M382" s="105"/>
      <c r="N382" s="93"/>
      <c r="O382" s="106"/>
      <c r="P382" s="93"/>
      <c r="Q382" s="93"/>
      <c r="R382" s="93"/>
      <c r="S382" s="110"/>
      <c r="T382" s="107"/>
      <c r="V382" s="91"/>
      <c r="W382" s="91"/>
      <c r="X382" s="91"/>
      <c r="Y382" s="91"/>
      <c r="Z382" s="91"/>
      <c r="AA382" s="91"/>
    </row>
    <row r="383" spans="3:27" x14ac:dyDescent="0.25">
      <c r="C383" s="95"/>
      <c r="D383" s="95"/>
      <c r="E383" s="91"/>
      <c r="F383" s="91"/>
      <c r="G383" s="91"/>
      <c r="H383" s="96"/>
      <c r="I383" s="97"/>
      <c r="J383" s="91"/>
      <c r="K383" s="94"/>
      <c r="L383" s="104"/>
      <c r="M383" s="105"/>
      <c r="N383" s="93"/>
      <c r="O383" s="106"/>
      <c r="P383" s="93"/>
      <c r="Q383" s="93"/>
      <c r="R383" s="93"/>
      <c r="S383" s="110"/>
      <c r="T383" s="107"/>
      <c r="V383" s="91"/>
      <c r="W383" s="91"/>
      <c r="X383" s="91"/>
      <c r="Y383" s="91"/>
      <c r="Z383" s="91"/>
      <c r="AA383" s="91"/>
    </row>
    <row r="384" spans="3:27" x14ac:dyDescent="0.25">
      <c r="C384" s="95"/>
      <c r="D384" s="95"/>
      <c r="E384" s="91"/>
      <c r="F384" s="91"/>
      <c r="G384" s="91"/>
      <c r="H384" s="96"/>
      <c r="I384" s="97"/>
      <c r="J384" s="91"/>
      <c r="K384" s="94"/>
      <c r="L384" s="104"/>
      <c r="M384" s="105"/>
      <c r="N384" s="93"/>
      <c r="O384" s="106"/>
      <c r="P384" s="93"/>
      <c r="Q384" s="93"/>
      <c r="R384" s="93"/>
      <c r="S384" s="110"/>
      <c r="T384" s="107"/>
      <c r="V384" s="91"/>
      <c r="W384" s="91"/>
      <c r="X384" s="91"/>
      <c r="Y384" s="91"/>
      <c r="Z384" s="91"/>
      <c r="AA384" s="91"/>
    </row>
    <row r="385" spans="3:27" x14ac:dyDescent="0.25">
      <c r="C385" s="95"/>
      <c r="D385" s="95"/>
      <c r="E385" s="91"/>
      <c r="F385" s="91"/>
      <c r="G385" s="91"/>
      <c r="H385" s="96"/>
      <c r="I385" s="97"/>
      <c r="J385" s="91"/>
      <c r="K385" s="94"/>
      <c r="L385" s="104"/>
      <c r="M385" s="105"/>
      <c r="N385" s="93"/>
      <c r="O385" s="106"/>
      <c r="P385" s="93"/>
      <c r="Q385" s="93"/>
      <c r="R385" s="93"/>
      <c r="S385" s="110"/>
      <c r="T385" s="107"/>
      <c r="V385" s="91"/>
      <c r="W385" s="91"/>
      <c r="X385" s="91"/>
      <c r="Y385" s="91"/>
      <c r="Z385" s="91"/>
      <c r="AA385" s="91"/>
    </row>
    <row r="386" spans="3:27" x14ac:dyDescent="0.25">
      <c r="C386" s="95"/>
      <c r="D386" s="95"/>
      <c r="E386" s="91"/>
      <c r="F386" s="91"/>
      <c r="G386" s="91"/>
      <c r="H386" s="96"/>
      <c r="I386" s="97"/>
      <c r="J386" s="91"/>
      <c r="K386" s="94"/>
      <c r="L386" s="104"/>
      <c r="M386" s="105"/>
      <c r="N386" s="93"/>
      <c r="O386" s="106"/>
      <c r="P386" s="93"/>
      <c r="Q386" s="93"/>
      <c r="R386" s="93"/>
      <c r="S386" s="110"/>
      <c r="T386" s="107"/>
      <c r="V386" s="91"/>
      <c r="W386" s="91"/>
      <c r="X386" s="91"/>
      <c r="Y386" s="91"/>
      <c r="Z386" s="91"/>
      <c r="AA386" s="91"/>
    </row>
    <row r="387" spans="3:27" x14ac:dyDescent="0.25">
      <c r="C387" s="95"/>
      <c r="D387" s="95"/>
      <c r="E387" s="91"/>
      <c r="F387" s="91"/>
      <c r="G387" s="91"/>
      <c r="H387" s="96"/>
      <c r="I387" s="97"/>
      <c r="J387" s="91"/>
      <c r="K387" s="94"/>
      <c r="L387" s="104"/>
      <c r="M387" s="105"/>
      <c r="N387" s="93"/>
      <c r="O387" s="106"/>
      <c r="P387" s="93"/>
      <c r="Q387" s="93"/>
      <c r="R387" s="93"/>
      <c r="S387" s="110"/>
      <c r="T387" s="107"/>
      <c r="V387" s="91"/>
      <c r="W387" s="91"/>
      <c r="X387" s="91"/>
      <c r="Y387" s="91"/>
      <c r="Z387" s="91"/>
      <c r="AA387" s="91"/>
    </row>
    <row r="388" spans="3:27" x14ac:dyDescent="0.25">
      <c r="C388" s="95"/>
      <c r="D388" s="95"/>
      <c r="E388" s="91"/>
      <c r="F388" s="91"/>
      <c r="G388" s="91"/>
      <c r="H388" s="96"/>
      <c r="I388" s="97"/>
      <c r="J388" s="91"/>
      <c r="K388" s="94"/>
      <c r="L388" s="104"/>
      <c r="M388" s="105"/>
      <c r="N388" s="93"/>
      <c r="O388" s="106"/>
      <c r="P388" s="93"/>
      <c r="Q388" s="93"/>
      <c r="R388" s="93"/>
      <c r="S388" s="110"/>
      <c r="T388" s="107"/>
      <c r="V388" s="91"/>
      <c r="W388" s="91"/>
      <c r="X388" s="91"/>
      <c r="Y388" s="91"/>
      <c r="Z388" s="91"/>
      <c r="AA388" s="91"/>
    </row>
    <row r="389" spans="3:27" x14ac:dyDescent="0.25">
      <c r="C389" s="95"/>
      <c r="D389" s="95"/>
      <c r="E389" s="91"/>
      <c r="F389" s="91"/>
      <c r="G389" s="91"/>
      <c r="H389" s="96"/>
      <c r="I389" s="97"/>
      <c r="J389" s="91"/>
      <c r="K389" s="94"/>
      <c r="L389" s="104"/>
      <c r="M389" s="105"/>
      <c r="N389" s="93"/>
      <c r="O389" s="106"/>
      <c r="P389" s="93"/>
      <c r="Q389" s="93"/>
      <c r="R389" s="93"/>
      <c r="S389" s="110"/>
      <c r="T389" s="107"/>
      <c r="V389" s="91"/>
      <c r="W389" s="91"/>
      <c r="X389" s="91"/>
      <c r="Y389" s="91"/>
      <c r="Z389" s="91"/>
      <c r="AA389" s="91"/>
    </row>
    <row r="390" spans="3:27" x14ac:dyDescent="0.25">
      <c r="C390" s="95"/>
      <c r="D390" s="95"/>
      <c r="E390" s="91"/>
      <c r="F390" s="91"/>
      <c r="G390" s="91"/>
      <c r="H390" s="96"/>
      <c r="I390" s="97"/>
      <c r="J390" s="91"/>
      <c r="K390" s="94"/>
      <c r="L390" s="104"/>
      <c r="M390" s="105"/>
      <c r="N390" s="93"/>
      <c r="O390" s="106"/>
      <c r="P390" s="93"/>
      <c r="Q390" s="93"/>
      <c r="R390" s="93"/>
      <c r="S390" s="110"/>
      <c r="T390" s="107"/>
      <c r="V390" s="91"/>
      <c r="W390" s="91"/>
      <c r="X390" s="91"/>
      <c r="Y390" s="91"/>
      <c r="Z390" s="91"/>
      <c r="AA390" s="91"/>
    </row>
    <row r="391" spans="3:27" x14ac:dyDescent="0.25">
      <c r="C391" s="95"/>
      <c r="D391" s="95"/>
      <c r="E391" s="91"/>
      <c r="F391" s="91"/>
      <c r="G391" s="91"/>
      <c r="H391" s="96"/>
      <c r="I391" s="97"/>
      <c r="J391" s="91"/>
      <c r="K391" s="94"/>
      <c r="L391" s="104"/>
      <c r="M391" s="105"/>
      <c r="N391" s="93"/>
      <c r="O391" s="106"/>
      <c r="P391" s="93"/>
      <c r="Q391" s="93"/>
      <c r="R391" s="93"/>
      <c r="S391" s="110"/>
      <c r="T391" s="107"/>
      <c r="V391" s="91"/>
      <c r="W391" s="91"/>
      <c r="X391" s="91"/>
      <c r="Y391" s="91"/>
      <c r="Z391" s="91"/>
      <c r="AA391" s="91"/>
    </row>
    <row r="392" spans="3:27" x14ac:dyDescent="0.25">
      <c r="C392" s="95"/>
      <c r="D392" s="95"/>
      <c r="E392" s="91"/>
      <c r="F392" s="91"/>
      <c r="G392" s="91"/>
      <c r="H392" s="96"/>
      <c r="I392" s="97"/>
      <c r="J392" s="91"/>
      <c r="K392" s="94"/>
      <c r="L392" s="104"/>
      <c r="M392" s="105"/>
      <c r="N392" s="93"/>
      <c r="O392" s="106"/>
      <c r="P392" s="93"/>
      <c r="Q392" s="93"/>
      <c r="R392" s="93"/>
      <c r="S392" s="110"/>
      <c r="T392" s="107"/>
      <c r="V392" s="91"/>
      <c r="W392" s="91"/>
      <c r="X392" s="91"/>
      <c r="Y392" s="91"/>
      <c r="Z392" s="91"/>
      <c r="AA392" s="91"/>
    </row>
    <row r="393" spans="3:27" x14ac:dyDescent="0.25">
      <c r="C393" s="95"/>
      <c r="D393" s="95"/>
      <c r="E393" s="91"/>
      <c r="F393" s="91"/>
      <c r="G393" s="91"/>
      <c r="H393" s="96"/>
      <c r="I393" s="97"/>
      <c r="J393" s="91"/>
      <c r="K393" s="94"/>
      <c r="L393" s="104"/>
      <c r="M393" s="105"/>
      <c r="N393" s="93"/>
      <c r="O393" s="106"/>
      <c r="P393" s="93"/>
      <c r="Q393" s="93"/>
      <c r="R393" s="93"/>
      <c r="S393" s="110"/>
      <c r="T393" s="107"/>
      <c r="V393" s="91"/>
      <c r="W393" s="91"/>
      <c r="X393" s="91"/>
      <c r="Y393" s="91"/>
      <c r="Z393" s="91"/>
      <c r="AA393" s="91"/>
    </row>
    <row r="394" spans="3:27" x14ac:dyDescent="0.25">
      <c r="C394" s="95"/>
      <c r="D394" s="95"/>
      <c r="E394" s="91"/>
      <c r="F394" s="91"/>
      <c r="G394" s="91"/>
      <c r="H394" s="96"/>
      <c r="I394" s="97"/>
      <c r="J394" s="91"/>
      <c r="K394" s="94"/>
      <c r="L394" s="104"/>
      <c r="M394" s="105"/>
      <c r="N394" s="93"/>
      <c r="O394" s="106"/>
      <c r="P394" s="93"/>
      <c r="Q394" s="93"/>
      <c r="R394" s="93"/>
      <c r="S394" s="110"/>
      <c r="T394" s="107"/>
      <c r="V394" s="91"/>
      <c r="W394" s="91"/>
      <c r="X394" s="91"/>
      <c r="Y394" s="91"/>
      <c r="Z394" s="91"/>
      <c r="AA394" s="91"/>
    </row>
    <row r="395" spans="3:27" x14ac:dyDescent="0.25">
      <c r="C395" s="95"/>
      <c r="D395" s="95"/>
      <c r="E395" s="91"/>
      <c r="F395" s="91"/>
      <c r="G395" s="91"/>
      <c r="H395" s="96"/>
      <c r="I395" s="97"/>
      <c r="J395" s="91"/>
      <c r="K395" s="94"/>
      <c r="L395" s="104"/>
      <c r="M395" s="105"/>
      <c r="N395" s="93"/>
      <c r="O395" s="106"/>
      <c r="P395" s="93"/>
      <c r="Q395" s="93"/>
      <c r="R395" s="93"/>
      <c r="S395" s="110"/>
      <c r="T395" s="107"/>
      <c r="V395" s="91"/>
      <c r="W395" s="91"/>
      <c r="X395" s="91"/>
      <c r="Y395" s="91"/>
      <c r="Z395" s="91"/>
      <c r="AA395" s="91"/>
    </row>
    <row r="396" spans="3:27" x14ac:dyDescent="0.25">
      <c r="C396" s="95"/>
      <c r="D396" s="95"/>
      <c r="E396" s="91"/>
      <c r="F396" s="91"/>
      <c r="G396" s="91"/>
      <c r="H396" s="96"/>
      <c r="I396" s="97"/>
      <c r="J396" s="91"/>
      <c r="K396" s="94"/>
      <c r="L396" s="104"/>
      <c r="M396" s="105"/>
      <c r="N396" s="93"/>
      <c r="O396" s="106"/>
      <c r="P396" s="93"/>
      <c r="Q396" s="93"/>
      <c r="R396" s="93"/>
      <c r="S396" s="110"/>
      <c r="T396" s="107"/>
      <c r="V396" s="91"/>
      <c r="W396" s="91"/>
      <c r="X396" s="91"/>
      <c r="Y396" s="91"/>
      <c r="Z396" s="91"/>
      <c r="AA396" s="91"/>
    </row>
    <row r="397" spans="3:27" x14ac:dyDescent="0.25">
      <c r="C397" s="95"/>
      <c r="D397" s="95"/>
      <c r="E397" s="91"/>
      <c r="F397" s="91"/>
      <c r="G397" s="91"/>
      <c r="H397" s="96"/>
      <c r="I397" s="97"/>
      <c r="J397" s="91"/>
      <c r="K397" s="94"/>
      <c r="L397" s="104"/>
      <c r="M397" s="105"/>
      <c r="N397" s="93"/>
      <c r="O397" s="106"/>
      <c r="P397" s="93"/>
      <c r="Q397" s="93"/>
      <c r="R397" s="93"/>
      <c r="S397" s="110"/>
      <c r="T397" s="107"/>
      <c r="V397" s="91"/>
      <c r="W397" s="91"/>
      <c r="X397" s="91"/>
      <c r="Y397" s="91"/>
      <c r="Z397" s="91"/>
      <c r="AA397" s="91"/>
    </row>
    <row r="398" spans="3:27" x14ac:dyDescent="0.25">
      <c r="C398" s="95"/>
      <c r="D398" s="95"/>
      <c r="E398" s="91"/>
      <c r="F398" s="91"/>
      <c r="G398" s="91"/>
      <c r="H398" s="96"/>
      <c r="I398" s="97"/>
      <c r="J398" s="91"/>
      <c r="K398" s="94"/>
      <c r="L398" s="104"/>
      <c r="M398" s="105"/>
      <c r="N398" s="93"/>
      <c r="O398" s="106"/>
      <c r="P398" s="93"/>
      <c r="Q398" s="93"/>
      <c r="R398" s="93"/>
      <c r="S398" s="110"/>
      <c r="T398" s="107"/>
      <c r="V398" s="91"/>
      <c r="W398" s="91"/>
      <c r="X398" s="91"/>
      <c r="Y398" s="91"/>
      <c r="Z398" s="91"/>
      <c r="AA398" s="91"/>
    </row>
    <row r="399" spans="3:27" x14ac:dyDescent="0.25">
      <c r="C399" s="95"/>
      <c r="D399" s="95"/>
      <c r="E399" s="91"/>
      <c r="F399" s="91"/>
      <c r="G399" s="91"/>
      <c r="H399" s="96"/>
      <c r="I399" s="97"/>
      <c r="J399" s="91"/>
      <c r="K399" s="94"/>
      <c r="L399" s="104"/>
      <c r="M399" s="105"/>
      <c r="N399" s="93"/>
      <c r="O399" s="106"/>
      <c r="P399" s="93"/>
      <c r="Q399" s="93"/>
      <c r="R399" s="93"/>
      <c r="S399" s="110"/>
      <c r="T399" s="107"/>
      <c r="V399" s="91"/>
      <c r="W399" s="91"/>
      <c r="X399" s="91"/>
      <c r="Y399" s="91"/>
      <c r="Z399" s="91"/>
      <c r="AA399" s="91"/>
    </row>
    <row r="400" spans="3:27" x14ac:dyDescent="0.25">
      <c r="C400" s="95"/>
      <c r="D400" s="95"/>
      <c r="E400" s="91"/>
      <c r="F400" s="91"/>
      <c r="G400" s="91"/>
      <c r="H400" s="96"/>
      <c r="I400" s="97"/>
      <c r="J400" s="91"/>
      <c r="K400" s="94"/>
      <c r="L400" s="104"/>
      <c r="M400" s="105"/>
      <c r="N400" s="93"/>
      <c r="O400" s="106"/>
      <c r="P400" s="93"/>
      <c r="Q400" s="93"/>
      <c r="R400" s="93"/>
      <c r="S400" s="110"/>
      <c r="T400" s="107"/>
      <c r="V400" s="91"/>
      <c r="W400" s="91"/>
      <c r="X400" s="91"/>
      <c r="Y400" s="91"/>
      <c r="Z400" s="91"/>
      <c r="AA400" s="91"/>
    </row>
    <row r="401" spans="3:27" x14ac:dyDescent="0.25">
      <c r="C401" s="95"/>
      <c r="D401" s="95"/>
      <c r="E401" s="91"/>
      <c r="F401" s="91"/>
      <c r="G401" s="91"/>
      <c r="H401" s="96"/>
      <c r="I401" s="97"/>
      <c r="J401" s="91"/>
      <c r="K401" s="94"/>
      <c r="L401" s="104"/>
      <c r="M401" s="105"/>
      <c r="N401" s="93"/>
      <c r="O401" s="106"/>
      <c r="P401" s="93"/>
      <c r="Q401" s="93"/>
      <c r="R401" s="93"/>
      <c r="S401" s="110"/>
      <c r="T401" s="107"/>
      <c r="V401" s="91"/>
      <c r="W401" s="91"/>
      <c r="X401" s="91"/>
      <c r="Y401" s="91"/>
      <c r="Z401" s="91"/>
      <c r="AA401" s="91"/>
    </row>
    <row r="402" spans="3:27" x14ac:dyDescent="0.25">
      <c r="C402" s="95"/>
      <c r="D402" s="95"/>
      <c r="E402" s="91"/>
      <c r="F402" s="91"/>
      <c r="G402" s="91"/>
      <c r="H402" s="96"/>
      <c r="I402" s="97"/>
      <c r="J402" s="91"/>
      <c r="K402" s="94"/>
      <c r="L402" s="104"/>
      <c r="M402" s="105"/>
      <c r="N402" s="93"/>
      <c r="O402" s="106"/>
      <c r="P402" s="93"/>
      <c r="Q402" s="93"/>
      <c r="R402" s="93"/>
      <c r="S402" s="110"/>
      <c r="T402" s="107"/>
      <c r="V402" s="91"/>
      <c r="W402" s="91"/>
      <c r="X402" s="91"/>
      <c r="Y402" s="91"/>
      <c r="Z402" s="91"/>
      <c r="AA402" s="91"/>
    </row>
    <row r="403" spans="3:27" x14ac:dyDescent="0.25">
      <c r="C403" s="95"/>
      <c r="D403" s="95"/>
      <c r="E403" s="91"/>
      <c r="F403" s="91"/>
      <c r="G403" s="91"/>
      <c r="H403" s="96"/>
      <c r="I403" s="97"/>
      <c r="J403" s="91"/>
      <c r="K403" s="94"/>
      <c r="L403" s="104"/>
      <c r="M403" s="105"/>
      <c r="N403" s="93"/>
      <c r="O403" s="106"/>
      <c r="P403" s="93"/>
      <c r="Q403" s="93"/>
      <c r="R403" s="93"/>
      <c r="S403" s="110"/>
      <c r="T403" s="107"/>
      <c r="V403" s="91"/>
      <c r="W403" s="91"/>
      <c r="X403" s="91"/>
      <c r="Y403" s="91"/>
      <c r="Z403" s="91"/>
      <c r="AA403" s="91"/>
    </row>
    <row r="404" spans="3:27" x14ac:dyDescent="0.25">
      <c r="C404" s="95"/>
      <c r="D404" s="95"/>
      <c r="E404" s="91"/>
      <c r="F404" s="91"/>
      <c r="G404" s="91"/>
      <c r="H404" s="96"/>
      <c r="I404" s="97"/>
      <c r="J404" s="91"/>
      <c r="K404" s="94"/>
      <c r="L404" s="104"/>
      <c r="M404" s="105"/>
      <c r="N404" s="93"/>
      <c r="O404" s="106"/>
      <c r="P404" s="93"/>
      <c r="Q404" s="93"/>
      <c r="R404" s="93"/>
      <c r="S404" s="110"/>
      <c r="T404" s="107"/>
      <c r="V404" s="91"/>
      <c r="W404" s="91"/>
      <c r="X404" s="91"/>
      <c r="Y404" s="91"/>
      <c r="Z404" s="91"/>
      <c r="AA404" s="91"/>
    </row>
    <row r="405" spans="3:27" x14ac:dyDescent="0.25">
      <c r="C405" s="95"/>
      <c r="D405" s="95"/>
      <c r="E405" s="91"/>
      <c r="F405" s="91"/>
      <c r="G405" s="91"/>
      <c r="H405" s="96"/>
      <c r="I405" s="97"/>
      <c r="J405" s="91"/>
      <c r="K405" s="94"/>
      <c r="L405" s="104"/>
      <c r="M405" s="105"/>
      <c r="N405" s="93"/>
      <c r="O405" s="106"/>
      <c r="P405" s="93"/>
      <c r="Q405" s="93"/>
      <c r="R405" s="93"/>
      <c r="S405" s="110"/>
      <c r="T405" s="107"/>
      <c r="V405" s="91"/>
      <c r="W405" s="91"/>
      <c r="X405" s="91"/>
      <c r="Y405" s="91"/>
      <c r="Z405" s="91"/>
      <c r="AA405" s="91"/>
    </row>
    <row r="406" spans="3:27" x14ac:dyDescent="0.25">
      <c r="C406" s="95"/>
      <c r="D406" s="95"/>
      <c r="E406" s="91"/>
      <c r="F406" s="91"/>
      <c r="G406" s="91"/>
      <c r="H406" s="96"/>
      <c r="I406" s="97"/>
      <c r="J406" s="91"/>
      <c r="K406" s="94"/>
      <c r="L406" s="104"/>
      <c r="M406" s="105"/>
      <c r="N406" s="93"/>
      <c r="O406" s="106"/>
      <c r="P406" s="93"/>
      <c r="Q406" s="93"/>
      <c r="R406" s="93"/>
      <c r="S406" s="110"/>
      <c r="T406" s="107"/>
      <c r="V406" s="91"/>
      <c r="W406" s="91"/>
      <c r="X406" s="91"/>
      <c r="Y406" s="91"/>
      <c r="Z406" s="91"/>
      <c r="AA406" s="91"/>
    </row>
    <row r="407" spans="3:27" x14ac:dyDescent="0.25">
      <c r="C407" s="95"/>
      <c r="D407" s="95"/>
      <c r="E407" s="91"/>
      <c r="F407" s="91"/>
      <c r="G407" s="91"/>
      <c r="H407" s="96"/>
      <c r="I407" s="97"/>
      <c r="J407" s="91"/>
      <c r="K407" s="94"/>
      <c r="L407" s="104"/>
      <c r="M407" s="105"/>
      <c r="N407" s="93"/>
      <c r="O407" s="106"/>
      <c r="P407" s="93"/>
      <c r="Q407" s="93"/>
      <c r="R407" s="93"/>
      <c r="S407" s="110"/>
      <c r="T407" s="107"/>
      <c r="V407" s="91"/>
      <c r="W407" s="91"/>
      <c r="X407" s="91"/>
      <c r="Y407" s="91"/>
      <c r="Z407" s="91"/>
      <c r="AA407" s="91"/>
    </row>
    <row r="408" spans="3:27" x14ac:dyDescent="0.25">
      <c r="C408" s="95"/>
      <c r="D408" s="95"/>
      <c r="E408" s="91"/>
      <c r="F408" s="91"/>
      <c r="G408" s="91"/>
      <c r="H408" s="96"/>
      <c r="I408" s="97"/>
      <c r="J408" s="91"/>
      <c r="K408" s="94"/>
      <c r="L408" s="104"/>
      <c r="M408" s="105"/>
      <c r="N408" s="93"/>
      <c r="O408" s="106"/>
      <c r="P408" s="93"/>
      <c r="Q408" s="93"/>
      <c r="R408" s="93"/>
      <c r="S408" s="110"/>
      <c r="T408" s="107"/>
      <c r="V408" s="91"/>
      <c r="W408" s="91"/>
      <c r="X408" s="91"/>
      <c r="Y408" s="91"/>
      <c r="Z408" s="91"/>
      <c r="AA408" s="91"/>
    </row>
    <row r="409" spans="3:27" x14ac:dyDescent="0.25">
      <c r="C409" s="95"/>
      <c r="D409" s="95"/>
      <c r="E409" s="91"/>
      <c r="F409" s="91"/>
      <c r="G409" s="91"/>
      <c r="H409" s="96"/>
      <c r="I409" s="97"/>
      <c r="J409" s="91"/>
      <c r="K409" s="94"/>
      <c r="L409" s="104"/>
      <c r="M409" s="105"/>
      <c r="N409" s="93"/>
      <c r="O409" s="106"/>
      <c r="P409" s="93"/>
      <c r="Q409" s="93"/>
      <c r="R409" s="93"/>
      <c r="S409" s="110"/>
      <c r="T409" s="107"/>
      <c r="V409" s="91"/>
      <c r="W409" s="91"/>
      <c r="X409" s="91"/>
      <c r="Y409" s="91"/>
      <c r="Z409" s="91"/>
      <c r="AA409" s="91"/>
    </row>
    <row r="410" spans="3:27" x14ac:dyDescent="0.25">
      <c r="C410" s="95"/>
      <c r="D410" s="95"/>
      <c r="E410" s="91"/>
      <c r="F410" s="91"/>
      <c r="G410" s="91"/>
      <c r="H410" s="96"/>
      <c r="I410" s="97"/>
      <c r="J410" s="91"/>
      <c r="K410" s="94"/>
      <c r="L410" s="104"/>
      <c r="M410" s="105"/>
      <c r="N410" s="93"/>
      <c r="O410" s="106"/>
      <c r="P410" s="93"/>
      <c r="Q410" s="93"/>
      <c r="R410" s="93"/>
      <c r="S410" s="110"/>
      <c r="T410" s="107"/>
      <c r="V410" s="91"/>
      <c r="W410" s="91"/>
      <c r="X410" s="91"/>
      <c r="Y410" s="91"/>
      <c r="Z410" s="91"/>
      <c r="AA410" s="91"/>
    </row>
    <row r="411" spans="3:27" x14ac:dyDescent="0.25">
      <c r="C411" s="95"/>
      <c r="D411" s="95"/>
      <c r="E411" s="91"/>
      <c r="F411" s="91"/>
      <c r="G411" s="91"/>
      <c r="H411" s="96"/>
      <c r="I411" s="97"/>
      <c r="J411" s="91"/>
      <c r="K411" s="94"/>
      <c r="L411" s="104"/>
      <c r="M411" s="105"/>
      <c r="N411" s="93"/>
      <c r="O411" s="106"/>
      <c r="P411" s="93"/>
      <c r="Q411" s="93"/>
      <c r="R411" s="93"/>
      <c r="S411" s="110"/>
      <c r="T411" s="107"/>
      <c r="V411" s="91"/>
      <c r="W411" s="91"/>
      <c r="X411" s="91"/>
      <c r="Y411" s="91"/>
      <c r="Z411" s="91"/>
      <c r="AA411" s="91"/>
    </row>
    <row r="412" spans="3:27" x14ac:dyDescent="0.25">
      <c r="C412" s="95"/>
      <c r="D412" s="95"/>
      <c r="E412" s="91"/>
      <c r="F412" s="91"/>
      <c r="G412" s="91"/>
      <c r="H412" s="96"/>
      <c r="I412" s="97"/>
      <c r="J412" s="91"/>
      <c r="K412" s="94"/>
      <c r="L412" s="104"/>
      <c r="M412" s="105"/>
      <c r="N412" s="93"/>
      <c r="O412" s="106"/>
      <c r="P412" s="93"/>
      <c r="Q412" s="93"/>
      <c r="R412" s="93"/>
      <c r="S412" s="110"/>
      <c r="T412" s="107"/>
      <c r="V412" s="91"/>
      <c r="W412" s="91"/>
      <c r="X412" s="91"/>
      <c r="Y412" s="91"/>
      <c r="Z412" s="91"/>
      <c r="AA412" s="91"/>
    </row>
    <row r="413" spans="3:27" x14ac:dyDescent="0.25">
      <c r="C413" s="95"/>
      <c r="D413" s="95"/>
      <c r="E413" s="91"/>
      <c r="F413" s="91"/>
      <c r="G413" s="91"/>
      <c r="H413" s="96"/>
      <c r="I413" s="97"/>
      <c r="J413" s="91"/>
      <c r="K413" s="94"/>
      <c r="L413" s="104"/>
      <c r="M413" s="105"/>
      <c r="N413" s="93"/>
      <c r="O413" s="106"/>
      <c r="P413" s="93"/>
      <c r="Q413" s="93"/>
      <c r="R413" s="93"/>
      <c r="S413" s="110"/>
      <c r="T413" s="107"/>
      <c r="V413" s="91"/>
      <c r="W413" s="91"/>
      <c r="X413" s="91"/>
      <c r="Y413" s="91"/>
      <c r="Z413" s="91"/>
      <c r="AA413" s="91"/>
    </row>
    <row r="414" spans="3:27" x14ac:dyDescent="0.25">
      <c r="C414" s="95"/>
      <c r="D414" s="95"/>
      <c r="E414" s="91"/>
      <c r="F414" s="91"/>
      <c r="G414" s="91"/>
      <c r="H414" s="96"/>
      <c r="I414" s="97"/>
      <c r="J414" s="91"/>
      <c r="K414" s="94"/>
      <c r="L414" s="104"/>
      <c r="M414" s="105"/>
      <c r="N414" s="93"/>
      <c r="O414" s="106"/>
      <c r="P414" s="93"/>
      <c r="Q414" s="93"/>
      <c r="R414" s="93"/>
      <c r="S414" s="110"/>
      <c r="T414" s="107"/>
      <c r="V414" s="91"/>
      <c r="W414" s="91"/>
      <c r="X414" s="91"/>
      <c r="Y414" s="91"/>
      <c r="Z414" s="91"/>
      <c r="AA414" s="91"/>
    </row>
    <row r="415" spans="3:27" x14ac:dyDescent="0.25">
      <c r="C415" s="95"/>
      <c r="D415" s="95"/>
      <c r="E415" s="91"/>
      <c r="F415" s="91"/>
      <c r="G415" s="91"/>
      <c r="H415" s="96"/>
      <c r="I415" s="97"/>
      <c r="J415" s="91"/>
      <c r="K415" s="94"/>
      <c r="L415" s="104"/>
      <c r="M415" s="105"/>
      <c r="N415" s="93"/>
      <c r="O415" s="106"/>
      <c r="P415" s="93"/>
      <c r="Q415" s="93"/>
      <c r="R415" s="93"/>
      <c r="S415" s="110"/>
      <c r="T415" s="107"/>
      <c r="V415" s="91"/>
      <c r="W415" s="91"/>
      <c r="X415" s="91"/>
      <c r="Y415" s="91"/>
      <c r="Z415" s="91"/>
      <c r="AA415" s="91"/>
    </row>
    <row r="416" spans="3:27" x14ac:dyDescent="0.25">
      <c r="C416" s="95"/>
      <c r="D416" s="95"/>
      <c r="E416" s="91"/>
      <c r="F416" s="91"/>
      <c r="G416" s="91"/>
      <c r="H416" s="96"/>
      <c r="I416" s="97"/>
      <c r="J416" s="91"/>
      <c r="K416" s="94"/>
      <c r="L416" s="104"/>
      <c r="M416" s="105"/>
      <c r="N416" s="93"/>
      <c r="O416" s="106"/>
      <c r="P416" s="93"/>
      <c r="Q416" s="93"/>
      <c r="R416" s="93"/>
      <c r="S416" s="110"/>
      <c r="T416" s="107"/>
      <c r="V416" s="91"/>
      <c r="W416" s="91"/>
      <c r="X416" s="91"/>
      <c r="Y416" s="91"/>
      <c r="Z416" s="91"/>
      <c r="AA416" s="91"/>
    </row>
    <row r="417" spans="3:27" x14ac:dyDescent="0.25">
      <c r="C417" s="95"/>
      <c r="D417" s="95"/>
      <c r="E417" s="91"/>
      <c r="F417" s="91"/>
      <c r="G417" s="91"/>
      <c r="H417" s="96"/>
      <c r="I417" s="97"/>
      <c r="J417" s="91"/>
      <c r="K417" s="94"/>
      <c r="L417" s="104"/>
      <c r="M417" s="105"/>
      <c r="N417" s="93"/>
      <c r="O417" s="106"/>
      <c r="P417" s="93"/>
      <c r="Q417" s="93"/>
      <c r="R417" s="93"/>
      <c r="S417" s="110"/>
      <c r="T417" s="107"/>
      <c r="V417" s="91"/>
      <c r="W417" s="91"/>
      <c r="X417" s="91"/>
      <c r="Y417" s="91"/>
      <c r="Z417" s="91"/>
      <c r="AA417" s="91"/>
    </row>
    <row r="418" spans="3:27" x14ac:dyDescent="0.25">
      <c r="C418" s="95"/>
      <c r="D418" s="95"/>
      <c r="E418" s="91"/>
      <c r="F418" s="91"/>
      <c r="G418" s="91"/>
      <c r="H418" s="96"/>
      <c r="I418" s="97"/>
      <c r="J418" s="91"/>
      <c r="K418" s="94"/>
      <c r="L418" s="104"/>
      <c r="M418" s="105"/>
      <c r="N418" s="93"/>
      <c r="O418" s="106"/>
      <c r="P418" s="93"/>
      <c r="Q418" s="93"/>
      <c r="R418" s="93"/>
      <c r="S418" s="110"/>
      <c r="T418" s="107"/>
      <c r="V418" s="91"/>
      <c r="W418" s="91"/>
      <c r="X418" s="91"/>
      <c r="Y418" s="91"/>
      <c r="Z418" s="91"/>
      <c r="AA418" s="91"/>
    </row>
    <row r="419" spans="3:27" x14ac:dyDescent="0.25">
      <c r="C419" s="95"/>
      <c r="D419" s="95"/>
      <c r="E419" s="91"/>
      <c r="F419" s="91"/>
      <c r="G419" s="91"/>
      <c r="H419" s="96"/>
      <c r="I419" s="97"/>
      <c r="J419" s="91"/>
      <c r="K419" s="94"/>
      <c r="L419" s="104"/>
      <c r="M419" s="105"/>
      <c r="N419" s="93"/>
      <c r="O419" s="106"/>
      <c r="P419" s="93"/>
      <c r="Q419" s="93"/>
      <c r="R419" s="93"/>
      <c r="S419" s="110"/>
      <c r="T419" s="107"/>
      <c r="V419" s="91"/>
      <c r="W419" s="91"/>
      <c r="X419" s="91"/>
      <c r="Y419" s="91"/>
      <c r="Z419" s="91"/>
      <c r="AA419" s="91"/>
    </row>
    <row r="420" spans="3:27" x14ac:dyDescent="0.25">
      <c r="C420" s="95"/>
      <c r="D420" s="95"/>
      <c r="E420" s="91"/>
      <c r="F420" s="91"/>
      <c r="G420" s="91"/>
      <c r="H420" s="96"/>
      <c r="I420" s="97"/>
      <c r="J420" s="91"/>
      <c r="K420" s="94"/>
      <c r="L420" s="104"/>
      <c r="M420" s="105"/>
      <c r="N420" s="93"/>
      <c r="O420" s="106"/>
      <c r="P420" s="93"/>
      <c r="Q420" s="93"/>
      <c r="R420" s="93"/>
      <c r="S420" s="110"/>
      <c r="T420" s="107"/>
      <c r="V420" s="91"/>
      <c r="W420" s="91"/>
      <c r="X420" s="91"/>
      <c r="Y420" s="91"/>
      <c r="Z420" s="91"/>
      <c r="AA420" s="91"/>
    </row>
    <row r="421" spans="3:27" x14ac:dyDescent="0.25">
      <c r="C421" s="95"/>
      <c r="D421" s="95"/>
      <c r="E421" s="91"/>
      <c r="F421" s="91"/>
      <c r="G421" s="91"/>
      <c r="H421" s="96"/>
      <c r="I421" s="97"/>
      <c r="J421" s="91"/>
      <c r="K421" s="94"/>
      <c r="L421" s="104"/>
      <c r="M421" s="105"/>
      <c r="N421" s="93"/>
      <c r="O421" s="106"/>
      <c r="P421" s="93"/>
      <c r="Q421" s="93"/>
      <c r="R421" s="93"/>
      <c r="S421" s="110"/>
      <c r="T421" s="107"/>
      <c r="V421" s="91"/>
      <c r="W421" s="91"/>
      <c r="X421" s="91"/>
      <c r="Y421" s="91"/>
      <c r="Z421" s="91"/>
      <c r="AA421" s="91"/>
    </row>
    <row r="422" spans="3:27" x14ac:dyDescent="0.25">
      <c r="C422" s="95"/>
      <c r="D422" s="95"/>
      <c r="E422" s="91"/>
      <c r="F422" s="91"/>
      <c r="G422" s="91"/>
      <c r="H422" s="96"/>
      <c r="I422" s="97"/>
      <c r="J422" s="91"/>
      <c r="K422" s="94"/>
      <c r="L422" s="104"/>
      <c r="M422" s="105"/>
      <c r="N422" s="93"/>
      <c r="O422" s="106"/>
      <c r="P422" s="93"/>
      <c r="Q422" s="93"/>
      <c r="R422" s="93"/>
      <c r="S422" s="110"/>
      <c r="T422" s="107"/>
      <c r="V422" s="91"/>
      <c r="W422" s="91"/>
      <c r="X422" s="91"/>
      <c r="Y422" s="91"/>
      <c r="Z422" s="91"/>
      <c r="AA422" s="91"/>
    </row>
    <row r="423" spans="3:27" x14ac:dyDescent="0.25">
      <c r="C423" s="95"/>
      <c r="D423" s="95"/>
      <c r="E423" s="91"/>
      <c r="F423" s="91"/>
      <c r="G423" s="91"/>
      <c r="H423" s="96"/>
      <c r="I423" s="97"/>
      <c r="J423" s="91"/>
      <c r="K423" s="94"/>
      <c r="L423" s="104"/>
      <c r="M423" s="105"/>
      <c r="N423" s="93"/>
      <c r="O423" s="106"/>
      <c r="P423" s="93"/>
      <c r="Q423" s="93"/>
      <c r="R423" s="93"/>
      <c r="S423" s="110"/>
      <c r="T423" s="107"/>
      <c r="V423" s="91"/>
      <c r="W423" s="91"/>
      <c r="X423" s="91"/>
      <c r="Y423" s="91"/>
      <c r="Z423" s="91"/>
      <c r="AA423" s="91"/>
    </row>
    <row r="424" spans="3:27" x14ac:dyDescent="0.25">
      <c r="C424" s="95"/>
      <c r="D424" s="95"/>
      <c r="E424" s="91"/>
      <c r="F424" s="91"/>
      <c r="G424" s="91"/>
      <c r="H424" s="96"/>
      <c r="I424" s="97"/>
      <c r="J424" s="91"/>
      <c r="K424" s="94"/>
      <c r="L424" s="104"/>
      <c r="M424" s="105"/>
      <c r="N424" s="93"/>
      <c r="O424" s="106"/>
      <c r="P424" s="93"/>
      <c r="Q424" s="93"/>
      <c r="R424" s="93"/>
      <c r="S424" s="110"/>
      <c r="T424" s="107"/>
      <c r="V424" s="91"/>
      <c r="W424" s="91"/>
      <c r="X424" s="91"/>
      <c r="Y424" s="91"/>
      <c r="Z424" s="91"/>
      <c r="AA424" s="91"/>
    </row>
    <row r="425" spans="3:27" x14ac:dyDescent="0.25">
      <c r="C425" s="95"/>
      <c r="D425" s="95"/>
      <c r="E425" s="91"/>
      <c r="F425" s="91"/>
      <c r="G425" s="91"/>
      <c r="H425" s="96"/>
      <c r="I425" s="97"/>
      <c r="J425" s="91"/>
      <c r="K425" s="94"/>
      <c r="L425" s="104"/>
      <c r="M425" s="105"/>
      <c r="N425" s="93"/>
      <c r="O425" s="106"/>
      <c r="P425" s="93"/>
      <c r="Q425" s="93"/>
      <c r="R425" s="93"/>
      <c r="S425" s="110"/>
      <c r="T425" s="107"/>
      <c r="V425" s="91"/>
      <c r="W425" s="91"/>
      <c r="X425" s="91"/>
      <c r="Y425" s="91"/>
      <c r="Z425" s="91"/>
      <c r="AA425" s="91"/>
    </row>
    <row r="426" spans="3:27" x14ac:dyDescent="0.25">
      <c r="C426" s="95"/>
      <c r="D426" s="95"/>
      <c r="E426" s="91"/>
      <c r="F426" s="91"/>
      <c r="G426" s="91"/>
      <c r="H426" s="96"/>
      <c r="I426" s="97"/>
      <c r="J426" s="91"/>
      <c r="K426" s="94"/>
      <c r="L426" s="104"/>
      <c r="M426" s="105"/>
      <c r="N426" s="93"/>
      <c r="O426" s="106"/>
      <c r="P426" s="93"/>
      <c r="Q426" s="93"/>
      <c r="R426" s="93"/>
      <c r="S426" s="110"/>
      <c r="T426" s="107"/>
      <c r="V426" s="91"/>
      <c r="W426" s="91"/>
      <c r="X426" s="91"/>
      <c r="Y426" s="91"/>
      <c r="Z426" s="91"/>
      <c r="AA426" s="91"/>
    </row>
    <row r="427" spans="3:27" x14ac:dyDescent="0.25">
      <c r="C427" s="95"/>
      <c r="D427" s="95"/>
      <c r="E427" s="91"/>
      <c r="F427" s="91"/>
      <c r="G427" s="91"/>
      <c r="H427" s="96"/>
      <c r="I427" s="97"/>
      <c r="J427" s="91"/>
      <c r="K427" s="94"/>
      <c r="L427" s="104"/>
      <c r="M427" s="105"/>
      <c r="N427" s="93"/>
      <c r="O427" s="106"/>
      <c r="P427" s="93"/>
      <c r="Q427" s="93"/>
      <c r="R427" s="93"/>
      <c r="S427" s="110"/>
      <c r="T427" s="107"/>
      <c r="V427" s="91"/>
      <c r="W427" s="91"/>
      <c r="X427" s="91"/>
      <c r="Y427" s="91"/>
      <c r="Z427" s="91"/>
      <c r="AA427" s="91"/>
    </row>
    <row r="428" spans="3:27" x14ac:dyDescent="0.25">
      <c r="C428" s="95"/>
      <c r="D428" s="95"/>
      <c r="E428" s="91"/>
      <c r="F428" s="91"/>
      <c r="G428" s="91"/>
      <c r="H428" s="96"/>
      <c r="I428" s="97"/>
      <c r="J428" s="91"/>
      <c r="K428" s="94"/>
      <c r="L428" s="104"/>
      <c r="M428" s="105"/>
      <c r="N428" s="93"/>
      <c r="O428" s="106"/>
      <c r="P428" s="93"/>
      <c r="Q428" s="93"/>
      <c r="R428" s="93"/>
      <c r="S428" s="110"/>
      <c r="T428" s="107"/>
      <c r="V428" s="91"/>
      <c r="W428" s="91"/>
      <c r="X428" s="91"/>
      <c r="Y428" s="91"/>
      <c r="Z428" s="91"/>
      <c r="AA428" s="91"/>
    </row>
    <row r="429" spans="3:27" x14ac:dyDescent="0.25">
      <c r="C429" s="95"/>
      <c r="D429" s="95"/>
      <c r="E429" s="91"/>
      <c r="F429" s="91"/>
      <c r="G429" s="91"/>
      <c r="H429" s="96"/>
      <c r="I429" s="97"/>
      <c r="J429" s="91"/>
      <c r="K429" s="94"/>
      <c r="L429" s="104"/>
      <c r="M429" s="105"/>
      <c r="N429" s="93"/>
      <c r="O429" s="106"/>
      <c r="P429" s="93"/>
      <c r="Q429" s="93"/>
      <c r="R429" s="93"/>
      <c r="S429" s="110"/>
      <c r="T429" s="107"/>
      <c r="V429" s="91"/>
      <c r="W429" s="91"/>
      <c r="X429" s="91"/>
      <c r="Y429" s="91"/>
      <c r="Z429" s="91"/>
      <c r="AA429" s="91"/>
    </row>
    <row r="430" spans="3:27" x14ac:dyDescent="0.25">
      <c r="C430" s="95"/>
      <c r="D430" s="95"/>
      <c r="E430" s="91"/>
      <c r="F430" s="91"/>
      <c r="G430" s="91"/>
      <c r="H430" s="96"/>
      <c r="I430" s="97"/>
      <c r="J430" s="91"/>
      <c r="K430" s="94"/>
      <c r="L430" s="104"/>
      <c r="M430" s="105"/>
      <c r="N430" s="93"/>
      <c r="O430" s="106"/>
      <c r="P430" s="93"/>
      <c r="Q430" s="93"/>
      <c r="R430" s="93"/>
      <c r="S430" s="110"/>
      <c r="T430" s="107"/>
      <c r="V430" s="91"/>
      <c r="W430" s="91"/>
      <c r="X430" s="91"/>
      <c r="Y430" s="91"/>
      <c r="Z430" s="91"/>
      <c r="AA430" s="91"/>
    </row>
    <row r="431" spans="3:27" x14ac:dyDescent="0.25">
      <c r="C431" s="95"/>
      <c r="D431" s="95"/>
      <c r="E431" s="91"/>
      <c r="F431" s="91"/>
      <c r="G431" s="91"/>
      <c r="H431" s="96"/>
      <c r="I431" s="97"/>
      <c r="J431" s="91"/>
      <c r="K431" s="94"/>
      <c r="L431" s="104"/>
      <c r="M431" s="105"/>
      <c r="N431" s="93"/>
      <c r="O431" s="106"/>
      <c r="P431" s="93"/>
      <c r="Q431" s="93"/>
      <c r="R431" s="93"/>
      <c r="S431" s="110"/>
      <c r="T431" s="107"/>
      <c r="V431" s="91"/>
      <c r="W431" s="91"/>
      <c r="X431" s="91"/>
      <c r="Y431" s="91"/>
      <c r="Z431" s="91"/>
      <c r="AA431" s="91"/>
    </row>
    <row r="432" spans="3:27" x14ac:dyDescent="0.25">
      <c r="C432" s="95"/>
      <c r="D432" s="95"/>
      <c r="E432" s="91"/>
      <c r="F432" s="91"/>
      <c r="G432" s="91"/>
      <c r="H432" s="96"/>
      <c r="I432" s="97"/>
      <c r="J432" s="91"/>
      <c r="K432" s="94"/>
      <c r="L432" s="104"/>
      <c r="M432" s="105"/>
      <c r="N432" s="93"/>
      <c r="O432" s="106"/>
      <c r="P432" s="93"/>
      <c r="Q432" s="93"/>
      <c r="R432" s="93"/>
      <c r="S432" s="110"/>
      <c r="T432" s="107"/>
      <c r="V432" s="91"/>
      <c r="W432" s="91"/>
      <c r="X432" s="91"/>
      <c r="Y432" s="91"/>
      <c r="Z432" s="91"/>
      <c r="AA432" s="91"/>
    </row>
    <row r="433" spans="3:27" x14ac:dyDescent="0.25">
      <c r="C433" s="95"/>
      <c r="D433" s="95"/>
      <c r="E433" s="91"/>
      <c r="F433" s="91"/>
      <c r="G433" s="91"/>
      <c r="H433" s="96"/>
      <c r="I433" s="97"/>
      <c r="J433" s="91"/>
      <c r="K433" s="94"/>
      <c r="L433" s="104"/>
      <c r="M433" s="105"/>
      <c r="N433" s="93"/>
      <c r="O433" s="106"/>
      <c r="P433" s="93"/>
      <c r="Q433" s="93"/>
      <c r="R433" s="93"/>
      <c r="S433" s="110"/>
      <c r="T433" s="107"/>
      <c r="V433" s="91"/>
      <c r="W433" s="91"/>
      <c r="X433" s="91"/>
      <c r="Y433" s="91"/>
      <c r="Z433" s="91"/>
      <c r="AA433" s="91"/>
    </row>
    <row r="434" spans="3:27" x14ac:dyDescent="0.25">
      <c r="C434" s="95"/>
      <c r="D434" s="95"/>
      <c r="E434" s="91"/>
      <c r="F434" s="91"/>
      <c r="G434" s="91"/>
      <c r="H434" s="96"/>
      <c r="I434" s="97"/>
      <c r="J434" s="91"/>
      <c r="K434" s="94"/>
      <c r="L434" s="104"/>
      <c r="M434" s="105"/>
      <c r="N434" s="93"/>
      <c r="O434" s="106"/>
      <c r="P434" s="93"/>
      <c r="Q434" s="93"/>
      <c r="R434" s="93"/>
      <c r="S434" s="110"/>
      <c r="T434" s="107"/>
      <c r="V434" s="91"/>
      <c r="W434" s="91"/>
      <c r="X434" s="91"/>
      <c r="Y434" s="91"/>
      <c r="Z434" s="91"/>
      <c r="AA434" s="91"/>
    </row>
    <row r="435" spans="3:27" x14ac:dyDescent="0.25">
      <c r="C435" s="95"/>
      <c r="D435" s="95"/>
      <c r="E435" s="91"/>
      <c r="F435" s="91"/>
      <c r="G435" s="91"/>
      <c r="H435" s="96"/>
      <c r="I435" s="97"/>
      <c r="J435" s="91"/>
      <c r="K435" s="94"/>
      <c r="L435" s="104"/>
      <c r="M435" s="105"/>
      <c r="N435" s="93"/>
      <c r="O435" s="106"/>
      <c r="P435" s="93"/>
      <c r="Q435" s="93"/>
      <c r="R435" s="93"/>
      <c r="S435" s="110"/>
      <c r="T435" s="107"/>
      <c r="V435" s="91"/>
      <c r="W435" s="91"/>
      <c r="X435" s="91"/>
      <c r="Y435" s="91"/>
      <c r="Z435" s="91"/>
      <c r="AA435" s="91"/>
    </row>
    <row r="436" spans="3:27" x14ac:dyDescent="0.25">
      <c r="C436" s="95"/>
      <c r="D436" s="95"/>
      <c r="E436" s="91"/>
      <c r="F436" s="91"/>
      <c r="G436" s="91"/>
      <c r="H436" s="96"/>
      <c r="I436" s="97"/>
      <c r="J436" s="91"/>
      <c r="K436" s="94"/>
      <c r="L436" s="104"/>
      <c r="M436" s="105"/>
      <c r="N436" s="93"/>
      <c r="O436" s="106"/>
      <c r="P436" s="93"/>
      <c r="Q436" s="93"/>
      <c r="R436" s="93"/>
      <c r="S436" s="110"/>
      <c r="T436" s="107"/>
      <c r="V436" s="91"/>
      <c r="W436" s="91"/>
      <c r="X436" s="91"/>
      <c r="Y436" s="91"/>
      <c r="Z436" s="91"/>
      <c r="AA436" s="91"/>
    </row>
    <row r="437" spans="3:27" x14ac:dyDescent="0.25">
      <c r="C437" s="95"/>
      <c r="D437" s="95"/>
      <c r="E437" s="91"/>
      <c r="F437" s="91"/>
      <c r="G437" s="91"/>
      <c r="H437" s="96"/>
      <c r="I437" s="97"/>
      <c r="J437" s="91"/>
      <c r="K437" s="94"/>
      <c r="L437" s="104"/>
      <c r="M437" s="105"/>
      <c r="N437" s="93"/>
      <c r="O437" s="106"/>
      <c r="P437" s="93"/>
      <c r="Q437" s="93"/>
      <c r="R437" s="93"/>
      <c r="S437" s="110"/>
      <c r="T437" s="107"/>
      <c r="V437" s="91"/>
      <c r="W437" s="91"/>
      <c r="X437" s="91"/>
      <c r="Y437" s="91"/>
      <c r="Z437" s="91"/>
      <c r="AA437" s="91"/>
    </row>
    <row r="438" spans="3:27" x14ac:dyDescent="0.25">
      <c r="C438" s="95"/>
      <c r="D438" s="95"/>
      <c r="E438" s="91"/>
      <c r="F438" s="91"/>
      <c r="G438" s="91"/>
      <c r="H438" s="96"/>
      <c r="I438" s="97"/>
      <c r="J438" s="91"/>
      <c r="K438" s="94"/>
      <c r="L438" s="104"/>
      <c r="M438" s="105"/>
      <c r="N438" s="93"/>
      <c r="O438" s="106"/>
      <c r="P438" s="93"/>
      <c r="Q438" s="93"/>
      <c r="R438" s="93"/>
      <c r="S438" s="110"/>
      <c r="T438" s="107"/>
      <c r="V438" s="91"/>
      <c r="W438" s="91"/>
      <c r="X438" s="91"/>
      <c r="Y438" s="91"/>
      <c r="Z438" s="91"/>
      <c r="AA438" s="91"/>
    </row>
    <row r="439" spans="3:27" x14ac:dyDescent="0.25">
      <c r="C439" s="95"/>
      <c r="D439" s="95"/>
      <c r="E439" s="91"/>
      <c r="F439" s="91"/>
      <c r="G439" s="91"/>
      <c r="H439" s="96"/>
      <c r="I439" s="97"/>
      <c r="J439" s="91"/>
      <c r="K439" s="94"/>
      <c r="L439" s="104"/>
      <c r="M439" s="105"/>
      <c r="N439" s="93"/>
      <c r="O439" s="106"/>
      <c r="P439" s="93"/>
      <c r="Q439" s="93"/>
      <c r="R439" s="93"/>
      <c r="S439" s="110"/>
      <c r="T439" s="107"/>
      <c r="V439" s="91"/>
      <c r="W439" s="91"/>
      <c r="X439" s="91"/>
      <c r="Y439" s="91"/>
      <c r="Z439" s="91"/>
      <c r="AA439" s="91"/>
    </row>
    <row r="440" spans="3:27" x14ac:dyDescent="0.25">
      <c r="C440" s="95"/>
      <c r="D440" s="95"/>
      <c r="E440" s="91"/>
      <c r="F440" s="91"/>
      <c r="G440" s="91"/>
      <c r="H440" s="96"/>
      <c r="I440" s="97"/>
      <c r="J440" s="91"/>
      <c r="K440" s="94"/>
      <c r="L440" s="104"/>
      <c r="M440" s="105"/>
      <c r="N440" s="93"/>
      <c r="O440" s="106"/>
      <c r="P440" s="93"/>
      <c r="Q440" s="93"/>
      <c r="R440" s="93"/>
      <c r="S440" s="110"/>
      <c r="T440" s="107"/>
      <c r="V440" s="91"/>
      <c r="W440" s="91"/>
      <c r="X440" s="91"/>
      <c r="Y440" s="91"/>
      <c r="Z440" s="91"/>
      <c r="AA440" s="91"/>
    </row>
    <row r="441" spans="3:27" x14ac:dyDescent="0.25">
      <c r="C441" s="95"/>
      <c r="D441" s="95"/>
      <c r="E441" s="91"/>
      <c r="F441" s="91"/>
      <c r="G441" s="91"/>
      <c r="H441" s="96"/>
      <c r="I441" s="97"/>
      <c r="J441" s="91"/>
      <c r="K441" s="94"/>
      <c r="L441" s="104"/>
      <c r="M441" s="105"/>
      <c r="N441" s="93"/>
      <c r="O441" s="106"/>
      <c r="P441" s="93"/>
      <c r="Q441" s="93"/>
      <c r="R441" s="93"/>
      <c r="S441" s="110"/>
      <c r="T441" s="107"/>
      <c r="V441" s="91"/>
      <c r="W441" s="91"/>
      <c r="X441" s="91"/>
      <c r="Y441" s="91"/>
      <c r="Z441" s="91"/>
      <c r="AA441" s="91"/>
    </row>
    <row r="442" spans="3:27" x14ac:dyDescent="0.25">
      <c r="C442" s="95"/>
      <c r="D442" s="95"/>
      <c r="E442" s="91"/>
      <c r="F442" s="91"/>
      <c r="G442" s="91"/>
      <c r="H442" s="96"/>
      <c r="I442" s="97"/>
      <c r="J442" s="91"/>
      <c r="K442" s="94"/>
      <c r="L442" s="104"/>
      <c r="M442" s="105"/>
      <c r="N442" s="93"/>
      <c r="O442" s="106"/>
      <c r="P442" s="93"/>
      <c r="Q442" s="93"/>
      <c r="R442" s="93"/>
      <c r="S442" s="110"/>
      <c r="T442" s="107"/>
      <c r="V442" s="91"/>
      <c r="W442" s="91"/>
      <c r="X442" s="91"/>
      <c r="Y442" s="91"/>
      <c r="Z442" s="91"/>
      <c r="AA442" s="91"/>
    </row>
    <row r="443" spans="3:27" x14ac:dyDescent="0.25">
      <c r="C443" s="95"/>
      <c r="D443" s="95"/>
      <c r="E443" s="91"/>
      <c r="F443" s="91"/>
      <c r="G443" s="91"/>
      <c r="H443" s="96"/>
      <c r="I443" s="97"/>
      <c r="J443" s="91"/>
      <c r="K443" s="94"/>
      <c r="L443" s="104"/>
      <c r="M443" s="105"/>
      <c r="N443" s="93"/>
      <c r="O443" s="106"/>
      <c r="P443" s="93"/>
      <c r="Q443" s="93"/>
      <c r="R443" s="93"/>
      <c r="S443" s="110"/>
      <c r="T443" s="107"/>
      <c r="V443" s="91"/>
      <c r="W443" s="91"/>
      <c r="X443" s="91"/>
      <c r="Y443" s="91"/>
      <c r="Z443" s="91"/>
      <c r="AA443" s="91"/>
    </row>
    <row r="444" spans="3:27" x14ac:dyDescent="0.25">
      <c r="C444" s="95"/>
      <c r="D444" s="95"/>
      <c r="E444" s="91"/>
      <c r="F444" s="91"/>
      <c r="G444" s="91"/>
      <c r="H444" s="96"/>
      <c r="I444" s="97"/>
      <c r="J444" s="91"/>
      <c r="K444" s="94"/>
      <c r="L444" s="104"/>
      <c r="M444" s="105"/>
      <c r="N444" s="93"/>
      <c r="O444" s="106"/>
      <c r="P444" s="93"/>
      <c r="Q444" s="93"/>
      <c r="R444" s="93"/>
      <c r="S444" s="110"/>
      <c r="T444" s="107"/>
      <c r="V444" s="91"/>
      <c r="W444" s="91"/>
      <c r="X444" s="91"/>
      <c r="Y444" s="91"/>
      <c r="Z444" s="91"/>
      <c r="AA444" s="91"/>
    </row>
    <row r="445" spans="3:27" x14ac:dyDescent="0.25">
      <c r="C445" s="95"/>
      <c r="D445" s="95"/>
      <c r="E445" s="91"/>
      <c r="F445" s="91"/>
      <c r="G445" s="91"/>
      <c r="H445" s="96"/>
      <c r="I445" s="97"/>
      <c r="J445" s="91"/>
      <c r="K445" s="94"/>
      <c r="L445" s="104"/>
      <c r="M445" s="105"/>
      <c r="N445" s="93"/>
      <c r="O445" s="106"/>
      <c r="P445" s="93"/>
      <c r="Q445" s="93"/>
      <c r="R445" s="93"/>
      <c r="S445" s="110"/>
      <c r="T445" s="107"/>
      <c r="V445" s="91"/>
      <c r="W445" s="91"/>
      <c r="X445" s="91"/>
      <c r="Y445" s="91"/>
      <c r="Z445" s="91"/>
      <c r="AA445" s="91"/>
    </row>
    <row r="446" spans="3:27" x14ac:dyDescent="0.25">
      <c r="C446" s="95"/>
      <c r="D446" s="95"/>
      <c r="E446" s="91"/>
      <c r="F446" s="91"/>
      <c r="G446" s="91"/>
      <c r="H446" s="96"/>
      <c r="I446" s="97"/>
      <c r="J446" s="91"/>
      <c r="K446" s="94"/>
      <c r="L446" s="104"/>
      <c r="M446" s="105"/>
      <c r="N446" s="93"/>
      <c r="O446" s="106"/>
      <c r="P446" s="93"/>
      <c r="Q446" s="93"/>
      <c r="R446" s="93"/>
      <c r="S446" s="110"/>
      <c r="T446" s="107"/>
      <c r="V446" s="91"/>
      <c r="W446" s="91"/>
      <c r="X446" s="91"/>
      <c r="Y446" s="91"/>
      <c r="Z446" s="91"/>
      <c r="AA446" s="91"/>
    </row>
    <row r="447" spans="3:27" x14ac:dyDescent="0.25">
      <c r="C447" s="95"/>
      <c r="D447" s="95"/>
      <c r="E447" s="91"/>
      <c r="F447" s="91"/>
      <c r="G447" s="91"/>
      <c r="H447" s="96"/>
      <c r="I447" s="97"/>
      <c r="J447" s="91"/>
      <c r="K447" s="94"/>
      <c r="L447" s="104"/>
      <c r="M447" s="105"/>
      <c r="N447" s="93"/>
      <c r="O447" s="106"/>
      <c r="P447" s="93"/>
      <c r="Q447" s="93"/>
      <c r="R447" s="93"/>
      <c r="S447" s="110"/>
      <c r="T447" s="107"/>
      <c r="V447" s="91"/>
      <c r="W447" s="91"/>
      <c r="X447" s="91"/>
      <c r="Y447" s="91"/>
      <c r="Z447" s="91"/>
      <c r="AA447" s="91"/>
    </row>
    <row r="448" spans="3:27" x14ac:dyDescent="0.25">
      <c r="C448" s="95"/>
      <c r="D448" s="95"/>
      <c r="E448" s="91"/>
      <c r="F448" s="91"/>
      <c r="G448" s="91"/>
      <c r="H448" s="96"/>
      <c r="I448" s="97"/>
      <c r="J448" s="91"/>
      <c r="K448" s="94"/>
      <c r="L448" s="104"/>
      <c r="M448" s="105"/>
      <c r="N448" s="93"/>
      <c r="O448" s="106"/>
      <c r="P448" s="93"/>
      <c r="Q448" s="93"/>
      <c r="R448" s="93"/>
      <c r="S448" s="110"/>
      <c r="T448" s="107"/>
      <c r="V448" s="91"/>
      <c r="W448" s="91"/>
      <c r="X448" s="91"/>
      <c r="Y448" s="91"/>
      <c r="Z448" s="91"/>
      <c r="AA448" s="91"/>
    </row>
    <row r="449" spans="3:27" x14ac:dyDescent="0.25">
      <c r="C449" s="95"/>
      <c r="D449" s="95"/>
      <c r="E449" s="91"/>
      <c r="F449" s="91"/>
      <c r="G449" s="91"/>
      <c r="H449" s="96"/>
      <c r="I449" s="97"/>
      <c r="J449" s="91"/>
      <c r="K449" s="94"/>
      <c r="L449" s="104"/>
      <c r="M449" s="105"/>
      <c r="N449" s="93"/>
      <c r="O449" s="106"/>
      <c r="P449" s="93"/>
      <c r="Q449" s="93"/>
      <c r="R449" s="93"/>
      <c r="S449" s="110"/>
      <c r="T449" s="107"/>
      <c r="V449" s="91"/>
      <c r="W449" s="91"/>
      <c r="X449" s="91"/>
      <c r="Y449" s="91"/>
      <c r="Z449" s="91"/>
      <c r="AA449" s="91"/>
    </row>
    <row r="450" spans="3:27" x14ac:dyDescent="0.25">
      <c r="C450" s="95"/>
      <c r="D450" s="95"/>
      <c r="E450" s="91"/>
      <c r="F450" s="91"/>
      <c r="G450" s="91"/>
      <c r="H450" s="96"/>
      <c r="I450" s="97"/>
      <c r="J450" s="91"/>
      <c r="K450" s="94"/>
      <c r="L450" s="104"/>
      <c r="M450" s="105"/>
      <c r="N450" s="93"/>
      <c r="O450" s="106"/>
      <c r="P450" s="93"/>
      <c r="Q450" s="93"/>
      <c r="R450" s="93"/>
      <c r="S450" s="110"/>
      <c r="T450" s="107"/>
      <c r="V450" s="91"/>
      <c r="W450" s="91"/>
      <c r="X450" s="91"/>
      <c r="Y450" s="91"/>
      <c r="Z450" s="91"/>
      <c r="AA450" s="91"/>
    </row>
    <row r="451" spans="3:27" x14ac:dyDescent="0.25">
      <c r="C451" s="95"/>
      <c r="D451" s="95"/>
      <c r="E451" s="91"/>
      <c r="F451" s="91"/>
      <c r="G451" s="91"/>
      <c r="H451" s="96"/>
      <c r="I451" s="97"/>
      <c r="J451" s="91"/>
      <c r="K451" s="94"/>
      <c r="L451" s="104"/>
      <c r="M451" s="105"/>
      <c r="N451" s="93"/>
      <c r="O451" s="106"/>
      <c r="P451" s="93"/>
      <c r="Q451" s="93"/>
      <c r="R451" s="93"/>
      <c r="S451" s="110"/>
      <c r="T451" s="107"/>
      <c r="V451" s="91"/>
      <c r="W451" s="91"/>
      <c r="X451" s="91"/>
      <c r="Y451" s="91"/>
      <c r="Z451" s="91"/>
      <c r="AA451" s="91"/>
    </row>
    <row r="452" spans="3:27" x14ac:dyDescent="0.25">
      <c r="C452" s="95"/>
      <c r="D452" s="95"/>
      <c r="E452" s="91"/>
      <c r="F452" s="91"/>
      <c r="G452" s="91"/>
      <c r="H452" s="96"/>
      <c r="I452" s="97"/>
      <c r="J452" s="91"/>
      <c r="K452" s="94"/>
      <c r="L452" s="104"/>
      <c r="M452" s="105"/>
      <c r="N452" s="93"/>
      <c r="O452" s="106"/>
      <c r="P452" s="93"/>
      <c r="Q452" s="93"/>
      <c r="R452" s="93"/>
      <c r="S452" s="110"/>
      <c r="T452" s="107"/>
      <c r="V452" s="91"/>
      <c r="W452" s="91"/>
      <c r="X452" s="91"/>
      <c r="Y452" s="91"/>
      <c r="Z452" s="91"/>
      <c r="AA452" s="91"/>
    </row>
    <row r="453" spans="3:27" x14ac:dyDescent="0.25">
      <c r="C453" s="95"/>
      <c r="D453" s="95"/>
      <c r="E453" s="91"/>
      <c r="F453" s="91"/>
      <c r="G453" s="91"/>
      <c r="H453" s="96"/>
      <c r="I453" s="97"/>
      <c r="J453" s="91"/>
      <c r="K453" s="94"/>
      <c r="L453" s="104"/>
      <c r="M453" s="105"/>
      <c r="N453" s="93"/>
      <c r="O453" s="106"/>
      <c r="P453" s="93"/>
      <c r="Q453" s="93"/>
      <c r="R453" s="93"/>
      <c r="S453" s="110"/>
      <c r="T453" s="107"/>
      <c r="V453" s="91"/>
      <c r="W453" s="91"/>
      <c r="X453" s="91"/>
      <c r="Y453" s="91"/>
      <c r="Z453" s="91"/>
      <c r="AA453" s="91"/>
    </row>
    <row r="454" spans="3:27" x14ac:dyDescent="0.25">
      <c r="C454" s="95"/>
      <c r="D454" s="95"/>
      <c r="E454" s="91"/>
      <c r="F454" s="91"/>
      <c r="G454" s="91"/>
      <c r="H454" s="96"/>
      <c r="I454" s="97"/>
      <c r="J454" s="91"/>
      <c r="K454" s="94"/>
      <c r="L454" s="104"/>
      <c r="M454" s="105"/>
      <c r="N454" s="93"/>
      <c r="O454" s="106"/>
      <c r="P454" s="93"/>
      <c r="Q454" s="93"/>
      <c r="R454" s="93"/>
      <c r="S454" s="110"/>
      <c r="T454" s="107"/>
      <c r="V454" s="91"/>
      <c r="W454" s="91"/>
      <c r="X454" s="91"/>
      <c r="Y454" s="91"/>
      <c r="Z454" s="91"/>
      <c r="AA454" s="91"/>
    </row>
    <row r="455" spans="3:27" x14ac:dyDescent="0.25">
      <c r="C455" s="95"/>
      <c r="D455" s="95"/>
      <c r="E455" s="91"/>
      <c r="F455" s="91"/>
      <c r="G455" s="91"/>
      <c r="H455" s="96"/>
      <c r="I455" s="97"/>
      <c r="J455" s="91"/>
      <c r="K455" s="94"/>
      <c r="L455" s="104"/>
      <c r="M455" s="105"/>
      <c r="N455" s="93"/>
      <c r="O455" s="106"/>
      <c r="P455" s="93"/>
      <c r="Q455" s="93"/>
      <c r="R455" s="93"/>
      <c r="S455" s="110"/>
      <c r="T455" s="107"/>
      <c r="V455" s="91"/>
      <c r="W455" s="91"/>
      <c r="X455" s="91"/>
      <c r="Y455" s="91"/>
      <c r="Z455" s="91"/>
      <c r="AA455" s="91"/>
    </row>
    <row r="456" spans="3:27" x14ac:dyDescent="0.25">
      <c r="C456" s="95"/>
      <c r="D456" s="95"/>
      <c r="E456" s="91"/>
      <c r="F456" s="91"/>
      <c r="G456" s="91"/>
      <c r="H456" s="96"/>
      <c r="I456" s="97"/>
      <c r="J456" s="91"/>
      <c r="K456" s="94"/>
      <c r="L456" s="104"/>
      <c r="M456" s="105"/>
      <c r="N456" s="93"/>
      <c r="O456" s="106"/>
      <c r="P456" s="93"/>
      <c r="Q456" s="93"/>
      <c r="R456" s="93"/>
      <c r="S456" s="110"/>
      <c r="T456" s="107"/>
      <c r="V456" s="91"/>
      <c r="W456" s="91"/>
      <c r="X456" s="91"/>
      <c r="Y456" s="91"/>
      <c r="Z456" s="91"/>
      <c r="AA456" s="91"/>
    </row>
    <row r="457" spans="3:27" x14ac:dyDescent="0.25">
      <c r="C457" s="95"/>
      <c r="D457" s="95"/>
      <c r="E457" s="91"/>
      <c r="F457" s="91"/>
      <c r="G457" s="91"/>
      <c r="H457" s="96"/>
      <c r="I457" s="97"/>
      <c r="J457" s="91"/>
      <c r="K457" s="94"/>
      <c r="L457" s="104"/>
      <c r="M457" s="105"/>
      <c r="N457" s="93"/>
      <c r="O457" s="106"/>
      <c r="P457" s="93"/>
      <c r="Q457" s="93"/>
      <c r="R457" s="93"/>
      <c r="S457" s="110"/>
      <c r="T457" s="107"/>
      <c r="V457" s="91"/>
      <c r="W457" s="91"/>
      <c r="X457" s="91"/>
      <c r="Y457" s="91"/>
      <c r="Z457" s="91"/>
      <c r="AA457" s="91"/>
    </row>
    <row r="458" spans="3:27" x14ac:dyDescent="0.25">
      <c r="C458" s="95"/>
      <c r="D458" s="95"/>
      <c r="E458" s="91"/>
      <c r="F458" s="91"/>
      <c r="G458" s="91"/>
      <c r="H458" s="96"/>
      <c r="I458" s="97"/>
      <c r="J458" s="91"/>
      <c r="K458" s="94"/>
      <c r="L458" s="104"/>
      <c r="M458" s="105"/>
      <c r="N458" s="93"/>
      <c r="O458" s="106"/>
      <c r="P458" s="93"/>
      <c r="Q458" s="93"/>
      <c r="R458" s="93"/>
      <c r="S458" s="110"/>
      <c r="T458" s="107"/>
      <c r="V458" s="91"/>
      <c r="W458" s="91"/>
      <c r="X458" s="91"/>
      <c r="Y458" s="91"/>
      <c r="Z458" s="91"/>
      <c r="AA458" s="91"/>
    </row>
    <row r="459" spans="3:27" x14ac:dyDescent="0.25">
      <c r="C459" s="95"/>
      <c r="D459" s="95"/>
      <c r="E459" s="91"/>
      <c r="F459" s="91"/>
      <c r="G459" s="91"/>
      <c r="H459" s="96"/>
      <c r="I459" s="97"/>
      <c r="J459" s="91"/>
      <c r="K459" s="94"/>
      <c r="L459" s="104"/>
      <c r="M459" s="105"/>
      <c r="N459" s="93"/>
      <c r="O459" s="106"/>
      <c r="P459" s="93"/>
      <c r="Q459" s="93"/>
      <c r="R459" s="93"/>
      <c r="S459" s="110"/>
      <c r="T459" s="107"/>
      <c r="V459" s="91"/>
      <c r="W459" s="91"/>
      <c r="X459" s="91"/>
      <c r="Y459" s="91"/>
      <c r="Z459" s="91"/>
      <c r="AA459" s="91"/>
    </row>
    <row r="460" spans="3:27" x14ac:dyDescent="0.25">
      <c r="C460" s="95"/>
      <c r="D460" s="95"/>
      <c r="E460" s="91"/>
      <c r="F460" s="91"/>
      <c r="G460" s="91"/>
      <c r="H460" s="96"/>
      <c r="I460" s="97"/>
      <c r="J460" s="91"/>
      <c r="K460" s="94"/>
      <c r="L460" s="104"/>
      <c r="M460" s="105"/>
      <c r="N460" s="93"/>
      <c r="O460" s="106"/>
      <c r="P460" s="93"/>
      <c r="Q460" s="93"/>
      <c r="R460" s="93"/>
      <c r="S460" s="110"/>
      <c r="T460" s="107"/>
      <c r="V460" s="91"/>
      <c r="W460" s="91"/>
      <c r="X460" s="91"/>
      <c r="Y460" s="91"/>
      <c r="Z460" s="91"/>
      <c r="AA460" s="91"/>
    </row>
    <row r="461" spans="3:27" x14ac:dyDescent="0.25">
      <c r="C461" s="95"/>
      <c r="D461" s="95"/>
      <c r="E461" s="91"/>
      <c r="F461" s="91"/>
      <c r="G461" s="91"/>
      <c r="H461" s="96"/>
      <c r="I461" s="97"/>
      <c r="J461" s="91"/>
      <c r="K461" s="94"/>
      <c r="L461" s="104"/>
      <c r="M461" s="105"/>
      <c r="N461" s="93"/>
      <c r="O461" s="106"/>
      <c r="P461" s="93"/>
      <c r="Q461" s="93"/>
      <c r="R461" s="93"/>
      <c r="S461" s="110"/>
      <c r="T461" s="107"/>
      <c r="V461" s="91"/>
      <c r="W461" s="91"/>
      <c r="X461" s="91"/>
      <c r="Y461" s="91"/>
      <c r="Z461" s="91"/>
      <c r="AA461" s="91"/>
    </row>
    <row r="462" spans="3:27" x14ac:dyDescent="0.25">
      <c r="C462" s="95"/>
      <c r="D462" s="95"/>
      <c r="E462" s="91"/>
      <c r="F462" s="91"/>
      <c r="G462" s="91"/>
      <c r="H462" s="96"/>
      <c r="I462" s="97"/>
      <c r="J462" s="91"/>
      <c r="K462" s="94"/>
      <c r="L462" s="104"/>
      <c r="M462" s="105"/>
      <c r="N462" s="93"/>
      <c r="O462" s="106"/>
      <c r="P462" s="93"/>
      <c r="Q462" s="93"/>
      <c r="R462" s="93"/>
      <c r="S462" s="110"/>
      <c r="T462" s="107"/>
      <c r="V462" s="91"/>
      <c r="W462" s="91"/>
      <c r="X462" s="91"/>
      <c r="Y462" s="91"/>
      <c r="Z462" s="91"/>
      <c r="AA462" s="91"/>
    </row>
    <row r="463" spans="3:27" x14ac:dyDescent="0.25">
      <c r="C463" s="95"/>
      <c r="D463" s="95"/>
      <c r="E463" s="91"/>
      <c r="F463" s="91"/>
      <c r="G463" s="91"/>
      <c r="H463" s="96"/>
      <c r="I463" s="97"/>
      <c r="J463" s="91"/>
      <c r="K463" s="94"/>
      <c r="L463" s="104"/>
      <c r="M463" s="105"/>
      <c r="N463" s="93"/>
      <c r="O463" s="106"/>
      <c r="P463" s="93"/>
      <c r="Q463" s="93"/>
      <c r="R463" s="93"/>
      <c r="S463" s="110"/>
      <c r="T463" s="107"/>
      <c r="V463" s="91"/>
      <c r="W463" s="91"/>
      <c r="X463" s="91"/>
      <c r="Y463" s="91"/>
      <c r="Z463" s="91"/>
      <c r="AA463" s="91"/>
    </row>
    <row r="464" spans="3:27" x14ac:dyDescent="0.25">
      <c r="C464" s="95"/>
      <c r="D464" s="95"/>
      <c r="E464" s="91"/>
      <c r="F464" s="91"/>
      <c r="G464" s="91"/>
      <c r="H464" s="96"/>
      <c r="I464" s="97"/>
      <c r="J464" s="91"/>
      <c r="K464" s="94"/>
      <c r="L464" s="104"/>
      <c r="M464" s="105"/>
      <c r="N464" s="93"/>
      <c r="O464" s="106"/>
      <c r="P464" s="93"/>
      <c r="Q464" s="93"/>
      <c r="R464" s="93"/>
      <c r="S464" s="110"/>
      <c r="T464" s="107"/>
      <c r="V464" s="91"/>
      <c r="W464" s="91"/>
      <c r="X464" s="91"/>
      <c r="Y464" s="91"/>
      <c r="Z464" s="91"/>
      <c r="AA464" s="91"/>
    </row>
    <row r="465" spans="3:27" x14ac:dyDescent="0.25">
      <c r="C465" s="95"/>
      <c r="D465" s="95"/>
      <c r="E465" s="91"/>
      <c r="F465" s="91"/>
      <c r="G465" s="91"/>
      <c r="H465" s="96"/>
      <c r="I465" s="97"/>
      <c r="J465" s="91"/>
      <c r="K465" s="94"/>
      <c r="L465" s="104"/>
      <c r="M465" s="105"/>
      <c r="N465" s="93"/>
      <c r="O465" s="106"/>
      <c r="P465" s="93"/>
      <c r="Q465" s="93"/>
      <c r="R465" s="93"/>
      <c r="S465" s="110"/>
      <c r="T465" s="107"/>
      <c r="V465" s="91"/>
      <c r="W465" s="91"/>
      <c r="X465" s="91"/>
      <c r="Y465" s="91"/>
      <c r="Z465" s="91"/>
      <c r="AA465" s="91"/>
    </row>
    <row r="466" spans="3:27" x14ac:dyDescent="0.25">
      <c r="C466" s="95"/>
      <c r="D466" s="95"/>
      <c r="E466" s="91"/>
      <c r="F466" s="91"/>
      <c r="G466" s="91"/>
      <c r="H466" s="96"/>
      <c r="I466" s="97"/>
      <c r="J466" s="91"/>
      <c r="K466" s="94"/>
      <c r="L466" s="104"/>
      <c r="M466" s="105"/>
      <c r="N466" s="93"/>
      <c r="O466" s="106"/>
      <c r="P466" s="93"/>
      <c r="Q466" s="93"/>
      <c r="R466" s="93"/>
      <c r="S466" s="110"/>
      <c r="T466" s="107"/>
      <c r="V466" s="91"/>
      <c r="W466" s="91"/>
      <c r="X466" s="91"/>
      <c r="Y466" s="91"/>
      <c r="Z466" s="91"/>
      <c r="AA466" s="91"/>
    </row>
    <row r="467" spans="3:27" x14ac:dyDescent="0.25">
      <c r="C467" s="95"/>
      <c r="D467" s="95"/>
      <c r="E467" s="91"/>
      <c r="F467" s="91"/>
      <c r="G467" s="91"/>
      <c r="H467" s="96"/>
      <c r="I467" s="97"/>
      <c r="J467" s="91"/>
      <c r="K467" s="94"/>
      <c r="L467" s="104"/>
      <c r="M467" s="105"/>
      <c r="N467" s="93"/>
      <c r="O467" s="106"/>
      <c r="P467" s="93"/>
      <c r="Q467" s="93"/>
      <c r="R467" s="93"/>
      <c r="S467" s="110"/>
      <c r="T467" s="107"/>
      <c r="V467" s="91"/>
      <c r="W467" s="91"/>
      <c r="X467" s="91"/>
      <c r="Y467" s="91"/>
      <c r="Z467" s="91"/>
      <c r="AA467" s="91"/>
    </row>
    <row r="468" spans="3:27" x14ac:dyDescent="0.25">
      <c r="C468" s="95"/>
      <c r="D468" s="95"/>
      <c r="E468" s="91"/>
      <c r="F468" s="91"/>
      <c r="G468" s="91"/>
      <c r="H468" s="96"/>
      <c r="I468" s="97"/>
      <c r="J468" s="91"/>
      <c r="K468" s="94"/>
      <c r="L468" s="104"/>
      <c r="M468" s="105"/>
      <c r="N468" s="93"/>
      <c r="O468" s="106"/>
      <c r="P468" s="93"/>
      <c r="Q468" s="93"/>
      <c r="R468" s="93"/>
      <c r="S468" s="110"/>
      <c r="T468" s="107"/>
      <c r="V468" s="91"/>
      <c r="W468" s="91"/>
      <c r="X468" s="91"/>
      <c r="Y468" s="91"/>
      <c r="Z468" s="91"/>
      <c r="AA468" s="91"/>
    </row>
    <row r="469" spans="3:27" x14ac:dyDescent="0.25">
      <c r="C469" s="95"/>
      <c r="D469" s="95"/>
      <c r="E469" s="91"/>
      <c r="F469" s="91"/>
      <c r="G469" s="91"/>
      <c r="H469" s="96"/>
      <c r="I469" s="97"/>
      <c r="J469" s="91"/>
      <c r="K469" s="94"/>
      <c r="L469" s="104"/>
      <c r="M469" s="105"/>
      <c r="N469" s="93"/>
      <c r="O469" s="106"/>
      <c r="P469" s="93"/>
      <c r="Q469" s="93"/>
      <c r="R469" s="93"/>
      <c r="S469" s="110"/>
      <c r="T469" s="107"/>
      <c r="V469" s="91"/>
      <c r="W469" s="91"/>
      <c r="X469" s="91"/>
      <c r="Y469" s="91"/>
      <c r="Z469" s="91"/>
      <c r="AA469" s="91"/>
    </row>
    <row r="470" spans="3:27" x14ac:dyDescent="0.25">
      <c r="C470" s="95"/>
      <c r="D470" s="95"/>
      <c r="E470" s="91"/>
      <c r="F470" s="91"/>
      <c r="G470" s="91"/>
      <c r="H470" s="96"/>
      <c r="I470" s="97"/>
      <c r="J470" s="91"/>
      <c r="K470" s="94"/>
      <c r="L470" s="104"/>
      <c r="M470" s="105"/>
      <c r="N470" s="93"/>
      <c r="O470" s="106"/>
      <c r="P470" s="93"/>
      <c r="Q470" s="93"/>
      <c r="R470" s="93"/>
      <c r="S470" s="110"/>
      <c r="T470" s="107"/>
      <c r="V470" s="91"/>
      <c r="W470" s="91"/>
      <c r="X470" s="91"/>
      <c r="Y470" s="91"/>
      <c r="Z470" s="91"/>
      <c r="AA470" s="91"/>
    </row>
    <row r="471" spans="3:27" x14ac:dyDescent="0.25">
      <c r="C471" s="95"/>
      <c r="D471" s="95"/>
      <c r="E471" s="91"/>
      <c r="F471" s="91"/>
      <c r="G471" s="91"/>
      <c r="H471" s="96"/>
      <c r="I471" s="97"/>
      <c r="J471" s="91"/>
      <c r="K471" s="94"/>
      <c r="L471" s="104"/>
      <c r="M471" s="105"/>
      <c r="N471" s="93"/>
      <c r="O471" s="106"/>
      <c r="P471" s="93"/>
      <c r="Q471" s="93"/>
      <c r="R471" s="93"/>
      <c r="S471" s="110"/>
      <c r="T471" s="107"/>
      <c r="V471" s="91"/>
      <c r="W471" s="91"/>
      <c r="X471" s="91"/>
      <c r="Y471" s="91"/>
      <c r="Z471" s="91"/>
      <c r="AA471" s="91"/>
    </row>
    <row r="472" spans="3:27" x14ac:dyDescent="0.25">
      <c r="C472" s="95"/>
      <c r="D472" s="95"/>
      <c r="E472" s="91"/>
      <c r="F472" s="91"/>
      <c r="G472" s="91"/>
      <c r="H472" s="96"/>
      <c r="I472" s="97"/>
      <c r="J472" s="91"/>
      <c r="K472" s="94"/>
      <c r="L472" s="104"/>
      <c r="M472" s="105"/>
      <c r="N472" s="93"/>
      <c r="O472" s="106"/>
      <c r="P472" s="93"/>
      <c r="Q472" s="93"/>
      <c r="R472" s="93"/>
      <c r="S472" s="110"/>
      <c r="T472" s="107"/>
      <c r="V472" s="91"/>
      <c r="W472" s="91"/>
      <c r="X472" s="91"/>
      <c r="Y472" s="91"/>
      <c r="Z472" s="91"/>
      <c r="AA472" s="91"/>
    </row>
    <row r="473" spans="3:27" x14ac:dyDescent="0.25">
      <c r="C473" s="95"/>
      <c r="D473" s="95"/>
      <c r="E473" s="91"/>
      <c r="F473" s="91"/>
      <c r="G473" s="91"/>
      <c r="H473" s="96"/>
      <c r="I473" s="97"/>
      <c r="J473" s="91"/>
      <c r="K473" s="94"/>
      <c r="L473" s="104"/>
      <c r="M473" s="105"/>
      <c r="N473" s="93"/>
      <c r="O473" s="106"/>
      <c r="P473" s="93"/>
      <c r="Q473" s="93"/>
      <c r="R473" s="93"/>
      <c r="S473" s="110"/>
      <c r="T473" s="107"/>
      <c r="V473" s="91"/>
      <c r="W473" s="91"/>
      <c r="X473" s="91"/>
      <c r="Y473" s="91"/>
      <c r="Z473" s="91"/>
      <c r="AA473" s="91"/>
    </row>
    <row r="474" spans="3:27" x14ac:dyDescent="0.25">
      <c r="C474" s="95"/>
      <c r="D474" s="95"/>
      <c r="E474" s="91"/>
      <c r="F474" s="91"/>
      <c r="G474" s="91"/>
      <c r="H474" s="96"/>
      <c r="I474" s="97"/>
      <c r="J474" s="91"/>
      <c r="K474" s="94"/>
      <c r="L474" s="104"/>
      <c r="M474" s="105"/>
      <c r="N474" s="93"/>
      <c r="O474" s="106"/>
      <c r="P474" s="93"/>
      <c r="Q474" s="93"/>
      <c r="R474" s="93"/>
      <c r="S474" s="110"/>
      <c r="T474" s="107"/>
      <c r="V474" s="91"/>
      <c r="W474" s="91"/>
      <c r="X474" s="91"/>
      <c r="Y474" s="91"/>
      <c r="Z474" s="91"/>
      <c r="AA474" s="91"/>
    </row>
    <row r="475" spans="3:27" x14ac:dyDescent="0.25">
      <c r="C475" s="95"/>
      <c r="D475" s="95"/>
      <c r="E475" s="91"/>
      <c r="F475" s="91"/>
      <c r="G475" s="91"/>
      <c r="H475" s="96"/>
      <c r="I475" s="97"/>
      <c r="J475" s="91"/>
      <c r="K475" s="94"/>
      <c r="L475" s="104"/>
      <c r="M475" s="105"/>
      <c r="N475" s="93"/>
      <c r="O475" s="106"/>
      <c r="P475" s="93"/>
      <c r="Q475" s="93"/>
      <c r="R475" s="93"/>
      <c r="S475" s="110"/>
      <c r="T475" s="107"/>
      <c r="V475" s="91"/>
      <c r="W475" s="91"/>
      <c r="X475" s="91"/>
      <c r="Y475" s="91"/>
      <c r="Z475" s="91"/>
      <c r="AA475" s="91"/>
    </row>
    <row r="476" spans="3:27" x14ac:dyDescent="0.25">
      <c r="C476" s="95"/>
      <c r="D476" s="95"/>
      <c r="E476" s="91"/>
      <c r="F476" s="91"/>
      <c r="G476" s="91"/>
      <c r="H476" s="96"/>
      <c r="I476" s="97"/>
      <c r="J476" s="91"/>
      <c r="K476" s="94"/>
      <c r="L476" s="104"/>
      <c r="M476" s="105"/>
      <c r="N476" s="93"/>
      <c r="O476" s="106"/>
      <c r="P476" s="93"/>
      <c r="Q476" s="93"/>
      <c r="R476" s="93"/>
      <c r="S476" s="110"/>
      <c r="T476" s="107"/>
      <c r="V476" s="91"/>
      <c r="W476" s="91"/>
      <c r="X476" s="91"/>
      <c r="Y476" s="91"/>
      <c r="Z476" s="91"/>
      <c r="AA476" s="91"/>
    </row>
    <row r="477" spans="3:27" x14ac:dyDescent="0.25">
      <c r="C477" s="95"/>
      <c r="D477" s="95"/>
      <c r="E477" s="91"/>
      <c r="F477" s="91"/>
      <c r="G477" s="91"/>
      <c r="H477" s="96"/>
      <c r="I477" s="97"/>
      <c r="J477" s="91"/>
      <c r="K477" s="94"/>
      <c r="L477" s="104"/>
      <c r="M477" s="105"/>
      <c r="N477" s="93"/>
      <c r="O477" s="106"/>
      <c r="P477" s="93"/>
      <c r="Q477" s="93"/>
      <c r="R477" s="93"/>
      <c r="S477" s="110"/>
      <c r="T477" s="107"/>
      <c r="V477" s="91"/>
      <c r="W477" s="91"/>
      <c r="X477" s="91"/>
      <c r="Y477" s="91"/>
      <c r="Z477" s="91"/>
      <c r="AA477" s="91"/>
    </row>
    <row r="478" spans="3:27" x14ac:dyDescent="0.25">
      <c r="C478" s="95"/>
      <c r="D478" s="95"/>
      <c r="E478" s="91"/>
      <c r="F478" s="91"/>
      <c r="G478" s="91"/>
      <c r="H478" s="96"/>
      <c r="I478" s="97"/>
      <c r="J478" s="91"/>
      <c r="K478" s="94"/>
      <c r="L478" s="104"/>
      <c r="M478" s="105"/>
      <c r="N478" s="93"/>
      <c r="O478" s="106"/>
      <c r="P478" s="93"/>
      <c r="Q478" s="93"/>
      <c r="R478" s="93"/>
      <c r="S478" s="110"/>
      <c r="T478" s="107"/>
      <c r="V478" s="91"/>
      <c r="W478" s="91"/>
      <c r="X478" s="91"/>
      <c r="Y478" s="91"/>
      <c r="Z478" s="91"/>
      <c r="AA478" s="91"/>
    </row>
    <row r="479" spans="3:27" x14ac:dyDescent="0.25">
      <c r="C479" s="95"/>
      <c r="D479" s="95"/>
      <c r="E479" s="91"/>
      <c r="F479" s="91"/>
      <c r="G479" s="91"/>
      <c r="H479" s="96"/>
      <c r="I479" s="97"/>
      <c r="J479" s="91"/>
      <c r="K479" s="94"/>
      <c r="L479" s="104"/>
      <c r="M479" s="105"/>
      <c r="N479" s="93"/>
      <c r="O479" s="106"/>
      <c r="P479" s="93"/>
      <c r="Q479" s="93"/>
      <c r="R479" s="93"/>
      <c r="S479" s="110"/>
      <c r="T479" s="107"/>
      <c r="V479" s="91"/>
      <c r="W479" s="91"/>
      <c r="X479" s="91"/>
      <c r="Y479" s="91"/>
      <c r="Z479" s="91"/>
      <c r="AA479" s="91"/>
    </row>
    <row r="480" spans="3:27" x14ac:dyDescent="0.25">
      <c r="C480" s="95"/>
      <c r="D480" s="95"/>
      <c r="E480" s="91"/>
      <c r="F480" s="91"/>
      <c r="G480" s="91"/>
      <c r="H480" s="96"/>
      <c r="I480" s="97"/>
      <c r="J480" s="91"/>
      <c r="K480" s="94"/>
      <c r="L480" s="104"/>
      <c r="M480" s="105"/>
      <c r="N480" s="93"/>
      <c r="O480" s="106"/>
      <c r="P480" s="93"/>
      <c r="Q480" s="93"/>
      <c r="R480" s="93"/>
      <c r="S480" s="110"/>
      <c r="T480" s="107"/>
      <c r="V480" s="91"/>
      <c r="W480" s="91"/>
      <c r="X480" s="91"/>
      <c r="Y480" s="91"/>
      <c r="Z480" s="91"/>
      <c r="AA480" s="91"/>
    </row>
    <row r="481" spans="3:27" x14ac:dyDescent="0.25">
      <c r="C481" s="95"/>
      <c r="D481" s="95"/>
      <c r="E481" s="91"/>
      <c r="F481" s="91"/>
      <c r="G481" s="91"/>
      <c r="H481" s="96"/>
      <c r="I481" s="97"/>
      <c r="J481" s="91"/>
      <c r="K481" s="94"/>
      <c r="L481" s="104"/>
      <c r="M481" s="105"/>
      <c r="N481" s="93"/>
      <c r="O481" s="106"/>
      <c r="P481" s="93"/>
      <c r="Q481" s="93"/>
      <c r="R481" s="93"/>
      <c r="S481" s="110"/>
      <c r="T481" s="107"/>
      <c r="V481" s="91"/>
      <c r="W481" s="91"/>
      <c r="X481" s="91"/>
      <c r="Y481" s="91"/>
      <c r="Z481" s="91"/>
      <c r="AA481" s="91"/>
    </row>
    <row r="482" spans="3:27" x14ac:dyDescent="0.25">
      <c r="C482" s="95"/>
      <c r="D482" s="95"/>
      <c r="E482" s="91"/>
      <c r="F482" s="91"/>
      <c r="G482" s="91"/>
      <c r="H482" s="96"/>
      <c r="I482" s="97"/>
      <c r="J482" s="91"/>
      <c r="K482" s="94"/>
      <c r="L482" s="104"/>
      <c r="M482" s="105"/>
      <c r="N482" s="93"/>
      <c r="O482" s="106"/>
      <c r="P482" s="93"/>
      <c r="Q482" s="93"/>
      <c r="R482" s="93"/>
      <c r="S482" s="110"/>
      <c r="T482" s="107"/>
      <c r="V482" s="91"/>
      <c r="W482" s="91"/>
      <c r="X482" s="91"/>
      <c r="Y482" s="91"/>
      <c r="Z482" s="91"/>
      <c r="AA482" s="91"/>
    </row>
    <row r="483" spans="3:27" x14ac:dyDescent="0.25">
      <c r="C483" s="95"/>
      <c r="D483" s="95"/>
      <c r="E483" s="91"/>
      <c r="F483" s="91"/>
      <c r="G483" s="91"/>
      <c r="H483" s="96"/>
      <c r="I483" s="97"/>
      <c r="J483" s="91"/>
      <c r="K483" s="94"/>
      <c r="L483" s="104"/>
      <c r="M483" s="105"/>
      <c r="N483" s="93"/>
      <c r="O483" s="106"/>
      <c r="P483" s="93"/>
      <c r="Q483" s="93"/>
      <c r="R483" s="93"/>
      <c r="S483" s="110"/>
      <c r="T483" s="107"/>
      <c r="V483" s="91"/>
      <c r="W483" s="91"/>
      <c r="X483" s="91"/>
      <c r="Y483" s="91"/>
      <c r="Z483" s="91"/>
      <c r="AA483" s="91"/>
    </row>
    <row r="484" spans="3:27" x14ac:dyDescent="0.25">
      <c r="C484" s="95"/>
      <c r="D484" s="95"/>
      <c r="E484" s="91"/>
      <c r="F484" s="91"/>
      <c r="G484" s="91"/>
      <c r="H484" s="96"/>
      <c r="I484" s="97"/>
      <c r="J484" s="91"/>
      <c r="K484" s="94"/>
      <c r="L484" s="104"/>
      <c r="M484" s="105"/>
      <c r="N484" s="93"/>
      <c r="O484" s="106"/>
      <c r="P484" s="93"/>
      <c r="Q484" s="93"/>
      <c r="R484" s="93"/>
      <c r="S484" s="110"/>
      <c r="T484" s="107"/>
      <c r="V484" s="91"/>
      <c r="W484" s="91"/>
      <c r="X484" s="91"/>
      <c r="Y484" s="91"/>
      <c r="Z484" s="91"/>
      <c r="AA484" s="91"/>
    </row>
    <row r="485" spans="3:27" x14ac:dyDescent="0.25">
      <c r="C485" s="95"/>
      <c r="D485" s="95"/>
      <c r="E485" s="91"/>
      <c r="F485" s="91"/>
      <c r="G485" s="91"/>
      <c r="H485" s="96"/>
      <c r="I485" s="97"/>
      <c r="J485" s="91"/>
      <c r="K485" s="94"/>
      <c r="L485" s="104"/>
      <c r="M485" s="105"/>
      <c r="N485" s="93"/>
      <c r="O485" s="106"/>
      <c r="P485" s="93"/>
      <c r="Q485" s="93"/>
      <c r="R485" s="93"/>
      <c r="S485" s="110"/>
      <c r="T485" s="107"/>
      <c r="V485" s="91"/>
      <c r="W485" s="91"/>
      <c r="X485" s="91"/>
      <c r="Y485" s="91"/>
      <c r="Z485" s="91"/>
      <c r="AA485" s="91"/>
    </row>
    <row r="486" spans="3:27" x14ac:dyDescent="0.25">
      <c r="C486" s="95"/>
      <c r="D486" s="95"/>
      <c r="E486" s="91"/>
      <c r="F486" s="91"/>
      <c r="G486" s="91"/>
      <c r="H486" s="96"/>
      <c r="I486" s="97"/>
      <c r="J486" s="91"/>
      <c r="K486" s="94"/>
      <c r="L486" s="104"/>
      <c r="M486" s="105"/>
      <c r="N486" s="93"/>
      <c r="O486" s="106"/>
      <c r="P486" s="93"/>
      <c r="Q486" s="93"/>
      <c r="R486" s="93"/>
      <c r="S486" s="110"/>
      <c r="T486" s="107"/>
      <c r="V486" s="91"/>
      <c r="W486" s="91"/>
      <c r="X486" s="91"/>
      <c r="Y486" s="91"/>
      <c r="Z486" s="91"/>
      <c r="AA486" s="91"/>
    </row>
    <row r="487" spans="3:27" x14ac:dyDescent="0.25">
      <c r="C487" s="95"/>
      <c r="D487" s="95"/>
      <c r="E487" s="91"/>
      <c r="F487" s="91"/>
      <c r="G487" s="91"/>
      <c r="H487" s="96"/>
      <c r="I487" s="97"/>
      <c r="J487" s="91"/>
      <c r="K487" s="94"/>
      <c r="L487" s="104"/>
      <c r="M487" s="105"/>
      <c r="N487" s="93"/>
      <c r="O487" s="106"/>
      <c r="P487" s="93"/>
      <c r="Q487" s="93"/>
      <c r="R487" s="93"/>
      <c r="S487" s="110"/>
      <c r="T487" s="107"/>
      <c r="V487" s="91"/>
      <c r="W487" s="91"/>
      <c r="X487" s="91"/>
      <c r="Y487" s="91"/>
      <c r="Z487" s="91"/>
      <c r="AA487" s="91"/>
    </row>
    <row r="488" spans="3:27" x14ac:dyDescent="0.25">
      <c r="C488" s="95"/>
      <c r="D488" s="95"/>
      <c r="E488" s="91"/>
      <c r="F488" s="91"/>
      <c r="G488" s="91"/>
      <c r="H488" s="96"/>
      <c r="I488" s="97"/>
      <c r="J488" s="91"/>
      <c r="K488" s="94"/>
      <c r="L488" s="104"/>
      <c r="M488" s="105"/>
      <c r="N488" s="93"/>
      <c r="O488" s="106"/>
      <c r="P488" s="93"/>
      <c r="Q488" s="93"/>
      <c r="R488" s="93"/>
      <c r="S488" s="110"/>
      <c r="T488" s="107"/>
      <c r="V488" s="91"/>
      <c r="W488" s="91"/>
      <c r="X488" s="91"/>
      <c r="Y488" s="91"/>
      <c r="Z488" s="91"/>
      <c r="AA488" s="91"/>
    </row>
    <row r="489" spans="3:27" x14ac:dyDescent="0.25">
      <c r="C489" s="95"/>
      <c r="D489" s="95"/>
      <c r="E489" s="91"/>
      <c r="F489" s="91"/>
      <c r="G489" s="91"/>
      <c r="H489" s="96"/>
      <c r="I489" s="97"/>
      <c r="J489" s="91"/>
      <c r="K489" s="94"/>
      <c r="L489" s="104"/>
      <c r="M489" s="105"/>
      <c r="N489" s="93"/>
      <c r="O489" s="106"/>
      <c r="P489" s="93"/>
      <c r="Q489" s="93"/>
      <c r="R489" s="93"/>
      <c r="S489" s="110"/>
      <c r="T489" s="107"/>
      <c r="V489" s="91"/>
      <c r="W489" s="91"/>
      <c r="X489" s="91"/>
      <c r="Y489" s="91"/>
      <c r="Z489" s="91"/>
      <c r="AA489" s="91"/>
    </row>
    <row r="490" spans="3:27" x14ac:dyDescent="0.25">
      <c r="C490" s="95"/>
      <c r="D490" s="95"/>
      <c r="E490" s="91"/>
      <c r="F490" s="91"/>
      <c r="G490" s="91"/>
      <c r="H490" s="96"/>
      <c r="I490" s="97"/>
      <c r="J490" s="91"/>
      <c r="K490" s="94"/>
      <c r="L490" s="104"/>
      <c r="M490" s="105"/>
      <c r="N490" s="93"/>
      <c r="O490" s="106"/>
      <c r="P490" s="93"/>
      <c r="Q490" s="93"/>
      <c r="R490" s="93"/>
      <c r="S490" s="110"/>
      <c r="T490" s="107"/>
      <c r="V490" s="91"/>
      <c r="W490" s="91"/>
      <c r="X490" s="91"/>
      <c r="Y490" s="91"/>
      <c r="Z490" s="91"/>
      <c r="AA490" s="91"/>
    </row>
    <row r="491" spans="3:27" x14ac:dyDescent="0.25">
      <c r="C491" s="95"/>
      <c r="D491" s="95"/>
      <c r="E491" s="91"/>
      <c r="F491" s="91"/>
      <c r="G491" s="91"/>
      <c r="H491" s="96"/>
      <c r="I491" s="97"/>
      <c r="J491" s="91"/>
      <c r="K491" s="94"/>
      <c r="L491" s="104"/>
      <c r="M491" s="105"/>
      <c r="N491" s="93"/>
      <c r="O491" s="106"/>
      <c r="P491" s="93"/>
      <c r="Q491" s="93"/>
      <c r="R491" s="93"/>
      <c r="S491" s="110"/>
      <c r="T491" s="107"/>
      <c r="V491" s="91"/>
      <c r="W491" s="91"/>
      <c r="X491" s="91"/>
      <c r="Y491" s="91"/>
      <c r="Z491" s="91"/>
      <c r="AA491" s="91"/>
    </row>
    <row r="492" spans="3:27" x14ac:dyDescent="0.25">
      <c r="C492" s="95"/>
      <c r="D492" s="95"/>
      <c r="E492" s="91"/>
      <c r="F492" s="91"/>
      <c r="G492" s="91"/>
      <c r="H492" s="96"/>
      <c r="I492" s="97"/>
      <c r="J492" s="91"/>
      <c r="K492" s="94"/>
      <c r="L492" s="104"/>
      <c r="M492" s="105"/>
      <c r="N492" s="93"/>
      <c r="O492" s="106"/>
      <c r="P492" s="93"/>
      <c r="Q492" s="93"/>
      <c r="R492" s="93"/>
      <c r="S492" s="110"/>
      <c r="T492" s="107"/>
      <c r="V492" s="91"/>
      <c r="W492" s="91"/>
      <c r="X492" s="91"/>
      <c r="Y492" s="91"/>
      <c r="Z492" s="91"/>
      <c r="AA492" s="91"/>
    </row>
    <row r="493" spans="3:27" x14ac:dyDescent="0.25">
      <c r="C493" s="95"/>
      <c r="D493" s="95"/>
      <c r="E493" s="91"/>
      <c r="F493" s="91"/>
      <c r="G493" s="91"/>
      <c r="H493" s="96"/>
      <c r="I493" s="97"/>
      <c r="J493" s="91"/>
      <c r="K493" s="94"/>
      <c r="L493" s="104"/>
      <c r="M493" s="105"/>
      <c r="N493" s="93"/>
      <c r="O493" s="106"/>
      <c r="P493" s="93"/>
      <c r="Q493" s="93"/>
      <c r="R493" s="93"/>
      <c r="S493" s="110"/>
      <c r="T493" s="107"/>
      <c r="V493" s="91"/>
      <c r="W493" s="91"/>
      <c r="X493" s="91"/>
      <c r="Y493" s="91"/>
      <c r="Z493" s="91"/>
      <c r="AA493" s="91"/>
    </row>
    <row r="494" spans="3:27" x14ac:dyDescent="0.25">
      <c r="C494" s="95"/>
      <c r="D494" s="95"/>
      <c r="E494" s="91"/>
      <c r="F494" s="91"/>
      <c r="G494" s="91"/>
      <c r="H494" s="96"/>
      <c r="I494" s="97"/>
      <c r="J494" s="91"/>
      <c r="K494" s="94"/>
      <c r="L494" s="104"/>
      <c r="M494" s="105"/>
      <c r="N494" s="93"/>
      <c r="O494" s="106"/>
      <c r="P494" s="93"/>
      <c r="Q494" s="93"/>
      <c r="R494" s="93"/>
      <c r="S494" s="110"/>
      <c r="T494" s="107"/>
      <c r="V494" s="91"/>
      <c r="W494" s="91"/>
      <c r="X494" s="91"/>
      <c r="Y494" s="91"/>
      <c r="Z494" s="91"/>
      <c r="AA494" s="91"/>
    </row>
    <row r="495" spans="3:27" x14ac:dyDescent="0.25">
      <c r="C495" s="95"/>
      <c r="D495" s="95"/>
      <c r="E495" s="91"/>
      <c r="F495" s="91"/>
      <c r="G495" s="91"/>
      <c r="H495" s="96"/>
      <c r="I495" s="97"/>
      <c r="J495" s="91"/>
      <c r="K495" s="94"/>
      <c r="L495" s="104"/>
      <c r="M495" s="105"/>
      <c r="N495" s="93"/>
      <c r="O495" s="106"/>
      <c r="P495" s="93"/>
      <c r="Q495" s="93"/>
      <c r="R495" s="93"/>
      <c r="S495" s="110"/>
      <c r="T495" s="107"/>
      <c r="V495" s="91"/>
      <c r="W495" s="91"/>
      <c r="X495" s="91"/>
      <c r="Y495" s="91"/>
      <c r="Z495" s="91"/>
      <c r="AA495" s="91"/>
    </row>
    <row r="496" spans="3:27" x14ac:dyDescent="0.25">
      <c r="C496" s="95"/>
      <c r="D496" s="95"/>
      <c r="E496" s="91"/>
      <c r="F496" s="91"/>
      <c r="G496" s="91"/>
      <c r="H496" s="96"/>
      <c r="I496" s="97"/>
      <c r="J496" s="91"/>
      <c r="K496" s="94"/>
      <c r="L496" s="104"/>
      <c r="M496" s="105"/>
      <c r="N496" s="93"/>
      <c r="O496" s="106"/>
      <c r="P496" s="93"/>
      <c r="Q496" s="93"/>
      <c r="R496" s="93"/>
      <c r="S496" s="110"/>
      <c r="T496" s="107"/>
      <c r="V496" s="91"/>
      <c r="W496" s="91"/>
      <c r="X496" s="91"/>
      <c r="Y496" s="91"/>
      <c r="Z496" s="91"/>
      <c r="AA496" s="91"/>
    </row>
    <row r="497" spans="3:27" x14ac:dyDescent="0.25">
      <c r="C497" s="95"/>
      <c r="D497" s="95"/>
      <c r="E497" s="91"/>
      <c r="F497" s="91"/>
      <c r="G497" s="91"/>
      <c r="H497" s="96"/>
      <c r="I497" s="97"/>
      <c r="J497" s="91"/>
      <c r="K497" s="94"/>
      <c r="L497" s="104"/>
      <c r="M497" s="105"/>
      <c r="N497" s="93"/>
      <c r="O497" s="106"/>
      <c r="P497" s="93"/>
      <c r="Q497" s="93"/>
      <c r="R497" s="93"/>
      <c r="S497" s="110"/>
      <c r="T497" s="107"/>
      <c r="V497" s="91"/>
      <c r="W497" s="91"/>
      <c r="X497" s="91"/>
      <c r="Y497" s="91"/>
      <c r="Z497" s="91"/>
      <c r="AA497" s="91"/>
    </row>
    <row r="498" spans="3:27" x14ac:dyDescent="0.25">
      <c r="C498" s="95"/>
      <c r="D498" s="95"/>
      <c r="E498" s="91"/>
      <c r="F498" s="91"/>
      <c r="G498" s="91"/>
      <c r="H498" s="96"/>
      <c r="I498" s="97"/>
      <c r="J498" s="91"/>
      <c r="K498" s="94"/>
      <c r="L498" s="104"/>
      <c r="M498" s="105"/>
      <c r="N498" s="93"/>
      <c r="O498" s="106"/>
      <c r="P498" s="93"/>
      <c r="Q498" s="93"/>
      <c r="R498" s="93"/>
      <c r="S498" s="110"/>
      <c r="T498" s="107"/>
      <c r="V498" s="91"/>
      <c r="W498" s="91"/>
      <c r="X498" s="91"/>
      <c r="Y498" s="91"/>
      <c r="Z498" s="91"/>
      <c r="AA498" s="91"/>
    </row>
    <row r="499" spans="3:27" x14ac:dyDescent="0.25">
      <c r="C499" s="95"/>
      <c r="D499" s="95"/>
      <c r="E499" s="91"/>
      <c r="F499" s="91"/>
      <c r="G499" s="91"/>
      <c r="H499" s="96"/>
      <c r="I499" s="97"/>
      <c r="J499" s="91"/>
      <c r="K499" s="94"/>
      <c r="L499" s="104"/>
      <c r="M499" s="105"/>
      <c r="N499" s="93"/>
      <c r="O499" s="106"/>
      <c r="P499" s="93"/>
      <c r="Q499" s="93"/>
      <c r="R499" s="93"/>
      <c r="S499" s="110"/>
      <c r="T499" s="107"/>
      <c r="V499" s="91"/>
      <c r="W499" s="91"/>
      <c r="X499" s="91"/>
      <c r="Y499" s="91"/>
      <c r="Z499" s="91"/>
      <c r="AA499" s="91"/>
    </row>
    <row r="500" spans="3:27" x14ac:dyDescent="0.25">
      <c r="C500" s="95"/>
      <c r="D500" s="95"/>
      <c r="E500" s="91"/>
      <c r="F500" s="91"/>
      <c r="G500" s="91"/>
      <c r="H500" s="96"/>
      <c r="I500" s="97"/>
      <c r="J500" s="91"/>
      <c r="K500" s="94"/>
      <c r="L500" s="104"/>
      <c r="M500" s="105"/>
      <c r="N500" s="93"/>
      <c r="O500" s="106"/>
      <c r="P500" s="93"/>
      <c r="Q500" s="93"/>
      <c r="R500" s="93"/>
      <c r="S500" s="110"/>
      <c r="T500" s="107"/>
      <c r="V500" s="91"/>
      <c r="W500" s="91"/>
      <c r="X500" s="91"/>
      <c r="Y500" s="91"/>
      <c r="Z500" s="91"/>
      <c r="AA500" s="91"/>
    </row>
    <row r="501" spans="3:27" x14ac:dyDescent="0.25">
      <c r="C501" s="95"/>
      <c r="D501" s="95"/>
      <c r="E501" s="91"/>
      <c r="F501" s="91"/>
      <c r="G501" s="91"/>
      <c r="H501" s="96"/>
      <c r="I501" s="97"/>
      <c r="J501" s="91"/>
      <c r="K501" s="94"/>
      <c r="L501" s="104"/>
      <c r="M501" s="105"/>
      <c r="N501" s="93"/>
      <c r="O501" s="106"/>
      <c r="P501" s="93"/>
      <c r="Q501" s="93"/>
      <c r="R501" s="93"/>
      <c r="S501" s="110"/>
      <c r="T501" s="107"/>
      <c r="V501" s="91"/>
      <c r="W501" s="91"/>
      <c r="X501" s="91"/>
      <c r="Y501" s="91"/>
      <c r="Z501" s="91"/>
      <c r="AA501" s="91"/>
    </row>
    <row r="502" spans="3:27" x14ac:dyDescent="0.25">
      <c r="C502" s="95"/>
      <c r="D502" s="95"/>
      <c r="E502" s="91"/>
      <c r="F502" s="91"/>
      <c r="G502" s="91"/>
      <c r="H502" s="96"/>
      <c r="I502" s="97"/>
      <c r="J502" s="91"/>
      <c r="K502" s="94"/>
      <c r="L502" s="104"/>
      <c r="M502" s="105"/>
      <c r="N502" s="93"/>
      <c r="O502" s="106"/>
      <c r="P502" s="93"/>
      <c r="Q502" s="93"/>
      <c r="R502" s="93"/>
      <c r="S502" s="110"/>
      <c r="T502" s="107"/>
      <c r="V502" s="91"/>
      <c r="W502" s="91"/>
      <c r="X502" s="91"/>
      <c r="Y502" s="91"/>
      <c r="Z502" s="91"/>
      <c r="AA502" s="91"/>
    </row>
    <row r="503" spans="3:27" x14ac:dyDescent="0.25">
      <c r="C503" s="95"/>
      <c r="D503" s="95"/>
      <c r="E503" s="91"/>
      <c r="F503" s="91"/>
      <c r="G503" s="91"/>
      <c r="H503" s="96"/>
      <c r="I503" s="97"/>
      <c r="J503" s="91"/>
      <c r="K503" s="94"/>
      <c r="L503" s="104"/>
      <c r="M503" s="105"/>
      <c r="N503" s="93"/>
      <c r="O503" s="106"/>
      <c r="P503" s="93"/>
      <c r="Q503" s="93"/>
      <c r="R503" s="93"/>
      <c r="S503" s="110"/>
      <c r="T503" s="107"/>
      <c r="V503" s="91"/>
      <c r="W503" s="91"/>
      <c r="X503" s="91"/>
      <c r="Y503" s="91"/>
      <c r="Z503" s="91"/>
      <c r="AA503" s="91"/>
    </row>
    <row r="504" spans="3:27" x14ac:dyDescent="0.25">
      <c r="C504" s="95"/>
      <c r="D504" s="95"/>
      <c r="E504" s="91"/>
      <c r="F504" s="91"/>
      <c r="G504" s="91"/>
      <c r="H504" s="96"/>
      <c r="I504" s="97"/>
      <c r="J504" s="91"/>
      <c r="K504" s="94"/>
      <c r="L504" s="104"/>
      <c r="M504" s="105"/>
      <c r="N504" s="93"/>
      <c r="O504" s="106"/>
      <c r="P504" s="93"/>
      <c r="Q504" s="93"/>
      <c r="R504" s="93"/>
      <c r="S504" s="110"/>
      <c r="T504" s="107"/>
      <c r="V504" s="91"/>
      <c r="W504" s="91"/>
      <c r="X504" s="91"/>
      <c r="Y504" s="91"/>
      <c r="Z504" s="91"/>
      <c r="AA504" s="91"/>
    </row>
    <row r="505" spans="3:27" x14ac:dyDescent="0.25">
      <c r="C505" s="95"/>
      <c r="D505" s="95"/>
      <c r="E505" s="91"/>
      <c r="F505" s="91"/>
      <c r="G505" s="91"/>
      <c r="H505" s="96"/>
      <c r="I505" s="97"/>
      <c r="J505" s="91"/>
      <c r="K505" s="94"/>
      <c r="L505" s="104"/>
      <c r="M505" s="105"/>
      <c r="N505" s="93"/>
      <c r="O505" s="106"/>
      <c r="P505" s="93"/>
      <c r="Q505" s="93"/>
      <c r="R505" s="93"/>
      <c r="S505" s="110"/>
      <c r="T505" s="107"/>
      <c r="V505" s="91"/>
      <c r="W505" s="91"/>
      <c r="X505" s="91"/>
      <c r="Y505" s="91"/>
      <c r="Z505" s="91"/>
      <c r="AA505" s="91"/>
    </row>
    <row r="506" spans="3:27" x14ac:dyDescent="0.25">
      <c r="C506" s="95"/>
      <c r="D506" s="95"/>
      <c r="E506" s="91"/>
      <c r="F506" s="91"/>
      <c r="G506" s="91"/>
      <c r="H506" s="96"/>
      <c r="I506" s="97"/>
      <c r="J506" s="91"/>
      <c r="K506" s="94"/>
      <c r="L506" s="104"/>
      <c r="M506" s="105"/>
      <c r="N506" s="93"/>
      <c r="O506" s="106"/>
      <c r="P506" s="93"/>
      <c r="Q506" s="93"/>
      <c r="R506" s="93"/>
      <c r="S506" s="110"/>
      <c r="T506" s="107"/>
      <c r="V506" s="91"/>
      <c r="W506" s="91"/>
      <c r="X506" s="91"/>
      <c r="Y506" s="91"/>
      <c r="Z506" s="91"/>
      <c r="AA506" s="91"/>
    </row>
    <row r="507" spans="3:27" x14ac:dyDescent="0.25">
      <c r="C507" s="95"/>
      <c r="D507" s="95"/>
      <c r="E507" s="91"/>
      <c r="F507" s="91"/>
      <c r="G507" s="91"/>
      <c r="H507" s="96"/>
      <c r="I507" s="97"/>
      <c r="J507" s="91"/>
      <c r="K507" s="94"/>
      <c r="L507" s="104"/>
      <c r="M507" s="105"/>
      <c r="N507" s="93"/>
      <c r="O507" s="106"/>
      <c r="P507" s="93"/>
      <c r="Q507" s="93"/>
      <c r="R507" s="93"/>
      <c r="S507" s="110"/>
      <c r="T507" s="107"/>
      <c r="V507" s="91"/>
      <c r="W507" s="91"/>
      <c r="X507" s="91"/>
      <c r="Y507" s="91"/>
      <c r="Z507" s="91"/>
      <c r="AA507" s="91"/>
    </row>
    <row r="508" spans="3:27" x14ac:dyDescent="0.25">
      <c r="C508" s="95"/>
      <c r="D508" s="95"/>
      <c r="E508" s="91"/>
      <c r="F508" s="91"/>
      <c r="G508" s="91"/>
      <c r="H508" s="96"/>
      <c r="I508" s="97"/>
      <c r="J508" s="91"/>
      <c r="K508" s="94"/>
      <c r="L508" s="104"/>
      <c r="M508" s="105"/>
      <c r="N508" s="93"/>
      <c r="O508" s="106"/>
      <c r="P508" s="93"/>
      <c r="Q508" s="93"/>
      <c r="R508" s="93"/>
      <c r="S508" s="110"/>
      <c r="T508" s="107"/>
      <c r="V508" s="91"/>
      <c r="W508" s="91"/>
      <c r="X508" s="91"/>
      <c r="Y508" s="91"/>
      <c r="Z508" s="91"/>
      <c r="AA508" s="91"/>
    </row>
    <row r="509" spans="3:27" x14ac:dyDescent="0.25">
      <c r="C509" s="95"/>
      <c r="D509" s="95"/>
      <c r="E509" s="91"/>
      <c r="F509" s="91"/>
      <c r="G509" s="91"/>
      <c r="H509" s="96"/>
      <c r="I509" s="97"/>
      <c r="J509" s="91"/>
      <c r="K509" s="94"/>
      <c r="L509" s="104"/>
      <c r="M509" s="105"/>
      <c r="N509" s="93"/>
      <c r="O509" s="106"/>
      <c r="P509" s="93"/>
      <c r="Q509" s="93"/>
      <c r="R509" s="93"/>
      <c r="S509" s="110"/>
      <c r="T509" s="107"/>
      <c r="V509" s="91"/>
      <c r="W509" s="91"/>
      <c r="X509" s="91"/>
      <c r="Y509" s="91"/>
      <c r="Z509" s="91"/>
      <c r="AA509" s="91"/>
    </row>
    <row r="510" spans="3:27" x14ac:dyDescent="0.25">
      <c r="C510" s="95"/>
      <c r="D510" s="95"/>
      <c r="E510" s="91"/>
      <c r="F510" s="91"/>
      <c r="G510" s="91"/>
      <c r="H510" s="96"/>
      <c r="I510" s="97"/>
      <c r="J510" s="91"/>
      <c r="K510" s="94"/>
      <c r="L510" s="104"/>
      <c r="M510" s="105"/>
      <c r="N510" s="93"/>
      <c r="O510" s="106"/>
      <c r="P510" s="93"/>
      <c r="Q510" s="93"/>
      <c r="R510" s="93"/>
      <c r="S510" s="110"/>
      <c r="T510" s="107"/>
      <c r="V510" s="91"/>
      <c r="W510" s="91"/>
      <c r="X510" s="91"/>
      <c r="Y510" s="91"/>
      <c r="Z510" s="91"/>
      <c r="AA510" s="91"/>
    </row>
    <row r="511" spans="3:27" x14ac:dyDescent="0.25">
      <c r="C511" s="95"/>
      <c r="D511" s="95"/>
      <c r="E511" s="91"/>
      <c r="F511" s="91"/>
      <c r="G511" s="91"/>
      <c r="H511" s="96"/>
      <c r="I511" s="97"/>
      <c r="J511" s="91"/>
      <c r="K511" s="94"/>
      <c r="L511" s="104"/>
      <c r="M511" s="105"/>
      <c r="N511" s="93"/>
      <c r="O511" s="106"/>
      <c r="P511" s="93"/>
      <c r="Q511" s="93"/>
      <c r="R511" s="93"/>
      <c r="S511" s="110"/>
      <c r="T511" s="107"/>
      <c r="V511" s="91"/>
      <c r="W511" s="91"/>
      <c r="X511" s="91"/>
      <c r="Y511" s="91"/>
      <c r="Z511" s="91"/>
      <c r="AA511" s="91"/>
    </row>
    <row r="512" spans="3:27" x14ac:dyDescent="0.25">
      <c r="C512" s="95"/>
      <c r="D512" s="95"/>
      <c r="E512" s="91"/>
      <c r="F512" s="91"/>
      <c r="G512" s="91"/>
      <c r="H512" s="96"/>
      <c r="I512" s="97"/>
      <c r="J512" s="91"/>
      <c r="K512" s="94"/>
      <c r="L512" s="104"/>
      <c r="M512" s="105"/>
      <c r="N512" s="93"/>
      <c r="O512" s="106"/>
      <c r="P512" s="93"/>
      <c r="Q512" s="93"/>
      <c r="R512" s="93"/>
      <c r="S512" s="110"/>
      <c r="T512" s="107"/>
      <c r="V512" s="91"/>
      <c r="W512" s="91"/>
      <c r="X512" s="91"/>
      <c r="Y512" s="91"/>
      <c r="Z512" s="91"/>
      <c r="AA512" s="91"/>
    </row>
    <row r="513" spans="3:27" x14ac:dyDescent="0.25">
      <c r="C513" s="95"/>
      <c r="D513" s="95"/>
      <c r="E513" s="91"/>
      <c r="F513" s="91"/>
      <c r="G513" s="91"/>
      <c r="H513" s="96"/>
      <c r="I513" s="97"/>
      <c r="J513" s="91"/>
      <c r="K513" s="94"/>
      <c r="L513" s="104"/>
      <c r="M513" s="105"/>
      <c r="N513" s="93"/>
      <c r="O513" s="106"/>
      <c r="P513" s="93"/>
      <c r="Q513" s="93"/>
      <c r="R513" s="93"/>
      <c r="S513" s="110"/>
      <c r="T513" s="107"/>
      <c r="V513" s="91"/>
      <c r="W513" s="91"/>
      <c r="X513" s="91"/>
      <c r="Y513" s="91"/>
      <c r="Z513" s="91"/>
      <c r="AA513" s="91"/>
    </row>
    <row r="514" spans="3:27" x14ac:dyDescent="0.25">
      <c r="C514" s="95"/>
      <c r="D514" s="95"/>
      <c r="E514" s="91"/>
      <c r="F514" s="91"/>
      <c r="G514" s="91"/>
      <c r="H514" s="96"/>
      <c r="I514" s="97"/>
      <c r="J514" s="91"/>
      <c r="K514" s="94"/>
      <c r="L514" s="104"/>
      <c r="M514" s="105"/>
      <c r="N514" s="93"/>
      <c r="O514" s="106"/>
      <c r="P514" s="93"/>
      <c r="Q514" s="93"/>
      <c r="R514" s="93"/>
      <c r="S514" s="110"/>
      <c r="T514" s="107"/>
      <c r="V514" s="91"/>
      <c r="W514" s="91"/>
      <c r="X514" s="91"/>
      <c r="Y514" s="91"/>
      <c r="Z514" s="91"/>
      <c r="AA514" s="91"/>
    </row>
    <row r="515" spans="3:27" x14ac:dyDescent="0.25">
      <c r="C515" s="95"/>
      <c r="D515" s="95"/>
      <c r="E515" s="91"/>
      <c r="F515" s="91"/>
      <c r="G515" s="91"/>
      <c r="H515" s="96"/>
      <c r="I515" s="97"/>
      <c r="J515" s="91"/>
      <c r="K515" s="94"/>
      <c r="L515" s="104"/>
      <c r="M515" s="105"/>
      <c r="N515" s="93"/>
      <c r="O515" s="106"/>
      <c r="P515" s="93"/>
      <c r="Q515" s="93"/>
      <c r="R515" s="93"/>
      <c r="S515" s="110"/>
      <c r="T515" s="107"/>
      <c r="V515" s="91"/>
      <c r="W515" s="91"/>
      <c r="X515" s="91"/>
      <c r="Y515" s="91"/>
      <c r="Z515" s="91"/>
      <c r="AA515" s="91"/>
    </row>
    <row r="516" spans="3:27" x14ac:dyDescent="0.25">
      <c r="C516" s="95"/>
      <c r="D516" s="95"/>
      <c r="E516" s="91"/>
      <c r="F516" s="91"/>
      <c r="G516" s="91"/>
      <c r="H516" s="96"/>
      <c r="I516" s="97"/>
      <c r="J516" s="91"/>
      <c r="K516" s="94"/>
      <c r="L516" s="104"/>
      <c r="M516" s="105"/>
      <c r="N516" s="93"/>
      <c r="O516" s="106"/>
      <c r="P516" s="93"/>
      <c r="Q516" s="93"/>
      <c r="R516" s="93"/>
      <c r="S516" s="110"/>
      <c r="T516" s="107"/>
      <c r="V516" s="91"/>
      <c r="W516" s="91"/>
      <c r="X516" s="91"/>
      <c r="Y516" s="91"/>
      <c r="Z516" s="91"/>
      <c r="AA516" s="91"/>
    </row>
    <row r="517" spans="3:27" x14ac:dyDescent="0.25">
      <c r="C517" s="95"/>
      <c r="D517" s="95"/>
      <c r="E517" s="91"/>
      <c r="F517" s="91"/>
      <c r="G517" s="91"/>
      <c r="H517" s="96"/>
      <c r="I517" s="97"/>
      <c r="J517" s="91"/>
      <c r="K517" s="94"/>
      <c r="L517" s="104"/>
      <c r="M517" s="105"/>
      <c r="N517" s="93"/>
      <c r="O517" s="106"/>
      <c r="P517" s="93"/>
      <c r="Q517" s="93"/>
      <c r="R517" s="93"/>
      <c r="S517" s="110"/>
      <c r="T517" s="107"/>
      <c r="V517" s="91"/>
      <c r="W517" s="91"/>
      <c r="X517" s="91"/>
      <c r="Y517" s="91"/>
      <c r="Z517" s="91"/>
      <c r="AA517" s="91"/>
    </row>
    <row r="518" spans="3:27" x14ac:dyDescent="0.25">
      <c r="C518" s="95"/>
      <c r="D518" s="95"/>
      <c r="E518" s="91"/>
      <c r="F518" s="91"/>
      <c r="G518" s="91"/>
      <c r="H518" s="96"/>
      <c r="I518" s="97"/>
      <c r="J518" s="91"/>
      <c r="K518" s="94"/>
      <c r="L518" s="104"/>
      <c r="M518" s="105"/>
      <c r="N518" s="93"/>
      <c r="O518" s="106"/>
      <c r="P518" s="93"/>
      <c r="Q518" s="93"/>
      <c r="R518" s="93"/>
      <c r="S518" s="110"/>
      <c r="T518" s="107"/>
      <c r="V518" s="91"/>
      <c r="W518" s="91"/>
      <c r="X518" s="91"/>
      <c r="Y518" s="91"/>
      <c r="Z518" s="91"/>
      <c r="AA518" s="91"/>
    </row>
    <row r="519" spans="3:27" x14ac:dyDescent="0.25">
      <c r="C519" s="95"/>
      <c r="D519" s="95"/>
      <c r="E519" s="91"/>
      <c r="F519" s="91"/>
      <c r="G519" s="91"/>
      <c r="H519" s="96"/>
      <c r="I519" s="97"/>
      <c r="J519" s="91"/>
      <c r="K519" s="94"/>
      <c r="L519" s="104"/>
      <c r="M519" s="105"/>
      <c r="N519" s="93"/>
      <c r="O519" s="106"/>
      <c r="P519" s="93"/>
      <c r="Q519" s="93"/>
      <c r="R519" s="93"/>
      <c r="S519" s="110"/>
      <c r="T519" s="107"/>
      <c r="V519" s="91"/>
      <c r="W519" s="91"/>
      <c r="X519" s="91"/>
      <c r="Y519" s="91"/>
      <c r="Z519" s="91"/>
      <c r="AA519" s="91"/>
    </row>
    <row r="520" spans="3:27" x14ac:dyDescent="0.25">
      <c r="C520" s="95"/>
      <c r="D520" s="95"/>
      <c r="E520" s="91"/>
      <c r="F520" s="91"/>
      <c r="G520" s="91"/>
      <c r="H520" s="96"/>
      <c r="I520" s="97"/>
      <c r="J520" s="91"/>
      <c r="K520" s="94"/>
      <c r="L520" s="104"/>
      <c r="M520" s="105"/>
      <c r="N520" s="93"/>
      <c r="O520" s="106"/>
      <c r="P520" s="93"/>
      <c r="Q520" s="93"/>
      <c r="R520" s="93"/>
      <c r="S520" s="110"/>
      <c r="T520" s="107"/>
      <c r="V520" s="91"/>
      <c r="W520" s="91"/>
      <c r="X520" s="91"/>
      <c r="Y520" s="91"/>
      <c r="Z520" s="91"/>
      <c r="AA520" s="91"/>
    </row>
    <row r="521" spans="3:27" x14ac:dyDescent="0.25">
      <c r="C521" s="95"/>
      <c r="D521" s="95"/>
      <c r="E521" s="91"/>
      <c r="F521" s="91"/>
      <c r="G521" s="91"/>
      <c r="H521" s="96"/>
      <c r="I521" s="97"/>
      <c r="J521" s="91"/>
      <c r="K521" s="94"/>
      <c r="L521" s="104"/>
      <c r="M521" s="105"/>
      <c r="N521" s="93"/>
      <c r="O521" s="106"/>
      <c r="P521" s="93"/>
      <c r="Q521" s="93"/>
      <c r="R521" s="93"/>
      <c r="S521" s="110"/>
      <c r="T521" s="107"/>
      <c r="V521" s="91"/>
      <c r="W521" s="91"/>
      <c r="X521" s="91"/>
      <c r="Y521" s="91"/>
      <c r="Z521" s="91"/>
      <c r="AA521" s="91"/>
    </row>
    <row r="522" spans="3:27" x14ac:dyDescent="0.25">
      <c r="C522" s="95"/>
      <c r="D522" s="95"/>
      <c r="E522" s="91"/>
      <c r="F522" s="91"/>
      <c r="G522" s="91"/>
      <c r="H522" s="96"/>
      <c r="I522" s="97"/>
      <c r="J522" s="91"/>
      <c r="K522" s="94"/>
      <c r="L522" s="104"/>
      <c r="M522" s="105"/>
      <c r="N522" s="93"/>
      <c r="O522" s="106"/>
      <c r="P522" s="93"/>
      <c r="Q522" s="93"/>
      <c r="R522" s="93"/>
      <c r="S522" s="110"/>
      <c r="T522" s="107"/>
      <c r="V522" s="91"/>
      <c r="W522" s="91"/>
      <c r="X522" s="91"/>
      <c r="Y522" s="91"/>
      <c r="Z522" s="91"/>
      <c r="AA522" s="91"/>
    </row>
    <row r="523" spans="3:27" x14ac:dyDescent="0.25">
      <c r="C523" s="95"/>
      <c r="D523" s="95"/>
      <c r="E523" s="91"/>
      <c r="F523" s="91"/>
      <c r="G523" s="91"/>
      <c r="H523" s="96"/>
      <c r="I523" s="97"/>
      <c r="J523" s="91"/>
      <c r="K523" s="94"/>
      <c r="L523" s="104"/>
      <c r="M523" s="105"/>
      <c r="N523" s="93"/>
      <c r="O523" s="106"/>
      <c r="P523" s="93"/>
      <c r="Q523" s="93"/>
      <c r="R523" s="93"/>
      <c r="S523" s="110"/>
      <c r="T523" s="107"/>
      <c r="V523" s="91"/>
      <c r="W523" s="91"/>
      <c r="X523" s="91"/>
      <c r="Y523" s="91"/>
      <c r="Z523" s="91"/>
      <c r="AA523" s="91"/>
    </row>
    <row r="524" spans="3:27" x14ac:dyDescent="0.25">
      <c r="C524" s="95"/>
      <c r="D524" s="95"/>
      <c r="E524" s="91"/>
      <c r="F524" s="91"/>
      <c r="G524" s="91"/>
      <c r="H524" s="96"/>
      <c r="I524" s="97"/>
      <c r="J524" s="91"/>
      <c r="K524" s="94"/>
      <c r="L524" s="104"/>
      <c r="M524" s="105"/>
      <c r="N524" s="93"/>
      <c r="O524" s="106"/>
      <c r="P524" s="93"/>
      <c r="Q524" s="93"/>
      <c r="R524" s="93"/>
      <c r="S524" s="110"/>
      <c r="T524" s="107"/>
      <c r="V524" s="91"/>
      <c r="W524" s="91"/>
      <c r="X524" s="91"/>
      <c r="Y524" s="91"/>
      <c r="Z524" s="91"/>
      <c r="AA524" s="91"/>
    </row>
    <row r="525" spans="3:27" x14ac:dyDescent="0.25">
      <c r="C525" s="95"/>
      <c r="D525" s="95"/>
      <c r="E525" s="91"/>
      <c r="F525" s="91"/>
      <c r="G525" s="91"/>
      <c r="H525" s="96"/>
      <c r="I525" s="97"/>
      <c r="J525" s="91"/>
      <c r="K525" s="94"/>
      <c r="L525" s="104"/>
      <c r="M525" s="105"/>
      <c r="N525" s="93"/>
      <c r="O525" s="106"/>
      <c r="P525" s="93"/>
      <c r="Q525" s="93"/>
      <c r="R525" s="93"/>
      <c r="S525" s="110"/>
      <c r="T525" s="107"/>
      <c r="V525" s="91"/>
      <c r="W525" s="91"/>
      <c r="X525" s="91"/>
      <c r="Y525" s="91"/>
      <c r="Z525" s="91"/>
      <c r="AA525" s="91"/>
    </row>
    <row r="526" spans="3:27" x14ac:dyDescent="0.25">
      <c r="C526" s="95"/>
      <c r="D526" s="95"/>
      <c r="E526" s="91"/>
      <c r="F526" s="91"/>
      <c r="G526" s="91"/>
      <c r="H526" s="96"/>
      <c r="I526" s="97"/>
      <c r="J526" s="91"/>
      <c r="K526" s="94"/>
      <c r="L526" s="104"/>
      <c r="M526" s="105"/>
      <c r="N526" s="93"/>
      <c r="O526" s="106"/>
      <c r="P526" s="93"/>
      <c r="Q526" s="93"/>
      <c r="R526" s="93"/>
      <c r="S526" s="110"/>
      <c r="T526" s="107"/>
      <c r="V526" s="91"/>
      <c r="W526" s="91"/>
      <c r="X526" s="91"/>
      <c r="Y526" s="91"/>
      <c r="Z526" s="91"/>
      <c r="AA526" s="91"/>
    </row>
    <row r="527" spans="3:27" x14ac:dyDescent="0.25">
      <c r="C527" s="95"/>
      <c r="D527" s="95"/>
      <c r="E527" s="91"/>
      <c r="F527" s="91"/>
      <c r="G527" s="91"/>
      <c r="H527" s="96"/>
      <c r="I527" s="97"/>
      <c r="J527" s="91"/>
      <c r="K527" s="94"/>
      <c r="L527" s="104"/>
      <c r="M527" s="105"/>
      <c r="N527" s="93"/>
      <c r="O527" s="106"/>
      <c r="P527" s="93"/>
      <c r="Q527" s="93"/>
      <c r="R527" s="93"/>
      <c r="S527" s="110"/>
      <c r="T527" s="107"/>
      <c r="V527" s="91"/>
      <c r="W527" s="91"/>
      <c r="X527" s="91"/>
      <c r="Y527" s="91"/>
      <c r="Z527" s="91"/>
      <c r="AA527" s="91"/>
    </row>
    <row r="528" spans="3:27" x14ac:dyDescent="0.25">
      <c r="C528" s="95"/>
      <c r="D528" s="95"/>
      <c r="E528" s="91"/>
      <c r="F528" s="91"/>
      <c r="G528" s="91"/>
      <c r="H528" s="96"/>
      <c r="I528" s="97"/>
      <c r="J528" s="91"/>
      <c r="K528" s="94"/>
      <c r="L528" s="104"/>
      <c r="M528" s="105"/>
      <c r="N528" s="93"/>
      <c r="O528" s="106"/>
      <c r="P528" s="93"/>
      <c r="Q528" s="93"/>
      <c r="R528" s="93"/>
      <c r="S528" s="110"/>
      <c r="T528" s="107"/>
      <c r="V528" s="91"/>
      <c r="W528" s="91"/>
      <c r="X528" s="91"/>
      <c r="Y528" s="91"/>
      <c r="Z528" s="91"/>
      <c r="AA528" s="91"/>
    </row>
    <row r="529" spans="3:27" x14ac:dyDescent="0.25">
      <c r="C529" s="95"/>
      <c r="D529" s="95"/>
      <c r="E529" s="91"/>
      <c r="F529" s="91"/>
      <c r="G529" s="91"/>
      <c r="H529" s="96"/>
      <c r="I529" s="97"/>
      <c r="J529" s="91"/>
      <c r="K529" s="94"/>
      <c r="L529" s="104"/>
      <c r="M529" s="105"/>
      <c r="N529" s="93"/>
      <c r="O529" s="106"/>
      <c r="P529" s="93"/>
      <c r="Q529" s="93"/>
      <c r="R529" s="93"/>
      <c r="S529" s="110"/>
      <c r="T529" s="107"/>
      <c r="V529" s="91"/>
      <c r="W529" s="91"/>
      <c r="X529" s="91"/>
      <c r="Y529" s="91"/>
      <c r="Z529" s="91"/>
      <c r="AA529" s="91"/>
    </row>
    <row r="530" spans="3:27" x14ac:dyDescent="0.25">
      <c r="C530" s="95"/>
      <c r="D530" s="95"/>
      <c r="E530" s="91"/>
      <c r="F530" s="91"/>
      <c r="G530" s="91"/>
      <c r="H530" s="96"/>
      <c r="I530" s="97"/>
      <c r="J530" s="91"/>
      <c r="K530" s="94"/>
      <c r="L530" s="104"/>
      <c r="M530" s="105"/>
      <c r="N530" s="93"/>
      <c r="O530" s="106"/>
      <c r="P530" s="93"/>
      <c r="Q530" s="93"/>
      <c r="R530" s="93"/>
      <c r="S530" s="110"/>
      <c r="T530" s="107"/>
      <c r="V530" s="91"/>
      <c r="W530" s="91"/>
      <c r="X530" s="91"/>
      <c r="Y530" s="91"/>
      <c r="Z530" s="91"/>
      <c r="AA530" s="91"/>
    </row>
    <row r="531" spans="3:27" x14ac:dyDescent="0.25">
      <c r="C531" s="95"/>
      <c r="D531" s="95"/>
      <c r="E531" s="91"/>
      <c r="F531" s="91"/>
      <c r="G531" s="91"/>
      <c r="H531" s="96"/>
      <c r="I531" s="97"/>
      <c r="J531" s="91"/>
      <c r="K531" s="94"/>
      <c r="L531" s="104"/>
      <c r="M531" s="105"/>
      <c r="N531" s="93"/>
      <c r="O531" s="106"/>
      <c r="P531" s="93"/>
      <c r="Q531" s="93"/>
      <c r="R531" s="93"/>
      <c r="S531" s="110"/>
      <c r="T531" s="107"/>
      <c r="V531" s="91"/>
      <c r="W531" s="91"/>
      <c r="X531" s="91"/>
      <c r="Y531" s="91"/>
      <c r="Z531" s="91"/>
      <c r="AA531" s="91"/>
    </row>
    <row r="532" spans="3:27" x14ac:dyDescent="0.25">
      <c r="C532" s="95"/>
      <c r="D532" s="95"/>
      <c r="E532" s="91"/>
      <c r="F532" s="91"/>
      <c r="G532" s="91"/>
      <c r="H532" s="96"/>
      <c r="I532" s="97"/>
      <c r="J532" s="91"/>
      <c r="K532" s="94"/>
      <c r="L532" s="104"/>
      <c r="M532" s="105"/>
      <c r="N532" s="93"/>
      <c r="O532" s="106"/>
      <c r="P532" s="93"/>
      <c r="Q532" s="93"/>
      <c r="R532" s="93"/>
      <c r="S532" s="110"/>
      <c r="T532" s="107"/>
      <c r="V532" s="91"/>
      <c r="W532" s="91"/>
      <c r="X532" s="91"/>
      <c r="Y532" s="91"/>
      <c r="Z532" s="91"/>
      <c r="AA532" s="91"/>
    </row>
    <row r="533" spans="3:27" x14ac:dyDescent="0.25">
      <c r="C533" s="95"/>
      <c r="D533" s="95"/>
      <c r="E533" s="91"/>
      <c r="F533" s="91"/>
      <c r="G533" s="91"/>
      <c r="H533" s="96"/>
      <c r="I533" s="97"/>
      <c r="J533" s="91"/>
      <c r="K533" s="94"/>
      <c r="L533" s="104"/>
      <c r="M533" s="105"/>
      <c r="N533" s="93"/>
      <c r="O533" s="106"/>
      <c r="P533" s="93"/>
      <c r="Q533" s="93"/>
      <c r="R533" s="93"/>
      <c r="S533" s="110"/>
      <c r="T533" s="107"/>
      <c r="V533" s="91"/>
      <c r="W533" s="91"/>
      <c r="X533" s="91"/>
      <c r="Y533" s="91"/>
      <c r="Z533" s="91"/>
      <c r="AA533" s="91"/>
    </row>
    <row r="534" spans="3:27" x14ac:dyDescent="0.25">
      <c r="C534" s="95"/>
      <c r="D534" s="95"/>
      <c r="E534" s="91"/>
      <c r="F534" s="91"/>
      <c r="G534" s="91"/>
      <c r="H534" s="96"/>
      <c r="I534" s="97"/>
      <c r="J534" s="91"/>
      <c r="K534" s="94"/>
      <c r="L534" s="104"/>
      <c r="M534" s="105"/>
      <c r="N534" s="93"/>
      <c r="O534" s="106"/>
      <c r="P534" s="93"/>
      <c r="Q534" s="93"/>
      <c r="R534" s="93"/>
      <c r="S534" s="110"/>
      <c r="T534" s="107"/>
      <c r="V534" s="91"/>
      <c r="W534" s="91"/>
      <c r="X534" s="91"/>
      <c r="Y534" s="91"/>
      <c r="Z534" s="91"/>
      <c r="AA534" s="91"/>
    </row>
    <row r="535" spans="3:27" x14ac:dyDescent="0.25">
      <c r="C535" s="95"/>
      <c r="D535" s="95"/>
      <c r="E535" s="91"/>
      <c r="F535" s="91"/>
      <c r="G535" s="91"/>
      <c r="H535" s="96"/>
      <c r="I535" s="97"/>
      <c r="J535" s="91"/>
      <c r="K535" s="94"/>
      <c r="L535" s="104"/>
      <c r="M535" s="105"/>
      <c r="N535" s="93"/>
      <c r="O535" s="106"/>
      <c r="P535" s="93"/>
      <c r="Q535" s="93"/>
      <c r="R535" s="93"/>
      <c r="S535" s="110"/>
      <c r="T535" s="107"/>
      <c r="V535" s="91"/>
      <c r="W535" s="91"/>
      <c r="X535" s="91"/>
      <c r="Y535" s="91"/>
      <c r="Z535" s="91"/>
      <c r="AA535" s="91"/>
    </row>
    <row r="536" spans="3:27" x14ac:dyDescent="0.25">
      <c r="C536" s="95"/>
      <c r="D536" s="95"/>
      <c r="E536" s="91"/>
      <c r="F536" s="91"/>
      <c r="G536" s="91"/>
      <c r="H536" s="96"/>
      <c r="I536" s="97"/>
      <c r="J536" s="91"/>
      <c r="K536" s="94"/>
      <c r="L536" s="104"/>
      <c r="M536" s="105"/>
      <c r="N536" s="93"/>
      <c r="O536" s="106"/>
      <c r="P536" s="93"/>
      <c r="Q536" s="93"/>
      <c r="R536" s="93"/>
      <c r="S536" s="110"/>
      <c r="T536" s="107"/>
      <c r="V536" s="91"/>
      <c r="W536" s="91"/>
      <c r="X536" s="91"/>
      <c r="Y536" s="91"/>
      <c r="Z536" s="91"/>
      <c r="AA536" s="91"/>
    </row>
    <row r="537" spans="3:27" x14ac:dyDescent="0.25">
      <c r="C537" s="95"/>
      <c r="D537" s="95"/>
      <c r="E537" s="91"/>
      <c r="F537" s="91"/>
      <c r="G537" s="91"/>
      <c r="H537" s="96"/>
      <c r="I537" s="97"/>
      <c r="J537" s="91"/>
      <c r="K537" s="94"/>
      <c r="L537" s="104"/>
      <c r="M537" s="105"/>
      <c r="N537" s="93"/>
      <c r="O537" s="106"/>
      <c r="P537" s="93"/>
      <c r="Q537" s="93"/>
      <c r="R537" s="93"/>
      <c r="S537" s="110"/>
      <c r="T537" s="107"/>
      <c r="V537" s="91"/>
      <c r="W537" s="91"/>
      <c r="X537" s="91"/>
      <c r="Y537" s="91"/>
      <c r="Z537" s="91"/>
      <c r="AA537" s="91"/>
    </row>
    <row r="538" spans="3:27" x14ac:dyDescent="0.25">
      <c r="C538" s="95"/>
      <c r="D538" s="95"/>
      <c r="E538" s="91"/>
      <c r="F538" s="91"/>
      <c r="G538" s="91"/>
      <c r="H538" s="96"/>
      <c r="I538" s="97"/>
      <c r="J538" s="91"/>
      <c r="K538" s="94"/>
      <c r="L538" s="104"/>
      <c r="M538" s="105"/>
      <c r="N538" s="93"/>
      <c r="O538" s="106"/>
      <c r="P538" s="93"/>
      <c r="Q538" s="93"/>
      <c r="R538" s="93"/>
      <c r="S538" s="110"/>
      <c r="T538" s="107"/>
      <c r="V538" s="91"/>
      <c r="W538" s="91"/>
      <c r="X538" s="91"/>
      <c r="Y538" s="91"/>
      <c r="Z538" s="91"/>
      <c r="AA538" s="91"/>
    </row>
    <row r="539" spans="3:27" x14ac:dyDescent="0.25">
      <c r="C539" s="95"/>
      <c r="D539" s="95"/>
      <c r="E539" s="91"/>
      <c r="F539" s="91"/>
      <c r="G539" s="91"/>
      <c r="H539" s="96"/>
      <c r="I539" s="97"/>
      <c r="J539" s="91"/>
      <c r="K539" s="94"/>
      <c r="L539" s="104"/>
      <c r="M539" s="105"/>
      <c r="N539" s="93"/>
      <c r="O539" s="106"/>
      <c r="P539" s="93"/>
      <c r="Q539" s="93"/>
      <c r="R539" s="93"/>
      <c r="S539" s="110"/>
      <c r="T539" s="107"/>
      <c r="V539" s="91"/>
      <c r="W539" s="91"/>
      <c r="X539" s="91"/>
      <c r="Y539" s="91"/>
      <c r="Z539" s="91"/>
      <c r="AA539" s="91"/>
    </row>
    <row r="540" spans="3:27" x14ac:dyDescent="0.25">
      <c r="C540" s="95"/>
      <c r="D540" s="95"/>
      <c r="E540" s="91"/>
      <c r="F540" s="91"/>
      <c r="G540" s="91"/>
      <c r="H540" s="96"/>
      <c r="I540" s="97"/>
      <c r="J540" s="91"/>
      <c r="K540" s="94"/>
      <c r="L540" s="104"/>
      <c r="M540" s="105"/>
      <c r="N540" s="93"/>
      <c r="O540" s="106"/>
      <c r="P540" s="93"/>
      <c r="Q540" s="93"/>
      <c r="R540" s="93"/>
      <c r="S540" s="110"/>
      <c r="T540" s="107"/>
      <c r="V540" s="91"/>
      <c r="W540" s="91"/>
      <c r="X540" s="91"/>
      <c r="Y540" s="91"/>
      <c r="Z540" s="91"/>
      <c r="AA540" s="91"/>
    </row>
    <row r="541" spans="3:27" x14ac:dyDescent="0.25">
      <c r="C541" s="95"/>
      <c r="D541" s="95"/>
      <c r="E541" s="91"/>
      <c r="F541" s="91"/>
      <c r="G541" s="91"/>
      <c r="H541" s="96"/>
      <c r="I541" s="97"/>
      <c r="J541" s="91"/>
      <c r="K541" s="94"/>
      <c r="L541" s="104"/>
      <c r="M541" s="105"/>
      <c r="N541" s="93"/>
      <c r="O541" s="106"/>
      <c r="P541" s="93"/>
      <c r="Q541" s="93"/>
      <c r="R541" s="93"/>
      <c r="S541" s="110"/>
      <c r="T541" s="107"/>
      <c r="V541" s="91"/>
      <c r="W541" s="91"/>
      <c r="X541" s="91"/>
      <c r="Y541" s="91"/>
      <c r="Z541" s="91"/>
      <c r="AA541" s="91"/>
    </row>
    <row r="542" spans="3:27" x14ac:dyDescent="0.25">
      <c r="C542" s="95"/>
      <c r="D542" s="95"/>
      <c r="E542" s="91"/>
      <c r="F542" s="91"/>
      <c r="G542" s="91"/>
      <c r="H542" s="96"/>
      <c r="I542" s="97"/>
      <c r="J542" s="91"/>
      <c r="K542" s="94"/>
      <c r="L542" s="104"/>
      <c r="M542" s="105"/>
      <c r="N542" s="93"/>
      <c r="O542" s="106"/>
      <c r="P542" s="93"/>
      <c r="Q542" s="93"/>
      <c r="R542" s="93"/>
      <c r="S542" s="110"/>
      <c r="T542" s="107"/>
      <c r="V542" s="91"/>
      <c r="W542" s="91"/>
      <c r="X542" s="91"/>
      <c r="Y542" s="91"/>
      <c r="Z542" s="91"/>
      <c r="AA542" s="91"/>
    </row>
    <row r="543" spans="3:27" x14ac:dyDescent="0.25">
      <c r="C543" s="95"/>
      <c r="D543" s="95"/>
      <c r="E543" s="91"/>
      <c r="F543" s="91"/>
      <c r="G543" s="91"/>
      <c r="H543" s="96"/>
      <c r="I543" s="97"/>
      <c r="J543" s="91"/>
      <c r="K543" s="94"/>
      <c r="L543" s="104"/>
      <c r="M543" s="105"/>
      <c r="N543" s="93"/>
      <c r="O543" s="106"/>
      <c r="P543" s="93"/>
      <c r="Q543" s="93"/>
      <c r="R543" s="93"/>
      <c r="S543" s="110"/>
      <c r="T543" s="107"/>
      <c r="V543" s="91"/>
      <c r="W543" s="91"/>
      <c r="X543" s="91"/>
      <c r="Y543" s="91"/>
      <c r="Z543" s="91"/>
      <c r="AA543" s="91"/>
    </row>
    <row r="544" spans="3:27" x14ac:dyDescent="0.25">
      <c r="C544" s="95"/>
      <c r="D544" s="95"/>
      <c r="E544" s="91"/>
      <c r="F544" s="91"/>
      <c r="G544" s="91"/>
      <c r="H544" s="96"/>
      <c r="I544" s="97"/>
      <c r="J544" s="91"/>
      <c r="K544" s="94"/>
      <c r="L544" s="104"/>
      <c r="M544" s="105"/>
      <c r="N544" s="93"/>
      <c r="O544" s="106"/>
      <c r="P544" s="93"/>
      <c r="Q544" s="93"/>
      <c r="R544" s="93"/>
      <c r="S544" s="110"/>
      <c r="T544" s="107"/>
      <c r="V544" s="91"/>
      <c r="W544" s="91"/>
      <c r="X544" s="91"/>
      <c r="Y544" s="91"/>
      <c r="Z544" s="91"/>
      <c r="AA544" s="91"/>
    </row>
    <row r="545" spans="3:27" x14ac:dyDescent="0.25">
      <c r="C545" s="95"/>
      <c r="D545" s="95"/>
      <c r="E545" s="91"/>
      <c r="F545" s="91"/>
      <c r="G545" s="91"/>
      <c r="H545" s="96"/>
      <c r="I545" s="97"/>
      <c r="J545" s="91"/>
      <c r="K545" s="94"/>
      <c r="L545" s="104"/>
      <c r="M545" s="105"/>
      <c r="N545" s="93"/>
      <c r="O545" s="106"/>
      <c r="P545" s="93"/>
      <c r="Q545" s="93"/>
      <c r="R545" s="93"/>
      <c r="S545" s="110"/>
      <c r="T545" s="107"/>
      <c r="V545" s="91"/>
      <c r="W545" s="91"/>
      <c r="X545" s="91"/>
      <c r="Y545" s="91"/>
      <c r="Z545" s="91"/>
      <c r="AA545" s="91"/>
    </row>
    <row r="546" spans="3:27" x14ac:dyDescent="0.25">
      <c r="C546" s="95"/>
      <c r="D546" s="95"/>
      <c r="E546" s="91"/>
      <c r="F546" s="91"/>
      <c r="G546" s="91"/>
      <c r="H546" s="96"/>
      <c r="I546" s="97"/>
      <c r="J546" s="91"/>
      <c r="K546" s="94"/>
      <c r="L546" s="104"/>
      <c r="M546" s="105"/>
      <c r="N546" s="93"/>
      <c r="O546" s="106"/>
      <c r="P546" s="93"/>
      <c r="Q546" s="93"/>
      <c r="R546" s="93"/>
      <c r="S546" s="110"/>
      <c r="T546" s="107"/>
      <c r="V546" s="91"/>
      <c r="W546" s="91"/>
      <c r="X546" s="91"/>
      <c r="Y546" s="91"/>
      <c r="Z546" s="91"/>
      <c r="AA546" s="91"/>
    </row>
    <row r="547" spans="3:27" x14ac:dyDescent="0.25">
      <c r="C547" s="95"/>
      <c r="D547" s="95"/>
      <c r="E547" s="91"/>
      <c r="F547" s="91"/>
      <c r="G547" s="91"/>
      <c r="H547" s="96"/>
      <c r="I547" s="97"/>
      <c r="J547" s="91"/>
      <c r="K547" s="94"/>
      <c r="L547" s="104"/>
      <c r="M547" s="105"/>
      <c r="N547" s="93"/>
      <c r="O547" s="106"/>
      <c r="P547" s="93"/>
      <c r="Q547" s="93"/>
      <c r="R547" s="93"/>
      <c r="S547" s="110"/>
      <c r="T547" s="107"/>
      <c r="V547" s="91"/>
      <c r="W547" s="91"/>
      <c r="X547" s="91"/>
      <c r="Y547" s="91"/>
      <c r="Z547" s="91"/>
      <c r="AA547" s="91"/>
    </row>
    <row r="548" spans="3:27" x14ac:dyDescent="0.25">
      <c r="C548" s="95"/>
      <c r="D548" s="95"/>
      <c r="E548" s="91"/>
      <c r="F548" s="91"/>
      <c r="G548" s="91"/>
      <c r="H548" s="96"/>
      <c r="I548" s="97"/>
      <c r="J548" s="91"/>
      <c r="K548" s="94"/>
      <c r="L548" s="104"/>
      <c r="M548" s="105"/>
      <c r="N548" s="93"/>
      <c r="O548" s="106"/>
      <c r="P548" s="93"/>
      <c r="Q548" s="93"/>
      <c r="R548" s="93"/>
      <c r="S548" s="110"/>
      <c r="T548" s="107"/>
      <c r="V548" s="91"/>
      <c r="W548" s="91"/>
      <c r="X548" s="91"/>
      <c r="Y548" s="91"/>
      <c r="Z548" s="91"/>
      <c r="AA548" s="91"/>
    </row>
    <row r="549" spans="3:27" x14ac:dyDescent="0.25">
      <c r="C549" s="95"/>
      <c r="D549" s="95"/>
      <c r="E549" s="91"/>
      <c r="F549" s="91"/>
      <c r="G549" s="91"/>
      <c r="H549" s="96"/>
      <c r="I549" s="97"/>
      <c r="J549" s="91"/>
      <c r="K549" s="94"/>
      <c r="L549" s="104"/>
      <c r="M549" s="105"/>
      <c r="N549" s="93"/>
      <c r="O549" s="106"/>
      <c r="P549" s="93"/>
      <c r="Q549" s="93"/>
      <c r="R549" s="93"/>
      <c r="S549" s="110"/>
      <c r="T549" s="107"/>
      <c r="V549" s="91"/>
      <c r="W549" s="91"/>
      <c r="X549" s="91"/>
      <c r="Y549" s="91"/>
      <c r="Z549" s="91"/>
      <c r="AA549" s="91"/>
    </row>
    <row r="550" spans="3:27" x14ac:dyDescent="0.25">
      <c r="C550" s="95"/>
      <c r="D550" s="95"/>
      <c r="E550" s="91"/>
      <c r="F550" s="91"/>
      <c r="G550" s="91"/>
      <c r="H550" s="96"/>
      <c r="I550" s="97"/>
      <c r="J550" s="91"/>
      <c r="K550" s="94"/>
      <c r="L550" s="104"/>
      <c r="M550" s="105"/>
      <c r="N550" s="93"/>
      <c r="O550" s="106"/>
      <c r="P550" s="93"/>
      <c r="Q550" s="93"/>
      <c r="R550" s="93"/>
      <c r="S550" s="110"/>
      <c r="T550" s="107"/>
      <c r="V550" s="91"/>
      <c r="W550" s="91"/>
      <c r="X550" s="91"/>
      <c r="Y550" s="91"/>
      <c r="Z550" s="91"/>
      <c r="AA550" s="91"/>
    </row>
    <row r="551" spans="3:27" x14ac:dyDescent="0.25">
      <c r="C551" s="95"/>
      <c r="D551" s="95"/>
      <c r="E551" s="91"/>
      <c r="F551" s="91"/>
      <c r="G551" s="91"/>
      <c r="H551" s="96"/>
      <c r="I551" s="97"/>
      <c r="J551" s="91"/>
      <c r="K551" s="94"/>
      <c r="L551" s="104"/>
      <c r="M551" s="105"/>
      <c r="N551" s="93"/>
      <c r="O551" s="106"/>
      <c r="P551" s="93"/>
      <c r="Q551" s="93"/>
      <c r="R551" s="93"/>
      <c r="S551" s="110"/>
      <c r="T551" s="107"/>
      <c r="V551" s="91"/>
      <c r="W551" s="91"/>
      <c r="X551" s="91"/>
      <c r="Y551" s="91"/>
      <c r="Z551" s="91"/>
      <c r="AA551" s="91"/>
    </row>
    <row r="552" spans="3:27" x14ac:dyDescent="0.25">
      <c r="C552" s="95"/>
      <c r="D552" s="95"/>
      <c r="E552" s="91"/>
      <c r="F552" s="91"/>
      <c r="G552" s="91"/>
      <c r="H552" s="96"/>
      <c r="I552" s="97"/>
      <c r="J552" s="91"/>
      <c r="K552" s="94"/>
      <c r="L552" s="104"/>
      <c r="M552" s="105"/>
      <c r="N552" s="93"/>
      <c r="O552" s="106"/>
      <c r="P552" s="93"/>
      <c r="Q552" s="93"/>
      <c r="R552" s="93"/>
      <c r="S552" s="110"/>
      <c r="T552" s="107"/>
      <c r="V552" s="91"/>
      <c r="W552" s="91"/>
      <c r="X552" s="91"/>
      <c r="Y552" s="91"/>
      <c r="Z552" s="91"/>
      <c r="AA552" s="91"/>
    </row>
    <row r="553" spans="3:27" x14ac:dyDescent="0.25">
      <c r="C553" s="95"/>
      <c r="D553" s="95"/>
      <c r="E553" s="91"/>
      <c r="F553" s="91"/>
      <c r="G553" s="91"/>
      <c r="H553" s="96"/>
      <c r="I553" s="97"/>
      <c r="J553" s="91"/>
      <c r="K553" s="94"/>
      <c r="L553" s="104"/>
      <c r="M553" s="105"/>
      <c r="N553" s="93"/>
      <c r="O553" s="106"/>
      <c r="P553" s="93"/>
      <c r="Q553" s="93"/>
      <c r="R553" s="93"/>
      <c r="S553" s="110"/>
      <c r="T553" s="107"/>
      <c r="V553" s="91"/>
      <c r="W553" s="91"/>
      <c r="X553" s="91"/>
      <c r="Y553" s="91"/>
      <c r="Z553" s="91"/>
      <c r="AA553" s="91"/>
    </row>
    <row r="554" spans="3:27" x14ac:dyDescent="0.25">
      <c r="C554" s="95"/>
      <c r="D554" s="95"/>
      <c r="E554" s="91"/>
      <c r="F554" s="91"/>
      <c r="G554" s="91"/>
      <c r="H554" s="96"/>
      <c r="I554" s="97"/>
      <c r="J554" s="91"/>
      <c r="K554" s="94"/>
      <c r="L554" s="104"/>
      <c r="M554" s="105"/>
      <c r="N554" s="93"/>
      <c r="O554" s="106"/>
      <c r="P554" s="93"/>
      <c r="Q554" s="93"/>
      <c r="R554" s="93"/>
      <c r="S554" s="110"/>
      <c r="T554" s="107"/>
      <c r="V554" s="91"/>
      <c r="W554" s="91"/>
      <c r="X554" s="91"/>
      <c r="Y554" s="91"/>
      <c r="Z554" s="91"/>
      <c r="AA554" s="91"/>
    </row>
    <row r="555" spans="3:27" x14ac:dyDescent="0.25">
      <c r="C555" s="95"/>
      <c r="D555" s="95"/>
      <c r="E555" s="91"/>
      <c r="F555" s="91"/>
      <c r="G555" s="91"/>
      <c r="H555" s="96"/>
      <c r="I555" s="97"/>
      <c r="J555" s="91"/>
      <c r="K555" s="94"/>
      <c r="L555" s="104"/>
      <c r="M555" s="105"/>
      <c r="N555" s="93"/>
      <c r="O555" s="106"/>
      <c r="P555" s="93"/>
      <c r="Q555" s="93"/>
      <c r="R555" s="93"/>
      <c r="S555" s="110"/>
      <c r="T555" s="107"/>
      <c r="V555" s="91"/>
      <c r="W555" s="91"/>
      <c r="X555" s="91"/>
      <c r="Y555" s="91"/>
      <c r="Z555" s="91"/>
      <c r="AA555" s="91"/>
    </row>
    <row r="556" spans="3:27" x14ac:dyDescent="0.25">
      <c r="C556" s="95"/>
      <c r="D556" s="95"/>
      <c r="E556" s="91"/>
      <c r="F556" s="91"/>
      <c r="G556" s="91"/>
      <c r="H556" s="96"/>
      <c r="I556" s="97"/>
      <c r="J556" s="91"/>
      <c r="K556" s="94"/>
      <c r="L556" s="104"/>
      <c r="M556" s="105"/>
      <c r="N556" s="93"/>
      <c r="O556" s="106"/>
      <c r="P556" s="93"/>
      <c r="Q556" s="93"/>
      <c r="R556" s="93"/>
      <c r="S556" s="110"/>
      <c r="T556" s="107"/>
      <c r="V556" s="91"/>
      <c r="W556" s="91"/>
      <c r="X556" s="91"/>
      <c r="Y556" s="91"/>
      <c r="Z556" s="91"/>
      <c r="AA556" s="91"/>
    </row>
    <row r="557" spans="3:27" x14ac:dyDescent="0.25">
      <c r="C557" s="95"/>
      <c r="D557" s="95"/>
      <c r="E557" s="91"/>
      <c r="F557" s="91"/>
      <c r="G557" s="91"/>
      <c r="H557" s="96"/>
      <c r="I557" s="97"/>
      <c r="J557" s="91"/>
      <c r="K557" s="94"/>
      <c r="L557" s="104"/>
      <c r="M557" s="105"/>
      <c r="N557" s="93"/>
      <c r="O557" s="106"/>
      <c r="P557" s="93"/>
      <c r="Q557" s="93"/>
      <c r="R557" s="93"/>
      <c r="S557" s="110"/>
      <c r="T557" s="107"/>
      <c r="V557" s="91"/>
      <c r="W557" s="91"/>
      <c r="X557" s="91"/>
      <c r="Y557" s="91"/>
      <c r="Z557" s="91"/>
      <c r="AA557" s="91"/>
    </row>
    <row r="558" spans="3:27" x14ac:dyDescent="0.25">
      <c r="C558" s="95"/>
      <c r="D558" s="95"/>
      <c r="E558" s="91"/>
      <c r="F558" s="91"/>
      <c r="G558" s="91"/>
      <c r="H558" s="96"/>
      <c r="I558" s="97"/>
      <c r="J558" s="91"/>
      <c r="K558" s="94"/>
      <c r="L558" s="104"/>
      <c r="M558" s="105"/>
      <c r="N558" s="93"/>
      <c r="O558" s="106"/>
      <c r="P558" s="93"/>
      <c r="Q558" s="93"/>
      <c r="R558" s="93"/>
      <c r="S558" s="110"/>
      <c r="T558" s="107"/>
      <c r="V558" s="91"/>
      <c r="W558" s="91"/>
      <c r="X558" s="91"/>
      <c r="Y558" s="91"/>
      <c r="Z558" s="91"/>
      <c r="AA558" s="91"/>
    </row>
    <row r="559" spans="3:27" x14ac:dyDescent="0.25">
      <c r="C559" s="95"/>
      <c r="D559" s="95"/>
      <c r="E559" s="91"/>
      <c r="F559" s="91"/>
      <c r="G559" s="91"/>
      <c r="H559" s="96"/>
      <c r="I559" s="97"/>
      <c r="J559" s="91"/>
      <c r="K559" s="94"/>
      <c r="L559" s="104"/>
      <c r="M559" s="105"/>
      <c r="N559" s="93"/>
      <c r="O559" s="106"/>
      <c r="P559" s="93"/>
      <c r="Q559" s="93"/>
      <c r="R559" s="93"/>
      <c r="S559" s="110"/>
      <c r="T559" s="107"/>
      <c r="V559" s="91"/>
      <c r="W559" s="91"/>
      <c r="X559" s="91"/>
      <c r="Y559" s="91"/>
      <c r="Z559" s="91"/>
      <c r="AA559" s="91"/>
    </row>
    <row r="560" spans="3:27" x14ac:dyDescent="0.25">
      <c r="C560" s="95"/>
      <c r="D560" s="95"/>
      <c r="E560" s="91"/>
      <c r="F560" s="91"/>
      <c r="G560" s="91"/>
      <c r="H560" s="96"/>
      <c r="I560" s="97"/>
      <c r="J560" s="91"/>
      <c r="K560" s="94"/>
      <c r="L560" s="104"/>
      <c r="M560" s="105"/>
      <c r="N560" s="93"/>
      <c r="O560" s="106"/>
      <c r="P560" s="93"/>
      <c r="Q560" s="93"/>
      <c r="R560" s="93"/>
      <c r="S560" s="110"/>
      <c r="T560" s="107"/>
      <c r="V560" s="91"/>
      <c r="W560" s="91"/>
      <c r="X560" s="91"/>
      <c r="Y560" s="91"/>
      <c r="Z560" s="91"/>
      <c r="AA560" s="91"/>
    </row>
    <row r="561" spans="3:27" x14ac:dyDescent="0.25">
      <c r="C561" s="95"/>
      <c r="D561" s="95"/>
      <c r="E561" s="91"/>
      <c r="F561" s="91"/>
      <c r="G561" s="91"/>
      <c r="H561" s="96"/>
      <c r="I561" s="97"/>
      <c r="J561" s="91"/>
      <c r="K561" s="94"/>
      <c r="L561" s="104"/>
      <c r="M561" s="105"/>
      <c r="N561" s="93"/>
      <c r="O561" s="106"/>
      <c r="P561" s="93"/>
      <c r="Q561" s="93"/>
      <c r="R561" s="93"/>
      <c r="S561" s="110"/>
      <c r="T561" s="107"/>
      <c r="V561" s="91"/>
      <c r="W561" s="91"/>
      <c r="X561" s="91"/>
      <c r="Y561" s="91"/>
      <c r="Z561" s="91"/>
      <c r="AA561" s="91"/>
    </row>
    <row r="562" spans="3:27" x14ac:dyDescent="0.25">
      <c r="C562" s="95"/>
      <c r="D562" s="95"/>
      <c r="E562" s="91"/>
      <c r="F562" s="91"/>
      <c r="G562" s="91"/>
      <c r="H562" s="96"/>
      <c r="I562" s="97"/>
      <c r="J562" s="91"/>
      <c r="K562" s="94"/>
      <c r="L562" s="104"/>
      <c r="M562" s="105"/>
      <c r="N562" s="93"/>
      <c r="O562" s="106"/>
      <c r="P562" s="93"/>
      <c r="Q562" s="93"/>
      <c r="R562" s="93"/>
      <c r="S562" s="110"/>
      <c r="T562" s="107"/>
      <c r="V562" s="91"/>
      <c r="W562" s="91"/>
      <c r="X562" s="91"/>
      <c r="Y562" s="91"/>
      <c r="Z562" s="91"/>
      <c r="AA562" s="91"/>
    </row>
    <row r="563" spans="3:27" x14ac:dyDescent="0.25">
      <c r="C563" s="95"/>
      <c r="D563" s="95"/>
      <c r="E563" s="91"/>
      <c r="F563" s="91"/>
      <c r="G563" s="91"/>
      <c r="H563" s="96"/>
      <c r="I563" s="97"/>
      <c r="J563" s="91"/>
      <c r="K563" s="94"/>
      <c r="L563" s="104"/>
      <c r="M563" s="105"/>
      <c r="N563" s="93"/>
      <c r="O563" s="106"/>
      <c r="P563" s="93"/>
      <c r="Q563" s="93"/>
      <c r="R563" s="93"/>
      <c r="S563" s="110"/>
      <c r="T563" s="107"/>
      <c r="V563" s="91"/>
      <c r="W563" s="91"/>
      <c r="X563" s="91"/>
      <c r="Y563" s="91"/>
      <c r="Z563" s="91"/>
      <c r="AA563" s="91"/>
    </row>
    <row r="564" spans="3:27" x14ac:dyDescent="0.25">
      <c r="C564" s="95"/>
      <c r="D564" s="95"/>
      <c r="E564" s="91"/>
      <c r="F564" s="91"/>
      <c r="G564" s="91"/>
      <c r="H564" s="96"/>
      <c r="I564" s="97"/>
      <c r="J564" s="91"/>
      <c r="K564" s="94"/>
      <c r="L564" s="104"/>
      <c r="M564" s="105"/>
      <c r="N564" s="93"/>
      <c r="O564" s="106"/>
      <c r="P564" s="93"/>
      <c r="Q564" s="93"/>
      <c r="R564" s="93"/>
      <c r="S564" s="110"/>
      <c r="T564" s="107"/>
      <c r="V564" s="91"/>
      <c r="W564" s="91"/>
      <c r="X564" s="91"/>
      <c r="Y564" s="91"/>
      <c r="Z564" s="91"/>
      <c r="AA564" s="91"/>
    </row>
    <row r="565" spans="3:27" x14ac:dyDescent="0.25">
      <c r="C565" s="95"/>
      <c r="D565" s="95"/>
      <c r="E565" s="91"/>
      <c r="F565" s="91"/>
      <c r="G565" s="91"/>
      <c r="H565" s="96"/>
      <c r="I565" s="97"/>
      <c r="J565" s="91"/>
      <c r="K565" s="94"/>
      <c r="L565" s="104"/>
      <c r="M565" s="105"/>
      <c r="N565" s="93"/>
      <c r="O565" s="106"/>
      <c r="P565" s="93"/>
      <c r="Q565" s="93"/>
      <c r="R565" s="93"/>
      <c r="S565" s="110"/>
      <c r="T565" s="107"/>
      <c r="V565" s="91"/>
      <c r="W565" s="91"/>
      <c r="X565" s="91"/>
      <c r="Y565" s="91"/>
      <c r="Z565" s="91"/>
      <c r="AA565" s="91"/>
    </row>
    <row r="566" spans="3:27" x14ac:dyDescent="0.25">
      <c r="C566" s="95"/>
      <c r="D566" s="95"/>
      <c r="E566" s="91"/>
      <c r="F566" s="91"/>
      <c r="G566" s="91"/>
      <c r="H566" s="96"/>
      <c r="I566" s="97"/>
      <c r="J566" s="91"/>
      <c r="K566" s="94"/>
      <c r="L566" s="104"/>
      <c r="M566" s="105"/>
      <c r="N566" s="93"/>
      <c r="O566" s="106"/>
      <c r="P566" s="93"/>
      <c r="Q566" s="93"/>
      <c r="R566" s="93"/>
      <c r="S566" s="110"/>
      <c r="T566" s="107"/>
      <c r="V566" s="91"/>
      <c r="W566" s="91"/>
      <c r="X566" s="91"/>
      <c r="Y566" s="91"/>
      <c r="Z566" s="91"/>
      <c r="AA566" s="91"/>
    </row>
    <row r="567" spans="3:27" x14ac:dyDescent="0.25">
      <c r="C567" s="95"/>
      <c r="D567" s="95"/>
      <c r="E567" s="91"/>
      <c r="F567" s="91"/>
      <c r="G567" s="91"/>
      <c r="H567" s="96"/>
      <c r="I567" s="97"/>
      <c r="J567" s="91"/>
      <c r="K567" s="94"/>
      <c r="L567" s="104"/>
      <c r="M567" s="105"/>
      <c r="N567" s="93"/>
      <c r="O567" s="106"/>
      <c r="P567" s="93"/>
      <c r="Q567" s="93"/>
      <c r="R567" s="93"/>
      <c r="S567" s="110"/>
      <c r="T567" s="107"/>
      <c r="V567" s="91"/>
      <c r="W567" s="91"/>
      <c r="X567" s="91"/>
      <c r="Y567" s="91"/>
      <c r="Z567" s="91"/>
      <c r="AA567" s="91"/>
    </row>
    <row r="568" spans="3:27" x14ac:dyDescent="0.25">
      <c r="C568" s="95"/>
      <c r="D568" s="95"/>
      <c r="E568" s="91"/>
      <c r="F568" s="91"/>
      <c r="G568" s="91"/>
      <c r="H568" s="96"/>
      <c r="I568" s="97"/>
      <c r="J568" s="91"/>
      <c r="K568" s="94"/>
      <c r="L568" s="104"/>
      <c r="M568" s="105"/>
      <c r="N568" s="93"/>
      <c r="O568" s="106"/>
      <c r="P568" s="93"/>
      <c r="Q568" s="93"/>
      <c r="R568" s="93"/>
      <c r="S568" s="110"/>
      <c r="T568" s="107"/>
      <c r="V568" s="91"/>
      <c r="W568" s="91"/>
      <c r="X568" s="91"/>
      <c r="Y568" s="91"/>
      <c r="Z568" s="91"/>
      <c r="AA568" s="91"/>
    </row>
    <row r="569" spans="3:27" x14ac:dyDescent="0.25">
      <c r="C569" s="95"/>
      <c r="D569" s="95"/>
      <c r="E569" s="91"/>
      <c r="F569" s="91"/>
      <c r="G569" s="91"/>
      <c r="H569" s="96"/>
      <c r="I569" s="97"/>
      <c r="J569" s="91"/>
      <c r="K569" s="94"/>
      <c r="L569" s="104"/>
      <c r="M569" s="105"/>
      <c r="N569" s="93"/>
      <c r="O569" s="106"/>
      <c r="P569" s="93"/>
      <c r="Q569" s="93"/>
      <c r="R569" s="93"/>
      <c r="S569" s="110"/>
      <c r="T569" s="107"/>
      <c r="V569" s="91"/>
      <c r="W569" s="91"/>
      <c r="X569" s="91"/>
      <c r="Y569" s="91"/>
      <c r="Z569" s="91"/>
      <c r="AA569" s="91"/>
    </row>
    <row r="570" spans="3:27" x14ac:dyDescent="0.25">
      <c r="C570" s="95"/>
      <c r="D570" s="95"/>
      <c r="E570" s="91"/>
      <c r="F570" s="91"/>
      <c r="G570" s="91"/>
      <c r="H570" s="96"/>
      <c r="I570" s="97"/>
      <c r="J570" s="91"/>
      <c r="K570" s="94"/>
      <c r="L570" s="104"/>
      <c r="M570" s="105"/>
      <c r="N570" s="93"/>
      <c r="O570" s="106"/>
      <c r="P570" s="93"/>
      <c r="Q570" s="93"/>
      <c r="R570" s="93"/>
      <c r="S570" s="110"/>
      <c r="T570" s="107"/>
      <c r="V570" s="91"/>
      <c r="W570" s="91"/>
      <c r="X570" s="91"/>
      <c r="Y570" s="91"/>
      <c r="Z570" s="91"/>
      <c r="AA570" s="91"/>
    </row>
    <row r="571" spans="3:27" x14ac:dyDescent="0.25">
      <c r="C571" s="95"/>
      <c r="D571" s="95"/>
      <c r="E571" s="91"/>
      <c r="F571" s="91"/>
      <c r="G571" s="91"/>
      <c r="H571" s="96"/>
      <c r="I571" s="97"/>
      <c r="J571" s="91"/>
      <c r="K571" s="94"/>
      <c r="L571" s="104"/>
      <c r="M571" s="105"/>
      <c r="N571" s="93"/>
      <c r="O571" s="106"/>
      <c r="P571" s="93"/>
      <c r="Q571" s="93"/>
      <c r="R571" s="93"/>
      <c r="S571" s="110"/>
      <c r="T571" s="107"/>
      <c r="V571" s="91"/>
      <c r="W571" s="91"/>
      <c r="X571" s="91"/>
      <c r="Y571" s="91"/>
      <c r="Z571" s="91"/>
      <c r="AA571" s="91"/>
    </row>
    <row r="572" spans="3:27" x14ac:dyDescent="0.25">
      <c r="C572" s="95"/>
      <c r="D572" s="95"/>
      <c r="E572" s="91"/>
      <c r="F572" s="91"/>
      <c r="G572" s="91"/>
      <c r="H572" s="96"/>
      <c r="I572" s="97"/>
      <c r="J572" s="91"/>
      <c r="K572" s="94"/>
      <c r="L572" s="104"/>
      <c r="M572" s="105"/>
      <c r="N572" s="93"/>
      <c r="O572" s="106"/>
      <c r="P572" s="93"/>
      <c r="Q572" s="93"/>
      <c r="R572" s="93"/>
      <c r="S572" s="110"/>
      <c r="T572" s="107"/>
      <c r="V572" s="91"/>
      <c r="W572" s="91"/>
      <c r="X572" s="91"/>
      <c r="Y572" s="91"/>
      <c r="Z572" s="91"/>
      <c r="AA572" s="91"/>
    </row>
    <row r="573" spans="3:27" x14ac:dyDescent="0.25">
      <c r="C573" s="95"/>
      <c r="D573" s="95"/>
      <c r="E573" s="91"/>
      <c r="F573" s="91"/>
      <c r="G573" s="91"/>
      <c r="H573" s="96"/>
      <c r="I573" s="97"/>
      <c r="J573" s="91"/>
      <c r="K573" s="94"/>
      <c r="L573" s="104"/>
      <c r="M573" s="105"/>
      <c r="N573" s="93"/>
      <c r="O573" s="106"/>
      <c r="P573" s="93"/>
      <c r="Q573" s="93"/>
      <c r="R573" s="93"/>
      <c r="S573" s="110"/>
      <c r="T573" s="107"/>
      <c r="V573" s="91"/>
      <c r="W573" s="91"/>
      <c r="X573" s="91"/>
      <c r="Y573" s="91"/>
      <c r="Z573" s="91"/>
      <c r="AA573" s="91"/>
    </row>
    <row r="574" spans="3:27" x14ac:dyDescent="0.25">
      <c r="C574" s="95"/>
      <c r="D574" s="95"/>
      <c r="E574" s="91"/>
      <c r="F574" s="91"/>
      <c r="G574" s="91"/>
      <c r="H574" s="96"/>
      <c r="I574" s="97"/>
      <c r="J574" s="91"/>
      <c r="K574" s="94"/>
      <c r="L574" s="104"/>
      <c r="M574" s="105"/>
      <c r="N574" s="93"/>
      <c r="O574" s="106"/>
      <c r="P574" s="93"/>
      <c r="Q574" s="93"/>
      <c r="R574" s="93"/>
      <c r="S574" s="110"/>
      <c r="T574" s="107"/>
      <c r="V574" s="91"/>
      <c r="W574" s="91"/>
      <c r="X574" s="91"/>
      <c r="Y574" s="91"/>
      <c r="Z574" s="91"/>
      <c r="AA574" s="91"/>
    </row>
    <row r="575" spans="3:27" x14ac:dyDescent="0.25">
      <c r="C575" s="95"/>
      <c r="D575" s="95"/>
      <c r="E575" s="91"/>
      <c r="F575" s="91"/>
      <c r="G575" s="91"/>
      <c r="H575" s="96"/>
      <c r="I575" s="97"/>
      <c r="J575" s="91"/>
      <c r="K575" s="94"/>
      <c r="L575" s="104"/>
      <c r="M575" s="105"/>
      <c r="N575" s="93"/>
      <c r="O575" s="106"/>
      <c r="P575" s="93"/>
      <c r="Q575" s="93"/>
      <c r="R575" s="93"/>
      <c r="S575" s="110"/>
      <c r="T575" s="107"/>
      <c r="V575" s="91"/>
      <c r="W575" s="91"/>
      <c r="X575" s="91"/>
      <c r="Y575" s="91"/>
      <c r="Z575" s="91"/>
      <c r="AA575" s="91"/>
    </row>
    <row r="576" spans="3:27" x14ac:dyDescent="0.25">
      <c r="C576" s="95"/>
      <c r="D576" s="95"/>
      <c r="E576" s="91"/>
      <c r="F576" s="91"/>
      <c r="G576" s="91"/>
      <c r="H576" s="96"/>
      <c r="I576" s="97"/>
      <c r="J576" s="91"/>
      <c r="K576" s="94"/>
      <c r="L576" s="104"/>
      <c r="M576" s="105"/>
      <c r="N576" s="93"/>
      <c r="O576" s="106"/>
      <c r="P576" s="93"/>
      <c r="Q576" s="93"/>
      <c r="R576" s="93"/>
      <c r="S576" s="110"/>
      <c r="T576" s="107"/>
      <c r="V576" s="91"/>
      <c r="W576" s="91"/>
      <c r="X576" s="91"/>
      <c r="Y576" s="91"/>
      <c r="Z576" s="91"/>
      <c r="AA576" s="91"/>
    </row>
    <row r="577" spans="3:27" x14ac:dyDescent="0.25">
      <c r="C577" s="95"/>
      <c r="D577" s="95"/>
      <c r="E577" s="91"/>
      <c r="F577" s="91"/>
      <c r="G577" s="91"/>
      <c r="H577" s="96"/>
      <c r="I577" s="97"/>
      <c r="J577" s="91"/>
      <c r="K577" s="94"/>
      <c r="L577" s="104"/>
      <c r="M577" s="105"/>
      <c r="N577" s="93"/>
      <c r="O577" s="106"/>
      <c r="P577" s="93"/>
      <c r="Q577" s="93"/>
      <c r="R577" s="93"/>
      <c r="S577" s="110"/>
      <c r="T577" s="107"/>
      <c r="V577" s="91"/>
      <c r="W577" s="91"/>
      <c r="X577" s="91"/>
      <c r="Y577" s="91"/>
      <c r="Z577" s="91"/>
      <c r="AA577" s="91"/>
    </row>
    <row r="578" spans="3:27" x14ac:dyDescent="0.25">
      <c r="C578" s="95"/>
      <c r="D578" s="95"/>
      <c r="E578" s="91"/>
      <c r="F578" s="91"/>
      <c r="G578" s="91"/>
      <c r="H578" s="96"/>
      <c r="I578" s="97"/>
      <c r="J578" s="91"/>
      <c r="K578" s="94"/>
      <c r="L578" s="104"/>
      <c r="M578" s="105"/>
      <c r="N578" s="93"/>
      <c r="O578" s="106"/>
      <c r="P578" s="93"/>
      <c r="Q578" s="93"/>
      <c r="R578" s="93"/>
      <c r="S578" s="110"/>
      <c r="T578" s="107"/>
      <c r="V578" s="91"/>
      <c r="W578" s="91"/>
      <c r="X578" s="91"/>
      <c r="Y578" s="91"/>
      <c r="Z578" s="91"/>
      <c r="AA578" s="91"/>
    </row>
    <row r="579" spans="3:27" x14ac:dyDescent="0.25">
      <c r="C579" s="95"/>
      <c r="D579" s="95"/>
      <c r="E579" s="91"/>
      <c r="F579" s="91"/>
      <c r="G579" s="91"/>
      <c r="H579" s="96"/>
      <c r="I579" s="97"/>
      <c r="J579" s="91"/>
      <c r="K579" s="94"/>
      <c r="L579" s="104"/>
      <c r="M579" s="105"/>
      <c r="N579" s="93"/>
      <c r="O579" s="106"/>
      <c r="P579" s="93"/>
      <c r="Q579" s="93"/>
      <c r="R579" s="93"/>
      <c r="S579" s="110"/>
      <c r="T579" s="107"/>
      <c r="V579" s="91"/>
      <c r="W579" s="91"/>
      <c r="X579" s="91"/>
      <c r="Y579" s="91"/>
      <c r="Z579" s="91"/>
      <c r="AA579" s="91"/>
    </row>
    <row r="580" spans="3:27" x14ac:dyDescent="0.25">
      <c r="C580" s="95"/>
      <c r="D580" s="95"/>
      <c r="E580" s="91"/>
      <c r="F580" s="91"/>
      <c r="G580" s="91"/>
      <c r="H580" s="96"/>
      <c r="I580" s="97"/>
      <c r="J580" s="91"/>
      <c r="K580" s="94"/>
      <c r="L580" s="104"/>
      <c r="M580" s="105"/>
      <c r="N580" s="93"/>
      <c r="O580" s="106"/>
      <c r="P580" s="93"/>
      <c r="Q580" s="93"/>
      <c r="R580" s="93"/>
      <c r="S580" s="110"/>
      <c r="T580" s="107"/>
      <c r="V580" s="91"/>
      <c r="W580" s="91"/>
      <c r="X580" s="91"/>
      <c r="Y580" s="91"/>
      <c r="Z580" s="91"/>
      <c r="AA580" s="91"/>
    </row>
    <row r="581" spans="3:27" x14ac:dyDescent="0.25">
      <c r="C581" s="95"/>
      <c r="D581" s="95"/>
      <c r="E581" s="91"/>
      <c r="F581" s="91"/>
      <c r="G581" s="91"/>
      <c r="H581" s="96"/>
      <c r="I581" s="97"/>
      <c r="J581" s="91"/>
      <c r="K581" s="94"/>
      <c r="L581" s="104"/>
      <c r="M581" s="105"/>
      <c r="N581" s="93"/>
      <c r="O581" s="106"/>
      <c r="P581" s="93"/>
      <c r="Q581" s="93"/>
      <c r="R581" s="93"/>
      <c r="S581" s="110"/>
      <c r="T581" s="107"/>
      <c r="V581" s="91"/>
      <c r="W581" s="91"/>
      <c r="X581" s="91"/>
      <c r="Y581" s="91"/>
      <c r="Z581" s="91"/>
      <c r="AA581" s="91"/>
    </row>
    <row r="582" spans="3:27" x14ac:dyDescent="0.25">
      <c r="C582" s="95"/>
      <c r="D582" s="95"/>
      <c r="E582" s="91"/>
      <c r="F582" s="91"/>
      <c r="G582" s="91"/>
      <c r="H582" s="96"/>
      <c r="I582" s="97"/>
      <c r="J582" s="91"/>
      <c r="K582" s="94"/>
      <c r="L582" s="104"/>
      <c r="M582" s="105"/>
      <c r="N582" s="93"/>
      <c r="O582" s="106"/>
      <c r="P582" s="93"/>
      <c r="Q582" s="93"/>
      <c r="R582" s="93"/>
      <c r="S582" s="110"/>
      <c r="T582" s="107"/>
      <c r="V582" s="91"/>
      <c r="W582" s="91"/>
      <c r="X582" s="91"/>
      <c r="Y582" s="91"/>
      <c r="Z582" s="91"/>
      <c r="AA582" s="91"/>
    </row>
    <row r="583" spans="3:27" x14ac:dyDescent="0.25">
      <c r="C583" s="95"/>
      <c r="D583" s="95"/>
      <c r="E583" s="91"/>
      <c r="F583" s="91"/>
      <c r="G583" s="91"/>
      <c r="H583" s="96"/>
      <c r="I583" s="97"/>
      <c r="J583" s="91"/>
      <c r="K583" s="94"/>
      <c r="L583" s="104"/>
      <c r="M583" s="105"/>
      <c r="N583" s="93"/>
      <c r="O583" s="106"/>
      <c r="P583" s="93"/>
      <c r="Q583" s="93"/>
      <c r="R583" s="93"/>
      <c r="S583" s="110"/>
      <c r="T583" s="107"/>
      <c r="V583" s="91"/>
      <c r="W583" s="91"/>
      <c r="X583" s="91"/>
      <c r="Y583" s="91"/>
      <c r="Z583" s="91"/>
      <c r="AA583" s="91"/>
    </row>
    <row r="584" spans="3:27" x14ac:dyDescent="0.25">
      <c r="C584" s="95"/>
      <c r="D584" s="95"/>
      <c r="E584" s="91"/>
      <c r="F584" s="91"/>
      <c r="G584" s="91"/>
      <c r="H584" s="96"/>
      <c r="I584" s="97"/>
      <c r="J584" s="91"/>
      <c r="K584" s="94"/>
      <c r="L584" s="104"/>
      <c r="M584" s="105"/>
      <c r="N584" s="93"/>
      <c r="O584" s="106"/>
      <c r="P584" s="93"/>
      <c r="Q584" s="93"/>
      <c r="R584" s="93"/>
      <c r="S584" s="110"/>
      <c r="T584" s="107"/>
      <c r="V584" s="91"/>
      <c r="W584" s="91"/>
      <c r="X584" s="91"/>
      <c r="Y584" s="91"/>
      <c r="Z584" s="91"/>
      <c r="AA584" s="91"/>
    </row>
    <row r="585" spans="3:27" x14ac:dyDescent="0.25">
      <c r="C585" s="95"/>
      <c r="D585" s="95"/>
      <c r="E585" s="91"/>
      <c r="F585" s="91"/>
      <c r="G585" s="91"/>
      <c r="H585" s="96"/>
      <c r="I585" s="97"/>
      <c r="J585" s="91"/>
      <c r="K585" s="94"/>
      <c r="L585" s="104"/>
      <c r="M585" s="105"/>
      <c r="N585" s="93"/>
      <c r="O585" s="106"/>
      <c r="P585" s="93"/>
      <c r="Q585" s="93"/>
      <c r="R585" s="93"/>
      <c r="S585" s="110"/>
      <c r="T585" s="107"/>
      <c r="V585" s="91"/>
      <c r="W585" s="91"/>
      <c r="X585" s="91"/>
      <c r="Y585" s="91"/>
      <c r="Z585" s="91"/>
      <c r="AA585" s="91"/>
    </row>
    <row r="586" spans="3:27" x14ac:dyDescent="0.25">
      <c r="C586" s="95"/>
      <c r="D586" s="95"/>
      <c r="E586" s="91"/>
      <c r="F586" s="91"/>
      <c r="G586" s="91"/>
      <c r="H586" s="96"/>
      <c r="I586" s="97"/>
      <c r="J586" s="91"/>
      <c r="K586" s="94"/>
      <c r="L586" s="104"/>
      <c r="M586" s="105"/>
      <c r="N586" s="93"/>
      <c r="O586" s="106"/>
      <c r="P586" s="93"/>
      <c r="Q586" s="93"/>
      <c r="R586" s="93"/>
      <c r="S586" s="110"/>
      <c r="T586" s="107"/>
      <c r="V586" s="91"/>
      <c r="W586" s="91"/>
      <c r="X586" s="91"/>
      <c r="Y586" s="91"/>
      <c r="Z586" s="91"/>
      <c r="AA586" s="91"/>
    </row>
    <row r="587" spans="3:27" x14ac:dyDescent="0.25">
      <c r="C587" s="95"/>
      <c r="D587" s="95"/>
      <c r="E587" s="91"/>
      <c r="F587" s="91"/>
      <c r="G587" s="91"/>
      <c r="H587" s="96"/>
      <c r="I587" s="97"/>
      <c r="J587" s="91"/>
      <c r="K587" s="94"/>
      <c r="L587" s="104"/>
      <c r="M587" s="105"/>
      <c r="N587" s="93"/>
      <c r="O587" s="106"/>
      <c r="P587" s="93"/>
      <c r="Q587" s="93"/>
      <c r="R587" s="93"/>
      <c r="S587" s="110"/>
      <c r="T587" s="107"/>
      <c r="V587" s="91"/>
      <c r="W587" s="91"/>
      <c r="X587" s="91"/>
      <c r="Y587" s="91"/>
      <c r="Z587" s="91"/>
      <c r="AA587" s="91"/>
    </row>
    <row r="588" spans="3:27" x14ac:dyDescent="0.25">
      <c r="C588" s="95"/>
      <c r="D588" s="95"/>
      <c r="E588" s="91"/>
      <c r="F588" s="91"/>
      <c r="G588" s="91"/>
      <c r="H588" s="96"/>
      <c r="I588" s="97"/>
      <c r="J588" s="91"/>
      <c r="K588" s="94"/>
      <c r="L588" s="104"/>
      <c r="M588" s="105"/>
      <c r="N588" s="93"/>
      <c r="O588" s="106"/>
      <c r="P588" s="93"/>
      <c r="Q588" s="93"/>
      <c r="R588" s="93"/>
      <c r="S588" s="110"/>
      <c r="T588" s="107"/>
      <c r="V588" s="91"/>
      <c r="W588" s="91"/>
      <c r="X588" s="91"/>
      <c r="Y588" s="91"/>
      <c r="Z588" s="91"/>
      <c r="AA588" s="91"/>
    </row>
    <row r="589" spans="3:27" x14ac:dyDescent="0.25">
      <c r="C589" s="95"/>
      <c r="D589" s="95"/>
      <c r="E589" s="91"/>
      <c r="F589" s="91"/>
      <c r="G589" s="91"/>
      <c r="H589" s="96"/>
      <c r="I589" s="97"/>
      <c r="J589" s="91"/>
      <c r="K589" s="94"/>
      <c r="L589" s="104"/>
      <c r="M589" s="105"/>
      <c r="N589" s="93"/>
      <c r="O589" s="106"/>
      <c r="P589" s="93"/>
      <c r="Q589" s="93"/>
      <c r="R589" s="93"/>
      <c r="S589" s="110"/>
      <c r="T589" s="107"/>
      <c r="V589" s="91"/>
      <c r="W589" s="91"/>
      <c r="X589" s="91"/>
      <c r="Y589" s="91"/>
      <c r="Z589" s="91"/>
      <c r="AA589" s="91"/>
    </row>
    <row r="590" spans="3:27" x14ac:dyDescent="0.25">
      <c r="C590" s="95"/>
      <c r="D590" s="95"/>
      <c r="E590" s="91"/>
      <c r="F590" s="91"/>
      <c r="G590" s="91"/>
      <c r="H590" s="96"/>
      <c r="I590" s="97"/>
      <c r="J590" s="91"/>
      <c r="K590" s="94"/>
      <c r="L590" s="104"/>
      <c r="M590" s="105"/>
      <c r="N590" s="93"/>
      <c r="O590" s="106"/>
      <c r="P590" s="93"/>
      <c r="Q590" s="93"/>
      <c r="R590" s="93"/>
      <c r="S590" s="110"/>
      <c r="T590" s="107"/>
      <c r="V590" s="91"/>
      <c r="W590" s="91"/>
      <c r="X590" s="91"/>
      <c r="Y590" s="91"/>
      <c r="Z590" s="91"/>
      <c r="AA590" s="91"/>
    </row>
    <row r="591" spans="3:27" x14ac:dyDescent="0.25">
      <c r="C591" s="95"/>
      <c r="D591" s="95"/>
      <c r="E591" s="91"/>
      <c r="F591" s="91"/>
      <c r="G591" s="91"/>
      <c r="H591" s="96"/>
      <c r="I591" s="97"/>
      <c r="J591" s="91"/>
      <c r="K591" s="94"/>
      <c r="L591" s="104"/>
      <c r="M591" s="105"/>
      <c r="N591" s="93"/>
      <c r="O591" s="106"/>
      <c r="P591" s="93"/>
      <c r="Q591" s="93"/>
      <c r="R591" s="93"/>
      <c r="S591" s="110"/>
      <c r="T591" s="107"/>
      <c r="V591" s="91"/>
      <c r="W591" s="91"/>
      <c r="X591" s="91"/>
      <c r="Y591" s="91"/>
      <c r="Z591" s="91"/>
      <c r="AA591" s="91"/>
    </row>
    <row r="592" spans="3:27" x14ac:dyDescent="0.25">
      <c r="C592" s="95"/>
      <c r="D592" s="95"/>
      <c r="E592" s="91"/>
      <c r="F592" s="91"/>
      <c r="G592" s="91"/>
      <c r="H592" s="96"/>
      <c r="I592" s="97"/>
      <c r="J592" s="91"/>
      <c r="K592" s="94"/>
      <c r="L592" s="104"/>
      <c r="M592" s="105"/>
      <c r="N592" s="93"/>
      <c r="O592" s="106"/>
      <c r="P592" s="93"/>
      <c r="Q592" s="93"/>
      <c r="R592" s="93"/>
      <c r="S592" s="110"/>
      <c r="T592" s="107"/>
      <c r="V592" s="91"/>
      <c r="W592" s="91"/>
      <c r="X592" s="91"/>
      <c r="Y592" s="91"/>
      <c r="Z592" s="91"/>
      <c r="AA592" s="91"/>
    </row>
    <row r="593" spans="3:27" x14ac:dyDescent="0.25">
      <c r="C593" s="95"/>
      <c r="D593" s="95"/>
      <c r="E593" s="91"/>
      <c r="F593" s="91"/>
      <c r="G593" s="91"/>
      <c r="H593" s="96"/>
      <c r="I593" s="97"/>
      <c r="J593" s="91"/>
      <c r="K593" s="94"/>
      <c r="L593" s="104"/>
      <c r="M593" s="105"/>
      <c r="N593" s="93"/>
      <c r="O593" s="106"/>
      <c r="P593" s="93"/>
      <c r="Q593" s="93"/>
      <c r="R593" s="93"/>
      <c r="S593" s="110"/>
      <c r="T593" s="107"/>
      <c r="V593" s="91"/>
      <c r="W593" s="91"/>
      <c r="X593" s="91"/>
      <c r="Y593" s="91"/>
      <c r="Z593" s="91"/>
      <c r="AA593" s="91"/>
    </row>
    <row r="594" spans="3:27" x14ac:dyDescent="0.25">
      <c r="C594" s="95"/>
      <c r="D594" s="95"/>
      <c r="E594" s="91"/>
      <c r="F594" s="91"/>
      <c r="G594" s="91"/>
      <c r="H594" s="96"/>
      <c r="I594" s="97"/>
      <c r="J594" s="91"/>
      <c r="K594" s="94"/>
      <c r="L594" s="104"/>
      <c r="M594" s="105"/>
      <c r="N594" s="93"/>
      <c r="O594" s="106"/>
      <c r="P594" s="93"/>
      <c r="Q594" s="93"/>
      <c r="R594" s="93"/>
      <c r="S594" s="110"/>
      <c r="T594" s="107"/>
      <c r="V594" s="91"/>
      <c r="W594" s="91"/>
      <c r="X594" s="91"/>
      <c r="Y594" s="91"/>
      <c r="Z594" s="91"/>
      <c r="AA594" s="91"/>
    </row>
    <row r="595" spans="3:27" x14ac:dyDescent="0.25">
      <c r="C595" s="95"/>
      <c r="D595" s="95"/>
      <c r="E595" s="91"/>
      <c r="F595" s="91"/>
      <c r="G595" s="91"/>
      <c r="H595" s="96"/>
      <c r="I595" s="97"/>
      <c r="J595" s="91"/>
      <c r="K595" s="94"/>
      <c r="L595" s="104"/>
      <c r="M595" s="105"/>
      <c r="N595" s="93"/>
      <c r="O595" s="106"/>
      <c r="P595" s="93"/>
      <c r="Q595" s="93"/>
      <c r="R595" s="93"/>
      <c r="S595" s="110"/>
      <c r="T595" s="107"/>
      <c r="V595" s="91"/>
      <c r="W595" s="91"/>
      <c r="X595" s="91"/>
      <c r="Y595" s="91"/>
      <c r="Z595" s="91"/>
      <c r="AA595" s="91"/>
    </row>
    <row r="596" spans="3:27" x14ac:dyDescent="0.25">
      <c r="C596" s="95"/>
      <c r="D596" s="95"/>
      <c r="E596" s="91"/>
      <c r="F596" s="91"/>
      <c r="G596" s="91"/>
      <c r="H596" s="96"/>
      <c r="I596" s="97"/>
      <c r="J596" s="91"/>
      <c r="K596" s="94"/>
      <c r="L596" s="104"/>
      <c r="M596" s="105"/>
      <c r="N596" s="93"/>
      <c r="O596" s="106"/>
      <c r="P596" s="93"/>
      <c r="Q596" s="93"/>
      <c r="R596" s="93"/>
      <c r="S596" s="110"/>
      <c r="T596" s="107"/>
      <c r="V596" s="91"/>
      <c r="W596" s="91"/>
      <c r="X596" s="91"/>
      <c r="Y596" s="91"/>
      <c r="Z596" s="91"/>
      <c r="AA596" s="91"/>
    </row>
    <row r="597" spans="3:27" x14ac:dyDescent="0.25">
      <c r="C597" s="95"/>
      <c r="D597" s="95"/>
      <c r="E597" s="91"/>
      <c r="F597" s="91"/>
      <c r="G597" s="91"/>
      <c r="H597" s="96"/>
      <c r="I597" s="97"/>
      <c r="J597" s="91"/>
      <c r="K597" s="94"/>
      <c r="L597" s="104"/>
      <c r="M597" s="105"/>
      <c r="N597" s="93"/>
      <c r="O597" s="106"/>
      <c r="P597" s="93"/>
      <c r="Q597" s="93"/>
      <c r="R597" s="93"/>
      <c r="S597" s="110"/>
      <c r="T597" s="107"/>
      <c r="V597" s="91"/>
      <c r="W597" s="91"/>
      <c r="X597" s="91"/>
      <c r="Y597" s="91"/>
      <c r="Z597" s="91"/>
      <c r="AA597" s="91"/>
    </row>
    <row r="598" spans="3:27" x14ac:dyDescent="0.25">
      <c r="C598" s="95"/>
      <c r="D598" s="95"/>
      <c r="E598" s="91"/>
      <c r="F598" s="91"/>
      <c r="G598" s="91"/>
      <c r="H598" s="96"/>
      <c r="I598" s="97"/>
      <c r="J598" s="91"/>
      <c r="K598" s="94"/>
      <c r="L598" s="104"/>
      <c r="M598" s="105"/>
      <c r="N598" s="93"/>
      <c r="O598" s="106"/>
      <c r="P598" s="93"/>
      <c r="Q598" s="93"/>
      <c r="R598" s="93"/>
      <c r="S598" s="110"/>
      <c r="T598" s="107"/>
      <c r="V598" s="91"/>
      <c r="W598" s="91"/>
      <c r="X598" s="91"/>
      <c r="Y598" s="91"/>
      <c r="Z598" s="91"/>
      <c r="AA598" s="91"/>
    </row>
    <row r="599" spans="3:27" x14ac:dyDescent="0.25">
      <c r="C599" s="95"/>
      <c r="D599" s="95"/>
      <c r="E599" s="91"/>
      <c r="F599" s="91"/>
      <c r="G599" s="91"/>
      <c r="H599" s="96"/>
      <c r="I599" s="97"/>
      <c r="J599" s="91"/>
      <c r="K599" s="94"/>
      <c r="L599" s="104"/>
      <c r="M599" s="105"/>
      <c r="N599" s="93"/>
      <c r="O599" s="106"/>
      <c r="P599" s="93"/>
      <c r="Q599" s="93"/>
      <c r="R599" s="93"/>
      <c r="S599" s="110"/>
      <c r="T599" s="107"/>
      <c r="V599" s="91"/>
      <c r="W599" s="91"/>
      <c r="X599" s="91"/>
      <c r="Y599" s="91"/>
      <c r="Z599" s="91"/>
      <c r="AA599" s="91"/>
    </row>
    <row r="600" spans="3:27" x14ac:dyDescent="0.25">
      <c r="C600" s="95"/>
      <c r="D600" s="95"/>
      <c r="E600" s="91"/>
      <c r="F600" s="91"/>
      <c r="G600" s="91"/>
      <c r="H600" s="96"/>
      <c r="I600" s="97"/>
      <c r="J600" s="91"/>
      <c r="K600" s="94"/>
      <c r="L600" s="104"/>
      <c r="M600" s="105"/>
      <c r="N600" s="93"/>
      <c r="O600" s="106"/>
      <c r="P600" s="93"/>
      <c r="Q600" s="93"/>
      <c r="R600" s="93"/>
      <c r="S600" s="110"/>
      <c r="T600" s="107"/>
      <c r="V600" s="91"/>
      <c r="W600" s="91"/>
      <c r="X600" s="91"/>
      <c r="Y600" s="91"/>
      <c r="Z600" s="91"/>
      <c r="AA600" s="91"/>
    </row>
    <row r="601" spans="3:27" x14ac:dyDescent="0.25">
      <c r="C601" s="95"/>
      <c r="D601" s="95"/>
      <c r="E601" s="91"/>
      <c r="F601" s="91"/>
      <c r="G601" s="91"/>
      <c r="H601" s="96"/>
      <c r="I601" s="97"/>
      <c r="J601" s="91"/>
      <c r="K601" s="94"/>
      <c r="L601" s="104"/>
      <c r="M601" s="105"/>
      <c r="N601" s="93"/>
      <c r="O601" s="106"/>
      <c r="P601" s="93"/>
      <c r="Q601" s="93"/>
      <c r="R601" s="93"/>
      <c r="S601" s="110"/>
      <c r="T601" s="107"/>
      <c r="V601" s="91"/>
      <c r="W601" s="91"/>
      <c r="X601" s="91"/>
      <c r="Y601" s="91"/>
      <c r="Z601" s="91"/>
      <c r="AA601" s="91"/>
    </row>
    <row r="602" spans="3:27" x14ac:dyDescent="0.25">
      <c r="C602" s="95"/>
      <c r="D602" s="95"/>
      <c r="E602" s="91"/>
      <c r="F602" s="91"/>
      <c r="G602" s="91"/>
      <c r="H602" s="96"/>
      <c r="I602" s="97"/>
      <c r="J602" s="91"/>
      <c r="K602" s="94"/>
      <c r="L602" s="104"/>
      <c r="M602" s="105"/>
      <c r="N602" s="93"/>
      <c r="O602" s="106"/>
      <c r="P602" s="93"/>
      <c r="Q602" s="93"/>
      <c r="R602" s="93"/>
      <c r="S602" s="110"/>
      <c r="T602" s="107"/>
      <c r="V602" s="91"/>
      <c r="W602" s="91"/>
      <c r="X602" s="91"/>
      <c r="Y602" s="91"/>
      <c r="Z602" s="91"/>
      <c r="AA602" s="91"/>
    </row>
    <row r="603" spans="3:27" x14ac:dyDescent="0.25">
      <c r="C603" s="95"/>
      <c r="D603" s="95"/>
      <c r="E603" s="91"/>
      <c r="F603" s="91"/>
      <c r="G603" s="91"/>
      <c r="H603" s="96"/>
      <c r="I603" s="97"/>
      <c r="J603" s="91"/>
      <c r="K603" s="94"/>
      <c r="L603" s="104"/>
      <c r="M603" s="105"/>
      <c r="N603" s="93"/>
      <c r="O603" s="106"/>
      <c r="P603" s="93"/>
      <c r="Q603" s="93"/>
      <c r="R603" s="93"/>
      <c r="S603" s="110"/>
      <c r="T603" s="107"/>
      <c r="V603" s="91"/>
      <c r="W603" s="91"/>
      <c r="X603" s="91"/>
      <c r="Y603" s="91"/>
      <c r="Z603" s="91"/>
      <c r="AA603" s="91"/>
    </row>
    <row r="604" spans="3:27" x14ac:dyDescent="0.25">
      <c r="C604" s="95"/>
      <c r="D604" s="95"/>
      <c r="E604" s="91"/>
      <c r="F604" s="91"/>
      <c r="G604" s="91"/>
      <c r="H604" s="96"/>
      <c r="I604" s="97"/>
      <c r="J604" s="91"/>
      <c r="K604" s="94"/>
      <c r="L604" s="104"/>
      <c r="M604" s="105"/>
      <c r="N604" s="93"/>
      <c r="O604" s="106"/>
      <c r="P604" s="93"/>
      <c r="Q604" s="93"/>
      <c r="R604" s="93"/>
      <c r="S604" s="110"/>
      <c r="T604" s="107"/>
      <c r="V604" s="91"/>
      <c r="W604" s="91"/>
      <c r="X604" s="91"/>
      <c r="Y604" s="91"/>
      <c r="Z604" s="91"/>
      <c r="AA604" s="91"/>
    </row>
    <row r="605" spans="3:27" x14ac:dyDescent="0.25">
      <c r="C605" s="95"/>
      <c r="D605" s="95"/>
      <c r="E605" s="91"/>
      <c r="F605" s="91"/>
      <c r="G605" s="91"/>
      <c r="H605" s="96"/>
      <c r="I605" s="97"/>
      <c r="J605" s="91"/>
      <c r="K605" s="94"/>
      <c r="L605" s="104"/>
      <c r="M605" s="105"/>
      <c r="N605" s="93"/>
      <c r="O605" s="106"/>
      <c r="P605" s="93"/>
      <c r="Q605" s="93"/>
      <c r="R605" s="93"/>
      <c r="S605" s="110"/>
      <c r="T605" s="107"/>
      <c r="V605" s="91"/>
      <c r="W605" s="91"/>
      <c r="X605" s="91"/>
      <c r="Y605" s="91"/>
      <c r="Z605" s="91"/>
      <c r="AA605" s="91"/>
    </row>
    <row r="606" spans="3:27" x14ac:dyDescent="0.25">
      <c r="C606" s="95"/>
      <c r="D606" s="95"/>
      <c r="E606" s="91"/>
      <c r="F606" s="91"/>
      <c r="G606" s="91"/>
      <c r="H606" s="96"/>
      <c r="I606" s="97"/>
      <c r="J606" s="91"/>
      <c r="K606" s="94"/>
      <c r="L606" s="104"/>
      <c r="M606" s="105"/>
      <c r="N606" s="93"/>
      <c r="O606" s="106"/>
      <c r="P606" s="93"/>
      <c r="Q606" s="93"/>
      <c r="R606" s="93"/>
      <c r="S606" s="110"/>
      <c r="T606" s="107"/>
      <c r="V606" s="91"/>
      <c r="W606" s="91"/>
      <c r="X606" s="91"/>
      <c r="Y606" s="91"/>
      <c r="Z606" s="91"/>
      <c r="AA606" s="91"/>
    </row>
    <row r="607" spans="3:27" x14ac:dyDescent="0.25">
      <c r="C607" s="95"/>
      <c r="D607" s="95"/>
      <c r="E607" s="91"/>
      <c r="F607" s="91"/>
      <c r="G607" s="91"/>
      <c r="H607" s="96"/>
      <c r="I607" s="97"/>
      <c r="J607" s="91"/>
      <c r="K607" s="94"/>
      <c r="L607" s="104"/>
      <c r="M607" s="105"/>
      <c r="N607" s="93"/>
      <c r="O607" s="106"/>
      <c r="P607" s="93"/>
      <c r="Q607" s="93"/>
      <c r="R607" s="93"/>
      <c r="S607" s="110"/>
      <c r="T607" s="107"/>
      <c r="V607" s="91"/>
      <c r="W607" s="91"/>
      <c r="X607" s="91"/>
      <c r="Y607" s="91"/>
      <c r="Z607" s="91"/>
      <c r="AA607" s="91"/>
    </row>
    <row r="608" spans="3:27" x14ac:dyDescent="0.25">
      <c r="C608" s="95"/>
      <c r="D608" s="95"/>
      <c r="E608" s="91"/>
      <c r="F608" s="91"/>
      <c r="G608" s="91"/>
      <c r="H608" s="96"/>
      <c r="I608" s="97"/>
      <c r="J608" s="91"/>
      <c r="K608" s="94"/>
      <c r="L608" s="104"/>
      <c r="M608" s="105"/>
      <c r="N608" s="93"/>
      <c r="O608" s="106"/>
      <c r="P608" s="93"/>
      <c r="Q608" s="93"/>
      <c r="R608" s="93"/>
      <c r="S608" s="110"/>
      <c r="T608" s="107"/>
      <c r="V608" s="91"/>
      <c r="W608" s="91"/>
      <c r="X608" s="91"/>
      <c r="Y608" s="91"/>
      <c r="Z608" s="91"/>
      <c r="AA608" s="91"/>
    </row>
    <row r="609" spans="3:27" x14ac:dyDescent="0.25">
      <c r="C609" s="95"/>
      <c r="D609" s="95"/>
      <c r="E609" s="91"/>
      <c r="F609" s="91"/>
      <c r="G609" s="91"/>
      <c r="H609" s="96"/>
      <c r="I609" s="97"/>
      <c r="J609" s="91"/>
      <c r="K609" s="94"/>
      <c r="L609" s="104"/>
      <c r="M609" s="105"/>
      <c r="N609" s="93"/>
      <c r="O609" s="106"/>
      <c r="P609" s="93"/>
      <c r="Q609" s="93"/>
      <c r="R609" s="93"/>
      <c r="S609" s="110"/>
      <c r="T609" s="107"/>
      <c r="V609" s="91"/>
      <c r="W609" s="91"/>
      <c r="X609" s="91"/>
      <c r="Y609" s="91"/>
      <c r="Z609" s="91"/>
      <c r="AA609" s="91"/>
    </row>
    <row r="610" spans="3:27" x14ac:dyDescent="0.25">
      <c r="C610" s="95"/>
      <c r="D610" s="95"/>
      <c r="E610" s="91"/>
      <c r="F610" s="91"/>
      <c r="G610" s="91"/>
      <c r="H610" s="96"/>
      <c r="I610" s="97"/>
      <c r="J610" s="91"/>
      <c r="K610" s="94"/>
      <c r="L610" s="104"/>
      <c r="M610" s="105"/>
      <c r="N610" s="93"/>
      <c r="O610" s="106"/>
      <c r="P610" s="93"/>
      <c r="Q610" s="93"/>
      <c r="R610" s="93"/>
      <c r="S610" s="110"/>
      <c r="T610" s="107"/>
      <c r="V610" s="91"/>
      <c r="W610" s="91"/>
      <c r="X610" s="91"/>
      <c r="Y610" s="91"/>
      <c r="Z610" s="91"/>
      <c r="AA610" s="91"/>
    </row>
    <row r="611" spans="3:27" x14ac:dyDescent="0.25">
      <c r="C611" s="95"/>
      <c r="D611" s="95"/>
      <c r="E611" s="91"/>
      <c r="F611" s="91"/>
      <c r="G611" s="91"/>
      <c r="H611" s="96"/>
      <c r="I611" s="97"/>
      <c r="J611" s="91"/>
      <c r="K611" s="94"/>
      <c r="L611" s="104"/>
      <c r="M611" s="105"/>
      <c r="N611" s="93"/>
      <c r="O611" s="106"/>
      <c r="P611" s="93"/>
      <c r="Q611" s="93"/>
      <c r="R611" s="93"/>
      <c r="S611" s="110"/>
      <c r="T611" s="107"/>
      <c r="V611" s="91"/>
      <c r="W611" s="91"/>
      <c r="X611" s="91"/>
      <c r="Y611" s="91"/>
      <c r="Z611" s="91"/>
      <c r="AA611" s="91"/>
    </row>
    <row r="612" spans="3:27" x14ac:dyDescent="0.25">
      <c r="C612" s="95"/>
      <c r="D612" s="95"/>
      <c r="E612" s="91"/>
      <c r="F612" s="91"/>
      <c r="G612" s="91"/>
      <c r="H612" s="96"/>
      <c r="I612" s="97"/>
      <c r="J612" s="91"/>
      <c r="K612" s="94"/>
      <c r="L612" s="104"/>
      <c r="M612" s="105"/>
      <c r="N612" s="93"/>
      <c r="O612" s="106"/>
      <c r="P612" s="93"/>
      <c r="Q612" s="93"/>
      <c r="R612" s="93"/>
      <c r="S612" s="110"/>
      <c r="T612" s="107"/>
      <c r="V612" s="91"/>
      <c r="W612" s="91"/>
      <c r="X612" s="91"/>
      <c r="Y612" s="91"/>
      <c r="Z612" s="91"/>
      <c r="AA612" s="91"/>
    </row>
    <row r="613" spans="3:27" x14ac:dyDescent="0.25">
      <c r="C613" s="95"/>
      <c r="D613" s="95"/>
      <c r="E613" s="91"/>
      <c r="F613" s="91"/>
      <c r="G613" s="91"/>
      <c r="H613" s="96"/>
      <c r="I613" s="97"/>
      <c r="J613" s="91"/>
      <c r="K613" s="94"/>
      <c r="L613" s="104"/>
      <c r="M613" s="105"/>
      <c r="N613" s="93"/>
      <c r="O613" s="106"/>
      <c r="P613" s="93"/>
      <c r="Q613" s="93"/>
      <c r="R613" s="93"/>
      <c r="S613" s="110"/>
      <c r="T613" s="107"/>
      <c r="V613" s="91"/>
      <c r="W613" s="91"/>
      <c r="X613" s="91"/>
      <c r="Y613" s="91"/>
      <c r="Z613" s="91"/>
      <c r="AA613" s="91"/>
    </row>
    <row r="614" spans="3:27" x14ac:dyDescent="0.25">
      <c r="C614" s="95"/>
      <c r="D614" s="95"/>
      <c r="E614" s="91"/>
      <c r="F614" s="91"/>
      <c r="G614" s="91"/>
      <c r="H614" s="96"/>
      <c r="I614" s="97"/>
      <c r="J614" s="91"/>
      <c r="K614" s="94"/>
      <c r="L614" s="104"/>
      <c r="M614" s="105"/>
      <c r="N614" s="93"/>
      <c r="O614" s="106"/>
      <c r="P614" s="93"/>
      <c r="Q614" s="93"/>
      <c r="R614" s="93"/>
      <c r="S614" s="110"/>
      <c r="T614" s="107"/>
      <c r="V614" s="91"/>
      <c r="W614" s="91"/>
      <c r="X614" s="91"/>
      <c r="Y614" s="91"/>
      <c r="Z614" s="91"/>
      <c r="AA614" s="91"/>
    </row>
    <row r="615" spans="3:27" x14ac:dyDescent="0.25">
      <c r="C615" s="95"/>
      <c r="D615" s="95"/>
      <c r="E615" s="91"/>
      <c r="F615" s="91"/>
      <c r="G615" s="91"/>
      <c r="H615" s="96"/>
      <c r="I615" s="97"/>
      <c r="J615" s="91"/>
      <c r="K615" s="94"/>
      <c r="L615" s="104"/>
      <c r="M615" s="105"/>
      <c r="N615" s="93"/>
      <c r="O615" s="106"/>
      <c r="P615" s="93"/>
      <c r="Q615" s="93"/>
      <c r="R615" s="93"/>
      <c r="S615" s="110"/>
      <c r="T615" s="107"/>
      <c r="V615" s="91"/>
      <c r="W615" s="91"/>
      <c r="X615" s="91"/>
      <c r="Y615" s="91"/>
      <c r="Z615" s="91"/>
      <c r="AA615" s="91"/>
    </row>
    <row r="616" spans="3:27" x14ac:dyDescent="0.25">
      <c r="C616" s="95"/>
      <c r="D616" s="95"/>
      <c r="E616" s="91"/>
      <c r="F616" s="91"/>
      <c r="G616" s="91"/>
      <c r="H616" s="96"/>
      <c r="I616" s="97"/>
      <c r="J616" s="91"/>
      <c r="K616" s="94"/>
      <c r="L616" s="104"/>
      <c r="M616" s="105"/>
      <c r="N616" s="93"/>
      <c r="O616" s="106"/>
      <c r="P616" s="93"/>
      <c r="Q616" s="93"/>
      <c r="R616" s="93"/>
      <c r="S616" s="110"/>
      <c r="T616" s="107"/>
      <c r="V616" s="91"/>
      <c r="W616" s="91"/>
      <c r="X616" s="91"/>
      <c r="Y616" s="91"/>
      <c r="Z616" s="91"/>
      <c r="AA616" s="91"/>
    </row>
    <row r="617" spans="3:27" x14ac:dyDescent="0.25">
      <c r="C617" s="95"/>
      <c r="D617" s="95"/>
      <c r="E617" s="91"/>
      <c r="F617" s="91"/>
      <c r="G617" s="91"/>
      <c r="H617" s="96"/>
      <c r="I617" s="97"/>
      <c r="J617" s="91"/>
      <c r="K617" s="94"/>
      <c r="L617" s="104"/>
      <c r="M617" s="105"/>
      <c r="N617" s="93"/>
      <c r="O617" s="106"/>
      <c r="P617" s="93"/>
      <c r="Q617" s="93"/>
      <c r="R617" s="93"/>
      <c r="S617" s="110"/>
      <c r="T617" s="107"/>
      <c r="V617" s="91"/>
      <c r="W617" s="91"/>
      <c r="X617" s="91"/>
      <c r="Y617" s="91"/>
      <c r="Z617" s="91"/>
      <c r="AA617" s="91"/>
    </row>
    <row r="618" spans="3:27" x14ac:dyDescent="0.25">
      <c r="C618" s="95"/>
      <c r="D618" s="95"/>
      <c r="E618" s="91"/>
      <c r="F618" s="91"/>
      <c r="G618" s="91"/>
      <c r="H618" s="96"/>
      <c r="I618" s="97"/>
      <c r="J618" s="91"/>
      <c r="K618" s="94"/>
      <c r="L618" s="104"/>
      <c r="M618" s="105"/>
      <c r="N618" s="93"/>
      <c r="O618" s="106"/>
      <c r="P618" s="93"/>
      <c r="Q618" s="93"/>
      <c r="R618" s="93"/>
      <c r="S618" s="110"/>
      <c r="T618" s="107"/>
      <c r="V618" s="91"/>
      <c r="W618" s="91"/>
      <c r="X618" s="91"/>
      <c r="Y618" s="91"/>
      <c r="Z618" s="91"/>
      <c r="AA618" s="91"/>
    </row>
    <row r="619" spans="3:27" x14ac:dyDescent="0.25">
      <c r="C619" s="95"/>
      <c r="D619" s="95"/>
      <c r="E619" s="91"/>
      <c r="F619" s="91"/>
      <c r="G619" s="91"/>
      <c r="H619" s="96"/>
      <c r="I619" s="97"/>
      <c r="J619" s="91"/>
      <c r="K619" s="94"/>
      <c r="L619" s="104"/>
      <c r="M619" s="105"/>
      <c r="N619" s="93"/>
      <c r="O619" s="106"/>
      <c r="P619" s="93"/>
      <c r="Q619" s="93"/>
      <c r="R619" s="93"/>
      <c r="S619" s="110"/>
      <c r="T619" s="107"/>
      <c r="V619" s="91"/>
      <c r="W619" s="91"/>
      <c r="X619" s="91"/>
      <c r="Y619" s="91"/>
      <c r="Z619" s="91"/>
      <c r="AA619" s="91"/>
    </row>
    <row r="620" spans="3:27" x14ac:dyDescent="0.25">
      <c r="C620" s="95"/>
      <c r="D620" s="95"/>
      <c r="E620" s="91"/>
      <c r="F620" s="91"/>
      <c r="G620" s="91"/>
      <c r="H620" s="96"/>
      <c r="I620" s="97"/>
      <c r="J620" s="91"/>
      <c r="K620" s="94"/>
      <c r="L620" s="104"/>
      <c r="M620" s="105"/>
      <c r="N620" s="93"/>
      <c r="O620" s="106"/>
      <c r="P620" s="93"/>
      <c r="Q620" s="93"/>
      <c r="R620" s="93"/>
      <c r="S620" s="110"/>
      <c r="T620" s="107"/>
      <c r="V620" s="91"/>
      <c r="W620" s="91"/>
      <c r="X620" s="91"/>
      <c r="Y620" s="91"/>
      <c r="Z620" s="91"/>
      <c r="AA620" s="91"/>
    </row>
    <row r="621" spans="3:27" x14ac:dyDescent="0.25">
      <c r="C621" s="95"/>
      <c r="D621" s="95"/>
      <c r="E621" s="91"/>
      <c r="F621" s="91"/>
      <c r="G621" s="91"/>
      <c r="H621" s="96"/>
      <c r="I621" s="97"/>
      <c r="J621" s="91"/>
      <c r="K621" s="94"/>
      <c r="L621" s="104"/>
      <c r="M621" s="105"/>
      <c r="N621" s="93"/>
      <c r="O621" s="106"/>
      <c r="P621" s="93"/>
      <c r="Q621" s="93"/>
      <c r="R621" s="93"/>
      <c r="S621" s="110"/>
      <c r="T621" s="107"/>
      <c r="V621" s="91"/>
      <c r="W621" s="91"/>
      <c r="X621" s="91"/>
      <c r="Y621" s="91"/>
      <c r="Z621" s="91"/>
      <c r="AA621" s="91"/>
    </row>
    <row r="622" spans="3:27" x14ac:dyDescent="0.25">
      <c r="C622" s="95"/>
      <c r="D622" s="95"/>
      <c r="E622" s="91"/>
      <c r="F622" s="91"/>
      <c r="G622" s="91"/>
      <c r="H622" s="96"/>
      <c r="I622" s="97"/>
      <c r="J622" s="91"/>
      <c r="K622" s="94"/>
      <c r="L622" s="104"/>
      <c r="M622" s="105"/>
      <c r="N622" s="93"/>
      <c r="O622" s="106"/>
      <c r="P622" s="93"/>
      <c r="Q622" s="93"/>
      <c r="R622" s="93"/>
      <c r="S622" s="110"/>
      <c r="T622" s="107"/>
      <c r="V622" s="91"/>
      <c r="W622" s="91"/>
      <c r="X622" s="91"/>
      <c r="Y622" s="91"/>
      <c r="Z622" s="91"/>
      <c r="AA622" s="91"/>
    </row>
    <row r="623" spans="3:27" x14ac:dyDescent="0.25">
      <c r="C623" s="95"/>
      <c r="D623" s="95"/>
      <c r="E623" s="91"/>
      <c r="F623" s="91"/>
      <c r="G623" s="91"/>
      <c r="H623" s="96"/>
      <c r="I623" s="97"/>
      <c r="J623" s="91"/>
      <c r="K623" s="94"/>
      <c r="L623" s="104"/>
      <c r="M623" s="105"/>
      <c r="N623" s="93"/>
      <c r="O623" s="106"/>
      <c r="P623" s="93"/>
      <c r="Q623" s="93"/>
      <c r="R623" s="93"/>
      <c r="S623" s="110"/>
      <c r="T623" s="107"/>
      <c r="V623" s="91"/>
      <c r="W623" s="91"/>
      <c r="X623" s="91"/>
      <c r="Y623" s="91"/>
      <c r="Z623" s="91"/>
      <c r="AA623" s="91"/>
    </row>
    <row r="624" spans="3:27" x14ac:dyDescent="0.25">
      <c r="C624" s="95"/>
      <c r="D624" s="95"/>
      <c r="E624" s="91"/>
      <c r="F624" s="91"/>
      <c r="G624" s="91"/>
      <c r="H624" s="96"/>
      <c r="I624" s="97"/>
      <c r="J624" s="91"/>
      <c r="K624" s="94"/>
      <c r="L624" s="104"/>
      <c r="M624" s="105"/>
      <c r="N624" s="93"/>
      <c r="O624" s="106"/>
      <c r="P624" s="93"/>
      <c r="Q624" s="93"/>
      <c r="R624" s="93"/>
      <c r="S624" s="110"/>
      <c r="T624" s="107"/>
      <c r="V624" s="91"/>
      <c r="W624" s="91"/>
      <c r="X624" s="91"/>
      <c r="Y624" s="91"/>
      <c r="Z624" s="91"/>
      <c r="AA624" s="91"/>
    </row>
    <row r="625" spans="3:27" x14ac:dyDescent="0.25">
      <c r="C625" s="95"/>
      <c r="D625" s="95"/>
      <c r="E625" s="91"/>
      <c r="F625" s="91"/>
      <c r="G625" s="91"/>
      <c r="H625" s="96"/>
      <c r="I625" s="97"/>
      <c r="J625" s="91"/>
      <c r="K625" s="94"/>
      <c r="L625" s="104"/>
      <c r="M625" s="105"/>
      <c r="N625" s="93"/>
      <c r="O625" s="106"/>
      <c r="P625" s="93"/>
      <c r="Q625" s="93"/>
      <c r="R625" s="93"/>
      <c r="S625" s="110"/>
      <c r="T625" s="107"/>
      <c r="V625" s="91"/>
      <c r="W625" s="91"/>
      <c r="X625" s="91"/>
      <c r="Y625" s="91"/>
      <c r="Z625" s="91"/>
      <c r="AA625" s="91"/>
    </row>
    <row r="626" spans="3:27" x14ac:dyDescent="0.25">
      <c r="C626" s="95"/>
      <c r="D626" s="95"/>
      <c r="E626" s="91"/>
      <c r="F626" s="91"/>
      <c r="G626" s="91"/>
      <c r="H626" s="96"/>
      <c r="I626" s="97"/>
      <c r="J626" s="91"/>
      <c r="K626" s="94"/>
      <c r="L626" s="104"/>
      <c r="M626" s="105"/>
      <c r="N626" s="93"/>
      <c r="O626" s="106"/>
      <c r="P626" s="93"/>
      <c r="Q626" s="93"/>
      <c r="R626" s="93"/>
      <c r="S626" s="110"/>
      <c r="T626" s="107"/>
      <c r="V626" s="91"/>
      <c r="W626" s="91"/>
      <c r="X626" s="91"/>
      <c r="Y626" s="91"/>
      <c r="Z626" s="91"/>
      <c r="AA626" s="91"/>
    </row>
    <row r="627" spans="3:27" x14ac:dyDescent="0.25">
      <c r="C627" s="95"/>
      <c r="D627" s="95"/>
      <c r="E627" s="91"/>
      <c r="F627" s="91"/>
      <c r="G627" s="91"/>
      <c r="H627" s="96"/>
      <c r="I627" s="97"/>
      <c r="J627" s="91"/>
      <c r="K627" s="94"/>
      <c r="L627" s="104"/>
      <c r="M627" s="105"/>
      <c r="N627" s="93"/>
      <c r="O627" s="106"/>
      <c r="P627" s="93"/>
      <c r="Q627" s="93"/>
      <c r="R627" s="93"/>
      <c r="S627" s="110"/>
      <c r="T627" s="107"/>
      <c r="V627" s="91"/>
      <c r="W627" s="91"/>
      <c r="X627" s="91"/>
      <c r="Y627" s="91"/>
      <c r="Z627" s="91"/>
      <c r="AA627" s="91"/>
    </row>
    <row r="628" spans="3:27" x14ac:dyDescent="0.25">
      <c r="C628" s="95"/>
      <c r="D628" s="95"/>
      <c r="E628" s="91"/>
      <c r="F628" s="91"/>
      <c r="G628" s="91"/>
      <c r="H628" s="96"/>
      <c r="I628" s="97"/>
      <c r="J628" s="91"/>
      <c r="K628" s="94"/>
      <c r="L628" s="104"/>
      <c r="M628" s="105"/>
      <c r="N628" s="93"/>
      <c r="O628" s="106"/>
      <c r="P628" s="93"/>
      <c r="Q628" s="93"/>
      <c r="R628" s="93"/>
      <c r="S628" s="110"/>
      <c r="T628" s="107"/>
      <c r="V628" s="91"/>
      <c r="W628" s="91"/>
      <c r="X628" s="91"/>
      <c r="Y628" s="91"/>
      <c r="Z628" s="91"/>
      <c r="AA628" s="91"/>
    </row>
    <row r="629" spans="3:27" x14ac:dyDescent="0.25">
      <c r="C629" s="95"/>
      <c r="D629" s="95"/>
      <c r="E629" s="91"/>
      <c r="F629" s="91"/>
      <c r="G629" s="91"/>
      <c r="H629" s="96"/>
      <c r="I629" s="97"/>
      <c r="J629" s="91"/>
      <c r="K629" s="94"/>
      <c r="L629" s="104"/>
      <c r="M629" s="105"/>
      <c r="N629" s="93"/>
      <c r="O629" s="106"/>
      <c r="P629" s="93"/>
      <c r="Q629" s="93"/>
      <c r="R629" s="93"/>
      <c r="S629" s="110"/>
      <c r="T629" s="107"/>
      <c r="V629" s="91"/>
      <c r="W629" s="91"/>
      <c r="X629" s="91"/>
      <c r="Y629" s="91"/>
      <c r="Z629" s="91"/>
      <c r="AA629" s="91"/>
    </row>
    <row r="630" spans="3:27" x14ac:dyDescent="0.25">
      <c r="C630" s="95"/>
      <c r="D630" s="95"/>
      <c r="E630" s="91"/>
      <c r="F630" s="91"/>
      <c r="G630" s="91"/>
      <c r="H630" s="96"/>
      <c r="I630" s="97"/>
      <c r="J630" s="91"/>
      <c r="K630" s="94"/>
      <c r="L630" s="104"/>
      <c r="M630" s="105"/>
      <c r="N630" s="93"/>
      <c r="O630" s="106"/>
      <c r="P630" s="93"/>
      <c r="Q630" s="93"/>
      <c r="R630" s="93"/>
      <c r="S630" s="110"/>
      <c r="T630" s="107"/>
      <c r="V630" s="91"/>
      <c r="W630" s="91"/>
      <c r="X630" s="91"/>
      <c r="Y630" s="91"/>
      <c r="Z630" s="91"/>
      <c r="AA630" s="91"/>
    </row>
    <row r="631" spans="3:27" x14ac:dyDescent="0.25">
      <c r="C631" s="95"/>
      <c r="D631" s="95"/>
      <c r="E631" s="91"/>
      <c r="F631" s="91"/>
      <c r="G631" s="91"/>
      <c r="H631" s="96"/>
      <c r="I631" s="97"/>
      <c r="J631" s="91"/>
      <c r="K631" s="94"/>
      <c r="L631" s="104"/>
      <c r="M631" s="105"/>
      <c r="N631" s="93"/>
      <c r="O631" s="106"/>
      <c r="P631" s="93"/>
      <c r="Q631" s="93"/>
      <c r="R631" s="93"/>
      <c r="S631" s="110"/>
      <c r="T631" s="107"/>
      <c r="V631" s="91"/>
      <c r="W631" s="91"/>
      <c r="X631" s="91"/>
      <c r="Y631" s="91"/>
      <c r="Z631" s="91"/>
      <c r="AA631" s="91"/>
    </row>
    <row r="632" spans="3:27" x14ac:dyDescent="0.25">
      <c r="C632" s="95"/>
      <c r="D632" s="95"/>
      <c r="E632" s="91"/>
      <c r="F632" s="91"/>
      <c r="G632" s="91"/>
      <c r="H632" s="96"/>
      <c r="I632" s="97"/>
      <c r="J632" s="91"/>
      <c r="K632" s="94"/>
      <c r="L632" s="104"/>
      <c r="M632" s="105"/>
      <c r="N632" s="93"/>
      <c r="O632" s="106"/>
      <c r="P632" s="93"/>
      <c r="Q632" s="93"/>
      <c r="R632" s="93"/>
      <c r="S632" s="110"/>
      <c r="T632" s="107"/>
      <c r="V632" s="91"/>
      <c r="W632" s="91"/>
      <c r="X632" s="91"/>
      <c r="Y632" s="91"/>
      <c r="Z632" s="91"/>
      <c r="AA632" s="91"/>
    </row>
    <row r="633" spans="3:27" x14ac:dyDescent="0.25">
      <c r="C633" s="95"/>
      <c r="D633" s="95"/>
      <c r="E633" s="91"/>
      <c r="F633" s="91"/>
      <c r="G633" s="91"/>
      <c r="H633" s="96"/>
      <c r="I633" s="97"/>
      <c r="J633" s="91"/>
      <c r="K633" s="94"/>
      <c r="L633" s="104"/>
      <c r="M633" s="105"/>
      <c r="N633" s="93"/>
      <c r="O633" s="106"/>
      <c r="P633" s="93"/>
      <c r="Q633" s="93"/>
      <c r="R633" s="93"/>
      <c r="S633" s="110"/>
      <c r="T633" s="107"/>
      <c r="V633" s="91"/>
      <c r="W633" s="91"/>
      <c r="X633" s="91"/>
      <c r="Y633" s="91"/>
      <c r="Z633" s="91"/>
      <c r="AA633" s="91"/>
    </row>
    <row r="634" spans="3:27" x14ac:dyDescent="0.25">
      <c r="C634" s="95"/>
      <c r="D634" s="95"/>
      <c r="E634" s="91"/>
      <c r="F634" s="91"/>
      <c r="G634" s="91"/>
      <c r="H634" s="96"/>
      <c r="I634" s="97"/>
      <c r="J634" s="91"/>
      <c r="K634" s="94"/>
      <c r="L634" s="104"/>
      <c r="M634" s="105"/>
      <c r="N634" s="93"/>
      <c r="O634" s="106"/>
      <c r="P634" s="93"/>
      <c r="Q634" s="93"/>
      <c r="R634" s="93"/>
      <c r="S634" s="110"/>
      <c r="T634" s="107"/>
      <c r="V634" s="91"/>
      <c r="W634" s="91"/>
      <c r="X634" s="91"/>
      <c r="Y634" s="91"/>
      <c r="Z634" s="91"/>
      <c r="AA634" s="91"/>
    </row>
    <row r="635" spans="3:27" x14ac:dyDescent="0.25">
      <c r="C635" s="95"/>
      <c r="D635" s="95"/>
      <c r="E635" s="91"/>
      <c r="F635" s="91"/>
      <c r="G635" s="91"/>
      <c r="H635" s="96"/>
      <c r="I635" s="97"/>
      <c r="J635" s="91"/>
      <c r="K635" s="94"/>
      <c r="L635" s="104"/>
      <c r="M635" s="105"/>
      <c r="N635" s="93"/>
      <c r="O635" s="106"/>
      <c r="P635" s="93"/>
      <c r="Q635" s="93"/>
      <c r="R635" s="93"/>
      <c r="S635" s="110"/>
      <c r="T635" s="107"/>
      <c r="V635" s="91"/>
      <c r="W635" s="91"/>
      <c r="X635" s="91"/>
      <c r="Y635" s="91"/>
      <c r="Z635" s="91"/>
      <c r="AA635" s="91"/>
    </row>
    <row r="636" spans="3:27" x14ac:dyDescent="0.25">
      <c r="C636" s="95"/>
      <c r="D636" s="95"/>
      <c r="E636" s="91"/>
      <c r="F636" s="91"/>
      <c r="G636" s="91"/>
      <c r="H636" s="96"/>
      <c r="I636" s="97"/>
      <c r="J636" s="91"/>
      <c r="K636" s="94"/>
      <c r="L636" s="104"/>
      <c r="M636" s="105"/>
      <c r="N636" s="93"/>
      <c r="O636" s="106"/>
      <c r="P636" s="93"/>
      <c r="Q636" s="93"/>
      <c r="R636" s="93"/>
      <c r="S636" s="110"/>
      <c r="T636" s="107"/>
      <c r="V636" s="91"/>
      <c r="W636" s="91"/>
      <c r="X636" s="91"/>
      <c r="Y636" s="91"/>
      <c r="Z636" s="91"/>
      <c r="AA636" s="91"/>
    </row>
    <row r="637" spans="3:27" x14ac:dyDescent="0.25">
      <c r="C637" s="95"/>
      <c r="D637" s="95"/>
      <c r="E637" s="91"/>
      <c r="F637" s="91"/>
      <c r="G637" s="91"/>
      <c r="H637" s="96"/>
      <c r="I637" s="97"/>
      <c r="J637" s="91"/>
      <c r="K637" s="94"/>
      <c r="L637" s="104"/>
      <c r="M637" s="105"/>
      <c r="N637" s="93"/>
      <c r="O637" s="106"/>
      <c r="P637" s="93"/>
      <c r="Q637" s="93"/>
      <c r="R637" s="93"/>
      <c r="S637" s="110"/>
      <c r="T637" s="107"/>
      <c r="V637" s="91"/>
      <c r="W637" s="91"/>
      <c r="X637" s="91"/>
      <c r="Y637" s="91"/>
      <c r="Z637" s="91"/>
      <c r="AA637" s="91"/>
    </row>
    <row r="638" spans="3:27" x14ac:dyDescent="0.25">
      <c r="C638" s="95"/>
      <c r="D638" s="95"/>
      <c r="E638" s="91"/>
      <c r="F638" s="91"/>
      <c r="G638" s="91"/>
      <c r="H638" s="96"/>
      <c r="I638" s="97"/>
      <c r="J638" s="91"/>
      <c r="K638" s="94"/>
      <c r="L638" s="104"/>
      <c r="M638" s="105"/>
      <c r="N638" s="93"/>
      <c r="O638" s="106"/>
      <c r="P638" s="93"/>
      <c r="Q638" s="93"/>
      <c r="R638" s="93"/>
      <c r="S638" s="110"/>
      <c r="T638" s="107"/>
      <c r="V638" s="91"/>
      <c r="W638" s="91"/>
      <c r="X638" s="91"/>
      <c r="Y638" s="91"/>
      <c r="Z638" s="91"/>
      <c r="AA638" s="91"/>
    </row>
    <row r="639" spans="3:27" x14ac:dyDescent="0.25">
      <c r="C639" s="95"/>
      <c r="D639" s="95"/>
      <c r="E639" s="91"/>
      <c r="F639" s="91"/>
      <c r="G639" s="91"/>
      <c r="H639" s="96"/>
      <c r="I639" s="97"/>
      <c r="J639" s="91"/>
      <c r="K639" s="94"/>
      <c r="L639" s="104"/>
      <c r="M639" s="105"/>
      <c r="N639" s="93"/>
      <c r="O639" s="106"/>
      <c r="P639" s="93"/>
      <c r="Q639" s="93"/>
      <c r="R639" s="93"/>
      <c r="S639" s="110"/>
      <c r="T639" s="107"/>
      <c r="V639" s="91"/>
      <c r="W639" s="91"/>
      <c r="X639" s="91"/>
      <c r="Y639" s="91"/>
      <c r="Z639" s="91"/>
      <c r="AA639" s="91"/>
    </row>
    <row r="640" spans="3:27" x14ac:dyDescent="0.25">
      <c r="C640" s="95"/>
      <c r="D640" s="95"/>
      <c r="E640" s="91"/>
      <c r="F640" s="91"/>
      <c r="G640" s="91"/>
      <c r="H640" s="96"/>
      <c r="I640" s="97"/>
      <c r="J640" s="91"/>
      <c r="K640" s="94"/>
      <c r="L640" s="104"/>
      <c r="M640" s="105"/>
      <c r="N640" s="93"/>
      <c r="O640" s="106"/>
      <c r="P640" s="93"/>
      <c r="Q640" s="93"/>
      <c r="R640" s="93"/>
      <c r="S640" s="110"/>
      <c r="T640" s="107"/>
      <c r="V640" s="91"/>
      <c r="W640" s="91"/>
      <c r="X640" s="91"/>
      <c r="Y640" s="91"/>
      <c r="Z640" s="91"/>
      <c r="AA640" s="91"/>
    </row>
    <row r="641" spans="3:27" x14ac:dyDescent="0.25">
      <c r="C641" s="95"/>
      <c r="D641" s="95"/>
      <c r="E641" s="91"/>
      <c r="F641" s="91"/>
      <c r="G641" s="91"/>
      <c r="H641" s="96"/>
      <c r="I641" s="97"/>
      <c r="J641" s="91"/>
      <c r="K641" s="94"/>
      <c r="L641" s="104"/>
      <c r="M641" s="105"/>
      <c r="N641" s="93"/>
      <c r="O641" s="106"/>
      <c r="P641" s="93"/>
      <c r="Q641" s="93"/>
      <c r="R641" s="93"/>
      <c r="S641" s="110"/>
      <c r="T641" s="107"/>
      <c r="V641" s="91"/>
      <c r="W641" s="91"/>
      <c r="X641" s="91"/>
      <c r="Y641" s="91"/>
      <c r="Z641" s="91"/>
      <c r="AA641" s="91"/>
    </row>
    <row r="642" spans="3:27" x14ac:dyDescent="0.25">
      <c r="C642" s="95"/>
      <c r="D642" s="95"/>
      <c r="E642" s="91"/>
      <c r="F642" s="91"/>
      <c r="G642" s="91"/>
      <c r="H642" s="96"/>
      <c r="I642" s="97"/>
      <c r="J642" s="91"/>
      <c r="K642" s="94"/>
      <c r="L642" s="104"/>
      <c r="M642" s="105"/>
      <c r="N642" s="93"/>
      <c r="O642" s="106"/>
      <c r="P642" s="93"/>
      <c r="Q642" s="93"/>
      <c r="R642" s="93"/>
      <c r="S642" s="110"/>
      <c r="T642" s="107"/>
      <c r="V642" s="91"/>
      <c r="W642" s="91"/>
      <c r="X642" s="91"/>
      <c r="Y642" s="91"/>
      <c r="Z642" s="91"/>
      <c r="AA642" s="91"/>
    </row>
    <row r="643" spans="3:27" x14ac:dyDescent="0.25">
      <c r="C643" s="95"/>
      <c r="D643" s="95"/>
      <c r="E643" s="91"/>
      <c r="F643" s="91"/>
      <c r="G643" s="91"/>
      <c r="H643" s="96"/>
      <c r="I643" s="97"/>
      <c r="J643" s="91"/>
      <c r="K643" s="94"/>
      <c r="L643" s="104"/>
      <c r="M643" s="105"/>
      <c r="N643" s="93"/>
      <c r="O643" s="106"/>
      <c r="P643" s="93"/>
      <c r="Q643" s="93"/>
      <c r="R643" s="93"/>
      <c r="S643" s="110"/>
      <c r="T643" s="107"/>
      <c r="V643" s="91"/>
      <c r="W643" s="91"/>
      <c r="X643" s="91"/>
      <c r="Y643" s="91"/>
      <c r="Z643" s="91"/>
      <c r="AA643" s="91"/>
    </row>
    <row r="644" spans="3:27" x14ac:dyDescent="0.25">
      <c r="C644" s="95"/>
      <c r="D644" s="95"/>
      <c r="E644" s="91"/>
      <c r="F644" s="91"/>
      <c r="G644" s="91"/>
      <c r="H644" s="96"/>
      <c r="I644" s="97"/>
      <c r="J644" s="91"/>
      <c r="K644" s="94"/>
      <c r="L644" s="104"/>
      <c r="M644" s="105"/>
      <c r="N644" s="93"/>
      <c r="O644" s="106"/>
      <c r="P644" s="93"/>
      <c r="Q644" s="93"/>
      <c r="R644" s="93"/>
      <c r="S644" s="110"/>
      <c r="T644" s="107"/>
      <c r="V644" s="91"/>
      <c r="W644" s="91"/>
      <c r="X644" s="91"/>
      <c r="Y644" s="91"/>
      <c r="Z644" s="91"/>
      <c r="AA644" s="91"/>
    </row>
    <row r="645" spans="3:27" x14ac:dyDescent="0.25">
      <c r="C645" s="95"/>
      <c r="D645" s="95"/>
      <c r="E645" s="91"/>
      <c r="F645" s="91"/>
      <c r="G645" s="91"/>
      <c r="H645" s="96"/>
      <c r="I645" s="97"/>
      <c r="J645" s="91"/>
      <c r="K645" s="94"/>
      <c r="L645" s="104"/>
      <c r="M645" s="105"/>
      <c r="N645" s="93"/>
      <c r="O645" s="106"/>
      <c r="P645" s="93"/>
      <c r="Q645" s="93"/>
      <c r="R645" s="93"/>
      <c r="S645" s="110"/>
      <c r="T645" s="107"/>
      <c r="V645" s="91"/>
      <c r="W645" s="91"/>
      <c r="X645" s="91"/>
      <c r="Y645" s="91"/>
      <c r="Z645" s="91"/>
      <c r="AA645" s="91"/>
    </row>
    <row r="646" spans="3:27" x14ac:dyDescent="0.25">
      <c r="C646" s="95"/>
      <c r="D646" s="95"/>
      <c r="E646" s="91"/>
      <c r="F646" s="91"/>
      <c r="G646" s="91"/>
      <c r="H646" s="96"/>
      <c r="I646" s="97"/>
      <c r="J646" s="91"/>
      <c r="K646" s="94"/>
      <c r="L646" s="104"/>
      <c r="M646" s="105"/>
      <c r="N646" s="93"/>
      <c r="O646" s="106"/>
      <c r="P646" s="93"/>
      <c r="Q646" s="93"/>
      <c r="R646" s="93"/>
      <c r="S646" s="110"/>
      <c r="T646" s="107"/>
      <c r="V646" s="91"/>
      <c r="W646" s="91"/>
      <c r="X646" s="91"/>
      <c r="Y646" s="91"/>
      <c r="Z646" s="91"/>
      <c r="AA646" s="91"/>
    </row>
    <row r="647" spans="3:27" x14ac:dyDescent="0.25">
      <c r="C647" s="95"/>
      <c r="D647" s="95"/>
      <c r="E647" s="91"/>
      <c r="F647" s="91"/>
      <c r="G647" s="91"/>
      <c r="H647" s="96"/>
      <c r="I647" s="97"/>
      <c r="J647" s="91"/>
      <c r="K647" s="94"/>
      <c r="L647" s="104"/>
      <c r="M647" s="105"/>
      <c r="N647" s="93"/>
      <c r="O647" s="106"/>
      <c r="P647" s="93"/>
      <c r="Q647" s="93"/>
      <c r="R647" s="93"/>
      <c r="S647" s="110"/>
      <c r="T647" s="107"/>
      <c r="V647" s="91"/>
      <c r="W647" s="91"/>
      <c r="X647" s="91"/>
      <c r="Y647" s="91"/>
      <c r="Z647" s="91"/>
      <c r="AA647" s="91"/>
    </row>
    <row r="648" spans="3:27" x14ac:dyDescent="0.25">
      <c r="C648" s="95"/>
      <c r="D648" s="95"/>
      <c r="E648" s="91"/>
      <c r="F648" s="91"/>
      <c r="G648" s="91"/>
      <c r="H648" s="96"/>
      <c r="I648" s="97"/>
      <c r="J648" s="91"/>
      <c r="K648" s="94"/>
      <c r="L648" s="104"/>
      <c r="M648" s="105"/>
      <c r="N648" s="93"/>
      <c r="O648" s="106"/>
      <c r="P648" s="93"/>
      <c r="Q648" s="93"/>
      <c r="R648" s="93"/>
      <c r="S648" s="110"/>
      <c r="T648" s="107"/>
      <c r="V648" s="91"/>
      <c r="W648" s="91"/>
      <c r="X648" s="91"/>
      <c r="Y648" s="91"/>
      <c r="Z648" s="91"/>
      <c r="AA648" s="91"/>
    </row>
    <row r="649" spans="3:27" x14ac:dyDescent="0.25">
      <c r="C649" s="95"/>
      <c r="D649" s="95"/>
      <c r="E649" s="91"/>
      <c r="F649" s="91"/>
      <c r="G649" s="91"/>
      <c r="H649" s="96"/>
      <c r="I649" s="97"/>
      <c r="J649" s="91"/>
      <c r="K649" s="94"/>
      <c r="L649" s="104"/>
      <c r="M649" s="105"/>
      <c r="N649" s="93"/>
      <c r="O649" s="106"/>
      <c r="P649" s="93"/>
      <c r="Q649" s="93"/>
      <c r="R649" s="93"/>
      <c r="S649" s="110"/>
      <c r="T649" s="107"/>
      <c r="V649" s="91"/>
      <c r="W649" s="91"/>
      <c r="X649" s="91"/>
      <c r="Y649" s="91"/>
      <c r="Z649" s="91"/>
      <c r="AA649" s="91"/>
    </row>
    <row r="650" spans="3:27" x14ac:dyDescent="0.25">
      <c r="C650" s="95"/>
      <c r="D650" s="95"/>
      <c r="E650" s="91"/>
      <c r="F650" s="91"/>
      <c r="G650" s="91"/>
      <c r="H650" s="96"/>
      <c r="I650" s="97"/>
      <c r="J650" s="91"/>
      <c r="K650" s="94"/>
      <c r="L650" s="104"/>
      <c r="M650" s="105"/>
      <c r="N650" s="93"/>
      <c r="O650" s="106"/>
      <c r="P650" s="93"/>
      <c r="Q650" s="93"/>
      <c r="R650" s="93"/>
      <c r="S650" s="110"/>
      <c r="T650" s="107"/>
      <c r="V650" s="91"/>
      <c r="W650" s="91"/>
      <c r="X650" s="91"/>
      <c r="Y650" s="91"/>
      <c r="Z650" s="91"/>
      <c r="AA650" s="91"/>
    </row>
    <row r="651" spans="3:27" x14ac:dyDescent="0.25">
      <c r="C651" s="95"/>
      <c r="D651" s="95"/>
      <c r="E651" s="91"/>
      <c r="F651" s="91"/>
      <c r="G651" s="91"/>
      <c r="H651" s="96"/>
      <c r="I651" s="97"/>
      <c r="J651" s="91"/>
      <c r="K651" s="94"/>
      <c r="L651" s="104"/>
      <c r="M651" s="105"/>
      <c r="N651" s="93"/>
      <c r="O651" s="106"/>
      <c r="P651" s="93"/>
      <c r="Q651" s="93"/>
      <c r="R651" s="93"/>
      <c r="S651" s="110"/>
      <c r="T651" s="107"/>
      <c r="V651" s="91"/>
      <c r="W651" s="91"/>
      <c r="X651" s="91"/>
      <c r="Y651" s="91"/>
      <c r="Z651" s="91"/>
      <c r="AA651" s="91"/>
    </row>
    <row r="652" spans="3:27" x14ac:dyDescent="0.25">
      <c r="C652" s="95"/>
      <c r="D652" s="95"/>
      <c r="E652" s="91"/>
      <c r="F652" s="91"/>
      <c r="G652" s="91"/>
      <c r="H652" s="96"/>
      <c r="I652" s="97"/>
      <c r="J652" s="91"/>
      <c r="K652" s="94"/>
      <c r="L652" s="104"/>
      <c r="M652" s="105"/>
      <c r="N652" s="93"/>
      <c r="O652" s="106"/>
      <c r="P652" s="93"/>
      <c r="Q652" s="93"/>
      <c r="R652" s="93"/>
      <c r="S652" s="110"/>
      <c r="T652" s="107"/>
      <c r="V652" s="91"/>
      <c r="W652" s="91"/>
      <c r="X652" s="91"/>
      <c r="Y652" s="91"/>
      <c r="Z652" s="91"/>
      <c r="AA652" s="91"/>
    </row>
    <row r="653" spans="3:27" x14ac:dyDescent="0.25">
      <c r="C653" s="95"/>
      <c r="D653" s="95"/>
      <c r="E653" s="91"/>
      <c r="F653" s="91"/>
      <c r="G653" s="91"/>
      <c r="H653" s="96"/>
      <c r="I653" s="97"/>
      <c r="J653" s="91"/>
      <c r="K653" s="94"/>
      <c r="L653" s="104"/>
      <c r="M653" s="105"/>
      <c r="N653" s="93"/>
      <c r="O653" s="106"/>
      <c r="P653" s="93"/>
      <c r="Q653" s="93"/>
      <c r="R653" s="93"/>
      <c r="S653" s="110"/>
      <c r="T653" s="107"/>
      <c r="V653" s="91"/>
      <c r="W653" s="91"/>
      <c r="X653" s="91"/>
      <c r="Y653" s="91"/>
      <c r="Z653" s="91"/>
      <c r="AA653" s="91"/>
    </row>
    <row r="654" spans="3:27" x14ac:dyDescent="0.25">
      <c r="C654" s="95"/>
      <c r="D654" s="95"/>
      <c r="E654" s="91"/>
      <c r="F654" s="91"/>
      <c r="G654" s="91"/>
      <c r="H654" s="96"/>
      <c r="I654" s="97"/>
      <c r="J654" s="91"/>
      <c r="K654" s="94"/>
      <c r="L654" s="104"/>
      <c r="M654" s="105"/>
      <c r="N654" s="93"/>
      <c r="O654" s="106"/>
      <c r="P654" s="93"/>
      <c r="Q654" s="93"/>
      <c r="R654" s="93"/>
      <c r="S654" s="110"/>
      <c r="T654" s="107"/>
      <c r="V654" s="91"/>
      <c r="W654" s="91"/>
      <c r="X654" s="91"/>
      <c r="Y654" s="91"/>
      <c r="Z654" s="91"/>
      <c r="AA654" s="91"/>
    </row>
    <row r="655" spans="3:27" x14ac:dyDescent="0.25">
      <c r="C655" s="95"/>
      <c r="D655" s="95"/>
      <c r="E655" s="91"/>
      <c r="F655" s="91"/>
      <c r="G655" s="91"/>
      <c r="H655" s="96"/>
      <c r="I655" s="97"/>
      <c r="J655" s="91"/>
      <c r="K655" s="94"/>
      <c r="L655" s="104"/>
      <c r="M655" s="105"/>
      <c r="N655" s="93"/>
      <c r="O655" s="106"/>
      <c r="P655" s="93"/>
      <c r="Q655" s="93"/>
      <c r="R655" s="93"/>
      <c r="S655" s="110"/>
      <c r="T655" s="107"/>
      <c r="V655" s="91"/>
      <c r="W655" s="91"/>
      <c r="X655" s="91"/>
      <c r="Y655" s="91"/>
      <c r="Z655" s="91"/>
      <c r="AA655" s="91"/>
    </row>
    <row r="656" spans="3:27" x14ac:dyDescent="0.25">
      <c r="C656" s="95"/>
      <c r="D656" s="95"/>
      <c r="E656" s="91"/>
      <c r="F656" s="91"/>
      <c r="G656" s="91"/>
      <c r="H656" s="96"/>
      <c r="I656" s="97"/>
      <c r="J656" s="91"/>
      <c r="K656" s="94"/>
      <c r="L656" s="104"/>
      <c r="M656" s="105"/>
      <c r="N656" s="93"/>
      <c r="O656" s="106"/>
      <c r="P656" s="93"/>
      <c r="Q656" s="93"/>
      <c r="R656" s="93"/>
      <c r="S656" s="110"/>
      <c r="T656" s="107"/>
      <c r="V656" s="91"/>
      <c r="W656" s="91"/>
      <c r="X656" s="91"/>
      <c r="Y656" s="91"/>
      <c r="Z656" s="91"/>
      <c r="AA656" s="91"/>
    </row>
    <row r="657" spans="3:27" x14ac:dyDescent="0.25">
      <c r="C657" s="95"/>
      <c r="D657" s="95"/>
      <c r="E657" s="91"/>
      <c r="F657" s="91"/>
      <c r="G657" s="91"/>
      <c r="H657" s="96"/>
      <c r="I657" s="97"/>
      <c r="J657" s="91"/>
      <c r="K657" s="94"/>
      <c r="L657" s="104"/>
      <c r="M657" s="105"/>
      <c r="N657" s="93"/>
      <c r="O657" s="106"/>
      <c r="P657" s="93"/>
      <c r="Q657" s="93"/>
      <c r="R657" s="93"/>
      <c r="S657" s="110"/>
      <c r="T657" s="107"/>
      <c r="V657" s="91"/>
      <c r="W657" s="91"/>
      <c r="X657" s="91"/>
      <c r="Y657" s="91"/>
      <c r="Z657" s="91"/>
      <c r="AA657" s="91"/>
    </row>
    <row r="658" spans="3:27" x14ac:dyDescent="0.25">
      <c r="C658" s="95"/>
      <c r="D658" s="95"/>
      <c r="E658" s="91"/>
      <c r="F658" s="91"/>
      <c r="G658" s="91"/>
      <c r="H658" s="96"/>
      <c r="I658" s="97"/>
      <c r="J658" s="91"/>
      <c r="K658" s="94"/>
      <c r="L658" s="104"/>
      <c r="M658" s="105"/>
      <c r="N658" s="93"/>
      <c r="O658" s="106"/>
      <c r="P658" s="93"/>
      <c r="Q658" s="93"/>
      <c r="R658" s="93"/>
      <c r="S658" s="110"/>
      <c r="T658" s="107"/>
      <c r="V658" s="91"/>
      <c r="W658" s="91"/>
      <c r="X658" s="91"/>
      <c r="Y658" s="91"/>
      <c r="Z658" s="91"/>
      <c r="AA658" s="91"/>
    </row>
    <row r="659" spans="3:27" x14ac:dyDescent="0.25">
      <c r="C659" s="95"/>
      <c r="D659" s="95"/>
      <c r="E659" s="91"/>
      <c r="F659" s="91"/>
      <c r="G659" s="91"/>
      <c r="H659" s="96"/>
      <c r="I659" s="97"/>
      <c r="J659" s="91"/>
      <c r="K659" s="94"/>
      <c r="L659" s="104"/>
      <c r="M659" s="105"/>
      <c r="N659" s="93"/>
      <c r="O659" s="106"/>
      <c r="P659" s="93"/>
      <c r="Q659" s="93"/>
      <c r="R659" s="93"/>
      <c r="S659" s="110"/>
      <c r="T659" s="107"/>
      <c r="V659" s="91"/>
      <c r="W659" s="91"/>
      <c r="X659" s="91"/>
      <c r="Y659" s="91"/>
      <c r="Z659" s="91"/>
      <c r="AA659" s="91"/>
    </row>
    <row r="660" spans="3:27" x14ac:dyDescent="0.25">
      <c r="C660" s="95"/>
      <c r="D660" s="95"/>
      <c r="E660" s="91"/>
      <c r="F660" s="91"/>
      <c r="G660" s="91"/>
      <c r="H660" s="96"/>
      <c r="I660" s="97"/>
      <c r="J660" s="91"/>
      <c r="K660" s="94"/>
      <c r="L660" s="104"/>
      <c r="M660" s="105"/>
      <c r="N660" s="93"/>
      <c r="O660" s="106"/>
      <c r="P660" s="93"/>
      <c r="Q660" s="93"/>
      <c r="R660" s="93"/>
      <c r="S660" s="110"/>
      <c r="T660" s="107"/>
      <c r="V660" s="91"/>
      <c r="W660" s="91"/>
      <c r="X660" s="91"/>
      <c r="Y660" s="91"/>
      <c r="Z660" s="91"/>
      <c r="AA660" s="91"/>
    </row>
    <row r="661" spans="3:27" x14ac:dyDescent="0.25">
      <c r="C661" s="95"/>
      <c r="D661" s="95"/>
      <c r="E661" s="91"/>
      <c r="F661" s="91"/>
      <c r="G661" s="91"/>
      <c r="H661" s="96"/>
      <c r="I661" s="97"/>
      <c r="J661" s="91"/>
      <c r="K661" s="94"/>
      <c r="L661" s="104"/>
      <c r="M661" s="105"/>
      <c r="N661" s="93"/>
      <c r="O661" s="106"/>
      <c r="P661" s="93"/>
      <c r="Q661" s="93"/>
      <c r="R661" s="93"/>
      <c r="S661" s="110"/>
      <c r="T661" s="107"/>
      <c r="V661" s="91"/>
      <c r="W661" s="91"/>
      <c r="X661" s="91"/>
      <c r="Y661" s="91"/>
      <c r="Z661" s="91"/>
      <c r="AA661" s="91"/>
    </row>
    <row r="662" spans="3:27" x14ac:dyDescent="0.25">
      <c r="C662" s="95"/>
      <c r="D662" s="95"/>
      <c r="E662" s="91"/>
      <c r="F662" s="91"/>
      <c r="G662" s="91"/>
      <c r="H662" s="96"/>
      <c r="I662" s="97"/>
      <c r="J662" s="91"/>
      <c r="K662" s="94"/>
      <c r="L662" s="104"/>
      <c r="M662" s="105"/>
      <c r="N662" s="93"/>
      <c r="O662" s="106"/>
      <c r="P662" s="93"/>
      <c r="Q662" s="93"/>
      <c r="R662" s="93"/>
      <c r="S662" s="110"/>
      <c r="T662" s="107"/>
      <c r="V662" s="91"/>
      <c r="W662" s="91"/>
      <c r="X662" s="91"/>
      <c r="Y662" s="91"/>
      <c r="Z662" s="91"/>
      <c r="AA662" s="91"/>
    </row>
    <row r="663" spans="3:27" x14ac:dyDescent="0.25">
      <c r="C663" s="95"/>
      <c r="D663" s="95"/>
      <c r="E663" s="91"/>
      <c r="F663" s="91"/>
      <c r="G663" s="91"/>
      <c r="H663" s="96"/>
      <c r="I663" s="97"/>
      <c r="J663" s="91"/>
      <c r="K663" s="94"/>
      <c r="L663" s="104"/>
      <c r="M663" s="105"/>
      <c r="N663" s="93"/>
      <c r="O663" s="106"/>
      <c r="P663" s="93"/>
      <c r="Q663" s="93"/>
      <c r="R663" s="93"/>
      <c r="S663" s="110"/>
      <c r="T663" s="107"/>
      <c r="V663" s="91"/>
      <c r="W663" s="91"/>
      <c r="X663" s="91"/>
      <c r="Y663" s="91"/>
      <c r="Z663" s="91"/>
      <c r="AA663" s="91"/>
    </row>
    <row r="664" spans="3:27" x14ac:dyDescent="0.25">
      <c r="C664" s="95"/>
      <c r="D664" s="95"/>
      <c r="E664" s="91"/>
      <c r="F664" s="91"/>
      <c r="G664" s="91"/>
      <c r="H664" s="96"/>
      <c r="I664" s="97"/>
      <c r="J664" s="91"/>
      <c r="K664" s="94"/>
      <c r="L664" s="104"/>
      <c r="M664" s="105"/>
      <c r="N664" s="93"/>
      <c r="O664" s="106"/>
      <c r="P664" s="93"/>
      <c r="Q664" s="93"/>
      <c r="R664" s="93"/>
      <c r="S664" s="110"/>
      <c r="T664" s="107"/>
      <c r="V664" s="91"/>
      <c r="W664" s="91"/>
      <c r="X664" s="91"/>
      <c r="Y664" s="91"/>
      <c r="Z664" s="91"/>
      <c r="AA664" s="91"/>
    </row>
    <row r="665" spans="3:27" x14ac:dyDescent="0.25">
      <c r="C665" s="95"/>
      <c r="D665" s="95"/>
      <c r="E665" s="91"/>
      <c r="F665" s="91"/>
      <c r="G665" s="91"/>
      <c r="H665" s="96"/>
      <c r="I665" s="97"/>
      <c r="J665" s="91"/>
      <c r="K665" s="94"/>
      <c r="L665" s="104"/>
      <c r="M665" s="105"/>
      <c r="N665" s="93"/>
      <c r="O665" s="106"/>
      <c r="P665" s="93"/>
      <c r="Q665" s="93"/>
      <c r="R665" s="93"/>
      <c r="S665" s="110"/>
      <c r="T665" s="107"/>
      <c r="V665" s="91"/>
      <c r="W665" s="91"/>
      <c r="X665" s="91"/>
      <c r="Y665" s="91"/>
      <c r="Z665" s="91"/>
      <c r="AA665" s="91"/>
    </row>
    <row r="666" spans="3:27" x14ac:dyDescent="0.25">
      <c r="C666" s="95"/>
      <c r="D666" s="95"/>
      <c r="E666" s="91"/>
      <c r="F666" s="91"/>
      <c r="G666" s="91"/>
      <c r="H666" s="96"/>
      <c r="I666" s="97"/>
      <c r="J666" s="91"/>
      <c r="K666" s="94"/>
      <c r="L666" s="104"/>
      <c r="M666" s="105"/>
      <c r="N666" s="93"/>
      <c r="O666" s="106"/>
      <c r="P666" s="93"/>
      <c r="Q666" s="93"/>
      <c r="R666" s="93"/>
      <c r="S666" s="110"/>
      <c r="T666" s="107"/>
      <c r="V666" s="91"/>
      <c r="W666" s="91"/>
      <c r="X666" s="91"/>
      <c r="Y666" s="91"/>
      <c r="Z666" s="91"/>
      <c r="AA666" s="91"/>
    </row>
    <row r="667" spans="3:27" x14ac:dyDescent="0.25">
      <c r="C667" s="95"/>
      <c r="D667" s="95"/>
      <c r="E667" s="91"/>
      <c r="F667" s="91"/>
      <c r="G667" s="91"/>
      <c r="H667" s="96"/>
      <c r="I667" s="97"/>
      <c r="J667" s="91"/>
      <c r="K667" s="94"/>
      <c r="L667" s="104"/>
      <c r="M667" s="105"/>
      <c r="N667" s="93"/>
      <c r="O667" s="106"/>
      <c r="P667" s="93"/>
      <c r="Q667" s="93"/>
      <c r="R667" s="93"/>
      <c r="S667" s="110"/>
      <c r="T667" s="107"/>
      <c r="V667" s="91"/>
      <c r="W667" s="91"/>
      <c r="X667" s="91"/>
      <c r="Y667" s="91"/>
      <c r="Z667" s="91"/>
      <c r="AA667" s="91"/>
    </row>
    <row r="668" spans="3:27" x14ac:dyDescent="0.25">
      <c r="C668" s="95"/>
      <c r="D668" s="95"/>
      <c r="E668" s="91"/>
      <c r="F668" s="91"/>
      <c r="G668" s="91"/>
      <c r="H668" s="96"/>
      <c r="I668" s="97"/>
      <c r="J668" s="91"/>
      <c r="K668" s="94"/>
      <c r="L668" s="104"/>
      <c r="M668" s="105"/>
      <c r="N668" s="93"/>
      <c r="O668" s="106"/>
      <c r="P668" s="93"/>
      <c r="Q668" s="93"/>
      <c r="R668" s="93"/>
      <c r="S668" s="110"/>
      <c r="T668" s="107"/>
      <c r="V668" s="91"/>
      <c r="W668" s="91"/>
      <c r="X668" s="91"/>
      <c r="Y668" s="91"/>
      <c r="Z668" s="91"/>
      <c r="AA668" s="91"/>
    </row>
    <row r="669" spans="3:27" x14ac:dyDescent="0.25">
      <c r="C669" s="95"/>
      <c r="D669" s="95"/>
      <c r="E669" s="91"/>
      <c r="F669" s="91"/>
      <c r="G669" s="91"/>
      <c r="H669" s="96"/>
      <c r="I669" s="97"/>
      <c r="J669" s="91"/>
      <c r="K669" s="94"/>
      <c r="L669" s="104"/>
      <c r="M669" s="105"/>
      <c r="N669" s="93"/>
      <c r="O669" s="106"/>
      <c r="P669" s="93"/>
      <c r="Q669" s="93"/>
      <c r="R669" s="93"/>
      <c r="S669" s="110"/>
      <c r="T669" s="107"/>
      <c r="V669" s="91"/>
      <c r="W669" s="91"/>
      <c r="X669" s="91"/>
      <c r="Y669" s="91"/>
      <c r="Z669" s="91"/>
      <c r="AA669" s="91"/>
    </row>
    <row r="670" spans="3:27" x14ac:dyDescent="0.25">
      <c r="C670" s="95"/>
      <c r="D670" s="95"/>
      <c r="E670" s="91"/>
      <c r="F670" s="91"/>
      <c r="G670" s="91"/>
      <c r="H670" s="96"/>
      <c r="I670" s="97"/>
      <c r="J670" s="91"/>
      <c r="K670" s="94"/>
      <c r="L670" s="104"/>
      <c r="M670" s="105"/>
      <c r="N670" s="93"/>
      <c r="O670" s="106"/>
      <c r="P670" s="93"/>
      <c r="Q670" s="93"/>
      <c r="R670" s="93"/>
      <c r="S670" s="110"/>
      <c r="T670" s="107"/>
      <c r="V670" s="91"/>
      <c r="W670" s="91"/>
      <c r="X670" s="91"/>
      <c r="Y670" s="91"/>
      <c r="Z670" s="91"/>
      <c r="AA670" s="91"/>
    </row>
    <row r="671" spans="3:27" x14ac:dyDescent="0.25">
      <c r="C671" s="95"/>
      <c r="D671" s="95"/>
      <c r="E671" s="91"/>
      <c r="F671" s="91"/>
      <c r="G671" s="91"/>
      <c r="H671" s="96"/>
      <c r="I671" s="97"/>
      <c r="J671" s="91"/>
      <c r="K671" s="94"/>
      <c r="L671" s="104"/>
      <c r="M671" s="105"/>
      <c r="N671" s="93"/>
      <c r="O671" s="106"/>
      <c r="P671" s="93"/>
      <c r="Q671" s="93"/>
      <c r="R671" s="93"/>
      <c r="S671" s="110"/>
      <c r="T671" s="107"/>
      <c r="V671" s="91"/>
      <c r="W671" s="91"/>
      <c r="X671" s="91"/>
      <c r="Y671" s="91"/>
      <c r="Z671" s="91"/>
      <c r="AA671" s="91"/>
    </row>
    <row r="672" spans="3:27" x14ac:dyDescent="0.25">
      <c r="C672" s="95"/>
      <c r="D672" s="95"/>
      <c r="E672" s="91"/>
      <c r="F672" s="91"/>
      <c r="G672" s="91"/>
      <c r="H672" s="96"/>
      <c r="I672" s="97"/>
      <c r="J672" s="91"/>
      <c r="K672" s="94"/>
      <c r="L672" s="104"/>
      <c r="M672" s="105"/>
      <c r="N672" s="93"/>
      <c r="O672" s="106"/>
      <c r="P672" s="93"/>
      <c r="Q672" s="93"/>
      <c r="R672" s="93"/>
      <c r="S672" s="110"/>
      <c r="T672" s="107"/>
      <c r="V672" s="91"/>
      <c r="W672" s="91"/>
      <c r="X672" s="91"/>
      <c r="Y672" s="91"/>
      <c r="Z672" s="91"/>
      <c r="AA672" s="91"/>
    </row>
    <row r="673" spans="3:27" x14ac:dyDescent="0.25">
      <c r="C673" s="95"/>
      <c r="D673" s="95"/>
      <c r="E673" s="91"/>
      <c r="F673" s="91"/>
      <c r="G673" s="91"/>
      <c r="H673" s="96"/>
      <c r="I673" s="97"/>
      <c r="J673" s="91"/>
      <c r="K673" s="94"/>
      <c r="L673" s="104"/>
      <c r="M673" s="105"/>
      <c r="N673" s="93"/>
      <c r="O673" s="106"/>
      <c r="P673" s="93"/>
      <c r="Q673" s="93"/>
      <c r="R673" s="93"/>
      <c r="S673" s="110"/>
      <c r="T673" s="107"/>
      <c r="V673" s="91"/>
      <c r="W673" s="91"/>
      <c r="X673" s="91"/>
      <c r="Y673" s="91"/>
      <c r="Z673" s="91"/>
      <c r="AA673" s="91"/>
    </row>
    <row r="674" spans="3:27" x14ac:dyDescent="0.25">
      <c r="C674" s="95"/>
      <c r="D674" s="95"/>
      <c r="E674" s="91"/>
      <c r="F674" s="91"/>
      <c r="G674" s="91"/>
      <c r="H674" s="96"/>
      <c r="I674" s="97"/>
      <c r="J674" s="91"/>
      <c r="K674" s="94"/>
      <c r="L674" s="104"/>
      <c r="M674" s="105"/>
      <c r="N674" s="93"/>
      <c r="O674" s="106"/>
      <c r="P674" s="93"/>
      <c r="Q674" s="93"/>
      <c r="R674" s="93"/>
      <c r="S674" s="110"/>
      <c r="T674" s="107"/>
      <c r="V674" s="91"/>
      <c r="W674" s="91"/>
      <c r="X674" s="91"/>
      <c r="Y674" s="91"/>
      <c r="Z674" s="91"/>
      <c r="AA674" s="91"/>
    </row>
    <row r="675" spans="3:27" x14ac:dyDescent="0.25">
      <c r="C675" s="95"/>
      <c r="D675" s="95"/>
      <c r="E675" s="91"/>
      <c r="F675" s="91"/>
      <c r="G675" s="91"/>
      <c r="H675" s="96"/>
      <c r="I675" s="97"/>
      <c r="J675" s="91"/>
      <c r="K675" s="94"/>
      <c r="L675" s="104"/>
      <c r="M675" s="105"/>
      <c r="N675" s="93"/>
      <c r="O675" s="106"/>
      <c r="P675" s="93"/>
      <c r="Q675" s="93"/>
      <c r="R675" s="93"/>
      <c r="S675" s="110"/>
      <c r="T675" s="107"/>
      <c r="V675" s="91"/>
      <c r="W675" s="91"/>
      <c r="X675" s="91"/>
      <c r="Y675" s="91"/>
      <c r="Z675" s="91"/>
      <c r="AA675" s="91"/>
    </row>
    <row r="676" spans="3:27" x14ac:dyDescent="0.25">
      <c r="C676" s="95"/>
      <c r="D676" s="95"/>
      <c r="E676" s="91"/>
      <c r="F676" s="91"/>
      <c r="G676" s="91"/>
      <c r="H676" s="96"/>
      <c r="I676" s="97"/>
      <c r="J676" s="91"/>
      <c r="K676" s="94"/>
      <c r="L676" s="104"/>
      <c r="M676" s="105"/>
      <c r="N676" s="93"/>
      <c r="O676" s="106"/>
      <c r="P676" s="93"/>
      <c r="Q676" s="93"/>
      <c r="R676" s="93"/>
      <c r="S676" s="110"/>
      <c r="T676" s="107"/>
      <c r="V676" s="91"/>
      <c r="W676" s="91"/>
      <c r="X676" s="91"/>
      <c r="Y676" s="91"/>
      <c r="Z676" s="91"/>
      <c r="AA676" s="91"/>
    </row>
    <row r="677" spans="3:27" x14ac:dyDescent="0.25">
      <c r="C677" s="95"/>
      <c r="D677" s="95"/>
      <c r="E677" s="91"/>
      <c r="F677" s="91"/>
      <c r="G677" s="91"/>
      <c r="H677" s="96"/>
      <c r="I677" s="97"/>
      <c r="J677" s="91"/>
      <c r="K677" s="94"/>
      <c r="L677" s="104"/>
      <c r="M677" s="105"/>
      <c r="N677" s="93"/>
      <c r="O677" s="106"/>
      <c r="P677" s="93"/>
      <c r="Q677" s="93"/>
      <c r="R677" s="93"/>
      <c r="S677" s="110"/>
      <c r="T677" s="107"/>
      <c r="V677" s="91"/>
      <c r="W677" s="91"/>
      <c r="X677" s="91"/>
      <c r="Y677" s="91"/>
      <c r="Z677" s="91"/>
      <c r="AA677" s="91"/>
    </row>
    <row r="678" spans="3:27" x14ac:dyDescent="0.25">
      <c r="C678" s="95"/>
      <c r="D678" s="95"/>
      <c r="E678" s="91"/>
      <c r="F678" s="91"/>
      <c r="G678" s="91"/>
      <c r="H678" s="96"/>
      <c r="I678" s="97"/>
      <c r="J678" s="91"/>
      <c r="K678" s="94"/>
      <c r="L678" s="104"/>
      <c r="M678" s="105"/>
      <c r="N678" s="93"/>
      <c r="O678" s="106"/>
      <c r="P678" s="93"/>
      <c r="Q678" s="93"/>
      <c r="R678" s="93"/>
      <c r="S678" s="110"/>
      <c r="T678" s="107"/>
      <c r="V678" s="91"/>
      <c r="W678" s="91"/>
      <c r="X678" s="91"/>
      <c r="Y678" s="91"/>
      <c r="Z678" s="91"/>
      <c r="AA678" s="91"/>
    </row>
    <row r="679" spans="3:27" x14ac:dyDescent="0.25">
      <c r="C679" s="95"/>
      <c r="D679" s="95"/>
      <c r="E679" s="91"/>
      <c r="F679" s="91"/>
      <c r="G679" s="91"/>
      <c r="H679" s="96"/>
      <c r="I679" s="97"/>
      <c r="J679" s="91"/>
      <c r="K679" s="94"/>
      <c r="L679" s="104"/>
      <c r="M679" s="105"/>
      <c r="N679" s="93"/>
      <c r="O679" s="106"/>
      <c r="P679" s="93"/>
      <c r="Q679" s="93"/>
      <c r="R679" s="93"/>
      <c r="S679" s="110"/>
      <c r="T679" s="107"/>
      <c r="V679" s="91"/>
      <c r="W679" s="91"/>
      <c r="X679" s="91"/>
      <c r="Y679" s="91"/>
      <c r="Z679" s="91"/>
      <c r="AA679" s="91"/>
    </row>
    <row r="680" spans="3:27" x14ac:dyDescent="0.25">
      <c r="C680" s="95"/>
      <c r="D680" s="95"/>
      <c r="E680" s="91"/>
      <c r="F680" s="91"/>
      <c r="G680" s="91"/>
      <c r="H680" s="96"/>
      <c r="I680" s="97"/>
      <c r="J680" s="91"/>
      <c r="K680" s="94"/>
      <c r="L680" s="104"/>
      <c r="M680" s="105"/>
      <c r="N680" s="93"/>
      <c r="O680" s="106"/>
      <c r="P680" s="93"/>
      <c r="Q680" s="93"/>
      <c r="R680" s="93"/>
      <c r="S680" s="110"/>
      <c r="T680" s="107"/>
      <c r="V680" s="91"/>
      <c r="W680" s="91"/>
      <c r="X680" s="91"/>
      <c r="Y680" s="91"/>
      <c r="Z680" s="91"/>
      <c r="AA680" s="91"/>
    </row>
    <row r="681" spans="3:27" x14ac:dyDescent="0.25">
      <c r="C681" s="95"/>
      <c r="D681" s="95"/>
      <c r="E681" s="91"/>
      <c r="F681" s="91"/>
      <c r="G681" s="91"/>
      <c r="H681" s="96"/>
      <c r="I681" s="97"/>
      <c r="J681" s="91"/>
      <c r="K681" s="94"/>
      <c r="L681" s="104"/>
      <c r="M681" s="105"/>
      <c r="N681" s="93"/>
      <c r="O681" s="106"/>
      <c r="P681" s="93"/>
      <c r="Q681" s="93"/>
      <c r="R681" s="93"/>
      <c r="S681" s="110"/>
      <c r="T681" s="107"/>
      <c r="V681" s="91"/>
      <c r="W681" s="91"/>
      <c r="X681" s="91"/>
      <c r="Y681" s="91"/>
      <c r="Z681" s="91"/>
      <c r="AA681" s="91"/>
    </row>
    <row r="682" spans="3:27" x14ac:dyDescent="0.25">
      <c r="C682" s="95"/>
      <c r="D682" s="95"/>
      <c r="E682" s="91"/>
      <c r="F682" s="91"/>
      <c r="G682" s="91"/>
      <c r="H682" s="96"/>
      <c r="I682" s="97"/>
      <c r="J682" s="91"/>
      <c r="K682" s="94"/>
      <c r="L682" s="104"/>
      <c r="M682" s="105"/>
      <c r="N682" s="93"/>
      <c r="O682" s="106"/>
      <c r="P682" s="93"/>
      <c r="Q682" s="93"/>
      <c r="R682" s="93"/>
      <c r="S682" s="110"/>
      <c r="T682" s="107"/>
      <c r="V682" s="91"/>
      <c r="W682" s="91"/>
      <c r="X682" s="91"/>
      <c r="Y682" s="91"/>
      <c r="Z682" s="91"/>
      <c r="AA682" s="91"/>
    </row>
    <row r="683" spans="3:27" x14ac:dyDescent="0.25">
      <c r="C683" s="95"/>
      <c r="D683" s="95"/>
      <c r="E683" s="91"/>
      <c r="F683" s="91"/>
      <c r="G683" s="91"/>
      <c r="H683" s="96"/>
      <c r="I683" s="97"/>
      <c r="J683" s="91"/>
      <c r="K683" s="94"/>
      <c r="L683" s="104"/>
      <c r="M683" s="105"/>
      <c r="N683" s="93"/>
      <c r="O683" s="106"/>
      <c r="P683" s="93"/>
      <c r="Q683" s="93"/>
      <c r="R683" s="93"/>
      <c r="S683" s="110"/>
      <c r="T683" s="107"/>
      <c r="V683" s="91"/>
      <c r="W683" s="91"/>
      <c r="X683" s="91"/>
      <c r="Y683" s="91"/>
      <c r="Z683" s="91"/>
      <c r="AA683" s="91"/>
    </row>
    <row r="684" spans="3:27" x14ac:dyDescent="0.25">
      <c r="C684" s="95"/>
      <c r="D684" s="95"/>
      <c r="E684" s="91"/>
      <c r="F684" s="91"/>
      <c r="G684" s="91"/>
      <c r="H684" s="96"/>
      <c r="I684" s="97"/>
      <c r="J684" s="91"/>
      <c r="K684" s="94"/>
      <c r="L684" s="104"/>
      <c r="M684" s="105"/>
      <c r="N684" s="93"/>
      <c r="O684" s="106"/>
      <c r="P684" s="93"/>
      <c r="Q684" s="93"/>
      <c r="R684" s="93"/>
      <c r="S684" s="110"/>
      <c r="T684" s="107"/>
      <c r="V684" s="91"/>
      <c r="W684" s="91"/>
      <c r="X684" s="91"/>
      <c r="Y684" s="91"/>
      <c r="Z684" s="91"/>
      <c r="AA684" s="91"/>
    </row>
    <row r="685" spans="3:27" x14ac:dyDescent="0.25">
      <c r="C685" s="95"/>
      <c r="D685" s="95"/>
      <c r="E685" s="91"/>
      <c r="F685" s="91"/>
      <c r="G685" s="91"/>
      <c r="H685" s="96"/>
      <c r="I685" s="97"/>
      <c r="J685" s="91"/>
      <c r="K685" s="94"/>
      <c r="L685" s="104"/>
      <c r="M685" s="105"/>
      <c r="N685" s="93"/>
      <c r="O685" s="106"/>
      <c r="P685" s="93"/>
      <c r="Q685" s="93"/>
      <c r="R685" s="93"/>
      <c r="S685" s="110"/>
      <c r="T685" s="107"/>
      <c r="V685" s="91"/>
      <c r="W685" s="91"/>
      <c r="X685" s="91"/>
      <c r="Y685" s="91"/>
      <c r="Z685" s="91"/>
      <c r="AA685" s="91"/>
    </row>
    <row r="686" spans="3:27" x14ac:dyDescent="0.25">
      <c r="C686" s="95"/>
      <c r="D686" s="95"/>
      <c r="E686" s="91"/>
      <c r="F686" s="91"/>
      <c r="G686" s="91"/>
      <c r="H686" s="96"/>
      <c r="I686" s="97"/>
      <c r="J686" s="91"/>
      <c r="K686" s="94"/>
      <c r="L686" s="104"/>
      <c r="M686" s="105"/>
      <c r="N686" s="93"/>
      <c r="O686" s="106"/>
      <c r="P686" s="93"/>
      <c r="Q686" s="93"/>
      <c r="R686" s="93"/>
      <c r="S686" s="110"/>
      <c r="T686" s="107"/>
      <c r="V686" s="91"/>
      <c r="W686" s="91"/>
      <c r="X686" s="91"/>
      <c r="Y686" s="91"/>
      <c r="Z686" s="91"/>
      <c r="AA686" s="91"/>
    </row>
    <row r="687" spans="3:27" x14ac:dyDescent="0.25">
      <c r="C687" s="95"/>
      <c r="D687" s="95"/>
      <c r="E687" s="91"/>
      <c r="F687" s="91"/>
      <c r="G687" s="91"/>
      <c r="H687" s="96"/>
      <c r="I687" s="97"/>
      <c r="J687" s="91"/>
      <c r="K687" s="94"/>
      <c r="L687" s="104"/>
      <c r="M687" s="105"/>
      <c r="N687" s="93"/>
      <c r="O687" s="106"/>
      <c r="P687" s="93"/>
      <c r="Q687" s="93"/>
      <c r="R687" s="93"/>
      <c r="S687" s="110"/>
      <c r="T687" s="107"/>
      <c r="V687" s="91"/>
      <c r="W687" s="91"/>
      <c r="X687" s="91"/>
      <c r="Y687" s="91"/>
      <c r="Z687" s="91"/>
      <c r="AA687" s="91"/>
    </row>
    <row r="688" spans="3:27" x14ac:dyDescent="0.25">
      <c r="C688" s="95"/>
      <c r="D688" s="95"/>
      <c r="E688" s="91"/>
      <c r="F688" s="91"/>
      <c r="G688" s="91"/>
      <c r="H688" s="96"/>
      <c r="I688" s="97"/>
      <c r="J688" s="91"/>
      <c r="K688" s="94"/>
      <c r="L688" s="104"/>
      <c r="M688" s="105"/>
      <c r="N688" s="93"/>
      <c r="O688" s="106"/>
      <c r="P688" s="93"/>
      <c r="Q688" s="93"/>
      <c r="R688" s="93"/>
      <c r="S688" s="110"/>
      <c r="T688" s="107"/>
      <c r="V688" s="91"/>
      <c r="W688" s="91"/>
      <c r="X688" s="91"/>
      <c r="Y688" s="91"/>
      <c r="Z688" s="91"/>
      <c r="AA688" s="91"/>
    </row>
    <row r="689" spans="3:27" x14ac:dyDescent="0.25">
      <c r="C689" s="95"/>
      <c r="D689" s="95"/>
      <c r="E689" s="91"/>
      <c r="F689" s="91"/>
      <c r="G689" s="91"/>
      <c r="H689" s="96"/>
      <c r="I689" s="97"/>
      <c r="J689" s="91"/>
      <c r="K689" s="94"/>
      <c r="L689" s="104"/>
      <c r="M689" s="105"/>
      <c r="N689" s="93"/>
      <c r="O689" s="106"/>
      <c r="P689" s="93"/>
      <c r="Q689" s="93"/>
      <c r="R689" s="93"/>
      <c r="S689" s="110"/>
      <c r="T689" s="107"/>
      <c r="V689" s="91"/>
      <c r="W689" s="91"/>
      <c r="X689" s="91"/>
      <c r="Y689" s="91"/>
      <c r="Z689" s="91"/>
      <c r="AA689" s="91"/>
    </row>
    <row r="690" spans="3:27" x14ac:dyDescent="0.25">
      <c r="C690" s="95"/>
      <c r="D690" s="95"/>
      <c r="E690" s="91"/>
      <c r="F690" s="91"/>
      <c r="G690" s="91"/>
      <c r="H690" s="96"/>
      <c r="I690" s="97"/>
      <c r="J690" s="91"/>
      <c r="K690" s="94"/>
      <c r="L690" s="104"/>
      <c r="M690" s="105"/>
      <c r="N690" s="93"/>
      <c r="O690" s="106"/>
      <c r="P690" s="93"/>
      <c r="Q690" s="93"/>
      <c r="R690" s="93"/>
      <c r="S690" s="110"/>
      <c r="T690" s="107"/>
      <c r="V690" s="91"/>
      <c r="W690" s="91"/>
      <c r="X690" s="91"/>
      <c r="Y690" s="91"/>
      <c r="Z690" s="91"/>
      <c r="AA690" s="91"/>
    </row>
    <row r="691" spans="3:27" x14ac:dyDescent="0.25">
      <c r="C691" s="95"/>
      <c r="D691" s="95"/>
      <c r="E691" s="91"/>
      <c r="F691" s="91"/>
      <c r="G691" s="91"/>
      <c r="H691" s="96"/>
      <c r="I691" s="97"/>
      <c r="J691" s="91"/>
      <c r="K691" s="94"/>
      <c r="L691" s="104"/>
      <c r="M691" s="105"/>
      <c r="N691" s="93"/>
      <c r="O691" s="106"/>
      <c r="P691" s="93"/>
      <c r="Q691" s="93"/>
      <c r="R691" s="93"/>
      <c r="S691" s="110"/>
      <c r="T691" s="107"/>
      <c r="V691" s="91"/>
      <c r="W691" s="91"/>
      <c r="X691" s="91"/>
      <c r="Y691" s="91"/>
      <c r="Z691" s="91"/>
      <c r="AA691" s="91"/>
    </row>
    <row r="692" spans="3:27" x14ac:dyDescent="0.25">
      <c r="C692" s="95"/>
      <c r="D692" s="95"/>
      <c r="E692" s="91"/>
      <c r="F692" s="91"/>
      <c r="G692" s="91"/>
      <c r="H692" s="96"/>
      <c r="I692" s="97"/>
      <c r="J692" s="91"/>
      <c r="K692" s="94"/>
      <c r="L692" s="104"/>
      <c r="M692" s="105"/>
      <c r="N692" s="93"/>
      <c r="O692" s="106"/>
      <c r="P692" s="93"/>
      <c r="Q692" s="93"/>
      <c r="R692" s="93"/>
      <c r="S692" s="110"/>
      <c r="T692" s="107"/>
      <c r="V692" s="91"/>
      <c r="W692" s="91"/>
      <c r="X692" s="91"/>
      <c r="Y692" s="91"/>
      <c r="Z692" s="91"/>
      <c r="AA692" s="91"/>
    </row>
    <row r="693" spans="3:27" x14ac:dyDescent="0.25">
      <c r="C693" s="95"/>
      <c r="D693" s="95"/>
      <c r="E693" s="91"/>
      <c r="F693" s="91"/>
      <c r="G693" s="91"/>
      <c r="H693" s="96"/>
      <c r="I693" s="97"/>
      <c r="J693" s="91"/>
      <c r="K693" s="94"/>
      <c r="L693" s="104"/>
      <c r="M693" s="105"/>
      <c r="N693" s="93"/>
      <c r="O693" s="106"/>
      <c r="P693" s="93"/>
      <c r="Q693" s="93"/>
      <c r="R693" s="93"/>
      <c r="S693" s="110"/>
      <c r="T693" s="107"/>
      <c r="V693" s="91"/>
      <c r="W693" s="91"/>
      <c r="X693" s="91"/>
      <c r="Y693" s="91"/>
      <c r="Z693" s="91"/>
      <c r="AA693" s="91"/>
    </row>
    <row r="694" spans="3:27" x14ac:dyDescent="0.25">
      <c r="C694" s="95"/>
      <c r="D694" s="95"/>
      <c r="E694" s="91"/>
      <c r="F694" s="91"/>
      <c r="G694" s="91"/>
      <c r="H694" s="96"/>
      <c r="I694" s="97"/>
      <c r="J694" s="91"/>
      <c r="K694" s="94"/>
      <c r="L694" s="104"/>
      <c r="M694" s="105"/>
      <c r="N694" s="93"/>
      <c r="O694" s="106"/>
      <c r="P694" s="93"/>
      <c r="Q694" s="93"/>
      <c r="R694" s="93"/>
      <c r="S694" s="110"/>
      <c r="T694" s="107"/>
      <c r="V694" s="91"/>
      <c r="W694" s="91"/>
      <c r="X694" s="91"/>
      <c r="Y694" s="91"/>
      <c r="Z694" s="91"/>
      <c r="AA694" s="91"/>
    </row>
    <row r="695" spans="3:27" x14ac:dyDescent="0.25">
      <c r="C695" s="95"/>
      <c r="D695" s="95"/>
      <c r="E695" s="91"/>
      <c r="F695" s="91"/>
      <c r="G695" s="91"/>
      <c r="H695" s="96"/>
      <c r="I695" s="97"/>
      <c r="J695" s="91"/>
      <c r="K695" s="94"/>
      <c r="L695" s="104"/>
      <c r="M695" s="105"/>
      <c r="N695" s="93"/>
      <c r="O695" s="106"/>
      <c r="P695" s="93"/>
      <c r="Q695" s="93"/>
      <c r="R695" s="93"/>
      <c r="S695" s="110"/>
      <c r="T695" s="107"/>
      <c r="V695" s="91"/>
      <c r="W695" s="91"/>
      <c r="X695" s="91"/>
      <c r="Y695" s="91"/>
      <c r="Z695" s="91"/>
      <c r="AA695" s="91"/>
    </row>
    <row r="696" spans="3:27" x14ac:dyDescent="0.25">
      <c r="C696" s="95"/>
      <c r="D696" s="95"/>
      <c r="E696" s="91"/>
      <c r="F696" s="91"/>
      <c r="G696" s="91"/>
      <c r="H696" s="96"/>
      <c r="I696" s="97"/>
      <c r="J696" s="91"/>
      <c r="K696" s="94"/>
      <c r="L696" s="104"/>
      <c r="M696" s="105"/>
      <c r="N696" s="93"/>
      <c r="O696" s="106"/>
      <c r="P696" s="93"/>
      <c r="Q696" s="93"/>
      <c r="R696" s="93"/>
      <c r="S696" s="110"/>
      <c r="T696" s="107"/>
      <c r="V696" s="91"/>
      <c r="W696" s="91"/>
      <c r="X696" s="91"/>
      <c r="Y696" s="91"/>
      <c r="Z696" s="91"/>
      <c r="AA696" s="91"/>
    </row>
    <row r="697" spans="3:27" x14ac:dyDescent="0.25">
      <c r="C697" s="95"/>
      <c r="D697" s="95"/>
      <c r="E697" s="91"/>
      <c r="F697" s="91"/>
      <c r="G697" s="91"/>
      <c r="H697" s="96"/>
      <c r="I697" s="97"/>
      <c r="J697" s="91"/>
      <c r="K697" s="94"/>
      <c r="L697" s="104"/>
      <c r="M697" s="105"/>
      <c r="N697" s="93"/>
      <c r="O697" s="106"/>
      <c r="P697" s="93"/>
      <c r="Q697" s="93"/>
      <c r="R697" s="93"/>
      <c r="S697" s="110"/>
      <c r="T697" s="107"/>
      <c r="V697" s="91"/>
      <c r="W697" s="91"/>
      <c r="X697" s="91"/>
      <c r="Y697" s="91"/>
      <c r="Z697" s="91"/>
      <c r="AA697" s="91"/>
    </row>
    <row r="698" spans="3:27" x14ac:dyDescent="0.25">
      <c r="C698" s="95"/>
      <c r="D698" s="95"/>
      <c r="E698" s="91"/>
      <c r="F698" s="91"/>
      <c r="G698" s="91"/>
      <c r="H698" s="96"/>
      <c r="I698" s="97"/>
      <c r="J698" s="91"/>
      <c r="K698" s="94"/>
      <c r="L698" s="104"/>
      <c r="M698" s="105"/>
      <c r="N698" s="93"/>
      <c r="O698" s="106"/>
      <c r="P698" s="93"/>
      <c r="Q698" s="93"/>
      <c r="R698" s="93"/>
      <c r="S698" s="110"/>
      <c r="T698" s="107"/>
      <c r="V698" s="91"/>
      <c r="W698" s="91"/>
      <c r="X698" s="91"/>
      <c r="Y698" s="91"/>
      <c r="Z698" s="91"/>
      <c r="AA698" s="91"/>
    </row>
    <row r="699" spans="3:27" x14ac:dyDescent="0.25">
      <c r="C699" s="95"/>
      <c r="D699" s="95"/>
      <c r="E699" s="91"/>
      <c r="F699" s="91"/>
      <c r="G699" s="91"/>
      <c r="H699" s="96"/>
      <c r="I699" s="97"/>
      <c r="J699" s="91"/>
      <c r="K699" s="94"/>
      <c r="L699" s="104"/>
      <c r="M699" s="105"/>
      <c r="N699" s="93"/>
      <c r="O699" s="106"/>
      <c r="P699" s="93"/>
      <c r="Q699" s="93"/>
      <c r="R699" s="93"/>
      <c r="S699" s="110"/>
      <c r="T699" s="107"/>
      <c r="V699" s="91"/>
      <c r="W699" s="91"/>
      <c r="X699" s="91"/>
      <c r="Y699" s="91"/>
      <c r="Z699" s="91"/>
      <c r="AA699" s="91"/>
    </row>
    <row r="700" spans="3:27" x14ac:dyDescent="0.25">
      <c r="C700" s="95"/>
      <c r="D700" s="95"/>
      <c r="E700" s="91"/>
      <c r="F700" s="91"/>
      <c r="G700" s="91"/>
      <c r="H700" s="96"/>
      <c r="I700" s="97"/>
      <c r="J700" s="91"/>
      <c r="K700" s="94"/>
      <c r="L700" s="104"/>
      <c r="M700" s="105"/>
      <c r="N700" s="93"/>
      <c r="O700" s="106"/>
      <c r="P700" s="93"/>
      <c r="Q700" s="93"/>
      <c r="R700" s="93"/>
      <c r="S700" s="110"/>
      <c r="T700" s="107"/>
      <c r="V700" s="91"/>
      <c r="W700" s="91"/>
      <c r="X700" s="91"/>
      <c r="Y700" s="91"/>
      <c r="Z700" s="91"/>
      <c r="AA700" s="91"/>
    </row>
    <row r="701" spans="3:27" x14ac:dyDescent="0.25">
      <c r="C701" s="95"/>
      <c r="D701" s="95"/>
      <c r="E701" s="91"/>
      <c r="F701" s="91"/>
      <c r="G701" s="91"/>
      <c r="H701" s="96"/>
      <c r="I701" s="97"/>
      <c r="J701" s="91"/>
      <c r="K701" s="94"/>
      <c r="L701" s="104"/>
      <c r="M701" s="105"/>
      <c r="N701" s="93"/>
      <c r="O701" s="106"/>
      <c r="P701" s="93"/>
      <c r="Q701" s="93"/>
      <c r="R701" s="93"/>
      <c r="S701" s="110"/>
      <c r="T701" s="107"/>
      <c r="V701" s="91"/>
      <c r="W701" s="91"/>
      <c r="X701" s="91"/>
      <c r="Y701" s="91"/>
      <c r="Z701" s="91"/>
      <c r="AA701" s="91"/>
    </row>
    <row r="702" spans="3:27" x14ac:dyDescent="0.25">
      <c r="C702" s="95"/>
      <c r="D702" s="95"/>
      <c r="E702" s="91"/>
      <c r="F702" s="91"/>
      <c r="G702" s="91"/>
      <c r="H702" s="96"/>
      <c r="I702" s="97"/>
      <c r="J702" s="91"/>
      <c r="K702" s="94"/>
      <c r="L702" s="104"/>
      <c r="M702" s="105"/>
      <c r="N702" s="93"/>
      <c r="O702" s="106"/>
      <c r="P702" s="93"/>
      <c r="Q702" s="93"/>
      <c r="R702" s="93"/>
      <c r="S702" s="110"/>
      <c r="T702" s="107"/>
      <c r="V702" s="91"/>
      <c r="W702" s="91"/>
      <c r="X702" s="91"/>
      <c r="Y702" s="91"/>
      <c r="Z702" s="91"/>
      <c r="AA702" s="91"/>
    </row>
    <row r="703" spans="3:27" x14ac:dyDescent="0.25">
      <c r="C703" s="95"/>
      <c r="D703" s="95"/>
      <c r="E703" s="91"/>
      <c r="F703" s="91"/>
      <c r="G703" s="91"/>
      <c r="H703" s="96"/>
      <c r="I703" s="97"/>
      <c r="J703" s="91"/>
      <c r="K703" s="94"/>
      <c r="L703" s="104"/>
      <c r="M703" s="105"/>
      <c r="N703" s="93"/>
      <c r="O703" s="106"/>
      <c r="P703" s="93"/>
      <c r="Q703" s="93"/>
      <c r="R703" s="93"/>
      <c r="S703" s="110"/>
      <c r="T703" s="107"/>
      <c r="V703" s="91"/>
      <c r="W703" s="91"/>
      <c r="X703" s="91"/>
      <c r="Y703" s="91"/>
      <c r="Z703" s="91"/>
      <c r="AA703" s="91"/>
    </row>
    <row r="704" spans="3:27" x14ac:dyDescent="0.25">
      <c r="C704" s="95"/>
      <c r="D704" s="95"/>
      <c r="E704" s="91"/>
      <c r="F704" s="91"/>
      <c r="G704" s="91"/>
      <c r="H704" s="96"/>
      <c r="I704" s="97"/>
      <c r="J704" s="91"/>
      <c r="K704" s="94"/>
      <c r="L704" s="104"/>
      <c r="M704" s="105"/>
      <c r="N704" s="93"/>
      <c r="O704" s="106"/>
      <c r="P704" s="93"/>
      <c r="Q704" s="93"/>
      <c r="R704" s="93"/>
      <c r="S704" s="110"/>
      <c r="T704" s="107"/>
      <c r="V704" s="91"/>
      <c r="W704" s="91"/>
      <c r="X704" s="91"/>
      <c r="Y704" s="91"/>
      <c r="Z704" s="91"/>
      <c r="AA704" s="91"/>
    </row>
    <row r="705" spans="3:27" x14ac:dyDescent="0.25">
      <c r="C705" s="95"/>
      <c r="D705" s="95"/>
      <c r="E705" s="91"/>
      <c r="F705" s="91"/>
      <c r="G705" s="91"/>
      <c r="H705" s="96"/>
      <c r="I705" s="97"/>
      <c r="J705" s="91"/>
      <c r="K705" s="94"/>
      <c r="L705" s="104"/>
      <c r="M705" s="105"/>
      <c r="N705" s="93"/>
      <c r="O705" s="106"/>
      <c r="P705" s="93"/>
      <c r="Q705" s="93"/>
      <c r="R705" s="93"/>
      <c r="S705" s="110"/>
      <c r="T705" s="107"/>
      <c r="V705" s="91"/>
      <c r="W705" s="91"/>
      <c r="X705" s="91"/>
      <c r="Y705" s="91"/>
      <c r="Z705" s="91"/>
      <c r="AA705" s="91"/>
    </row>
    <row r="706" spans="3:27" x14ac:dyDescent="0.25">
      <c r="C706" s="95"/>
      <c r="D706" s="95"/>
      <c r="E706" s="91"/>
      <c r="F706" s="91"/>
      <c r="G706" s="91"/>
      <c r="H706" s="96"/>
      <c r="I706" s="97"/>
      <c r="J706" s="91"/>
      <c r="K706" s="94"/>
      <c r="L706" s="104"/>
      <c r="M706" s="105"/>
      <c r="N706" s="93"/>
      <c r="O706" s="106"/>
      <c r="P706" s="93"/>
      <c r="Q706" s="93"/>
      <c r="R706" s="93"/>
      <c r="S706" s="110"/>
      <c r="T706" s="107"/>
      <c r="V706" s="91"/>
      <c r="W706" s="91"/>
      <c r="X706" s="91"/>
      <c r="Y706" s="91"/>
      <c r="Z706" s="91"/>
      <c r="AA706" s="91"/>
    </row>
    <row r="707" spans="3:27" x14ac:dyDescent="0.25">
      <c r="C707" s="95"/>
      <c r="D707" s="95"/>
      <c r="E707" s="91"/>
      <c r="F707" s="91"/>
      <c r="G707" s="91"/>
      <c r="H707" s="96"/>
      <c r="I707" s="97"/>
      <c r="J707" s="91"/>
      <c r="K707" s="94"/>
      <c r="L707" s="104"/>
      <c r="M707" s="105"/>
      <c r="N707" s="93"/>
      <c r="O707" s="106"/>
      <c r="P707" s="93"/>
      <c r="Q707" s="93"/>
      <c r="R707" s="93"/>
      <c r="S707" s="110"/>
      <c r="T707" s="107"/>
      <c r="V707" s="91"/>
      <c r="W707" s="91"/>
      <c r="X707" s="91"/>
      <c r="Y707" s="91"/>
      <c r="Z707" s="91"/>
      <c r="AA707" s="91"/>
    </row>
    <row r="708" spans="3:27" x14ac:dyDescent="0.25">
      <c r="C708" s="95"/>
      <c r="D708" s="95"/>
      <c r="E708" s="91"/>
      <c r="F708" s="91"/>
      <c r="G708" s="91"/>
      <c r="H708" s="96"/>
      <c r="I708" s="97"/>
      <c r="J708" s="91"/>
      <c r="K708" s="94"/>
      <c r="L708" s="104"/>
      <c r="M708" s="105"/>
      <c r="N708" s="93"/>
      <c r="O708" s="106"/>
      <c r="P708" s="93"/>
      <c r="Q708" s="93"/>
      <c r="R708" s="93"/>
      <c r="S708" s="110"/>
      <c r="T708" s="107"/>
      <c r="V708" s="91"/>
      <c r="W708" s="91"/>
      <c r="X708" s="91"/>
      <c r="Y708" s="91"/>
      <c r="Z708" s="91"/>
      <c r="AA708" s="91"/>
    </row>
    <row r="709" spans="3:27" x14ac:dyDescent="0.25">
      <c r="C709" s="95"/>
      <c r="D709" s="95"/>
      <c r="E709" s="91"/>
      <c r="F709" s="91"/>
      <c r="G709" s="91"/>
      <c r="H709" s="96"/>
      <c r="I709" s="97"/>
      <c r="J709" s="91"/>
      <c r="K709" s="94"/>
      <c r="L709" s="104"/>
      <c r="M709" s="105"/>
      <c r="N709" s="93"/>
      <c r="O709" s="106"/>
      <c r="P709" s="93"/>
      <c r="Q709" s="93"/>
      <c r="R709" s="93"/>
      <c r="S709" s="110"/>
      <c r="T709" s="107"/>
      <c r="V709" s="91"/>
      <c r="W709" s="91"/>
      <c r="X709" s="91"/>
      <c r="Y709" s="91"/>
      <c r="Z709" s="91"/>
      <c r="AA709" s="91"/>
    </row>
    <row r="710" spans="3:27" x14ac:dyDescent="0.25">
      <c r="C710" s="95"/>
      <c r="D710" s="95"/>
      <c r="E710" s="91"/>
      <c r="F710" s="91"/>
      <c r="G710" s="91"/>
      <c r="H710" s="96"/>
      <c r="I710" s="97"/>
      <c r="J710" s="91"/>
      <c r="K710" s="94"/>
      <c r="L710" s="104"/>
      <c r="M710" s="105"/>
      <c r="N710" s="93"/>
      <c r="O710" s="106"/>
      <c r="P710" s="93"/>
      <c r="Q710" s="93"/>
      <c r="R710" s="93"/>
      <c r="S710" s="110"/>
      <c r="T710" s="107"/>
      <c r="V710" s="91"/>
      <c r="W710" s="91"/>
      <c r="X710" s="91"/>
      <c r="Y710" s="91"/>
      <c r="Z710" s="91"/>
      <c r="AA710" s="91"/>
    </row>
    <row r="711" spans="3:27" x14ac:dyDescent="0.25">
      <c r="C711" s="95"/>
      <c r="D711" s="95"/>
      <c r="E711" s="91"/>
      <c r="F711" s="91"/>
      <c r="G711" s="91"/>
      <c r="H711" s="96"/>
      <c r="I711" s="97"/>
      <c r="J711" s="91"/>
      <c r="K711" s="94"/>
      <c r="L711" s="104"/>
      <c r="M711" s="105"/>
      <c r="N711" s="93"/>
      <c r="O711" s="106"/>
      <c r="P711" s="93"/>
      <c r="Q711" s="93"/>
      <c r="R711" s="93"/>
      <c r="S711" s="110"/>
      <c r="T711" s="107"/>
      <c r="V711" s="91"/>
      <c r="W711" s="91"/>
      <c r="X711" s="91"/>
      <c r="Y711" s="91"/>
      <c r="Z711" s="91"/>
      <c r="AA711" s="91"/>
    </row>
    <row r="712" spans="3:27" x14ac:dyDescent="0.25">
      <c r="C712" s="95"/>
      <c r="D712" s="95"/>
      <c r="E712" s="91"/>
      <c r="F712" s="91"/>
      <c r="G712" s="91"/>
      <c r="H712" s="96"/>
      <c r="I712" s="97"/>
      <c r="J712" s="91"/>
      <c r="K712" s="94"/>
      <c r="L712" s="104"/>
      <c r="M712" s="105"/>
      <c r="N712" s="93"/>
      <c r="O712" s="106"/>
      <c r="P712" s="93"/>
      <c r="Q712" s="93"/>
      <c r="R712" s="93"/>
      <c r="S712" s="110"/>
      <c r="T712" s="107"/>
      <c r="V712" s="91"/>
      <c r="W712" s="91"/>
      <c r="X712" s="91"/>
      <c r="Y712" s="91"/>
      <c r="Z712" s="91"/>
      <c r="AA712" s="91"/>
    </row>
    <row r="713" spans="3:27" x14ac:dyDescent="0.25">
      <c r="C713" s="95"/>
      <c r="D713" s="95"/>
      <c r="E713" s="91"/>
      <c r="F713" s="91"/>
      <c r="G713" s="91"/>
      <c r="H713" s="96"/>
      <c r="I713" s="97"/>
      <c r="J713" s="91"/>
      <c r="K713" s="94"/>
      <c r="L713" s="104"/>
      <c r="M713" s="105"/>
      <c r="N713" s="93"/>
      <c r="O713" s="106"/>
      <c r="P713" s="93"/>
      <c r="Q713" s="93"/>
      <c r="R713" s="93"/>
      <c r="S713" s="110"/>
      <c r="T713" s="107"/>
      <c r="V713" s="91"/>
      <c r="W713" s="91"/>
      <c r="X713" s="91"/>
      <c r="Y713" s="91"/>
      <c r="Z713" s="91"/>
      <c r="AA713" s="91"/>
    </row>
    <row r="714" spans="3:27" x14ac:dyDescent="0.25">
      <c r="C714" s="95"/>
      <c r="D714" s="95"/>
      <c r="E714" s="91"/>
      <c r="F714" s="91"/>
      <c r="G714" s="91"/>
      <c r="H714" s="96"/>
      <c r="I714" s="97"/>
      <c r="J714" s="91"/>
      <c r="K714" s="94"/>
      <c r="L714" s="104"/>
      <c r="M714" s="105"/>
      <c r="N714" s="93"/>
      <c r="O714" s="106"/>
      <c r="P714" s="93"/>
      <c r="Q714" s="93"/>
      <c r="R714" s="93"/>
      <c r="S714" s="110"/>
      <c r="T714" s="107"/>
      <c r="V714" s="91"/>
      <c r="W714" s="91"/>
      <c r="X714" s="91"/>
      <c r="Y714" s="91"/>
      <c r="Z714" s="91"/>
      <c r="AA714" s="91"/>
    </row>
    <row r="715" spans="3:27" x14ac:dyDescent="0.25">
      <c r="C715" s="95"/>
      <c r="D715" s="95"/>
      <c r="E715" s="91"/>
      <c r="F715" s="91"/>
      <c r="G715" s="91"/>
      <c r="H715" s="96"/>
      <c r="I715" s="97"/>
      <c r="J715" s="91"/>
      <c r="K715" s="94"/>
      <c r="L715" s="104"/>
      <c r="M715" s="105"/>
      <c r="N715" s="93"/>
      <c r="O715" s="106"/>
      <c r="P715" s="93"/>
      <c r="Q715" s="93"/>
      <c r="R715" s="93"/>
      <c r="S715" s="110"/>
      <c r="T715" s="107"/>
      <c r="V715" s="91"/>
      <c r="W715" s="91"/>
      <c r="X715" s="91"/>
      <c r="Y715" s="91"/>
      <c r="Z715" s="91"/>
      <c r="AA715" s="91"/>
    </row>
    <row r="716" spans="3:27" x14ac:dyDescent="0.25">
      <c r="C716" s="95"/>
      <c r="D716" s="95"/>
      <c r="E716" s="91"/>
      <c r="F716" s="91"/>
      <c r="G716" s="91"/>
      <c r="H716" s="96"/>
      <c r="I716" s="97"/>
      <c r="J716" s="91"/>
      <c r="K716" s="94"/>
      <c r="L716" s="104"/>
      <c r="M716" s="105"/>
      <c r="N716" s="93"/>
      <c r="O716" s="106"/>
      <c r="P716" s="93"/>
      <c r="Q716" s="93"/>
      <c r="R716" s="93"/>
      <c r="S716" s="110"/>
      <c r="T716" s="107"/>
      <c r="V716" s="91"/>
      <c r="W716" s="91"/>
      <c r="X716" s="91"/>
      <c r="Y716" s="91"/>
      <c r="Z716" s="91"/>
      <c r="AA716" s="91"/>
    </row>
    <row r="717" spans="3:27" x14ac:dyDescent="0.25">
      <c r="C717" s="95"/>
      <c r="D717" s="95"/>
      <c r="E717" s="91"/>
      <c r="F717" s="91"/>
      <c r="G717" s="91"/>
      <c r="H717" s="96"/>
      <c r="I717" s="97"/>
      <c r="J717" s="91"/>
      <c r="K717" s="94"/>
      <c r="L717" s="104"/>
      <c r="M717" s="105"/>
      <c r="N717" s="93"/>
      <c r="O717" s="106"/>
      <c r="P717" s="93"/>
      <c r="Q717" s="93"/>
      <c r="R717" s="93"/>
      <c r="S717" s="110"/>
      <c r="T717" s="107"/>
      <c r="V717" s="91"/>
      <c r="W717" s="91"/>
      <c r="X717" s="91"/>
      <c r="Y717" s="91"/>
      <c r="Z717" s="91"/>
      <c r="AA717" s="91"/>
    </row>
    <row r="718" spans="3:27" x14ac:dyDescent="0.25">
      <c r="C718" s="95"/>
      <c r="D718" s="95"/>
      <c r="E718" s="91"/>
      <c r="F718" s="91"/>
      <c r="G718" s="91"/>
      <c r="H718" s="96"/>
      <c r="I718" s="97"/>
      <c r="J718" s="91"/>
      <c r="K718" s="94"/>
      <c r="L718" s="104"/>
      <c r="M718" s="105"/>
      <c r="N718" s="93"/>
      <c r="O718" s="106"/>
      <c r="P718" s="93"/>
      <c r="Q718" s="93"/>
      <c r="R718" s="93"/>
      <c r="S718" s="110"/>
      <c r="T718" s="107"/>
      <c r="V718" s="91"/>
      <c r="W718" s="91"/>
      <c r="X718" s="91"/>
      <c r="Y718" s="91"/>
      <c r="Z718" s="91"/>
      <c r="AA718" s="91"/>
    </row>
    <row r="719" spans="3:27" x14ac:dyDescent="0.25">
      <c r="C719" s="95"/>
      <c r="D719" s="95"/>
      <c r="E719" s="91"/>
      <c r="F719" s="91"/>
      <c r="G719" s="91"/>
      <c r="H719" s="96"/>
      <c r="I719" s="97"/>
      <c r="J719" s="91"/>
      <c r="K719" s="94"/>
      <c r="L719" s="104"/>
      <c r="M719" s="105"/>
      <c r="N719" s="93"/>
      <c r="O719" s="106"/>
      <c r="P719" s="93"/>
      <c r="Q719" s="93"/>
      <c r="R719" s="93"/>
      <c r="S719" s="110"/>
      <c r="T719" s="107"/>
      <c r="V719" s="91"/>
      <c r="W719" s="91"/>
      <c r="X719" s="91"/>
      <c r="Y719" s="91"/>
      <c r="Z719" s="91"/>
      <c r="AA719" s="91"/>
    </row>
    <row r="720" spans="3:27" x14ac:dyDescent="0.25">
      <c r="C720" s="95"/>
      <c r="D720" s="95"/>
      <c r="E720" s="91"/>
      <c r="F720" s="91"/>
      <c r="G720" s="91"/>
      <c r="H720" s="96"/>
      <c r="I720" s="97"/>
      <c r="J720" s="91"/>
      <c r="K720" s="94"/>
      <c r="L720" s="104"/>
      <c r="M720" s="105"/>
      <c r="N720" s="93"/>
      <c r="O720" s="106"/>
      <c r="P720" s="93"/>
      <c r="Q720" s="93"/>
      <c r="R720" s="93"/>
      <c r="S720" s="110"/>
      <c r="T720" s="107"/>
      <c r="V720" s="91"/>
      <c r="W720" s="91"/>
      <c r="X720" s="91"/>
      <c r="Y720" s="91"/>
      <c r="Z720" s="91"/>
      <c r="AA720" s="91"/>
    </row>
    <row r="721" spans="3:27" x14ac:dyDescent="0.25">
      <c r="C721" s="95"/>
      <c r="D721" s="95"/>
      <c r="E721" s="91"/>
      <c r="F721" s="91"/>
      <c r="G721" s="91"/>
      <c r="H721" s="96"/>
      <c r="I721" s="97"/>
      <c r="J721" s="91"/>
      <c r="K721" s="94"/>
      <c r="L721" s="104"/>
      <c r="M721" s="105"/>
      <c r="N721" s="93"/>
      <c r="O721" s="106"/>
      <c r="P721" s="93"/>
      <c r="Q721" s="93"/>
      <c r="R721" s="93"/>
      <c r="S721" s="110"/>
      <c r="T721" s="107"/>
      <c r="V721" s="91"/>
      <c r="W721" s="91"/>
      <c r="X721" s="91"/>
      <c r="Y721" s="91"/>
      <c r="Z721" s="91"/>
      <c r="AA721" s="91"/>
    </row>
    <row r="722" spans="3:27" x14ac:dyDescent="0.25">
      <c r="C722" s="95"/>
      <c r="D722" s="95"/>
      <c r="E722" s="91"/>
      <c r="F722" s="91"/>
      <c r="G722" s="91"/>
      <c r="H722" s="96"/>
      <c r="I722" s="97"/>
      <c r="J722" s="91"/>
      <c r="K722" s="94"/>
      <c r="L722" s="104"/>
      <c r="M722" s="105"/>
      <c r="N722" s="93"/>
      <c r="O722" s="106"/>
      <c r="P722" s="93"/>
      <c r="Q722" s="93"/>
      <c r="R722" s="93"/>
      <c r="S722" s="110"/>
      <c r="T722" s="107"/>
      <c r="V722" s="91"/>
      <c r="W722" s="91"/>
      <c r="X722" s="91"/>
      <c r="Y722" s="91"/>
      <c r="Z722" s="91"/>
      <c r="AA722" s="91"/>
    </row>
    <row r="723" spans="3:27" x14ac:dyDescent="0.25">
      <c r="C723" s="95"/>
      <c r="D723" s="95"/>
      <c r="E723" s="91"/>
      <c r="F723" s="91"/>
      <c r="G723" s="91"/>
      <c r="H723" s="96"/>
      <c r="I723" s="97"/>
      <c r="J723" s="91"/>
      <c r="K723" s="94"/>
      <c r="L723" s="104"/>
      <c r="M723" s="105"/>
      <c r="N723" s="93"/>
      <c r="O723" s="106"/>
      <c r="P723" s="93"/>
      <c r="Q723" s="93"/>
      <c r="R723" s="93"/>
      <c r="S723" s="110"/>
      <c r="T723" s="107"/>
      <c r="V723" s="91"/>
      <c r="W723" s="91"/>
      <c r="X723" s="91"/>
      <c r="Y723" s="91"/>
      <c r="Z723" s="91"/>
      <c r="AA723" s="91"/>
    </row>
    <row r="724" spans="3:27" x14ac:dyDescent="0.25">
      <c r="C724" s="95"/>
      <c r="D724" s="95"/>
      <c r="E724" s="91"/>
      <c r="F724" s="91"/>
      <c r="G724" s="91"/>
      <c r="H724" s="96"/>
      <c r="I724" s="97"/>
      <c r="J724" s="91"/>
      <c r="K724" s="94"/>
      <c r="L724" s="104"/>
      <c r="M724" s="105"/>
      <c r="N724" s="93"/>
      <c r="O724" s="106"/>
      <c r="P724" s="93"/>
      <c r="Q724" s="93"/>
      <c r="R724" s="93"/>
      <c r="S724" s="110"/>
      <c r="T724" s="107"/>
      <c r="V724" s="91"/>
      <c r="W724" s="91"/>
      <c r="X724" s="91"/>
      <c r="Y724" s="91"/>
      <c r="Z724" s="91"/>
      <c r="AA724" s="91"/>
    </row>
    <row r="725" spans="3:27" x14ac:dyDescent="0.25">
      <c r="C725" s="95"/>
      <c r="D725" s="95"/>
      <c r="E725" s="91"/>
      <c r="F725" s="91"/>
      <c r="G725" s="91"/>
      <c r="H725" s="96"/>
      <c r="I725" s="97"/>
      <c r="J725" s="91"/>
      <c r="K725" s="94"/>
      <c r="L725" s="104"/>
      <c r="M725" s="105"/>
      <c r="N725" s="93"/>
      <c r="O725" s="106"/>
      <c r="P725" s="93"/>
      <c r="Q725" s="93"/>
      <c r="R725" s="93"/>
      <c r="S725" s="110"/>
      <c r="T725" s="107"/>
      <c r="V725" s="91"/>
      <c r="W725" s="91"/>
      <c r="X725" s="91"/>
      <c r="Y725" s="91"/>
      <c r="Z725" s="91"/>
      <c r="AA725" s="91"/>
    </row>
    <row r="726" spans="3:27" x14ac:dyDescent="0.25">
      <c r="C726" s="95"/>
      <c r="D726" s="95"/>
      <c r="E726" s="91"/>
      <c r="F726" s="91"/>
      <c r="G726" s="91"/>
      <c r="H726" s="96"/>
      <c r="I726" s="97"/>
      <c r="J726" s="91"/>
      <c r="K726" s="94"/>
      <c r="L726" s="104"/>
      <c r="M726" s="105"/>
      <c r="N726" s="93"/>
      <c r="O726" s="106"/>
      <c r="P726" s="93"/>
      <c r="Q726" s="93"/>
      <c r="R726" s="93"/>
      <c r="S726" s="110"/>
      <c r="T726" s="107"/>
      <c r="V726" s="91"/>
      <c r="W726" s="91"/>
      <c r="X726" s="91"/>
      <c r="Y726" s="91"/>
      <c r="Z726" s="91"/>
      <c r="AA726" s="91"/>
    </row>
    <row r="727" spans="3:27" x14ac:dyDescent="0.25">
      <c r="C727" s="95"/>
      <c r="D727" s="95"/>
      <c r="E727" s="91"/>
      <c r="F727" s="91"/>
      <c r="G727" s="91"/>
      <c r="H727" s="96"/>
      <c r="I727" s="97"/>
      <c r="J727" s="91"/>
      <c r="K727" s="94"/>
      <c r="L727" s="104"/>
      <c r="M727" s="105"/>
      <c r="N727" s="93"/>
      <c r="O727" s="106"/>
      <c r="P727" s="93"/>
      <c r="Q727" s="93"/>
      <c r="R727" s="93"/>
      <c r="S727" s="110"/>
      <c r="T727" s="107"/>
      <c r="V727" s="91"/>
      <c r="W727" s="91"/>
      <c r="X727" s="91"/>
      <c r="Y727" s="91"/>
      <c r="Z727" s="91"/>
      <c r="AA727" s="91"/>
    </row>
    <row r="728" spans="3:27" x14ac:dyDescent="0.25">
      <c r="C728" s="95"/>
      <c r="D728" s="95"/>
      <c r="E728" s="91"/>
      <c r="F728" s="91"/>
      <c r="G728" s="91"/>
      <c r="H728" s="96"/>
      <c r="I728" s="97"/>
      <c r="J728" s="91"/>
      <c r="K728" s="94"/>
      <c r="L728" s="104"/>
      <c r="M728" s="105"/>
      <c r="N728" s="93"/>
      <c r="O728" s="106"/>
      <c r="P728" s="93"/>
      <c r="Q728" s="93"/>
      <c r="R728" s="93"/>
      <c r="S728" s="110"/>
      <c r="T728" s="107"/>
      <c r="V728" s="91"/>
      <c r="W728" s="91"/>
      <c r="X728" s="91"/>
      <c r="Y728" s="91"/>
      <c r="Z728" s="91"/>
      <c r="AA728" s="91"/>
    </row>
    <row r="729" spans="3:27" x14ac:dyDescent="0.25">
      <c r="C729" s="95"/>
      <c r="D729" s="95"/>
      <c r="E729" s="91"/>
      <c r="F729" s="91"/>
      <c r="G729" s="91"/>
      <c r="H729" s="96"/>
      <c r="I729" s="97"/>
      <c r="J729" s="91"/>
      <c r="K729" s="94"/>
      <c r="L729" s="104"/>
      <c r="M729" s="105"/>
      <c r="N729" s="93"/>
      <c r="O729" s="106"/>
      <c r="P729" s="93"/>
      <c r="Q729" s="93"/>
      <c r="R729" s="93"/>
      <c r="S729" s="110"/>
      <c r="T729" s="107"/>
      <c r="V729" s="91"/>
      <c r="W729" s="91"/>
      <c r="X729" s="91"/>
      <c r="Y729" s="91"/>
      <c r="Z729" s="91"/>
      <c r="AA729" s="91"/>
    </row>
    <row r="730" spans="3:27" x14ac:dyDescent="0.25">
      <c r="C730" s="95"/>
      <c r="D730" s="95"/>
      <c r="E730" s="91"/>
      <c r="F730" s="91"/>
      <c r="G730" s="91"/>
      <c r="H730" s="96"/>
      <c r="I730" s="97"/>
      <c r="J730" s="91"/>
      <c r="K730" s="94"/>
      <c r="L730" s="104"/>
      <c r="M730" s="105"/>
      <c r="N730" s="93"/>
      <c r="O730" s="106"/>
      <c r="P730" s="93"/>
      <c r="Q730" s="93"/>
      <c r="R730" s="93"/>
      <c r="S730" s="110"/>
      <c r="T730" s="107"/>
      <c r="V730" s="91"/>
      <c r="W730" s="91"/>
      <c r="X730" s="91"/>
      <c r="Y730" s="91"/>
      <c r="Z730" s="91"/>
      <c r="AA730" s="91"/>
    </row>
    <row r="731" spans="3:27" x14ac:dyDescent="0.25">
      <c r="C731" s="95"/>
      <c r="D731" s="95"/>
      <c r="E731" s="91"/>
      <c r="F731" s="91"/>
      <c r="G731" s="91"/>
      <c r="H731" s="96"/>
      <c r="I731" s="97"/>
      <c r="J731" s="91"/>
      <c r="K731" s="94"/>
      <c r="L731" s="104"/>
      <c r="M731" s="105"/>
      <c r="N731" s="93"/>
      <c r="O731" s="106"/>
      <c r="P731" s="93"/>
      <c r="Q731" s="93"/>
      <c r="R731" s="93"/>
      <c r="S731" s="110"/>
      <c r="T731" s="107"/>
      <c r="V731" s="91"/>
      <c r="W731" s="91"/>
      <c r="X731" s="91"/>
      <c r="Y731" s="91"/>
      <c r="Z731" s="91"/>
      <c r="AA731" s="91"/>
    </row>
    <row r="732" spans="3:27" x14ac:dyDescent="0.25">
      <c r="C732" s="95"/>
      <c r="D732" s="95"/>
      <c r="E732" s="91"/>
      <c r="F732" s="91"/>
      <c r="G732" s="91"/>
      <c r="H732" s="96"/>
      <c r="I732" s="97"/>
      <c r="J732" s="91"/>
      <c r="K732" s="94"/>
      <c r="L732" s="104"/>
      <c r="M732" s="105"/>
      <c r="N732" s="93"/>
      <c r="O732" s="106"/>
      <c r="P732" s="93"/>
      <c r="Q732" s="93"/>
      <c r="R732" s="93"/>
      <c r="S732" s="110"/>
      <c r="T732" s="107"/>
      <c r="V732" s="91"/>
      <c r="W732" s="91"/>
      <c r="X732" s="91"/>
      <c r="Y732" s="91"/>
      <c r="Z732" s="91"/>
      <c r="AA732" s="91"/>
    </row>
    <row r="733" spans="3:27" x14ac:dyDescent="0.25">
      <c r="C733" s="95"/>
      <c r="D733" s="95"/>
      <c r="E733" s="91"/>
      <c r="F733" s="91"/>
      <c r="G733" s="91"/>
      <c r="H733" s="96"/>
      <c r="I733" s="97"/>
      <c r="J733" s="91"/>
      <c r="K733" s="94"/>
      <c r="L733" s="104"/>
      <c r="M733" s="105"/>
      <c r="N733" s="93"/>
      <c r="O733" s="106"/>
      <c r="P733" s="93"/>
      <c r="Q733" s="93"/>
      <c r="R733" s="93"/>
      <c r="S733" s="110"/>
      <c r="T733" s="107"/>
      <c r="V733" s="91"/>
      <c r="W733" s="91"/>
      <c r="X733" s="91"/>
      <c r="Y733" s="91"/>
      <c r="Z733" s="91"/>
      <c r="AA733" s="91"/>
    </row>
    <row r="734" spans="3:27" x14ac:dyDescent="0.25">
      <c r="C734" s="95"/>
      <c r="D734" s="95"/>
      <c r="E734" s="91"/>
      <c r="F734" s="91"/>
      <c r="G734" s="91"/>
      <c r="H734" s="96"/>
      <c r="I734" s="97"/>
      <c r="J734" s="91"/>
      <c r="K734" s="94"/>
      <c r="L734" s="104"/>
      <c r="M734" s="105"/>
      <c r="N734" s="93"/>
      <c r="O734" s="106"/>
      <c r="P734" s="93"/>
      <c r="Q734" s="93"/>
      <c r="R734" s="93"/>
      <c r="S734" s="110"/>
      <c r="T734" s="107"/>
      <c r="V734" s="91"/>
      <c r="W734" s="91"/>
      <c r="X734" s="91"/>
      <c r="Y734" s="91"/>
      <c r="Z734" s="91"/>
      <c r="AA734" s="91"/>
    </row>
    <row r="735" spans="3:27" x14ac:dyDescent="0.25">
      <c r="C735" s="95"/>
      <c r="D735" s="95"/>
      <c r="E735" s="91"/>
      <c r="F735" s="91"/>
      <c r="G735" s="91"/>
      <c r="H735" s="96"/>
      <c r="I735" s="97"/>
      <c r="J735" s="91"/>
      <c r="K735" s="94"/>
      <c r="L735" s="104"/>
      <c r="M735" s="105"/>
      <c r="N735" s="93"/>
      <c r="O735" s="106"/>
      <c r="P735" s="93"/>
      <c r="Q735" s="93"/>
      <c r="R735" s="93"/>
      <c r="S735" s="110"/>
      <c r="T735" s="107"/>
      <c r="V735" s="91"/>
      <c r="W735" s="91"/>
      <c r="X735" s="91"/>
      <c r="Y735" s="91"/>
      <c r="Z735" s="91"/>
      <c r="AA735" s="91"/>
    </row>
    <row r="736" spans="3:27" x14ac:dyDescent="0.25">
      <c r="C736" s="95"/>
      <c r="D736" s="95"/>
      <c r="E736" s="91"/>
      <c r="F736" s="91"/>
      <c r="G736" s="91"/>
      <c r="H736" s="96"/>
      <c r="I736" s="97"/>
      <c r="J736" s="91"/>
      <c r="K736" s="94"/>
      <c r="L736" s="104"/>
      <c r="M736" s="105"/>
      <c r="N736" s="93"/>
      <c r="O736" s="106"/>
      <c r="P736" s="93"/>
      <c r="Q736" s="93"/>
      <c r="R736" s="93"/>
      <c r="S736" s="110"/>
      <c r="T736" s="107"/>
      <c r="V736" s="91"/>
      <c r="W736" s="91"/>
      <c r="X736" s="91"/>
      <c r="Y736" s="91"/>
      <c r="Z736" s="91"/>
      <c r="AA736" s="91"/>
    </row>
    <row r="737" spans="3:27" x14ac:dyDescent="0.25">
      <c r="C737" s="95"/>
      <c r="D737" s="95"/>
      <c r="E737" s="91"/>
      <c r="F737" s="91"/>
      <c r="G737" s="91"/>
      <c r="H737" s="96"/>
      <c r="I737" s="97"/>
      <c r="J737" s="91"/>
      <c r="K737" s="94"/>
      <c r="L737" s="104"/>
      <c r="M737" s="105"/>
      <c r="N737" s="93"/>
      <c r="O737" s="106"/>
      <c r="P737" s="93"/>
      <c r="Q737" s="93"/>
      <c r="R737" s="93"/>
      <c r="S737" s="110"/>
      <c r="T737" s="107"/>
      <c r="V737" s="91"/>
      <c r="W737" s="91"/>
      <c r="X737" s="91"/>
      <c r="Y737" s="91"/>
      <c r="Z737" s="91"/>
      <c r="AA737" s="91"/>
    </row>
    <row r="738" spans="3:27" x14ac:dyDescent="0.25">
      <c r="C738" s="95"/>
      <c r="D738" s="95"/>
      <c r="E738" s="91"/>
      <c r="F738" s="91"/>
      <c r="G738" s="91"/>
      <c r="H738" s="96"/>
      <c r="I738" s="97"/>
      <c r="J738" s="91"/>
      <c r="K738" s="94"/>
      <c r="L738" s="104"/>
      <c r="M738" s="105"/>
      <c r="N738" s="93"/>
      <c r="O738" s="106"/>
      <c r="P738" s="93"/>
      <c r="Q738" s="93"/>
      <c r="R738" s="93"/>
      <c r="S738" s="110"/>
      <c r="T738" s="107"/>
      <c r="V738" s="91"/>
      <c r="W738" s="91"/>
      <c r="X738" s="91"/>
      <c r="Y738" s="91"/>
      <c r="Z738" s="91"/>
      <c r="AA738" s="91"/>
    </row>
    <row r="739" spans="3:27" x14ac:dyDescent="0.25">
      <c r="C739" s="95"/>
      <c r="D739" s="95"/>
      <c r="E739" s="91"/>
      <c r="F739" s="91"/>
      <c r="G739" s="91"/>
      <c r="H739" s="96"/>
      <c r="I739" s="97"/>
      <c r="J739" s="91"/>
      <c r="K739" s="94"/>
      <c r="L739" s="104"/>
      <c r="M739" s="105"/>
      <c r="N739" s="93"/>
      <c r="O739" s="106"/>
      <c r="P739" s="93"/>
      <c r="Q739" s="93"/>
      <c r="R739" s="93"/>
      <c r="S739" s="110"/>
      <c r="T739" s="107"/>
      <c r="V739" s="91"/>
      <c r="W739" s="91"/>
      <c r="X739" s="91"/>
      <c r="Y739" s="91"/>
      <c r="Z739" s="91"/>
      <c r="AA739" s="91"/>
    </row>
    <row r="740" spans="3:27" x14ac:dyDescent="0.25">
      <c r="C740" s="95"/>
      <c r="D740" s="95"/>
      <c r="E740" s="91"/>
      <c r="F740" s="91"/>
      <c r="G740" s="91"/>
      <c r="H740" s="96"/>
      <c r="I740" s="97"/>
      <c r="J740" s="91"/>
      <c r="K740" s="94"/>
      <c r="L740" s="104"/>
      <c r="M740" s="105"/>
      <c r="N740" s="93"/>
      <c r="O740" s="106"/>
      <c r="P740" s="93"/>
      <c r="Q740" s="93"/>
      <c r="R740" s="93"/>
      <c r="S740" s="110"/>
      <c r="T740" s="107"/>
      <c r="V740" s="91"/>
      <c r="W740" s="91"/>
      <c r="X740" s="91"/>
      <c r="Y740" s="91"/>
      <c r="Z740" s="91"/>
      <c r="AA740" s="91"/>
    </row>
    <row r="741" spans="3:27" x14ac:dyDescent="0.25">
      <c r="C741" s="95"/>
      <c r="D741" s="95"/>
      <c r="E741" s="91"/>
      <c r="F741" s="91"/>
      <c r="G741" s="91"/>
      <c r="H741" s="96"/>
      <c r="I741" s="97"/>
      <c r="J741" s="91"/>
      <c r="K741" s="94"/>
      <c r="L741" s="104"/>
      <c r="M741" s="105"/>
      <c r="N741" s="93"/>
      <c r="O741" s="106"/>
      <c r="P741" s="93"/>
      <c r="Q741" s="93"/>
      <c r="R741" s="93"/>
      <c r="S741" s="110"/>
      <c r="T741" s="107"/>
      <c r="V741" s="91"/>
      <c r="W741" s="91"/>
      <c r="X741" s="91"/>
      <c r="Y741" s="91"/>
      <c r="Z741" s="91"/>
      <c r="AA741" s="91"/>
    </row>
    <row r="742" spans="3:27" x14ac:dyDescent="0.25">
      <c r="C742" s="95"/>
      <c r="D742" s="95"/>
      <c r="E742" s="91"/>
      <c r="F742" s="91"/>
      <c r="G742" s="91"/>
      <c r="H742" s="96"/>
      <c r="I742" s="97"/>
      <c r="J742" s="91"/>
      <c r="K742" s="94"/>
      <c r="L742" s="104"/>
      <c r="M742" s="105"/>
      <c r="N742" s="93"/>
      <c r="O742" s="106"/>
      <c r="P742" s="93"/>
      <c r="Q742" s="93"/>
      <c r="R742" s="93"/>
      <c r="S742" s="110"/>
      <c r="T742" s="107"/>
      <c r="V742" s="91"/>
      <c r="W742" s="91"/>
      <c r="X742" s="91"/>
      <c r="Y742" s="91"/>
      <c r="Z742" s="91"/>
      <c r="AA742" s="91"/>
    </row>
    <row r="743" spans="3:27" x14ac:dyDescent="0.25">
      <c r="C743" s="95"/>
      <c r="D743" s="95"/>
      <c r="E743" s="91"/>
      <c r="F743" s="91"/>
      <c r="G743" s="91"/>
      <c r="H743" s="96"/>
      <c r="I743" s="97"/>
      <c r="J743" s="91"/>
      <c r="K743" s="94"/>
      <c r="L743" s="104"/>
      <c r="M743" s="105"/>
      <c r="N743" s="93"/>
      <c r="O743" s="106"/>
      <c r="P743" s="93"/>
      <c r="Q743" s="93"/>
      <c r="R743" s="93"/>
      <c r="S743" s="110"/>
      <c r="T743" s="107"/>
      <c r="V743" s="91"/>
      <c r="W743" s="91"/>
      <c r="X743" s="91"/>
      <c r="Y743" s="91"/>
      <c r="Z743" s="91"/>
      <c r="AA743" s="91"/>
    </row>
    <row r="744" spans="3:27" x14ac:dyDescent="0.25">
      <c r="C744" s="95"/>
      <c r="D744" s="95"/>
      <c r="E744" s="91"/>
      <c r="F744" s="91"/>
      <c r="G744" s="91"/>
      <c r="H744" s="96"/>
      <c r="I744" s="97"/>
      <c r="J744" s="91"/>
      <c r="K744" s="94"/>
      <c r="L744" s="104"/>
      <c r="M744" s="105"/>
      <c r="N744" s="93"/>
      <c r="O744" s="106"/>
      <c r="P744" s="93"/>
      <c r="Q744" s="93"/>
      <c r="R744" s="93"/>
      <c r="S744" s="110"/>
      <c r="T744" s="107"/>
      <c r="V744" s="91"/>
      <c r="W744" s="91"/>
      <c r="X744" s="91"/>
      <c r="Y744" s="91"/>
      <c r="Z744" s="91"/>
      <c r="AA744" s="91"/>
    </row>
    <row r="745" spans="3:27" x14ac:dyDescent="0.25">
      <c r="C745" s="95"/>
      <c r="D745" s="95"/>
      <c r="E745" s="91"/>
      <c r="F745" s="91"/>
      <c r="G745" s="91"/>
      <c r="H745" s="96"/>
      <c r="I745" s="97"/>
      <c r="J745" s="91"/>
      <c r="K745" s="94"/>
      <c r="L745" s="104"/>
      <c r="M745" s="105"/>
      <c r="N745" s="93"/>
      <c r="O745" s="106"/>
      <c r="P745" s="93"/>
      <c r="Q745" s="93"/>
      <c r="R745" s="93"/>
      <c r="S745" s="110"/>
      <c r="T745" s="107"/>
      <c r="V745" s="91"/>
      <c r="W745" s="91"/>
      <c r="X745" s="91"/>
      <c r="Y745" s="91"/>
      <c r="Z745" s="91"/>
      <c r="AA745" s="91"/>
    </row>
    <row r="746" spans="3:27" x14ac:dyDescent="0.25">
      <c r="C746" s="95"/>
      <c r="D746" s="95"/>
      <c r="E746" s="91"/>
      <c r="F746" s="91"/>
      <c r="G746" s="91"/>
      <c r="H746" s="96"/>
      <c r="I746" s="97"/>
      <c r="J746" s="91"/>
      <c r="K746" s="94"/>
      <c r="L746" s="104"/>
      <c r="M746" s="105"/>
      <c r="N746" s="93"/>
      <c r="O746" s="106"/>
      <c r="P746" s="93"/>
      <c r="Q746" s="93"/>
      <c r="R746" s="93"/>
      <c r="S746" s="110"/>
      <c r="T746" s="107"/>
      <c r="V746" s="91"/>
      <c r="W746" s="91"/>
      <c r="X746" s="91"/>
      <c r="Y746" s="91"/>
      <c r="Z746" s="91"/>
      <c r="AA746" s="91"/>
    </row>
    <row r="747" spans="3:27" x14ac:dyDescent="0.25">
      <c r="C747" s="95"/>
      <c r="D747" s="95"/>
      <c r="E747" s="91"/>
      <c r="F747" s="91"/>
      <c r="G747" s="91"/>
      <c r="H747" s="96"/>
      <c r="I747" s="97"/>
      <c r="J747" s="91"/>
      <c r="K747" s="94"/>
      <c r="L747" s="104"/>
      <c r="M747" s="105"/>
      <c r="N747" s="93"/>
      <c r="O747" s="106"/>
      <c r="P747" s="93"/>
      <c r="Q747" s="93"/>
      <c r="R747" s="93"/>
      <c r="S747" s="110"/>
      <c r="T747" s="107"/>
      <c r="V747" s="91"/>
      <c r="W747" s="91"/>
      <c r="X747" s="91"/>
      <c r="Y747" s="91"/>
      <c r="Z747" s="91"/>
      <c r="AA747" s="91"/>
    </row>
    <row r="748" spans="3:27" x14ac:dyDescent="0.25">
      <c r="C748" s="95"/>
      <c r="D748" s="95"/>
      <c r="E748" s="91"/>
      <c r="F748" s="91"/>
      <c r="G748" s="91"/>
      <c r="H748" s="96"/>
      <c r="I748" s="97"/>
      <c r="J748" s="91"/>
      <c r="K748" s="94"/>
      <c r="L748" s="104"/>
      <c r="M748" s="105"/>
      <c r="N748" s="93"/>
      <c r="O748" s="106"/>
      <c r="P748" s="93"/>
      <c r="Q748" s="93"/>
      <c r="R748" s="93"/>
      <c r="S748" s="110"/>
      <c r="T748" s="107"/>
      <c r="V748" s="91"/>
      <c r="W748" s="91"/>
      <c r="X748" s="91"/>
      <c r="Y748" s="91"/>
      <c r="Z748" s="91"/>
      <c r="AA748" s="91"/>
    </row>
    <row r="749" spans="3:27" x14ac:dyDescent="0.25">
      <c r="C749" s="95"/>
      <c r="D749" s="95"/>
      <c r="E749" s="91"/>
      <c r="F749" s="91"/>
      <c r="G749" s="91"/>
      <c r="H749" s="96"/>
      <c r="I749" s="97"/>
      <c r="J749" s="91"/>
      <c r="K749" s="94"/>
      <c r="L749" s="104"/>
      <c r="M749" s="105"/>
      <c r="N749" s="93"/>
      <c r="O749" s="106"/>
      <c r="P749" s="93"/>
      <c r="Q749" s="93"/>
      <c r="R749" s="93"/>
      <c r="S749" s="110"/>
      <c r="T749" s="107"/>
      <c r="V749" s="91"/>
      <c r="W749" s="91"/>
      <c r="X749" s="91"/>
      <c r="Y749" s="91"/>
      <c r="Z749" s="91"/>
      <c r="AA749" s="91"/>
    </row>
    <row r="750" spans="3:27" x14ac:dyDescent="0.25">
      <c r="C750" s="95"/>
      <c r="D750" s="95"/>
      <c r="E750" s="91"/>
      <c r="F750" s="91"/>
      <c r="G750" s="91"/>
      <c r="H750" s="96"/>
      <c r="I750" s="97"/>
      <c r="J750" s="91"/>
      <c r="K750" s="94"/>
      <c r="L750" s="104"/>
      <c r="M750" s="105"/>
      <c r="N750" s="93"/>
      <c r="O750" s="106"/>
      <c r="P750" s="93"/>
      <c r="Q750" s="93"/>
      <c r="R750" s="93"/>
      <c r="S750" s="110"/>
      <c r="T750" s="107"/>
      <c r="V750" s="91"/>
      <c r="W750" s="91"/>
      <c r="X750" s="91"/>
      <c r="Y750" s="91"/>
      <c r="Z750" s="91"/>
      <c r="AA750" s="91"/>
    </row>
    <row r="751" spans="3:27" x14ac:dyDescent="0.25">
      <c r="C751" s="95"/>
      <c r="D751" s="95"/>
      <c r="E751" s="91"/>
      <c r="F751" s="91"/>
      <c r="G751" s="91"/>
      <c r="H751" s="96"/>
      <c r="I751" s="97"/>
      <c r="J751" s="91"/>
      <c r="K751" s="94"/>
      <c r="L751" s="104"/>
      <c r="M751" s="105"/>
      <c r="N751" s="93"/>
      <c r="O751" s="106"/>
      <c r="P751" s="93"/>
      <c r="Q751" s="93"/>
      <c r="R751" s="93"/>
      <c r="S751" s="110"/>
      <c r="T751" s="107"/>
      <c r="V751" s="91"/>
      <c r="W751" s="91"/>
      <c r="X751" s="91"/>
      <c r="Y751" s="91"/>
      <c r="Z751" s="91"/>
      <c r="AA751" s="91"/>
    </row>
    <row r="752" spans="3:27" x14ac:dyDescent="0.25">
      <c r="C752" s="95"/>
      <c r="D752" s="95"/>
      <c r="E752" s="91"/>
      <c r="F752" s="91"/>
      <c r="G752" s="91"/>
      <c r="H752" s="96"/>
      <c r="I752" s="97"/>
      <c r="J752" s="91"/>
      <c r="K752" s="94"/>
      <c r="L752" s="104"/>
      <c r="M752" s="105"/>
      <c r="N752" s="93"/>
      <c r="O752" s="106"/>
      <c r="P752" s="93"/>
      <c r="Q752" s="93"/>
      <c r="R752" s="93"/>
      <c r="S752" s="110"/>
      <c r="T752" s="107"/>
      <c r="V752" s="91"/>
      <c r="W752" s="91"/>
      <c r="X752" s="91"/>
      <c r="Y752" s="91"/>
      <c r="Z752" s="91"/>
      <c r="AA752" s="91"/>
    </row>
    <row r="753" spans="3:27" x14ac:dyDescent="0.25">
      <c r="C753" s="95"/>
      <c r="D753" s="95"/>
      <c r="E753" s="91"/>
      <c r="F753" s="91"/>
      <c r="G753" s="91"/>
      <c r="H753" s="96"/>
      <c r="I753" s="97"/>
      <c r="J753" s="91"/>
      <c r="K753" s="94"/>
      <c r="L753" s="104"/>
      <c r="M753" s="105"/>
      <c r="N753" s="93"/>
      <c r="O753" s="106"/>
      <c r="P753" s="93"/>
      <c r="Q753" s="93"/>
      <c r="R753" s="93"/>
      <c r="S753" s="110"/>
      <c r="T753" s="107"/>
      <c r="V753" s="91"/>
      <c r="W753" s="91"/>
      <c r="X753" s="91"/>
      <c r="Y753" s="91"/>
      <c r="Z753" s="91"/>
      <c r="AA753" s="91"/>
    </row>
    <row r="754" spans="3:27" x14ac:dyDescent="0.25">
      <c r="C754" s="95"/>
      <c r="D754" s="95"/>
      <c r="E754" s="91"/>
      <c r="F754" s="91"/>
      <c r="G754" s="91"/>
      <c r="H754" s="96"/>
      <c r="I754" s="97"/>
      <c r="J754" s="91"/>
      <c r="K754" s="94"/>
      <c r="L754" s="104"/>
      <c r="M754" s="105"/>
      <c r="N754" s="93"/>
      <c r="O754" s="106"/>
      <c r="P754" s="93"/>
      <c r="Q754" s="93"/>
      <c r="R754" s="93"/>
      <c r="S754" s="110"/>
      <c r="T754" s="107"/>
      <c r="V754" s="91"/>
      <c r="W754" s="91"/>
      <c r="X754" s="91"/>
      <c r="Y754" s="91"/>
      <c r="Z754" s="91"/>
      <c r="AA754" s="91"/>
    </row>
    <row r="755" spans="3:27" x14ac:dyDescent="0.25">
      <c r="C755" s="95"/>
      <c r="D755" s="95"/>
      <c r="E755" s="91"/>
      <c r="F755" s="91"/>
      <c r="G755" s="91"/>
      <c r="H755" s="96"/>
      <c r="I755" s="97"/>
      <c r="J755" s="91"/>
      <c r="K755" s="94"/>
      <c r="L755" s="104"/>
      <c r="M755" s="105"/>
      <c r="N755" s="93"/>
      <c r="O755" s="106"/>
      <c r="P755" s="93"/>
      <c r="Q755" s="93"/>
      <c r="R755" s="93"/>
      <c r="S755" s="110"/>
      <c r="T755" s="107"/>
      <c r="V755" s="91"/>
      <c r="W755" s="91"/>
      <c r="X755" s="91"/>
      <c r="Y755" s="91"/>
      <c r="Z755" s="91"/>
      <c r="AA755" s="91"/>
    </row>
    <row r="756" spans="3:27" x14ac:dyDescent="0.25">
      <c r="C756" s="95"/>
      <c r="D756" s="95"/>
      <c r="E756" s="91"/>
      <c r="F756" s="91"/>
      <c r="G756" s="91"/>
      <c r="H756" s="96"/>
      <c r="I756" s="97"/>
      <c r="J756" s="91"/>
      <c r="K756" s="94"/>
      <c r="L756" s="104"/>
      <c r="M756" s="105"/>
      <c r="N756" s="93"/>
      <c r="O756" s="106"/>
      <c r="P756" s="93"/>
      <c r="Q756" s="93"/>
      <c r="R756" s="93"/>
      <c r="S756" s="110"/>
      <c r="T756" s="107"/>
      <c r="V756" s="91"/>
      <c r="W756" s="91"/>
      <c r="X756" s="91"/>
      <c r="Y756" s="91"/>
      <c r="Z756" s="91"/>
      <c r="AA756" s="91"/>
    </row>
    <row r="757" spans="3:27" x14ac:dyDescent="0.25">
      <c r="C757" s="95"/>
      <c r="D757" s="95"/>
      <c r="E757" s="91"/>
      <c r="F757" s="91"/>
      <c r="G757" s="91"/>
      <c r="H757" s="96"/>
      <c r="I757" s="97"/>
      <c r="J757" s="91"/>
      <c r="K757" s="94"/>
      <c r="L757" s="104"/>
      <c r="M757" s="105"/>
      <c r="N757" s="93"/>
      <c r="O757" s="106"/>
      <c r="P757" s="93"/>
      <c r="Q757" s="93"/>
      <c r="R757" s="93"/>
      <c r="S757" s="110"/>
      <c r="T757" s="107"/>
      <c r="V757" s="91"/>
      <c r="W757" s="91"/>
      <c r="X757" s="91"/>
      <c r="Y757" s="91"/>
      <c r="Z757" s="91"/>
      <c r="AA757" s="91"/>
    </row>
    <row r="758" spans="3:27" x14ac:dyDescent="0.25">
      <c r="C758" s="95"/>
      <c r="D758" s="95"/>
      <c r="E758" s="91"/>
      <c r="F758" s="91"/>
      <c r="G758" s="91"/>
      <c r="H758" s="96"/>
      <c r="I758" s="97"/>
      <c r="J758" s="91"/>
      <c r="K758" s="94"/>
      <c r="L758" s="104"/>
      <c r="M758" s="105"/>
      <c r="N758" s="93"/>
      <c r="O758" s="106"/>
      <c r="P758" s="93"/>
      <c r="Q758" s="93"/>
      <c r="R758" s="93"/>
      <c r="S758" s="110"/>
      <c r="T758" s="107"/>
      <c r="V758" s="91"/>
      <c r="W758" s="91"/>
      <c r="X758" s="91"/>
      <c r="Y758" s="91"/>
      <c r="Z758" s="91"/>
      <c r="AA758" s="91"/>
    </row>
    <row r="759" spans="3:27" x14ac:dyDescent="0.25">
      <c r="C759" s="95"/>
      <c r="D759" s="95"/>
      <c r="E759" s="91"/>
      <c r="F759" s="91"/>
      <c r="G759" s="91"/>
      <c r="H759" s="96"/>
      <c r="I759" s="97"/>
      <c r="J759" s="91"/>
      <c r="K759" s="94"/>
      <c r="L759" s="104"/>
      <c r="M759" s="105"/>
      <c r="N759" s="93"/>
      <c r="O759" s="106"/>
      <c r="P759" s="93"/>
      <c r="Q759" s="93"/>
      <c r="R759" s="93"/>
      <c r="S759" s="110"/>
      <c r="T759" s="107"/>
      <c r="V759" s="91"/>
      <c r="W759" s="91"/>
      <c r="X759" s="91"/>
      <c r="Y759" s="91"/>
      <c r="Z759" s="91"/>
      <c r="AA759" s="91"/>
    </row>
    <row r="760" spans="3:27" x14ac:dyDescent="0.25">
      <c r="C760" s="95"/>
      <c r="D760" s="95"/>
      <c r="E760" s="91"/>
      <c r="F760" s="91"/>
      <c r="G760" s="91"/>
      <c r="H760" s="96"/>
      <c r="I760" s="97"/>
      <c r="J760" s="91"/>
      <c r="K760" s="94"/>
      <c r="L760" s="104"/>
      <c r="M760" s="105"/>
      <c r="N760" s="93"/>
      <c r="O760" s="106"/>
      <c r="P760" s="93"/>
      <c r="Q760" s="93"/>
      <c r="R760" s="93"/>
      <c r="S760" s="110"/>
      <c r="T760" s="107"/>
      <c r="V760" s="91"/>
      <c r="W760" s="91"/>
      <c r="X760" s="91"/>
      <c r="Y760" s="91"/>
      <c r="Z760" s="91"/>
      <c r="AA760" s="91"/>
    </row>
    <row r="761" spans="3:27" x14ac:dyDescent="0.25">
      <c r="C761" s="95"/>
      <c r="D761" s="95"/>
      <c r="E761" s="91"/>
      <c r="F761" s="91"/>
      <c r="G761" s="91"/>
      <c r="H761" s="96"/>
      <c r="I761" s="97"/>
      <c r="J761" s="91"/>
      <c r="K761" s="94"/>
      <c r="L761" s="104"/>
      <c r="M761" s="105"/>
      <c r="N761" s="93"/>
      <c r="O761" s="106"/>
      <c r="P761" s="93"/>
      <c r="Q761" s="93"/>
      <c r="R761" s="93"/>
      <c r="S761" s="110"/>
      <c r="T761" s="107"/>
      <c r="V761" s="91"/>
      <c r="W761" s="91"/>
      <c r="X761" s="91"/>
      <c r="Y761" s="91"/>
      <c r="Z761" s="91"/>
      <c r="AA761" s="91"/>
    </row>
    <row r="762" spans="3:27" x14ac:dyDescent="0.25">
      <c r="C762" s="95"/>
      <c r="D762" s="95"/>
      <c r="E762" s="91"/>
      <c r="F762" s="91"/>
      <c r="G762" s="91"/>
      <c r="H762" s="96"/>
      <c r="I762" s="97"/>
      <c r="J762" s="91"/>
      <c r="K762" s="94"/>
      <c r="L762" s="104"/>
      <c r="M762" s="105"/>
      <c r="N762" s="93"/>
      <c r="O762" s="106"/>
      <c r="P762" s="93"/>
      <c r="Q762" s="93"/>
      <c r="R762" s="93"/>
      <c r="S762" s="110"/>
      <c r="T762" s="107"/>
      <c r="V762" s="91"/>
      <c r="W762" s="91"/>
      <c r="X762" s="91"/>
      <c r="Y762" s="91"/>
      <c r="Z762" s="91"/>
      <c r="AA762" s="91"/>
    </row>
    <row r="763" spans="3:27" x14ac:dyDescent="0.25">
      <c r="C763" s="95"/>
      <c r="D763" s="95"/>
      <c r="E763" s="91"/>
      <c r="F763" s="91"/>
      <c r="G763" s="91"/>
      <c r="H763" s="96"/>
      <c r="I763" s="97"/>
      <c r="J763" s="91"/>
      <c r="K763" s="94"/>
      <c r="L763" s="104"/>
      <c r="M763" s="105"/>
      <c r="N763" s="93"/>
      <c r="O763" s="106"/>
      <c r="P763" s="93"/>
      <c r="Q763" s="93"/>
      <c r="R763" s="93"/>
      <c r="S763" s="110"/>
      <c r="T763" s="107"/>
      <c r="V763" s="91"/>
      <c r="W763" s="91"/>
      <c r="X763" s="91"/>
      <c r="Y763" s="91"/>
      <c r="Z763" s="91"/>
      <c r="AA763" s="91"/>
    </row>
    <row r="764" spans="3:27" x14ac:dyDescent="0.25">
      <c r="C764" s="95"/>
      <c r="D764" s="95"/>
      <c r="E764" s="91"/>
      <c r="F764" s="91"/>
      <c r="G764" s="91"/>
      <c r="H764" s="96"/>
      <c r="I764" s="97"/>
      <c r="J764" s="91"/>
      <c r="K764" s="94"/>
      <c r="L764" s="104"/>
      <c r="M764" s="105"/>
      <c r="N764" s="93"/>
      <c r="O764" s="106"/>
      <c r="P764" s="93"/>
      <c r="Q764" s="93"/>
      <c r="R764" s="93"/>
      <c r="S764" s="110"/>
      <c r="T764" s="107"/>
      <c r="V764" s="91"/>
      <c r="W764" s="91"/>
      <c r="X764" s="91"/>
      <c r="Y764" s="91"/>
      <c r="Z764" s="91"/>
      <c r="AA764" s="91"/>
    </row>
    <row r="765" spans="3:27" x14ac:dyDescent="0.25">
      <c r="C765" s="95"/>
      <c r="D765" s="95"/>
      <c r="E765" s="91"/>
      <c r="F765" s="91"/>
      <c r="G765" s="91"/>
      <c r="H765" s="96"/>
      <c r="I765" s="97"/>
      <c r="J765" s="91"/>
      <c r="K765" s="94"/>
      <c r="L765" s="104"/>
      <c r="M765" s="105"/>
      <c r="N765" s="93"/>
      <c r="O765" s="106"/>
      <c r="P765" s="93"/>
      <c r="Q765" s="93"/>
      <c r="R765" s="93"/>
      <c r="S765" s="110"/>
      <c r="T765" s="107"/>
      <c r="V765" s="91"/>
      <c r="W765" s="91"/>
      <c r="X765" s="91"/>
      <c r="Y765" s="91"/>
      <c r="Z765" s="91"/>
      <c r="AA765" s="91"/>
    </row>
    <row r="766" spans="3:27" x14ac:dyDescent="0.25">
      <c r="C766" s="95"/>
      <c r="D766" s="95"/>
      <c r="E766" s="91"/>
      <c r="F766" s="91"/>
      <c r="G766" s="91"/>
      <c r="H766" s="96"/>
      <c r="I766" s="97"/>
      <c r="J766" s="91"/>
      <c r="K766" s="94"/>
      <c r="L766" s="104"/>
      <c r="M766" s="105"/>
      <c r="N766" s="93"/>
      <c r="O766" s="106"/>
      <c r="P766" s="93"/>
      <c r="Q766" s="93"/>
      <c r="R766" s="93"/>
      <c r="S766" s="110"/>
      <c r="T766" s="107"/>
      <c r="V766" s="91"/>
      <c r="W766" s="91"/>
      <c r="X766" s="91"/>
      <c r="Y766" s="91"/>
      <c r="Z766" s="91"/>
      <c r="AA766" s="91"/>
    </row>
    <row r="767" spans="3:27" x14ac:dyDescent="0.25">
      <c r="C767" s="95"/>
      <c r="D767" s="95"/>
      <c r="E767" s="91"/>
      <c r="F767" s="91"/>
      <c r="G767" s="91"/>
      <c r="H767" s="96"/>
      <c r="I767" s="97"/>
      <c r="J767" s="91"/>
      <c r="K767" s="94"/>
      <c r="L767" s="104"/>
      <c r="M767" s="105"/>
      <c r="N767" s="93"/>
      <c r="O767" s="106"/>
      <c r="P767" s="93"/>
      <c r="Q767" s="93"/>
      <c r="R767" s="93"/>
      <c r="S767" s="110"/>
      <c r="T767" s="107"/>
      <c r="V767" s="91"/>
      <c r="W767" s="91"/>
      <c r="X767" s="91"/>
      <c r="Y767" s="91"/>
      <c r="Z767" s="91"/>
      <c r="AA767" s="91"/>
    </row>
    <row r="768" spans="3:27" x14ac:dyDescent="0.25">
      <c r="C768" s="95"/>
      <c r="D768" s="95"/>
      <c r="E768" s="91"/>
      <c r="F768" s="91"/>
      <c r="G768" s="91"/>
      <c r="H768" s="96"/>
      <c r="I768" s="97"/>
      <c r="J768" s="91"/>
      <c r="K768" s="94"/>
      <c r="L768" s="104"/>
      <c r="M768" s="105"/>
      <c r="N768" s="93"/>
      <c r="O768" s="106"/>
      <c r="P768" s="93"/>
      <c r="Q768" s="93"/>
      <c r="R768" s="93"/>
      <c r="S768" s="110"/>
      <c r="T768" s="107"/>
      <c r="V768" s="91"/>
      <c r="W768" s="91"/>
      <c r="X768" s="91"/>
      <c r="Y768" s="91"/>
      <c r="Z768" s="91"/>
      <c r="AA768" s="91"/>
    </row>
    <row r="769" spans="3:27" x14ac:dyDescent="0.25">
      <c r="C769" s="95"/>
      <c r="D769" s="95"/>
      <c r="E769" s="91"/>
      <c r="F769" s="91"/>
      <c r="G769" s="91"/>
      <c r="H769" s="96"/>
      <c r="I769" s="97"/>
      <c r="J769" s="91"/>
      <c r="K769" s="94"/>
      <c r="L769" s="104"/>
      <c r="M769" s="105"/>
      <c r="N769" s="93"/>
      <c r="O769" s="106"/>
      <c r="P769" s="93"/>
      <c r="Q769" s="93"/>
      <c r="R769" s="93"/>
      <c r="S769" s="110"/>
      <c r="T769" s="107"/>
      <c r="V769" s="91"/>
      <c r="W769" s="91"/>
      <c r="X769" s="91"/>
      <c r="Y769" s="91"/>
      <c r="Z769" s="91"/>
      <c r="AA769" s="91"/>
    </row>
    <row r="770" spans="3:27" x14ac:dyDescent="0.25">
      <c r="C770" s="95"/>
      <c r="D770" s="95"/>
      <c r="E770" s="91"/>
      <c r="F770" s="91"/>
      <c r="G770" s="91"/>
      <c r="H770" s="96"/>
      <c r="I770" s="97"/>
      <c r="J770" s="91"/>
      <c r="K770" s="94"/>
      <c r="L770" s="104"/>
      <c r="M770" s="105"/>
      <c r="N770" s="93"/>
      <c r="O770" s="106"/>
      <c r="P770" s="93"/>
      <c r="Q770" s="93"/>
      <c r="R770" s="93"/>
      <c r="S770" s="110"/>
      <c r="T770" s="107"/>
      <c r="V770" s="91"/>
      <c r="W770" s="91"/>
      <c r="X770" s="91"/>
      <c r="Y770" s="91"/>
      <c r="Z770" s="91"/>
      <c r="AA770" s="91"/>
    </row>
    <row r="771" spans="3:27" x14ac:dyDescent="0.25">
      <c r="C771" s="95"/>
      <c r="D771" s="95"/>
      <c r="E771" s="91"/>
      <c r="F771" s="91"/>
      <c r="G771" s="91"/>
      <c r="H771" s="96"/>
      <c r="I771" s="97"/>
      <c r="J771" s="91"/>
      <c r="K771" s="94"/>
      <c r="L771" s="104"/>
      <c r="M771" s="105"/>
      <c r="N771" s="93"/>
      <c r="O771" s="106"/>
      <c r="P771" s="93"/>
      <c r="Q771" s="93"/>
      <c r="R771" s="93"/>
      <c r="S771" s="110"/>
      <c r="T771" s="107"/>
      <c r="V771" s="91"/>
      <c r="W771" s="91"/>
      <c r="X771" s="91"/>
      <c r="Y771" s="91"/>
      <c r="Z771" s="91"/>
      <c r="AA771" s="91"/>
    </row>
    <row r="772" spans="3:27" x14ac:dyDescent="0.25">
      <c r="C772" s="95"/>
      <c r="D772" s="95"/>
      <c r="E772" s="91"/>
      <c r="F772" s="91"/>
      <c r="G772" s="91"/>
      <c r="H772" s="96"/>
      <c r="I772" s="97"/>
      <c r="J772" s="91"/>
      <c r="K772" s="94"/>
      <c r="L772" s="104"/>
      <c r="M772" s="105"/>
      <c r="N772" s="93"/>
      <c r="O772" s="106"/>
      <c r="P772" s="93"/>
      <c r="Q772" s="93"/>
      <c r="R772" s="93"/>
      <c r="S772" s="110"/>
      <c r="T772" s="107"/>
      <c r="V772" s="91"/>
      <c r="W772" s="91"/>
      <c r="X772" s="91"/>
      <c r="Y772" s="91"/>
      <c r="Z772" s="91"/>
      <c r="AA772" s="91"/>
    </row>
    <row r="773" spans="3:27" x14ac:dyDescent="0.25">
      <c r="C773" s="95"/>
      <c r="D773" s="95"/>
      <c r="E773" s="91"/>
      <c r="F773" s="91"/>
      <c r="G773" s="91"/>
      <c r="H773" s="96"/>
      <c r="I773" s="97"/>
      <c r="J773" s="91"/>
      <c r="K773" s="94"/>
      <c r="L773" s="104"/>
      <c r="M773" s="105"/>
      <c r="N773" s="93"/>
      <c r="O773" s="106"/>
      <c r="P773" s="93"/>
      <c r="Q773" s="93"/>
      <c r="R773" s="93"/>
      <c r="S773" s="110"/>
      <c r="T773" s="107"/>
      <c r="V773" s="91"/>
      <c r="W773" s="91"/>
      <c r="X773" s="91"/>
      <c r="Y773" s="91"/>
      <c r="Z773" s="91"/>
      <c r="AA773" s="91"/>
    </row>
    <row r="774" spans="3:27" x14ac:dyDescent="0.25">
      <c r="C774" s="95"/>
      <c r="D774" s="95"/>
      <c r="E774" s="91"/>
      <c r="F774" s="91"/>
      <c r="G774" s="91"/>
      <c r="H774" s="96"/>
      <c r="I774" s="97"/>
      <c r="J774" s="91"/>
      <c r="K774" s="94"/>
      <c r="L774" s="104"/>
      <c r="M774" s="105"/>
      <c r="N774" s="93"/>
      <c r="O774" s="106"/>
      <c r="P774" s="93"/>
      <c r="Q774" s="93"/>
      <c r="R774" s="93"/>
      <c r="S774" s="110"/>
      <c r="T774" s="107"/>
      <c r="V774" s="91"/>
      <c r="W774" s="91"/>
      <c r="X774" s="91"/>
      <c r="Y774" s="91"/>
      <c r="Z774" s="91"/>
      <c r="AA774" s="91"/>
    </row>
    <row r="775" spans="3:27" x14ac:dyDescent="0.25">
      <c r="C775" s="95"/>
      <c r="D775" s="95"/>
      <c r="E775" s="91"/>
      <c r="F775" s="91"/>
      <c r="G775" s="91"/>
      <c r="H775" s="96"/>
      <c r="I775" s="97"/>
      <c r="J775" s="91"/>
      <c r="K775" s="94"/>
      <c r="L775" s="104"/>
      <c r="M775" s="105"/>
      <c r="N775" s="93"/>
      <c r="O775" s="106"/>
      <c r="P775" s="93"/>
      <c r="Q775" s="93"/>
      <c r="R775" s="93"/>
      <c r="S775" s="110"/>
      <c r="T775" s="107"/>
      <c r="V775" s="91"/>
      <c r="W775" s="91"/>
      <c r="X775" s="91"/>
      <c r="Y775" s="91"/>
      <c r="Z775" s="91"/>
      <c r="AA775" s="91"/>
    </row>
    <row r="776" spans="3:27" x14ac:dyDescent="0.25">
      <c r="C776" s="95"/>
      <c r="D776" s="95"/>
      <c r="E776" s="91"/>
      <c r="F776" s="91"/>
      <c r="G776" s="91"/>
      <c r="H776" s="96"/>
      <c r="I776" s="97"/>
      <c r="J776" s="91"/>
      <c r="K776" s="94"/>
      <c r="L776" s="104"/>
      <c r="M776" s="105"/>
      <c r="N776" s="93"/>
      <c r="O776" s="106"/>
      <c r="P776" s="93"/>
      <c r="Q776" s="93"/>
      <c r="R776" s="93"/>
      <c r="S776" s="110"/>
      <c r="T776" s="107"/>
      <c r="V776" s="91"/>
      <c r="W776" s="91"/>
      <c r="X776" s="91"/>
      <c r="Y776" s="91"/>
      <c r="Z776" s="91"/>
      <c r="AA776" s="91"/>
    </row>
    <row r="777" spans="3:27" x14ac:dyDescent="0.25">
      <c r="C777" s="95"/>
      <c r="D777" s="95"/>
      <c r="E777" s="91"/>
      <c r="F777" s="91"/>
      <c r="G777" s="91"/>
      <c r="H777" s="96"/>
      <c r="I777" s="97"/>
      <c r="J777" s="91"/>
      <c r="K777" s="94"/>
      <c r="L777" s="104"/>
      <c r="M777" s="105"/>
      <c r="N777" s="93"/>
      <c r="O777" s="106"/>
      <c r="P777" s="93"/>
      <c r="Q777" s="93"/>
      <c r="R777" s="93"/>
      <c r="S777" s="110"/>
      <c r="T777" s="107"/>
      <c r="V777" s="91"/>
      <c r="W777" s="91"/>
      <c r="X777" s="91"/>
      <c r="Y777" s="91"/>
      <c r="Z777" s="91"/>
      <c r="AA777" s="91"/>
    </row>
    <row r="778" spans="3:27" x14ac:dyDescent="0.25">
      <c r="C778" s="95"/>
      <c r="D778" s="95"/>
      <c r="E778" s="91"/>
      <c r="F778" s="91"/>
      <c r="G778" s="91"/>
      <c r="H778" s="96"/>
      <c r="I778" s="97"/>
      <c r="J778" s="91"/>
      <c r="K778" s="94"/>
      <c r="L778" s="104"/>
      <c r="M778" s="105"/>
      <c r="N778" s="93"/>
      <c r="O778" s="106"/>
      <c r="P778" s="93"/>
      <c r="Q778" s="93"/>
      <c r="R778" s="93"/>
      <c r="S778" s="110"/>
      <c r="T778" s="107"/>
      <c r="V778" s="91"/>
      <c r="W778" s="91"/>
      <c r="X778" s="91"/>
      <c r="Y778" s="91"/>
      <c r="Z778" s="91"/>
      <c r="AA778" s="91"/>
    </row>
    <row r="779" spans="3:27" x14ac:dyDescent="0.25">
      <c r="C779" s="95"/>
      <c r="D779" s="95"/>
      <c r="E779" s="91"/>
      <c r="F779" s="91"/>
      <c r="G779" s="91"/>
      <c r="H779" s="96"/>
      <c r="I779" s="97"/>
      <c r="J779" s="91"/>
      <c r="K779" s="94"/>
      <c r="L779" s="104"/>
      <c r="M779" s="105"/>
      <c r="N779" s="93"/>
      <c r="O779" s="106"/>
      <c r="P779" s="93"/>
      <c r="Q779" s="93"/>
      <c r="R779" s="93"/>
      <c r="S779" s="110"/>
      <c r="T779" s="107"/>
      <c r="V779" s="91"/>
      <c r="W779" s="91"/>
      <c r="X779" s="91"/>
      <c r="Y779" s="91"/>
      <c r="Z779" s="91"/>
      <c r="AA779" s="91"/>
    </row>
    <row r="780" spans="3:27" x14ac:dyDescent="0.25">
      <c r="C780" s="95"/>
      <c r="D780" s="95"/>
      <c r="E780" s="91"/>
      <c r="F780" s="91"/>
      <c r="G780" s="91"/>
      <c r="H780" s="96"/>
      <c r="I780" s="97"/>
      <c r="J780" s="91"/>
      <c r="K780" s="94"/>
      <c r="L780" s="104"/>
      <c r="M780" s="105"/>
      <c r="N780" s="93"/>
      <c r="O780" s="106"/>
      <c r="P780" s="93"/>
      <c r="Q780" s="93"/>
      <c r="R780" s="93"/>
      <c r="S780" s="110"/>
      <c r="T780" s="107"/>
      <c r="V780" s="91"/>
      <c r="W780" s="91"/>
      <c r="X780" s="91"/>
      <c r="Y780" s="91"/>
      <c r="Z780" s="91"/>
      <c r="AA780" s="91"/>
    </row>
    <row r="781" spans="3:27" x14ac:dyDescent="0.25">
      <c r="C781" s="95"/>
      <c r="D781" s="95"/>
      <c r="E781" s="91"/>
      <c r="F781" s="91"/>
      <c r="G781" s="91"/>
      <c r="H781" s="96"/>
      <c r="I781" s="97"/>
      <c r="J781" s="91"/>
      <c r="K781" s="94"/>
      <c r="L781" s="104"/>
      <c r="M781" s="105"/>
      <c r="N781" s="93"/>
      <c r="O781" s="106"/>
      <c r="P781" s="93"/>
      <c r="Q781" s="93"/>
      <c r="R781" s="93"/>
      <c r="S781" s="110"/>
      <c r="T781" s="107"/>
      <c r="V781" s="91"/>
      <c r="W781" s="91"/>
      <c r="X781" s="91"/>
      <c r="Y781" s="91"/>
      <c r="Z781" s="91"/>
      <c r="AA781" s="91"/>
    </row>
    <row r="782" spans="3:27" x14ac:dyDescent="0.25">
      <c r="V782" s="91"/>
      <c r="W782" s="91"/>
      <c r="X782" s="91"/>
      <c r="Y782" s="91"/>
      <c r="Z782" s="91"/>
      <c r="AA782" s="91"/>
    </row>
    <row r="783" spans="3:27" x14ac:dyDescent="0.25">
      <c r="V783" s="91"/>
      <c r="W783" s="91"/>
      <c r="X783" s="91"/>
      <c r="Y783" s="91"/>
      <c r="Z783" s="91"/>
      <c r="AA783" s="91"/>
    </row>
    <row r="784" spans="3:27" x14ac:dyDescent="0.25">
      <c r="V784" s="91"/>
      <c r="W784" s="91"/>
      <c r="X784" s="91"/>
      <c r="Y784" s="91"/>
      <c r="Z784" s="91"/>
      <c r="AA784" s="91"/>
    </row>
    <row r="785" spans="22:27" x14ac:dyDescent="0.25">
      <c r="V785" s="91"/>
      <c r="W785" s="91"/>
      <c r="X785" s="91"/>
      <c r="Y785" s="91"/>
      <c r="Z785" s="91"/>
      <c r="AA785" s="91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W246"/>
  <sheetViews>
    <sheetView zoomScale="70" zoomScaleNormal="70" workbookViewId="0"/>
  </sheetViews>
  <sheetFormatPr baseColWidth="10" defaultRowHeight="15" x14ac:dyDescent="0.25"/>
  <cols>
    <col min="1" max="2" width="5.7109375" style="134" customWidth="1"/>
    <col min="3" max="3" width="13" style="136" customWidth="1"/>
    <col min="4" max="4" width="41.42578125" style="134" customWidth="1"/>
    <col min="5" max="5" width="12" style="145" bestFit="1" customWidth="1"/>
    <col min="6" max="6" width="33.85546875" style="134" customWidth="1"/>
    <col min="7" max="7" width="7.28515625" style="134" bestFit="1" customWidth="1"/>
    <col min="8" max="8" width="12" style="134" bestFit="1" customWidth="1"/>
    <col min="9" max="9" width="12" style="134" customWidth="1"/>
    <col min="10" max="11" width="18.28515625" style="145" customWidth="1"/>
    <col min="12" max="12" width="18.85546875" style="145" bestFit="1" customWidth="1"/>
    <col min="13" max="13" width="27.28515625" style="145" bestFit="1" customWidth="1"/>
    <col min="14" max="14" width="24.85546875" style="145" bestFit="1" customWidth="1"/>
    <col min="15" max="15" width="7.85546875" style="145" customWidth="1"/>
    <col min="16" max="16" width="14.28515625" style="145" bestFit="1" customWidth="1"/>
    <col min="17" max="17" width="7.85546875" style="134" bestFit="1" customWidth="1"/>
    <col min="18" max="18" width="8.140625" style="134" bestFit="1" customWidth="1"/>
    <col min="19" max="19" width="11.42578125" style="134"/>
    <col min="20" max="20" width="23.5703125" style="135" bestFit="1" customWidth="1"/>
    <col min="21" max="21" width="14.28515625" style="134" bestFit="1" customWidth="1"/>
    <col min="22" max="22" width="13.5703125" style="134" bestFit="1" customWidth="1"/>
    <col min="23" max="23" width="11.42578125" style="134"/>
    <col min="24" max="24" width="14.5703125" style="134" bestFit="1" customWidth="1"/>
    <col min="25" max="16384" width="11.42578125" style="134"/>
  </cols>
  <sheetData>
    <row r="1" spans="2:23" x14ac:dyDescent="0.25">
      <c r="C1" s="148"/>
    </row>
    <row r="2" spans="2:23" ht="26.25" x14ac:dyDescent="0.25">
      <c r="B2" s="92" t="s">
        <v>529</v>
      </c>
    </row>
    <row r="3" spans="2:23" x14ac:dyDescent="0.25">
      <c r="C3" s="149"/>
      <c r="W3" s="136"/>
    </row>
    <row r="4" spans="2:23" ht="26.25" x14ac:dyDescent="0.25">
      <c r="C4" s="92" t="s">
        <v>525</v>
      </c>
    </row>
    <row r="5" spans="2:23" x14ac:dyDescent="0.25">
      <c r="C5" s="151"/>
      <c r="D5" s="141"/>
      <c r="J5" s="146"/>
      <c r="K5" s="146"/>
      <c r="L5" s="146"/>
      <c r="M5" s="146"/>
      <c r="N5" s="146"/>
      <c r="O5" s="146"/>
      <c r="P5" s="146"/>
      <c r="Q5" s="143"/>
      <c r="S5" s="138"/>
    </row>
    <row r="6" spans="2:23" x14ac:dyDescent="0.25">
      <c r="C6" s="152" t="s">
        <v>488</v>
      </c>
      <c r="D6" s="102" t="s">
        <v>530</v>
      </c>
      <c r="E6" s="153" t="s">
        <v>509</v>
      </c>
      <c r="F6" s="102" t="s">
        <v>492</v>
      </c>
      <c r="G6" s="103" t="s">
        <v>501</v>
      </c>
      <c r="H6" s="103" t="s">
        <v>500</v>
      </c>
      <c r="I6" s="103" t="s">
        <v>531</v>
      </c>
      <c r="J6" s="109" t="s">
        <v>532</v>
      </c>
      <c r="K6" s="109" t="s">
        <v>512</v>
      </c>
      <c r="L6" s="103" t="s">
        <v>499</v>
      </c>
      <c r="M6" s="103" t="s">
        <v>533</v>
      </c>
      <c r="N6" s="103" t="s">
        <v>534</v>
      </c>
      <c r="O6" s="109" t="s">
        <v>82</v>
      </c>
      <c r="P6" s="103" t="s">
        <v>510</v>
      </c>
      <c r="Q6" s="143"/>
      <c r="R6" s="143"/>
    </row>
    <row r="7" spans="2:23" x14ac:dyDescent="0.25">
      <c r="C7" s="167"/>
      <c r="E7" s="173"/>
      <c r="F7" s="179"/>
      <c r="G7" s="134" t="str">
        <f>IF(C7="","",MONTH(C7))</f>
        <v/>
      </c>
      <c r="H7" s="105" t="str">
        <f>IF($G7="","",VLOOKUP($G7,APR.FP!$AJ$8:$AL$19,2,FALSE))</f>
        <v/>
      </c>
      <c r="I7" s="144" t="str">
        <f>IF($G7="","",VLOOKUP($G7,APR.FP!$AJ$8:$AL$19,3,FALSE))</f>
        <v/>
      </c>
      <c r="J7" s="147">
        <f>IF(C7="",0,DAYS360(C7,I7))</f>
        <v>0</v>
      </c>
      <c r="K7" s="138">
        <f>+E7*J7</f>
        <v>0</v>
      </c>
      <c r="L7" s="93" t="str">
        <f>IF(J7&lt;=30,"Dins Periode Legal","Fora Periode Legal")</f>
        <v>Dins Periode Legal</v>
      </c>
      <c r="M7" s="93" t="str">
        <f>CONCATENATE($H7," - ",L7)</f>
        <v xml:space="preserve"> - Dins Periode Legal</v>
      </c>
      <c r="N7" s="93" t="str">
        <f>CONCATENATE($H7," - Import Total")</f>
        <v xml:space="preserve"> - Import Total</v>
      </c>
      <c r="O7" s="110">
        <f>IF(H7="",0,E7/(VLOOKUP(N7,$T$11:$U$29,2,FALSE))*J7)</f>
        <v>0</v>
      </c>
      <c r="P7" s="107">
        <f>IF(G7="",0,1)</f>
        <v>0</v>
      </c>
      <c r="Q7" s="138"/>
      <c r="S7" s="138"/>
    </row>
    <row r="8" spans="2:23" x14ac:dyDescent="0.25">
      <c r="E8" s="173"/>
      <c r="F8" s="8"/>
      <c r="G8" s="194" t="str">
        <f t="shared" ref="G8:G9" si="0">IF(C8="","",MONTH(C8))</f>
        <v/>
      </c>
      <c r="H8" s="190" t="str">
        <f>IF($G8="","",VLOOKUP($G8,APR.FP!$AJ$8:$AL$19,2,FALSE))</f>
        <v/>
      </c>
      <c r="I8" s="144" t="str">
        <f>IF($G8="","",VLOOKUP($G8,APR.FP!$AJ$8:$AL$19,3,FALSE))</f>
        <v/>
      </c>
      <c r="J8" s="147">
        <f t="shared" ref="J8:J9" si="1">IF(C8="",0,DAYS360(C8,I8))</f>
        <v>0</v>
      </c>
      <c r="K8" s="138">
        <f t="shared" ref="K8:K9" si="2">+E8*J8</f>
        <v>0</v>
      </c>
      <c r="L8" s="187" t="str">
        <f t="shared" ref="L8:L9" si="3">IF(J8&lt;=30,"Dins Periode Legal","Fora Periode Legal")</f>
        <v>Dins Periode Legal</v>
      </c>
      <c r="M8" s="187" t="str">
        <f t="shared" ref="M8:M9" si="4">CONCATENATE($H8," - ",L8)</f>
        <v xml:space="preserve"> - Dins Periode Legal</v>
      </c>
      <c r="N8" s="187" t="str">
        <f t="shared" ref="N8:N10" si="5">CONCATENATE($H8," - Import Total")</f>
        <v xml:space="preserve"> - Import Total</v>
      </c>
      <c r="O8" s="193">
        <f t="shared" ref="O8:O9" si="6">IF(H8="",0,E8/(VLOOKUP(N8,$T$11:$U$29,2,FALSE))*J8)</f>
        <v>0</v>
      </c>
      <c r="P8" s="192">
        <f t="shared" ref="P8:P9" si="7">IF(G8="",0,1)</f>
        <v>0</v>
      </c>
      <c r="Q8" s="138"/>
      <c r="S8" s="138"/>
    </row>
    <row r="9" spans="2:23" x14ac:dyDescent="0.25">
      <c r="C9" s="167"/>
      <c r="E9" s="173"/>
      <c r="F9" s="8"/>
      <c r="G9" s="194" t="str">
        <f t="shared" si="0"/>
        <v/>
      </c>
      <c r="H9" s="190" t="str">
        <f>IF($G9="","",VLOOKUP($G9,APR.FP!$AJ$8:$AL$19,2,FALSE))</f>
        <v/>
      </c>
      <c r="I9" s="144" t="str">
        <f>IF($G9="","",VLOOKUP($G9,APR.FP!$AJ$8:$AL$19,3,FALSE))</f>
        <v/>
      </c>
      <c r="J9" s="147">
        <f t="shared" si="1"/>
        <v>0</v>
      </c>
      <c r="K9" s="138">
        <f t="shared" si="2"/>
        <v>0</v>
      </c>
      <c r="L9" s="187" t="str">
        <f t="shared" si="3"/>
        <v>Dins Periode Legal</v>
      </c>
      <c r="M9" s="187" t="str">
        <f t="shared" si="4"/>
        <v xml:space="preserve"> - Dins Periode Legal</v>
      </c>
      <c r="N9" s="187" t="str">
        <f t="shared" si="5"/>
        <v xml:space="preserve"> - Import Total</v>
      </c>
      <c r="O9" s="193">
        <f t="shared" si="6"/>
        <v>0</v>
      </c>
      <c r="P9" s="192">
        <f t="shared" si="7"/>
        <v>0</v>
      </c>
      <c r="Q9" s="138"/>
      <c r="T9" s="91" t="s">
        <v>500</v>
      </c>
      <c r="U9" s="98" t="s">
        <v>509</v>
      </c>
      <c r="V9" s="98" t="s">
        <v>82</v>
      </c>
      <c r="W9" s="98" t="s">
        <v>510</v>
      </c>
    </row>
    <row r="10" spans="2:23" x14ac:dyDescent="0.25">
      <c r="C10" s="167"/>
      <c r="E10" s="173"/>
      <c r="F10" s="8"/>
      <c r="G10" s="194" t="str">
        <f t="shared" ref="G10" si="8">IF(C10="","",MONTH(C10))</f>
        <v/>
      </c>
      <c r="H10" s="190" t="str">
        <f>IF($G10="","",VLOOKUP($G10,APR.FP!$AJ$8:$AL$19,2,FALSE))</f>
        <v/>
      </c>
      <c r="I10" s="144" t="str">
        <f>IF($G10="","",VLOOKUP($G10,APR.FP!$AJ$8:$AL$19,3,FALSE))</f>
        <v/>
      </c>
      <c r="J10" s="147">
        <f t="shared" ref="J10" si="9">IF(C10="",0,DAYS360(C10,I10))</f>
        <v>0</v>
      </c>
      <c r="K10" s="138">
        <f t="shared" ref="K10" si="10">+E10*J10</f>
        <v>0</v>
      </c>
      <c r="L10" s="187" t="str">
        <f t="shared" ref="L10" si="11">IF(J10&lt;=30,"Dins Periode Legal","Fora Periode Legal")</f>
        <v>Dins Periode Legal</v>
      </c>
      <c r="M10" s="187" t="str">
        <f t="shared" ref="M10" si="12">CONCATENATE($H10," - ",L10)</f>
        <v xml:space="preserve"> - Dins Periode Legal</v>
      </c>
      <c r="N10" s="187" t="str">
        <f t="shared" si="5"/>
        <v xml:space="preserve"> - Import Total</v>
      </c>
      <c r="O10" s="193">
        <f t="shared" ref="O10" si="13">IF(H10="",0,E10/(VLOOKUP(N10,$T$11:$U$29,2,FALSE))*J10)</f>
        <v>0</v>
      </c>
      <c r="P10" s="192">
        <f t="shared" ref="P10" si="14">IF(G10="",0,1)</f>
        <v>0</v>
      </c>
      <c r="Q10" s="138"/>
      <c r="T10" s="91"/>
      <c r="U10" s="91"/>
      <c r="V10" s="91"/>
      <c r="W10" s="91"/>
    </row>
    <row r="11" spans="2:23" x14ac:dyDescent="0.25">
      <c r="C11" s="167"/>
      <c r="E11" s="173"/>
      <c r="F11" s="8"/>
      <c r="H11" s="105"/>
      <c r="I11" s="144"/>
      <c r="J11" s="147"/>
      <c r="K11" s="138"/>
      <c r="L11" s="93"/>
      <c r="M11" s="93"/>
      <c r="N11" s="93"/>
      <c r="O11" s="110"/>
      <c r="P11" s="107"/>
      <c r="Q11" s="138"/>
      <c r="T11" s="101" t="s">
        <v>508</v>
      </c>
      <c r="U11" s="106">
        <f>SUMIF($N:$N,$T11,$E:$E)</f>
        <v>0</v>
      </c>
      <c r="V11" s="106">
        <f>SUMIF(N:N,T11,O:O)</f>
        <v>0</v>
      </c>
      <c r="W11" s="106">
        <f>SUMIF(N:N,T11,P:P)</f>
        <v>0</v>
      </c>
    </row>
    <row r="12" spans="2:23" x14ac:dyDescent="0.25">
      <c r="C12" s="167"/>
      <c r="E12" s="173"/>
      <c r="F12" s="8"/>
      <c r="H12" s="105"/>
      <c r="I12" s="144"/>
      <c r="J12" s="147"/>
      <c r="K12" s="138"/>
      <c r="L12" s="93"/>
      <c r="M12" s="93"/>
      <c r="N12" s="93"/>
      <c r="O12" s="110"/>
      <c r="P12" s="107"/>
      <c r="Q12" s="138"/>
      <c r="T12" s="101" t="s">
        <v>506</v>
      </c>
      <c r="U12" s="106">
        <f>SUMIF($M:$M,$T12,$E:$E)</f>
        <v>0</v>
      </c>
      <c r="V12" s="106">
        <f>SUMIF(M:M,T12,O:O)</f>
        <v>0</v>
      </c>
      <c r="W12" s="106">
        <f>SUMIF(M:M,T12,P:P)</f>
        <v>0</v>
      </c>
    </row>
    <row r="13" spans="2:23" x14ac:dyDescent="0.25">
      <c r="F13" s="140"/>
      <c r="H13" s="105"/>
      <c r="I13" s="144"/>
      <c r="J13" s="147"/>
      <c r="K13" s="138"/>
      <c r="L13" s="93"/>
      <c r="M13" s="93"/>
      <c r="N13" s="93"/>
      <c r="O13" s="110"/>
      <c r="P13" s="107"/>
      <c r="Q13" s="138"/>
      <c r="T13" s="101" t="s">
        <v>507</v>
      </c>
      <c r="U13" s="106">
        <f>SUMIF($M:$M,$T13,$E:$E)</f>
        <v>0</v>
      </c>
      <c r="V13" s="106">
        <f>SUMIF(M:M,T13,O:O)</f>
        <v>0</v>
      </c>
      <c r="W13" s="106">
        <f>SUMIF(M:M,T13,P:P)</f>
        <v>0</v>
      </c>
    </row>
    <row r="14" spans="2:23" x14ac:dyDescent="0.25">
      <c r="F14" s="140"/>
      <c r="H14" s="105"/>
      <c r="I14" s="144"/>
      <c r="J14" s="147"/>
      <c r="K14" s="138"/>
      <c r="L14" s="93"/>
      <c r="M14" s="93"/>
      <c r="N14" s="93"/>
      <c r="O14" s="110"/>
      <c r="P14" s="107"/>
      <c r="Q14" s="138"/>
      <c r="T14" s="101" t="s">
        <v>538</v>
      </c>
      <c r="U14" s="106">
        <f>SUMIF($N:$N,T11,$K:$K)</f>
        <v>0</v>
      </c>
      <c r="V14" s="106"/>
      <c r="W14" s="106"/>
    </row>
    <row r="15" spans="2:23" x14ac:dyDescent="0.25">
      <c r="F15" s="140"/>
      <c r="H15" s="105"/>
      <c r="I15" s="144"/>
      <c r="J15" s="147"/>
      <c r="K15" s="138"/>
      <c r="L15" s="93"/>
      <c r="M15" s="93"/>
      <c r="N15" s="93"/>
      <c r="O15" s="110"/>
      <c r="P15" s="107"/>
      <c r="Q15" s="138"/>
      <c r="T15" s="91"/>
    </row>
    <row r="16" spans="2:23" x14ac:dyDescent="0.25">
      <c r="F16" s="140"/>
      <c r="H16" s="105"/>
      <c r="I16" s="144"/>
      <c r="J16" s="147"/>
      <c r="K16" s="138"/>
      <c r="L16" s="93"/>
      <c r="M16" s="93"/>
      <c r="N16" s="93"/>
      <c r="O16" s="110"/>
      <c r="P16" s="107"/>
      <c r="Q16" s="138"/>
      <c r="T16" s="101" t="s">
        <v>513</v>
      </c>
      <c r="U16" s="106">
        <f>SUMIF($N:$N,$T16,$E:$E)</f>
        <v>0</v>
      </c>
      <c r="V16" s="106">
        <f>SUMIF(N:N,T16,O:O)</f>
        <v>0</v>
      </c>
      <c r="W16" s="106">
        <f>SUMIF(N:N,T16,P:P)</f>
        <v>0</v>
      </c>
    </row>
    <row r="17" spans="6:23" x14ac:dyDescent="0.25">
      <c r="F17" s="140"/>
      <c r="H17" s="105"/>
      <c r="I17" s="144"/>
      <c r="J17" s="147"/>
      <c r="K17" s="138"/>
      <c r="L17" s="93"/>
      <c r="M17" s="93"/>
      <c r="N17" s="93"/>
      <c r="O17" s="110"/>
      <c r="P17" s="107"/>
      <c r="Q17" s="138"/>
      <c r="T17" s="101" t="s">
        <v>514</v>
      </c>
      <c r="U17" s="106">
        <f>SUMIF($M:$M,$T17,$E:$E)</f>
        <v>0</v>
      </c>
      <c r="V17" s="106">
        <f>SUMIF(M:M,T17,O:O)</f>
        <v>0</v>
      </c>
      <c r="W17" s="106">
        <f>SUMIF(M:M,T17,P:P)</f>
        <v>0</v>
      </c>
    </row>
    <row r="18" spans="6:23" x14ac:dyDescent="0.25">
      <c r="F18" s="140"/>
      <c r="H18" s="105"/>
      <c r="I18" s="144"/>
      <c r="J18" s="147"/>
      <c r="K18" s="138"/>
      <c r="L18" s="93"/>
      <c r="M18" s="93"/>
      <c r="N18" s="93"/>
      <c r="O18" s="110"/>
      <c r="P18" s="107"/>
      <c r="Q18" s="138"/>
      <c r="T18" s="101" t="s">
        <v>515</v>
      </c>
      <c r="U18" s="106">
        <f>SUMIF($M:$M,$T18,$E:$E)</f>
        <v>0</v>
      </c>
      <c r="V18" s="106">
        <f>SUMIF(M:M,T18,O:O)</f>
        <v>0</v>
      </c>
      <c r="W18" s="106">
        <f>SUMIF(M:M,T18,P:P)</f>
        <v>0</v>
      </c>
    </row>
    <row r="19" spans="6:23" x14ac:dyDescent="0.25">
      <c r="F19" s="140"/>
      <c r="H19" s="105"/>
      <c r="I19" s="144"/>
      <c r="J19" s="147"/>
      <c r="K19" s="138"/>
      <c r="L19" s="93"/>
      <c r="M19" s="93"/>
      <c r="N19" s="93"/>
      <c r="O19" s="110"/>
      <c r="P19" s="107"/>
      <c r="Q19" s="138"/>
      <c r="T19" s="101" t="s">
        <v>539</v>
      </c>
      <c r="U19" s="106">
        <f>SUMIF($N:$N,T16,$K:$K)</f>
        <v>0</v>
      </c>
      <c r="V19" s="91"/>
      <c r="W19" s="91"/>
    </row>
    <row r="20" spans="6:23" x14ac:dyDescent="0.25">
      <c r="F20" s="140"/>
      <c r="H20" s="105"/>
      <c r="I20" s="144"/>
      <c r="J20" s="147"/>
      <c r="K20" s="138"/>
      <c r="L20" s="93"/>
      <c r="M20" s="93"/>
      <c r="N20" s="93"/>
      <c r="O20" s="110"/>
      <c r="P20" s="107"/>
      <c r="Q20" s="138"/>
      <c r="T20" s="91"/>
    </row>
    <row r="21" spans="6:23" x14ac:dyDescent="0.25">
      <c r="F21" s="140"/>
      <c r="H21" s="105"/>
      <c r="I21" s="144"/>
      <c r="J21" s="147"/>
      <c r="K21" s="138"/>
      <c r="L21" s="93"/>
      <c r="M21" s="93"/>
      <c r="N21" s="93"/>
      <c r="O21" s="110"/>
      <c r="P21" s="107"/>
      <c r="Q21" s="138"/>
      <c r="T21" s="101" t="s">
        <v>516</v>
      </c>
      <c r="U21" s="106">
        <f>SUMIF($N:$N,$T21,$E:$E)</f>
        <v>0</v>
      </c>
      <c r="V21" s="106">
        <f>SUMIF(N:N,T21,O:O)</f>
        <v>0</v>
      </c>
      <c r="W21" s="106">
        <f>SUMIF(N:N,T21,P:P)</f>
        <v>0</v>
      </c>
    </row>
    <row r="22" spans="6:23" x14ac:dyDescent="0.25">
      <c r="F22" s="140"/>
      <c r="H22" s="105"/>
      <c r="I22" s="144"/>
      <c r="J22" s="147"/>
      <c r="K22" s="138"/>
      <c r="L22" s="93"/>
      <c r="M22" s="93"/>
      <c r="N22" s="93"/>
      <c r="O22" s="110"/>
      <c r="P22" s="107"/>
      <c r="Q22" s="138"/>
      <c r="T22" s="101" t="s">
        <v>517</v>
      </c>
      <c r="U22" s="106">
        <f>SUMIF($M:$M,$T22,$E:$E)</f>
        <v>0</v>
      </c>
      <c r="V22" s="106">
        <f>SUMIF(M:M,T22,O:O)</f>
        <v>0</v>
      </c>
      <c r="W22" s="106">
        <f>SUMIF(M:M,T22,P:P)</f>
        <v>0</v>
      </c>
    </row>
    <row r="23" spans="6:23" x14ac:dyDescent="0.25">
      <c r="F23" s="140"/>
      <c r="H23" s="105"/>
      <c r="I23" s="144"/>
      <c r="J23" s="147"/>
      <c r="K23" s="138"/>
      <c r="L23" s="93"/>
      <c r="M23" s="93"/>
      <c r="N23" s="93"/>
      <c r="O23" s="110"/>
      <c r="P23" s="107"/>
      <c r="Q23" s="138"/>
      <c r="T23" s="101" t="s">
        <v>518</v>
      </c>
      <c r="U23" s="106">
        <f>SUMIF($M:$M,$T23,$E:$E)</f>
        <v>0</v>
      </c>
      <c r="V23" s="106">
        <f>SUMIF(M:M,T23,O:O)</f>
        <v>0</v>
      </c>
      <c r="W23" s="106">
        <f>SUMIF(M:M,T23,P:P)</f>
        <v>0</v>
      </c>
    </row>
    <row r="24" spans="6:23" x14ac:dyDescent="0.25">
      <c r="F24" s="140"/>
      <c r="H24" s="105"/>
      <c r="I24" s="144"/>
      <c r="J24" s="147"/>
      <c r="K24" s="138"/>
      <c r="L24" s="93"/>
      <c r="M24" s="93"/>
      <c r="N24" s="93"/>
      <c r="O24" s="110"/>
      <c r="P24" s="107"/>
      <c r="Q24" s="138"/>
      <c r="T24" s="101" t="s">
        <v>540</v>
      </c>
      <c r="U24" s="106">
        <f>SUMIF($N:$N,T21,$K:$K)</f>
        <v>0</v>
      </c>
      <c r="V24" s="91"/>
      <c r="W24" s="91"/>
    </row>
    <row r="25" spans="6:23" x14ac:dyDescent="0.25">
      <c r="F25" s="140"/>
      <c r="H25" s="105"/>
      <c r="I25" s="144"/>
      <c r="J25" s="147"/>
      <c r="K25" s="138"/>
      <c r="L25" s="93"/>
      <c r="M25" s="93"/>
      <c r="N25" s="93"/>
      <c r="O25" s="110"/>
      <c r="P25" s="107"/>
      <c r="Q25" s="138"/>
      <c r="T25" s="91"/>
    </row>
    <row r="26" spans="6:23" x14ac:dyDescent="0.25">
      <c r="F26" s="140"/>
      <c r="H26" s="105"/>
      <c r="I26" s="144"/>
      <c r="J26" s="147"/>
      <c r="K26" s="138"/>
      <c r="L26" s="93"/>
      <c r="M26" s="93"/>
      <c r="N26" s="93"/>
      <c r="O26" s="110"/>
      <c r="P26" s="107"/>
      <c r="Q26" s="138"/>
      <c r="T26" s="101" t="s">
        <v>519</v>
      </c>
      <c r="U26" s="106">
        <f>SUMIF($N:$N,$T26,$E:$E)</f>
        <v>0</v>
      </c>
      <c r="V26" s="106">
        <f>SUMIF(N:N,T26,O:O)</f>
        <v>0</v>
      </c>
      <c r="W26" s="106">
        <f>SUMIF(N:N,T26,P:P)</f>
        <v>0</v>
      </c>
    </row>
    <row r="27" spans="6:23" x14ac:dyDescent="0.25">
      <c r="F27" s="140"/>
      <c r="H27" s="105"/>
      <c r="I27" s="144"/>
      <c r="J27" s="147"/>
      <c r="K27" s="138"/>
      <c r="L27" s="93"/>
      <c r="M27" s="93"/>
      <c r="N27" s="93"/>
      <c r="O27" s="110"/>
      <c r="P27" s="107"/>
      <c r="Q27" s="138"/>
      <c r="T27" s="101" t="s">
        <v>520</v>
      </c>
      <c r="U27" s="106">
        <f>SUMIF($M:$M,$T27,$E:$E)</f>
        <v>0</v>
      </c>
      <c r="V27" s="106">
        <f>SUMIF(M:M,T27,O:O)</f>
        <v>0</v>
      </c>
      <c r="W27" s="106">
        <f>SUMIF(M:M,T27,P:P)</f>
        <v>0</v>
      </c>
    </row>
    <row r="28" spans="6:23" x14ac:dyDescent="0.25">
      <c r="F28" s="140"/>
      <c r="H28" s="105"/>
      <c r="I28" s="144"/>
      <c r="J28" s="147"/>
      <c r="K28" s="138"/>
      <c r="L28" s="93"/>
      <c r="M28" s="93"/>
      <c r="N28" s="93"/>
      <c r="O28" s="110"/>
      <c r="P28" s="107"/>
      <c r="Q28" s="138"/>
      <c r="T28" s="101" t="s">
        <v>521</v>
      </c>
      <c r="U28" s="106">
        <f>SUMIF($M:$M,$T28,$E:$E)</f>
        <v>0</v>
      </c>
      <c r="V28" s="106">
        <f>SUMIF(M:M,T28,O:O)</f>
        <v>0</v>
      </c>
      <c r="W28" s="106">
        <f>SUMIF(M:M,T28,P:P)</f>
        <v>0</v>
      </c>
    </row>
    <row r="29" spans="6:23" x14ac:dyDescent="0.25">
      <c r="F29" s="140"/>
      <c r="H29" s="105"/>
      <c r="I29" s="144"/>
      <c r="J29" s="147"/>
      <c r="K29" s="138"/>
      <c r="L29" s="93"/>
      <c r="M29" s="93"/>
      <c r="N29" s="93"/>
      <c r="O29" s="110"/>
      <c r="P29" s="107"/>
      <c r="Q29" s="138"/>
      <c r="T29" s="101" t="s">
        <v>541</v>
      </c>
      <c r="U29" s="106">
        <f>SUMIF($N:$N,T26,$K:$K)</f>
        <v>0</v>
      </c>
      <c r="V29" s="137"/>
      <c r="W29" s="139"/>
    </row>
    <row r="30" spans="6:23" x14ac:dyDescent="0.25">
      <c r="F30" s="140"/>
      <c r="H30" s="105"/>
      <c r="I30" s="144"/>
      <c r="J30" s="147"/>
      <c r="K30" s="138"/>
      <c r="L30" s="93"/>
      <c r="M30" s="93"/>
      <c r="N30" s="93"/>
      <c r="O30" s="110"/>
      <c r="P30" s="107"/>
      <c r="Q30" s="138"/>
      <c r="U30" s="137"/>
      <c r="V30" s="137"/>
      <c r="W30" s="139"/>
    </row>
    <row r="31" spans="6:23" x14ac:dyDescent="0.25">
      <c r="F31" s="140"/>
      <c r="H31" s="105"/>
      <c r="I31" s="144"/>
      <c r="J31" s="147"/>
      <c r="K31" s="138"/>
      <c r="L31" s="93"/>
      <c r="M31" s="93"/>
      <c r="N31" s="93"/>
      <c r="O31" s="110"/>
      <c r="P31" s="107"/>
      <c r="Q31" s="138"/>
      <c r="U31" s="137"/>
      <c r="V31" s="137"/>
      <c r="W31" s="139"/>
    </row>
    <row r="32" spans="6:23" x14ac:dyDescent="0.25">
      <c r="H32" s="105"/>
      <c r="I32" s="144"/>
      <c r="J32" s="147"/>
      <c r="K32" s="138"/>
      <c r="L32" s="93"/>
      <c r="M32" s="93"/>
      <c r="N32" s="93"/>
      <c r="O32" s="110"/>
      <c r="P32" s="107"/>
      <c r="Q32" s="138"/>
      <c r="U32" s="137"/>
      <c r="V32" s="137"/>
      <c r="W32" s="139"/>
    </row>
    <row r="33" spans="6:23" x14ac:dyDescent="0.25">
      <c r="F33" s="140"/>
      <c r="H33" s="105"/>
      <c r="I33" s="144"/>
      <c r="J33" s="147"/>
      <c r="K33" s="138"/>
      <c r="L33" s="93"/>
      <c r="M33" s="93"/>
      <c r="N33" s="93"/>
      <c r="O33" s="110"/>
      <c r="P33" s="107"/>
      <c r="Q33" s="138"/>
      <c r="U33" s="137"/>
      <c r="V33" s="137"/>
      <c r="W33" s="139"/>
    </row>
    <row r="34" spans="6:23" x14ac:dyDescent="0.25">
      <c r="H34" s="105"/>
      <c r="I34" s="144"/>
      <c r="J34" s="147"/>
      <c r="K34" s="138"/>
      <c r="L34" s="93"/>
      <c r="M34" s="93"/>
      <c r="N34" s="93"/>
      <c r="O34" s="110"/>
      <c r="P34" s="107"/>
      <c r="Q34" s="138"/>
      <c r="U34" s="137"/>
      <c r="V34" s="137"/>
      <c r="W34" s="139"/>
    </row>
    <row r="35" spans="6:23" x14ac:dyDescent="0.25">
      <c r="F35" s="140"/>
      <c r="H35" s="105"/>
      <c r="I35" s="144"/>
      <c r="J35" s="147"/>
      <c r="K35" s="138"/>
      <c r="L35" s="93"/>
      <c r="M35" s="93"/>
      <c r="N35" s="93"/>
      <c r="O35" s="110"/>
      <c r="P35" s="107"/>
      <c r="Q35" s="138"/>
      <c r="U35" s="137"/>
      <c r="V35" s="137"/>
      <c r="W35" s="139"/>
    </row>
    <row r="36" spans="6:23" x14ac:dyDescent="0.25">
      <c r="F36" s="140"/>
      <c r="H36" s="105"/>
      <c r="I36" s="144"/>
      <c r="J36" s="147"/>
      <c r="K36" s="138"/>
      <c r="L36" s="93"/>
      <c r="M36" s="93"/>
      <c r="N36" s="93"/>
      <c r="O36" s="110"/>
      <c r="P36" s="107"/>
      <c r="Q36" s="138"/>
      <c r="U36" s="137"/>
      <c r="V36" s="137"/>
      <c r="W36" s="139"/>
    </row>
    <row r="37" spans="6:23" x14ac:dyDescent="0.25">
      <c r="F37" s="140"/>
      <c r="H37" s="105"/>
      <c r="I37" s="144"/>
      <c r="J37" s="147"/>
      <c r="K37" s="138"/>
      <c r="L37" s="93"/>
      <c r="M37" s="93"/>
      <c r="N37" s="93"/>
      <c r="O37" s="110"/>
      <c r="P37" s="107"/>
      <c r="Q37" s="138"/>
      <c r="U37" s="137"/>
      <c r="V37" s="137"/>
      <c r="W37" s="139"/>
    </row>
    <row r="38" spans="6:23" x14ac:dyDescent="0.25">
      <c r="F38" s="140"/>
      <c r="H38" s="105"/>
      <c r="I38" s="144"/>
      <c r="J38" s="147"/>
      <c r="K38" s="138"/>
      <c r="L38" s="93"/>
      <c r="M38" s="93"/>
      <c r="N38" s="93"/>
      <c r="O38" s="110"/>
      <c r="P38" s="107"/>
      <c r="Q38" s="138"/>
      <c r="U38" s="137"/>
      <c r="V38" s="137"/>
      <c r="W38" s="139"/>
    </row>
    <row r="39" spans="6:23" x14ac:dyDescent="0.25">
      <c r="F39" s="140"/>
      <c r="H39" s="105"/>
      <c r="I39" s="144"/>
      <c r="J39" s="147"/>
      <c r="K39" s="138"/>
      <c r="L39" s="93"/>
      <c r="M39" s="93"/>
      <c r="N39" s="93"/>
      <c r="O39" s="110"/>
      <c r="P39" s="107"/>
      <c r="Q39" s="138"/>
      <c r="U39" s="137"/>
      <c r="V39" s="137"/>
      <c r="W39" s="139"/>
    </row>
    <row r="40" spans="6:23" x14ac:dyDescent="0.25">
      <c r="F40" s="140"/>
      <c r="H40" s="105"/>
      <c r="I40" s="144"/>
      <c r="J40" s="147"/>
      <c r="K40" s="138"/>
      <c r="L40" s="93"/>
      <c r="M40" s="93"/>
      <c r="N40" s="93"/>
      <c r="O40" s="110"/>
      <c r="P40" s="107"/>
      <c r="Q40" s="138"/>
      <c r="U40" s="137"/>
      <c r="V40" s="137"/>
      <c r="W40" s="139"/>
    </row>
    <row r="41" spans="6:23" x14ac:dyDescent="0.25">
      <c r="F41" s="140"/>
      <c r="H41" s="105"/>
      <c r="I41" s="144"/>
      <c r="J41" s="147"/>
      <c r="K41" s="138"/>
      <c r="L41" s="93"/>
      <c r="M41" s="93"/>
      <c r="N41" s="93"/>
      <c r="O41" s="110"/>
      <c r="P41" s="107"/>
      <c r="Q41" s="138"/>
      <c r="U41" s="137"/>
      <c r="V41" s="137"/>
      <c r="W41" s="139"/>
    </row>
    <row r="42" spans="6:23" x14ac:dyDescent="0.25">
      <c r="F42" s="140"/>
      <c r="H42" s="105"/>
      <c r="I42" s="144"/>
      <c r="J42" s="147"/>
      <c r="K42" s="138"/>
      <c r="L42" s="93"/>
      <c r="M42" s="93"/>
      <c r="N42" s="93"/>
      <c r="O42" s="110"/>
      <c r="P42" s="107"/>
      <c r="Q42" s="138"/>
      <c r="U42" s="137"/>
      <c r="V42" s="137"/>
      <c r="W42" s="139"/>
    </row>
    <row r="43" spans="6:23" x14ac:dyDescent="0.25">
      <c r="F43" s="140"/>
      <c r="H43" s="105"/>
      <c r="I43" s="144"/>
      <c r="J43" s="147"/>
      <c r="K43" s="138"/>
      <c r="L43" s="93"/>
      <c r="M43" s="93"/>
      <c r="N43" s="93"/>
      <c r="O43" s="110"/>
      <c r="P43" s="107"/>
      <c r="Q43" s="138"/>
      <c r="U43" s="137"/>
      <c r="V43" s="137"/>
      <c r="W43" s="139"/>
    </row>
    <row r="44" spans="6:23" x14ac:dyDescent="0.25">
      <c r="F44" s="140"/>
      <c r="H44" s="105"/>
      <c r="I44" s="144"/>
      <c r="J44" s="147"/>
      <c r="K44" s="138"/>
      <c r="L44" s="93"/>
      <c r="M44" s="93"/>
      <c r="N44" s="93"/>
      <c r="O44" s="110"/>
      <c r="P44" s="107"/>
      <c r="Q44" s="138"/>
      <c r="U44" s="137"/>
      <c r="V44" s="137"/>
      <c r="W44" s="139"/>
    </row>
    <row r="45" spans="6:23" x14ac:dyDescent="0.25">
      <c r="F45" s="140"/>
      <c r="H45" s="105"/>
      <c r="I45" s="144"/>
      <c r="J45" s="147"/>
      <c r="K45" s="138"/>
      <c r="L45" s="93"/>
      <c r="M45" s="93"/>
      <c r="N45" s="93"/>
      <c r="O45" s="110"/>
      <c r="P45" s="107"/>
      <c r="Q45" s="138"/>
      <c r="U45" s="137"/>
      <c r="V45" s="137"/>
      <c r="W45" s="139"/>
    </row>
    <row r="46" spans="6:23" x14ac:dyDescent="0.25">
      <c r="F46" s="140"/>
      <c r="H46" s="105"/>
      <c r="I46" s="144"/>
      <c r="J46" s="147"/>
      <c r="K46" s="138"/>
      <c r="L46" s="93"/>
      <c r="M46" s="93"/>
      <c r="N46" s="93"/>
      <c r="O46" s="110"/>
      <c r="P46" s="107"/>
      <c r="Q46" s="138"/>
      <c r="U46" s="137"/>
      <c r="V46" s="137"/>
      <c r="W46" s="139"/>
    </row>
    <row r="47" spans="6:23" x14ac:dyDescent="0.25">
      <c r="F47" s="140"/>
      <c r="H47" s="105"/>
      <c r="I47" s="144"/>
      <c r="J47" s="147"/>
      <c r="K47" s="138"/>
      <c r="L47" s="93"/>
      <c r="M47" s="93"/>
      <c r="N47" s="93"/>
      <c r="O47" s="110"/>
      <c r="P47" s="107"/>
      <c r="Q47" s="138"/>
      <c r="U47" s="137"/>
      <c r="V47" s="137"/>
      <c r="W47" s="139"/>
    </row>
    <row r="48" spans="6:23" x14ac:dyDescent="0.25">
      <c r="F48" s="140"/>
      <c r="H48" s="105"/>
      <c r="I48" s="144"/>
      <c r="J48" s="147"/>
      <c r="K48" s="138"/>
      <c r="L48" s="93"/>
      <c r="M48" s="93"/>
      <c r="N48" s="93"/>
      <c r="O48" s="110"/>
      <c r="P48" s="107"/>
      <c r="Q48" s="138"/>
      <c r="V48" s="137"/>
      <c r="W48" s="139"/>
    </row>
    <row r="49" spans="6:23" x14ac:dyDescent="0.25">
      <c r="F49" s="140"/>
      <c r="H49" s="105"/>
      <c r="I49" s="144"/>
      <c r="J49" s="147"/>
      <c r="K49" s="138"/>
      <c r="L49" s="93"/>
      <c r="M49" s="93"/>
      <c r="N49" s="93"/>
      <c r="O49" s="110"/>
      <c r="P49" s="107"/>
      <c r="Q49" s="138"/>
      <c r="V49" s="137"/>
      <c r="W49" s="139"/>
    </row>
    <row r="50" spans="6:23" x14ac:dyDescent="0.25">
      <c r="F50" s="140"/>
      <c r="H50" s="105"/>
      <c r="I50" s="144"/>
      <c r="J50" s="147"/>
      <c r="K50" s="138"/>
      <c r="L50" s="93"/>
      <c r="M50" s="93"/>
      <c r="N50" s="93"/>
      <c r="O50" s="110"/>
      <c r="P50" s="107"/>
      <c r="Q50" s="138"/>
      <c r="V50" s="137"/>
      <c r="W50" s="139"/>
    </row>
    <row r="51" spans="6:23" x14ac:dyDescent="0.25">
      <c r="F51" s="140"/>
      <c r="H51" s="105"/>
      <c r="I51" s="144"/>
      <c r="J51" s="147"/>
      <c r="K51" s="138"/>
      <c r="L51" s="93"/>
      <c r="M51" s="93"/>
      <c r="N51" s="93"/>
      <c r="O51" s="110"/>
      <c r="P51" s="107"/>
      <c r="Q51" s="138"/>
      <c r="V51" s="137"/>
      <c r="W51" s="139"/>
    </row>
    <row r="52" spans="6:23" x14ac:dyDescent="0.25">
      <c r="F52" s="140"/>
      <c r="H52" s="105"/>
      <c r="I52" s="144"/>
      <c r="J52" s="147"/>
      <c r="K52" s="138"/>
      <c r="L52" s="93"/>
      <c r="M52" s="93"/>
      <c r="N52" s="93"/>
      <c r="O52" s="110"/>
      <c r="P52" s="107"/>
      <c r="Q52" s="138"/>
      <c r="V52" s="137"/>
      <c r="W52" s="139"/>
    </row>
    <row r="53" spans="6:23" x14ac:dyDescent="0.25">
      <c r="F53" s="140"/>
      <c r="H53" s="105"/>
      <c r="I53" s="144"/>
      <c r="J53" s="147"/>
      <c r="K53" s="138"/>
      <c r="L53" s="93"/>
      <c r="M53" s="93"/>
      <c r="N53" s="93"/>
      <c r="O53" s="110"/>
      <c r="P53" s="107"/>
      <c r="Q53" s="138"/>
      <c r="V53" s="137"/>
      <c r="W53" s="139"/>
    </row>
    <row r="54" spans="6:23" x14ac:dyDescent="0.25">
      <c r="F54" s="140"/>
      <c r="H54" s="105"/>
      <c r="I54" s="144"/>
      <c r="J54" s="147"/>
      <c r="K54" s="138"/>
      <c r="L54" s="93"/>
      <c r="M54" s="93"/>
      <c r="N54" s="93"/>
      <c r="O54" s="110"/>
      <c r="P54" s="107"/>
      <c r="Q54" s="138"/>
      <c r="V54" s="137"/>
      <c r="W54" s="139"/>
    </row>
    <row r="55" spans="6:23" x14ac:dyDescent="0.25">
      <c r="F55" s="140"/>
      <c r="H55" s="105"/>
      <c r="I55" s="144"/>
      <c r="J55" s="147"/>
      <c r="K55" s="138"/>
      <c r="L55" s="93"/>
      <c r="M55" s="93"/>
      <c r="N55" s="93"/>
      <c r="O55" s="110"/>
      <c r="P55" s="107"/>
      <c r="Q55" s="138"/>
      <c r="V55" s="137"/>
      <c r="W55" s="139"/>
    </row>
    <row r="56" spans="6:23" x14ac:dyDescent="0.25">
      <c r="F56" s="140"/>
      <c r="H56" s="105"/>
      <c r="I56" s="144"/>
      <c r="J56" s="147"/>
      <c r="K56" s="138"/>
      <c r="L56" s="93"/>
      <c r="M56" s="93"/>
      <c r="N56" s="93"/>
      <c r="O56" s="110"/>
      <c r="P56" s="107"/>
      <c r="Q56" s="138"/>
      <c r="V56" s="137"/>
      <c r="W56" s="139"/>
    </row>
    <row r="57" spans="6:23" x14ac:dyDescent="0.25">
      <c r="F57" s="140"/>
      <c r="H57" s="105"/>
      <c r="I57" s="144"/>
      <c r="J57" s="147"/>
      <c r="K57" s="138"/>
      <c r="L57" s="93"/>
      <c r="M57" s="93"/>
      <c r="N57" s="93"/>
      <c r="O57" s="110"/>
      <c r="P57" s="107"/>
      <c r="Q57" s="138"/>
      <c r="V57" s="137"/>
      <c r="W57" s="139"/>
    </row>
    <row r="58" spans="6:23" x14ac:dyDescent="0.25">
      <c r="F58" s="140"/>
      <c r="H58" s="105"/>
      <c r="I58" s="144"/>
      <c r="J58" s="147"/>
      <c r="K58" s="138"/>
      <c r="L58" s="93"/>
      <c r="M58" s="93"/>
      <c r="N58" s="93"/>
      <c r="O58" s="110"/>
      <c r="P58" s="107"/>
      <c r="Q58" s="138"/>
      <c r="V58" s="137"/>
      <c r="W58" s="139"/>
    </row>
    <row r="59" spans="6:23" x14ac:dyDescent="0.25">
      <c r="F59" s="140"/>
      <c r="H59" s="105"/>
      <c r="I59" s="144"/>
      <c r="J59" s="147"/>
      <c r="K59" s="138"/>
      <c r="L59" s="93"/>
      <c r="M59" s="93"/>
      <c r="N59" s="93"/>
      <c r="O59" s="110"/>
      <c r="P59" s="107"/>
      <c r="Q59" s="138"/>
      <c r="R59" s="138"/>
      <c r="V59" s="137"/>
      <c r="W59" s="139"/>
    </row>
    <row r="60" spans="6:23" x14ac:dyDescent="0.25">
      <c r="F60" s="140"/>
      <c r="H60" s="105"/>
      <c r="I60" s="144"/>
      <c r="J60" s="147"/>
      <c r="K60" s="138"/>
      <c r="L60" s="93"/>
      <c r="M60" s="93"/>
      <c r="N60" s="93"/>
      <c r="O60" s="110"/>
      <c r="P60" s="107"/>
      <c r="Q60" s="138"/>
      <c r="R60" s="138"/>
      <c r="V60" s="137"/>
      <c r="W60" s="139"/>
    </row>
    <row r="61" spans="6:23" x14ac:dyDescent="0.25">
      <c r="F61" s="140"/>
      <c r="H61" s="105"/>
      <c r="I61" s="144"/>
      <c r="J61" s="147"/>
      <c r="K61" s="138"/>
      <c r="L61" s="93"/>
      <c r="M61" s="93"/>
      <c r="N61" s="93"/>
      <c r="O61" s="110"/>
      <c r="P61" s="107"/>
      <c r="Q61" s="138"/>
      <c r="R61" s="138"/>
      <c r="V61" s="137"/>
      <c r="W61" s="139"/>
    </row>
    <row r="62" spans="6:23" x14ac:dyDescent="0.25">
      <c r="H62" s="105"/>
      <c r="I62" s="144"/>
      <c r="J62" s="147"/>
      <c r="K62" s="138"/>
      <c r="L62" s="93"/>
      <c r="M62" s="93"/>
      <c r="N62" s="93"/>
      <c r="O62" s="110"/>
      <c r="P62" s="107"/>
      <c r="Q62" s="138"/>
      <c r="R62" s="138"/>
      <c r="V62" s="137"/>
      <c r="W62" s="139"/>
    </row>
    <row r="63" spans="6:23" x14ac:dyDescent="0.25">
      <c r="H63" s="105"/>
      <c r="I63" s="144"/>
      <c r="J63" s="147"/>
      <c r="K63" s="138"/>
      <c r="L63" s="93"/>
      <c r="M63" s="93"/>
      <c r="N63" s="93"/>
      <c r="O63" s="110"/>
      <c r="P63" s="107"/>
      <c r="Q63" s="138"/>
      <c r="R63" s="138"/>
      <c r="V63" s="137"/>
      <c r="W63" s="139"/>
    </row>
    <row r="64" spans="6:23" x14ac:dyDescent="0.25">
      <c r="F64" s="140"/>
      <c r="H64" s="105"/>
      <c r="I64" s="144"/>
      <c r="J64" s="147"/>
      <c r="K64" s="138"/>
      <c r="L64" s="93"/>
      <c r="M64" s="93"/>
      <c r="N64" s="93"/>
      <c r="O64" s="110"/>
      <c r="P64" s="107"/>
      <c r="Q64" s="138"/>
      <c r="R64" s="138"/>
      <c r="V64" s="137"/>
      <c r="W64" s="139"/>
    </row>
    <row r="65" spans="6:23" x14ac:dyDescent="0.25">
      <c r="H65" s="105"/>
      <c r="I65" s="144"/>
      <c r="J65" s="147"/>
      <c r="K65" s="138"/>
      <c r="L65" s="93"/>
      <c r="M65" s="93"/>
      <c r="N65" s="93"/>
      <c r="O65" s="110"/>
      <c r="P65" s="107"/>
      <c r="V65" s="137"/>
      <c r="W65" s="139"/>
    </row>
    <row r="66" spans="6:23" x14ac:dyDescent="0.25">
      <c r="F66" s="140"/>
      <c r="H66" s="105"/>
      <c r="I66" s="144"/>
      <c r="J66" s="147"/>
      <c r="K66" s="138"/>
      <c r="L66" s="93"/>
      <c r="M66" s="93"/>
      <c r="N66" s="93"/>
      <c r="O66" s="110"/>
      <c r="P66" s="107"/>
      <c r="V66" s="137"/>
      <c r="W66" s="139"/>
    </row>
    <row r="67" spans="6:23" x14ac:dyDescent="0.25">
      <c r="H67" s="105"/>
      <c r="I67" s="144"/>
      <c r="J67" s="147"/>
      <c r="K67" s="138"/>
      <c r="L67" s="93"/>
      <c r="M67" s="93"/>
      <c r="N67" s="93"/>
      <c r="O67" s="110"/>
      <c r="P67" s="107"/>
      <c r="V67" s="137"/>
      <c r="W67" s="139"/>
    </row>
    <row r="68" spans="6:23" x14ac:dyDescent="0.25">
      <c r="H68" s="105"/>
      <c r="I68" s="144"/>
      <c r="J68" s="147"/>
      <c r="K68" s="138"/>
      <c r="L68" s="93"/>
      <c r="M68" s="93"/>
      <c r="N68" s="93"/>
      <c r="O68" s="110"/>
      <c r="P68" s="107"/>
      <c r="V68" s="137"/>
      <c r="W68" s="139"/>
    </row>
    <row r="69" spans="6:23" x14ac:dyDescent="0.25">
      <c r="H69" s="105"/>
      <c r="I69" s="144"/>
      <c r="J69" s="147"/>
      <c r="K69" s="138"/>
      <c r="L69" s="93"/>
      <c r="M69" s="93"/>
      <c r="N69" s="93"/>
      <c r="O69" s="110"/>
      <c r="P69" s="107"/>
      <c r="V69" s="137"/>
      <c r="W69" s="139"/>
    </row>
    <row r="70" spans="6:23" x14ac:dyDescent="0.25">
      <c r="H70" s="105"/>
      <c r="I70" s="144"/>
      <c r="J70" s="147"/>
      <c r="K70" s="138"/>
      <c r="L70" s="93"/>
      <c r="M70" s="93"/>
      <c r="N70" s="93"/>
      <c r="O70" s="110"/>
      <c r="P70" s="107"/>
      <c r="V70" s="137"/>
      <c r="W70" s="139"/>
    </row>
    <row r="71" spans="6:23" x14ac:dyDescent="0.25">
      <c r="H71" s="105"/>
      <c r="I71" s="144"/>
      <c r="J71" s="147"/>
      <c r="K71" s="138"/>
      <c r="L71" s="93"/>
      <c r="M71" s="93"/>
      <c r="N71" s="93"/>
      <c r="O71" s="110"/>
      <c r="P71" s="107"/>
      <c r="V71" s="137"/>
      <c r="W71" s="139"/>
    </row>
    <row r="72" spans="6:23" x14ac:dyDescent="0.25">
      <c r="H72" s="105"/>
      <c r="I72" s="144"/>
      <c r="J72" s="147"/>
      <c r="K72" s="138"/>
      <c r="L72" s="93"/>
      <c r="M72" s="93"/>
      <c r="N72" s="93"/>
      <c r="O72" s="110"/>
      <c r="P72" s="107"/>
      <c r="V72" s="137"/>
      <c r="W72" s="139"/>
    </row>
    <row r="73" spans="6:23" x14ac:dyDescent="0.25">
      <c r="H73" s="105"/>
      <c r="I73" s="144"/>
      <c r="J73" s="147"/>
      <c r="K73" s="138"/>
      <c r="L73" s="93"/>
      <c r="M73" s="93"/>
      <c r="N73" s="93"/>
      <c r="O73" s="110"/>
      <c r="P73" s="107"/>
      <c r="V73" s="137"/>
      <c r="W73" s="139"/>
    </row>
    <row r="74" spans="6:23" x14ac:dyDescent="0.25">
      <c r="H74" s="105"/>
      <c r="I74" s="144"/>
      <c r="J74" s="147"/>
      <c r="K74" s="138"/>
      <c r="L74" s="93"/>
      <c r="M74" s="93"/>
      <c r="N74" s="93"/>
      <c r="O74" s="110"/>
      <c r="P74" s="107"/>
      <c r="V74" s="137"/>
      <c r="W74" s="139"/>
    </row>
    <row r="75" spans="6:23" x14ac:dyDescent="0.25">
      <c r="H75" s="105"/>
      <c r="I75" s="144"/>
      <c r="J75" s="147"/>
      <c r="K75" s="138"/>
      <c r="L75" s="93"/>
      <c r="M75" s="93"/>
      <c r="N75" s="93"/>
      <c r="O75" s="110"/>
      <c r="P75" s="107"/>
      <c r="V75" s="137"/>
      <c r="W75" s="139"/>
    </row>
    <row r="76" spans="6:23" x14ac:dyDescent="0.25">
      <c r="H76" s="105"/>
      <c r="I76" s="144"/>
      <c r="J76" s="147"/>
      <c r="K76" s="138"/>
      <c r="L76" s="93"/>
      <c r="M76" s="93"/>
      <c r="N76" s="93"/>
      <c r="O76" s="110"/>
      <c r="P76" s="107"/>
      <c r="V76" s="137"/>
      <c r="W76" s="139"/>
    </row>
    <row r="77" spans="6:23" x14ac:dyDescent="0.25">
      <c r="H77" s="105"/>
      <c r="I77" s="144"/>
      <c r="J77" s="147"/>
      <c r="K77" s="138"/>
      <c r="L77" s="93"/>
      <c r="M77" s="93"/>
      <c r="N77" s="93"/>
      <c r="O77" s="110"/>
      <c r="P77" s="107"/>
    </row>
    <row r="78" spans="6:23" x14ac:dyDescent="0.25">
      <c r="F78" s="140"/>
      <c r="H78" s="105"/>
      <c r="I78" s="144"/>
      <c r="J78" s="147"/>
      <c r="K78" s="138"/>
      <c r="L78" s="93"/>
      <c r="M78" s="93"/>
      <c r="N78" s="93"/>
      <c r="O78" s="110"/>
      <c r="P78" s="107"/>
      <c r="V78" s="137"/>
      <c r="W78" s="139"/>
    </row>
    <row r="79" spans="6:23" x14ac:dyDescent="0.25">
      <c r="F79" s="140"/>
      <c r="H79" s="105"/>
      <c r="I79" s="144"/>
      <c r="J79" s="147"/>
      <c r="K79" s="138"/>
      <c r="L79" s="93"/>
      <c r="M79" s="93"/>
      <c r="N79" s="93"/>
      <c r="O79" s="110"/>
      <c r="P79" s="107"/>
      <c r="V79" s="137"/>
      <c r="W79" s="139"/>
    </row>
    <row r="80" spans="6:23" x14ac:dyDescent="0.25">
      <c r="F80" s="140"/>
      <c r="H80" s="105"/>
      <c r="I80" s="144"/>
      <c r="J80" s="147"/>
      <c r="K80" s="138"/>
      <c r="L80" s="93"/>
      <c r="M80" s="93"/>
      <c r="N80" s="93"/>
      <c r="O80" s="110"/>
      <c r="P80" s="107"/>
      <c r="V80" s="137"/>
      <c r="W80" s="139"/>
    </row>
    <row r="81" spans="6:23" x14ac:dyDescent="0.25">
      <c r="H81" s="105"/>
      <c r="I81" s="144"/>
      <c r="J81" s="147"/>
      <c r="K81" s="138"/>
      <c r="L81" s="93"/>
      <c r="M81" s="93"/>
      <c r="N81" s="93"/>
      <c r="O81" s="110"/>
      <c r="P81" s="107"/>
      <c r="V81" s="137"/>
      <c r="W81" s="139"/>
    </row>
    <row r="82" spans="6:23" x14ac:dyDescent="0.25">
      <c r="H82" s="105"/>
      <c r="I82" s="144"/>
      <c r="J82" s="147"/>
      <c r="K82" s="138"/>
      <c r="L82" s="93"/>
      <c r="M82" s="93"/>
      <c r="N82" s="93"/>
      <c r="O82" s="110"/>
      <c r="P82" s="107"/>
      <c r="V82" s="137"/>
      <c r="W82" s="139"/>
    </row>
    <row r="83" spans="6:23" x14ac:dyDescent="0.25">
      <c r="H83" s="105"/>
      <c r="I83" s="144"/>
      <c r="J83" s="147"/>
      <c r="K83" s="138"/>
      <c r="L83" s="93"/>
      <c r="M83" s="93"/>
      <c r="N83" s="93"/>
      <c r="O83" s="110"/>
      <c r="P83" s="107"/>
      <c r="V83" s="137"/>
      <c r="W83" s="139"/>
    </row>
    <row r="84" spans="6:23" x14ac:dyDescent="0.25">
      <c r="H84" s="105"/>
      <c r="I84" s="144"/>
      <c r="J84" s="147"/>
      <c r="K84" s="138"/>
      <c r="L84" s="93"/>
      <c r="M84" s="93"/>
      <c r="N84" s="93"/>
      <c r="O84" s="110"/>
      <c r="P84" s="107"/>
      <c r="V84" s="137"/>
      <c r="W84" s="139"/>
    </row>
    <row r="85" spans="6:23" x14ac:dyDescent="0.25">
      <c r="H85" s="105"/>
      <c r="I85" s="144"/>
      <c r="J85" s="147"/>
      <c r="K85" s="138"/>
      <c r="L85" s="93"/>
      <c r="M85" s="93"/>
      <c r="N85" s="93"/>
      <c r="O85" s="110"/>
      <c r="P85" s="107"/>
      <c r="V85" s="137"/>
      <c r="W85" s="139"/>
    </row>
    <row r="86" spans="6:23" x14ac:dyDescent="0.25">
      <c r="H86" s="105"/>
      <c r="I86" s="144"/>
      <c r="J86" s="147"/>
      <c r="K86" s="138"/>
      <c r="L86" s="93"/>
      <c r="M86" s="93"/>
      <c r="N86" s="93"/>
      <c r="O86" s="110"/>
      <c r="P86" s="107"/>
      <c r="V86" s="137"/>
      <c r="W86" s="139"/>
    </row>
    <row r="87" spans="6:23" x14ac:dyDescent="0.25">
      <c r="H87" s="105"/>
      <c r="I87" s="144"/>
      <c r="J87" s="147"/>
      <c r="K87" s="138"/>
      <c r="L87" s="93"/>
      <c r="M87" s="93"/>
      <c r="N87" s="93"/>
      <c r="O87" s="110"/>
      <c r="P87" s="107"/>
      <c r="V87" s="137"/>
      <c r="W87" s="139"/>
    </row>
    <row r="88" spans="6:23" x14ac:dyDescent="0.25">
      <c r="H88" s="105"/>
      <c r="I88" s="144"/>
      <c r="J88" s="147"/>
      <c r="K88" s="138"/>
      <c r="L88" s="93"/>
      <c r="M88" s="93"/>
      <c r="N88" s="93"/>
      <c r="O88" s="110"/>
      <c r="P88" s="107"/>
      <c r="V88" s="137"/>
      <c r="W88" s="139"/>
    </row>
    <row r="89" spans="6:23" x14ac:dyDescent="0.25">
      <c r="F89" s="140"/>
      <c r="H89" s="105"/>
      <c r="I89" s="144"/>
      <c r="J89" s="147"/>
      <c r="K89" s="138"/>
      <c r="L89" s="93"/>
      <c r="M89" s="93"/>
      <c r="N89" s="93"/>
      <c r="O89" s="110"/>
      <c r="P89" s="107"/>
      <c r="V89" s="137"/>
      <c r="W89" s="139"/>
    </row>
    <row r="90" spans="6:23" x14ac:dyDescent="0.25">
      <c r="F90" s="140"/>
      <c r="H90" s="105"/>
      <c r="I90" s="144"/>
      <c r="J90" s="147"/>
      <c r="K90" s="138"/>
      <c r="L90" s="93"/>
      <c r="M90" s="93"/>
      <c r="N90" s="93"/>
      <c r="O90" s="110"/>
      <c r="P90" s="107"/>
      <c r="V90" s="137"/>
      <c r="W90" s="139"/>
    </row>
    <row r="91" spans="6:23" x14ac:dyDescent="0.25">
      <c r="F91" s="140"/>
      <c r="H91" s="105"/>
      <c r="I91" s="144"/>
      <c r="J91" s="147"/>
      <c r="K91" s="138"/>
      <c r="L91" s="93"/>
      <c r="M91" s="93"/>
      <c r="N91" s="93"/>
      <c r="O91" s="110"/>
      <c r="P91" s="107"/>
      <c r="V91" s="137"/>
      <c r="W91" s="139"/>
    </row>
    <row r="92" spans="6:23" x14ac:dyDescent="0.25">
      <c r="H92" s="105"/>
      <c r="I92" s="144"/>
      <c r="J92" s="147"/>
      <c r="K92" s="138"/>
      <c r="L92" s="93"/>
      <c r="M92" s="93"/>
      <c r="N92" s="93"/>
      <c r="O92" s="110"/>
      <c r="P92" s="107"/>
      <c r="V92" s="137"/>
      <c r="W92" s="139"/>
    </row>
    <row r="93" spans="6:23" x14ac:dyDescent="0.25">
      <c r="H93" s="105"/>
      <c r="I93" s="144"/>
      <c r="J93" s="147"/>
      <c r="K93" s="138"/>
      <c r="L93" s="93"/>
      <c r="M93" s="93"/>
      <c r="N93" s="93"/>
      <c r="O93" s="110"/>
      <c r="P93" s="107"/>
      <c r="V93" s="137"/>
      <c r="W93" s="139"/>
    </row>
    <row r="94" spans="6:23" x14ac:dyDescent="0.25">
      <c r="H94" s="105"/>
      <c r="I94" s="144"/>
      <c r="J94" s="147"/>
      <c r="K94" s="138"/>
      <c r="L94" s="93"/>
      <c r="M94" s="93"/>
      <c r="N94" s="93"/>
      <c r="O94" s="110"/>
      <c r="P94" s="107"/>
      <c r="V94" s="137"/>
      <c r="W94" s="139"/>
    </row>
    <row r="95" spans="6:23" x14ac:dyDescent="0.25">
      <c r="F95" s="140"/>
      <c r="H95" s="105"/>
      <c r="I95" s="144"/>
      <c r="J95" s="147"/>
      <c r="K95" s="138"/>
      <c r="L95" s="93"/>
      <c r="M95" s="93"/>
      <c r="N95" s="93"/>
      <c r="O95" s="110"/>
      <c r="P95" s="107"/>
      <c r="V95" s="137"/>
      <c r="W95" s="139"/>
    </row>
    <row r="96" spans="6:23" x14ac:dyDescent="0.25">
      <c r="F96" s="140"/>
      <c r="H96" s="105"/>
      <c r="I96" s="144"/>
      <c r="J96" s="147"/>
      <c r="K96" s="138"/>
      <c r="L96" s="93"/>
      <c r="M96" s="93"/>
      <c r="N96" s="93"/>
      <c r="O96" s="110"/>
      <c r="P96" s="107"/>
      <c r="V96" s="137"/>
      <c r="W96" s="139"/>
    </row>
    <row r="97" spans="2:23" x14ac:dyDescent="0.25">
      <c r="H97" s="105"/>
      <c r="I97" s="144"/>
      <c r="J97" s="147"/>
      <c r="K97" s="138"/>
      <c r="L97" s="93"/>
      <c r="M97" s="93"/>
      <c r="N97" s="93"/>
      <c r="O97" s="110"/>
      <c r="P97" s="107"/>
      <c r="V97" s="137"/>
      <c r="W97" s="139"/>
    </row>
    <row r="98" spans="2:23" x14ac:dyDescent="0.25">
      <c r="H98" s="105"/>
      <c r="I98" s="144"/>
      <c r="J98" s="147"/>
      <c r="K98" s="138"/>
      <c r="L98" s="93"/>
      <c r="M98" s="93"/>
      <c r="N98" s="93"/>
      <c r="O98" s="110"/>
      <c r="P98" s="107"/>
      <c r="V98" s="137"/>
      <c r="W98" s="139"/>
    </row>
    <row r="99" spans="2:23" x14ac:dyDescent="0.25">
      <c r="H99" s="105"/>
      <c r="I99" s="144"/>
      <c r="J99" s="147"/>
      <c r="K99" s="138"/>
      <c r="L99" s="93"/>
      <c r="M99" s="93"/>
      <c r="N99" s="93"/>
      <c r="O99" s="110"/>
      <c r="P99" s="107"/>
      <c r="V99" s="137"/>
      <c r="W99" s="139"/>
    </row>
    <row r="100" spans="2:23" x14ac:dyDescent="0.25">
      <c r="H100" s="105"/>
      <c r="I100" s="144"/>
      <c r="J100" s="147"/>
      <c r="K100" s="138"/>
      <c r="L100" s="93"/>
      <c r="M100" s="93"/>
      <c r="N100" s="93"/>
      <c r="O100" s="110"/>
      <c r="P100" s="107"/>
      <c r="V100" s="137"/>
      <c r="W100" s="139"/>
    </row>
    <row r="101" spans="2:23" x14ac:dyDescent="0.25">
      <c r="F101" s="140"/>
      <c r="H101" s="105"/>
      <c r="I101" s="144"/>
      <c r="J101" s="147"/>
      <c r="K101" s="138"/>
      <c r="L101" s="93"/>
      <c r="M101" s="93"/>
      <c r="N101" s="93"/>
      <c r="O101" s="110"/>
      <c r="P101" s="107"/>
      <c r="V101" s="137"/>
      <c r="W101" s="139"/>
    </row>
    <row r="102" spans="2:23" x14ac:dyDescent="0.25">
      <c r="H102" s="105"/>
      <c r="I102" s="144"/>
      <c r="J102" s="147"/>
      <c r="K102" s="138"/>
      <c r="L102" s="93"/>
      <c r="M102" s="93"/>
      <c r="N102" s="93"/>
      <c r="O102" s="110"/>
      <c r="P102" s="107"/>
      <c r="V102" s="137"/>
      <c r="W102" s="139"/>
    </row>
    <row r="103" spans="2:23" x14ac:dyDescent="0.25">
      <c r="H103" s="105"/>
      <c r="I103" s="144"/>
      <c r="J103" s="147"/>
      <c r="K103" s="138"/>
      <c r="L103" s="93"/>
      <c r="M103" s="93"/>
      <c r="N103" s="93"/>
      <c r="O103" s="110"/>
      <c r="P103" s="107"/>
      <c r="V103" s="137"/>
      <c r="W103" s="139"/>
    </row>
    <row r="104" spans="2:23" x14ac:dyDescent="0.25">
      <c r="H104" s="105"/>
      <c r="I104" s="144"/>
      <c r="J104" s="147"/>
      <c r="K104" s="138"/>
      <c r="L104" s="93"/>
      <c r="M104" s="93"/>
      <c r="N104" s="93"/>
      <c r="O104" s="110"/>
      <c r="P104" s="107"/>
      <c r="V104" s="137"/>
      <c r="W104" s="139"/>
    </row>
    <row r="105" spans="2:23" x14ac:dyDescent="0.25">
      <c r="F105" s="140"/>
      <c r="H105" s="105"/>
      <c r="I105" s="144"/>
      <c r="J105" s="147"/>
      <c r="K105" s="138"/>
      <c r="L105" s="93"/>
      <c r="M105" s="93"/>
      <c r="N105" s="93"/>
      <c r="O105" s="110"/>
      <c r="P105" s="107"/>
      <c r="V105" s="137"/>
      <c r="W105" s="139"/>
    </row>
    <row r="106" spans="2:23" x14ac:dyDescent="0.25">
      <c r="H106" s="105"/>
      <c r="I106" s="144"/>
      <c r="J106" s="147"/>
      <c r="K106" s="138"/>
      <c r="L106" s="93"/>
      <c r="M106" s="93"/>
      <c r="N106" s="93"/>
      <c r="O106" s="110"/>
      <c r="P106" s="107"/>
      <c r="V106" s="137"/>
      <c r="W106" s="139"/>
    </row>
    <row r="107" spans="2:23" x14ac:dyDescent="0.25">
      <c r="H107" s="105"/>
      <c r="I107" s="144"/>
      <c r="J107" s="147"/>
      <c r="K107" s="138"/>
      <c r="L107" s="93"/>
      <c r="M107" s="93"/>
      <c r="N107" s="93"/>
      <c r="O107" s="110"/>
      <c r="P107" s="107"/>
      <c r="V107" s="137"/>
      <c r="W107" s="139"/>
    </row>
    <row r="108" spans="2:23" s="132" customFormat="1" x14ac:dyDescent="0.25">
      <c r="B108" s="134"/>
      <c r="C108" s="136"/>
      <c r="D108" s="134"/>
      <c r="E108" s="145"/>
      <c r="F108" s="134"/>
      <c r="G108" s="134"/>
      <c r="H108" s="105"/>
      <c r="I108" s="144"/>
      <c r="J108" s="147"/>
      <c r="K108" s="138"/>
      <c r="L108" s="93"/>
      <c r="M108" s="93"/>
      <c r="N108" s="93"/>
      <c r="O108" s="110"/>
      <c r="P108" s="107"/>
      <c r="T108" s="133"/>
      <c r="V108" s="130"/>
      <c r="W108" s="131"/>
    </row>
    <row r="109" spans="2:23" s="132" customFormat="1" x14ac:dyDescent="0.25">
      <c r="B109" s="134"/>
      <c r="C109" s="136"/>
      <c r="D109" s="134"/>
      <c r="E109" s="145"/>
      <c r="F109" s="134"/>
      <c r="G109" s="134"/>
      <c r="H109" s="105"/>
      <c r="I109" s="144"/>
      <c r="J109" s="147"/>
      <c r="K109" s="138"/>
      <c r="L109" s="93"/>
      <c r="M109" s="93"/>
      <c r="N109" s="93"/>
      <c r="O109" s="110"/>
      <c r="P109" s="107"/>
      <c r="T109" s="133"/>
      <c r="V109" s="130"/>
      <c r="W109" s="131"/>
    </row>
    <row r="110" spans="2:23" s="132" customFormat="1" x14ac:dyDescent="0.25">
      <c r="B110" s="134"/>
      <c r="C110" s="136"/>
      <c r="D110" s="134"/>
      <c r="E110" s="145"/>
      <c r="F110" s="134"/>
      <c r="G110" s="134"/>
      <c r="H110" s="105"/>
      <c r="I110" s="144"/>
      <c r="J110" s="147"/>
      <c r="K110" s="138"/>
      <c r="L110" s="93"/>
      <c r="M110" s="93"/>
      <c r="N110" s="93"/>
      <c r="O110" s="110"/>
      <c r="P110" s="107"/>
      <c r="T110" s="133"/>
      <c r="V110" s="130"/>
      <c r="W110" s="131"/>
    </row>
    <row r="111" spans="2:23" x14ac:dyDescent="0.25">
      <c r="F111" s="140"/>
      <c r="H111" s="105"/>
      <c r="I111" s="144"/>
      <c r="J111" s="147"/>
      <c r="K111" s="138"/>
      <c r="L111" s="93"/>
      <c r="M111" s="93"/>
      <c r="N111" s="93"/>
      <c r="O111" s="110"/>
      <c r="P111" s="107"/>
      <c r="V111" s="137"/>
      <c r="W111" s="139"/>
    </row>
    <row r="112" spans="2:23" x14ac:dyDescent="0.25">
      <c r="H112" s="105"/>
      <c r="I112" s="144"/>
      <c r="J112" s="147"/>
      <c r="K112" s="138"/>
      <c r="L112" s="93"/>
      <c r="M112" s="93"/>
      <c r="N112" s="93"/>
      <c r="O112" s="110"/>
      <c r="P112" s="107"/>
      <c r="V112" s="137"/>
      <c r="W112" s="139"/>
    </row>
    <row r="113" spans="6:16" x14ac:dyDescent="0.25">
      <c r="F113" s="140"/>
      <c r="H113" s="105"/>
      <c r="I113" s="144"/>
      <c r="J113" s="147"/>
      <c r="K113" s="138"/>
      <c r="L113" s="93"/>
      <c r="M113" s="93"/>
      <c r="N113" s="93"/>
      <c r="O113" s="110"/>
      <c r="P113" s="107"/>
    </row>
    <row r="114" spans="6:16" x14ac:dyDescent="0.25">
      <c r="F114" s="140"/>
      <c r="H114" s="105"/>
      <c r="I114" s="144"/>
      <c r="J114" s="147"/>
      <c r="K114" s="138"/>
      <c r="L114" s="93"/>
      <c r="M114" s="93"/>
      <c r="N114" s="93"/>
      <c r="O114" s="110"/>
      <c r="P114" s="107"/>
    </row>
    <row r="115" spans="6:16" x14ac:dyDescent="0.25">
      <c r="H115" s="105"/>
      <c r="I115" s="144"/>
      <c r="J115" s="147"/>
      <c r="K115" s="138"/>
      <c r="L115" s="93"/>
      <c r="M115" s="93"/>
      <c r="N115" s="93"/>
      <c r="O115" s="110"/>
      <c r="P115" s="107"/>
    </row>
    <row r="116" spans="6:16" x14ac:dyDescent="0.25">
      <c r="H116" s="105"/>
      <c r="I116" s="144"/>
      <c r="J116" s="147"/>
      <c r="K116" s="138"/>
      <c r="L116" s="93"/>
      <c r="M116" s="93"/>
      <c r="N116" s="93"/>
      <c r="O116" s="110"/>
      <c r="P116" s="107"/>
    </row>
    <row r="117" spans="6:16" x14ac:dyDescent="0.25">
      <c r="H117" s="105"/>
      <c r="I117" s="144"/>
      <c r="J117" s="147"/>
      <c r="K117" s="138"/>
      <c r="L117" s="93"/>
      <c r="M117" s="93"/>
      <c r="N117" s="93"/>
      <c r="O117" s="110"/>
      <c r="P117" s="107"/>
    </row>
    <row r="118" spans="6:16" x14ac:dyDescent="0.25">
      <c r="F118" s="140"/>
      <c r="H118" s="105"/>
      <c r="I118" s="144"/>
      <c r="J118" s="147"/>
      <c r="K118" s="138"/>
      <c r="L118" s="93"/>
      <c r="M118" s="93"/>
      <c r="N118" s="93"/>
      <c r="O118" s="110"/>
      <c r="P118" s="107"/>
    </row>
    <row r="119" spans="6:16" x14ac:dyDescent="0.25">
      <c r="H119" s="105"/>
      <c r="I119" s="144"/>
      <c r="J119" s="147"/>
      <c r="K119" s="138"/>
      <c r="L119" s="93"/>
      <c r="M119" s="93"/>
      <c r="N119" s="93"/>
      <c r="O119" s="110"/>
      <c r="P119" s="107"/>
    </row>
    <row r="120" spans="6:16" x14ac:dyDescent="0.25">
      <c r="H120" s="105"/>
      <c r="I120" s="144"/>
      <c r="J120" s="147"/>
      <c r="K120" s="138"/>
      <c r="L120" s="93"/>
      <c r="M120" s="93"/>
      <c r="N120" s="93"/>
      <c r="O120" s="110"/>
      <c r="P120" s="107"/>
    </row>
    <row r="121" spans="6:16" x14ac:dyDescent="0.25">
      <c r="H121" s="105"/>
      <c r="I121" s="144"/>
      <c r="J121" s="147"/>
      <c r="K121" s="138"/>
      <c r="L121" s="93"/>
      <c r="M121" s="93"/>
      <c r="N121" s="93"/>
      <c r="O121" s="110"/>
      <c r="P121" s="107"/>
    </row>
    <row r="122" spans="6:16" x14ac:dyDescent="0.25">
      <c r="H122" s="105"/>
      <c r="I122" s="144"/>
      <c r="J122" s="147"/>
      <c r="K122" s="138"/>
      <c r="L122" s="93"/>
      <c r="M122" s="93"/>
      <c r="N122" s="93"/>
      <c r="O122" s="110"/>
      <c r="P122" s="107"/>
    </row>
    <row r="123" spans="6:16" x14ac:dyDescent="0.25">
      <c r="H123" s="105"/>
      <c r="I123" s="144"/>
      <c r="J123" s="147"/>
      <c r="K123" s="138"/>
      <c r="L123" s="93"/>
      <c r="M123" s="93"/>
      <c r="N123" s="93"/>
      <c r="O123" s="110"/>
      <c r="P123" s="107"/>
    </row>
    <row r="124" spans="6:16" x14ac:dyDescent="0.25">
      <c r="F124" s="140"/>
      <c r="H124" s="105"/>
      <c r="I124" s="144"/>
      <c r="J124" s="147"/>
      <c r="K124" s="138"/>
      <c r="L124" s="93"/>
      <c r="M124" s="93"/>
      <c r="N124" s="93"/>
      <c r="O124" s="110"/>
      <c r="P124" s="107"/>
    </row>
    <row r="125" spans="6:16" x14ac:dyDescent="0.25">
      <c r="H125" s="105"/>
      <c r="I125" s="144"/>
      <c r="J125" s="147"/>
      <c r="K125" s="138"/>
      <c r="L125" s="93"/>
      <c r="M125" s="93"/>
      <c r="N125" s="93"/>
      <c r="O125" s="110"/>
      <c r="P125" s="107"/>
    </row>
    <row r="126" spans="6:16" x14ac:dyDescent="0.25">
      <c r="H126" s="105"/>
      <c r="I126" s="144"/>
      <c r="J126" s="147"/>
      <c r="K126" s="138"/>
      <c r="L126" s="93"/>
      <c r="M126" s="93"/>
      <c r="N126" s="93"/>
      <c r="O126" s="110"/>
      <c r="P126" s="107"/>
    </row>
    <row r="127" spans="6:16" x14ac:dyDescent="0.25">
      <c r="H127" s="105"/>
      <c r="I127" s="144"/>
      <c r="J127" s="147"/>
      <c r="K127" s="138"/>
      <c r="L127" s="93"/>
      <c r="M127" s="93"/>
      <c r="N127" s="93"/>
      <c r="O127" s="110"/>
      <c r="P127" s="107"/>
    </row>
    <row r="128" spans="6:16" x14ac:dyDescent="0.25">
      <c r="H128" s="105"/>
      <c r="I128" s="144"/>
      <c r="J128" s="147"/>
      <c r="K128" s="138"/>
      <c r="L128" s="93"/>
      <c r="M128" s="93"/>
      <c r="N128" s="93"/>
      <c r="O128" s="110"/>
      <c r="P128" s="107"/>
    </row>
    <row r="129" spans="8:16" x14ac:dyDescent="0.25">
      <c r="H129" s="105"/>
      <c r="I129" s="144"/>
      <c r="J129" s="147"/>
      <c r="K129" s="138"/>
      <c r="L129" s="93"/>
      <c r="M129" s="93"/>
      <c r="N129" s="93"/>
      <c r="O129" s="110"/>
      <c r="P129" s="107"/>
    </row>
    <row r="130" spans="8:16" x14ac:dyDescent="0.25">
      <c r="H130" s="105"/>
      <c r="I130" s="144"/>
      <c r="J130" s="147"/>
      <c r="K130" s="138"/>
      <c r="L130" s="93"/>
      <c r="M130" s="93"/>
      <c r="N130" s="93"/>
      <c r="O130" s="110"/>
      <c r="P130" s="107"/>
    </row>
    <row r="131" spans="8:16" x14ac:dyDescent="0.25">
      <c r="H131" s="105"/>
      <c r="I131" s="144"/>
      <c r="J131" s="147"/>
      <c r="K131" s="138"/>
      <c r="L131" s="93"/>
      <c r="M131" s="93"/>
      <c r="N131" s="93"/>
      <c r="O131" s="110"/>
      <c r="P131" s="107"/>
    </row>
    <row r="132" spans="8:16" x14ac:dyDescent="0.25">
      <c r="H132" s="105"/>
      <c r="I132" s="144"/>
      <c r="J132" s="147"/>
      <c r="K132" s="138"/>
      <c r="L132" s="93"/>
      <c r="M132" s="93"/>
      <c r="N132" s="93"/>
      <c r="O132" s="110"/>
      <c r="P132" s="107"/>
    </row>
    <row r="133" spans="8:16" x14ac:dyDescent="0.25">
      <c r="H133" s="105"/>
      <c r="I133" s="144"/>
      <c r="J133" s="147"/>
      <c r="K133" s="138"/>
      <c r="L133" s="93"/>
      <c r="M133" s="93"/>
      <c r="N133" s="93"/>
      <c r="O133" s="110"/>
      <c r="P133" s="107"/>
    </row>
    <row r="134" spans="8:16" x14ac:dyDescent="0.25">
      <c r="H134" s="105"/>
      <c r="I134" s="144"/>
      <c r="J134" s="147"/>
      <c r="K134" s="138"/>
      <c r="L134" s="93"/>
      <c r="M134" s="93"/>
      <c r="N134" s="93"/>
      <c r="O134" s="110"/>
      <c r="P134" s="107"/>
    </row>
    <row r="135" spans="8:16" x14ac:dyDescent="0.25">
      <c r="H135" s="105"/>
      <c r="I135" s="144"/>
      <c r="J135" s="147"/>
      <c r="K135" s="138"/>
      <c r="L135" s="93"/>
      <c r="M135" s="93"/>
      <c r="N135" s="93"/>
      <c r="O135" s="110"/>
      <c r="P135" s="107"/>
    </row>
    <row r="136" spans="8:16" x14ac:dyDescent="0.25">
      <c r="H136" s="105"/>
      <c r="I136" s="144"/>
      <c r="J136" s="147"/>
      <c r="K136" s="138"/>
      <c r="L136" s="93"/>
      <c r="M136" s="93"/>
      <c r="N136" s="93"/>
      <c r="O136" s="110"/>
      <c r="P136" s="107"/>
    </row>
    <row r="137" spans="8:16" x14ac:dyDescent="0.25">
      <c r="H137" s="105"/>
      <c r="I137" s="144"/>
      <c r="J137" s="147"/>
      <c r="K137" s="138"/>
      <c r="L137" s="93"/>
      <c r="M137" s="93"/>
      <c r="N137" s="93"/>
      <c r="O137" s="110"/>
      <c r="P137" s="107"/>
    </row>
    <row r="138" spans="8:16" x14ac:dyDescent="0.25">
      <c r="H138" s="105"/>
      <c r="I138" s="144"/>
      <c r="J138" s="147"/>
      <c r="K138" s="138"/>
      <c r="L138" s="93"/>
      <c r="M138" s="93"/>
      <c r="N138" s="93"/>
      <c r="O138" s="110"/>
      <c r="P138" s="107"/>
    </row>
    <row r="139" spans="8:16" x14ac:dyDescent="0.25">
      <c r="H139" s="105"/>
      <c r="I139" s="144"/>
      <c r="J139" s="147"/>
      <c r="K139" s="138"/>
      <c r="L139" s="93"/>
      <c r="M139" s="93"/>
      <c r="N139" s="93"/>
      <c r="O139" s="110"/>
      <c r="P139" s="107"/>
    </row>
    <row r="140" spans="8:16" x14ac:dyDescent="0.25">
      <c r="H140" s="105"/>
      <c r="I140" s="144"/>
      <c r="J140" s="147"/>
      <c r="K140" s="138"/>
      <c r="L140" s="93"/>
      <c r="M140" s="93"/>
      <c r="N140" s="93"/>
      <c r="O140" s="110"/>
      <c r="P140" s="107"/>
    </row>
    <row r="141" spans="8:16" x14ac:dyDescent="0.25">
      <c r="H141" s="105"/>
      <c r="I141" s="144"/>
      <c r="J141" s="147"/>
      <c r="K141" s="138"/>
      <c r="L141" s="93"/>
      <c r="M141" s="93"/>
      <c r="N141" s="93"/>
      <c r="O141" s="110"/>
      <c r="P141" s="107"/>
    </row>
    <row r="142" spans="8:16" x14ac:dyDescent="0.25">
      <c r="H142" s="105"/>
      <c r="I142" s="144"/>
      <c r="J142" s="147"/>
      <c r="K142" s="138"/>
      <c r="L142" s="93"/>
      <c r="M142" s="93"/>
      <c r="N142" s="93"/>
      <c r="O142" s="110"/>
      <c r="P142" s="107"/>
    </row>
    <row r="143" spans="8:16" x14ac:dyDescent="0.25">
      <c r="H143" s="105"/>
      <c r="I143" s="144"/>
      <c r="J143" s="147"/>
      <c r="K143" s="138"/>
      <c r="L143" s="93"/>
      <c r="M143" s="93"/>
      <c r="N143" s="93"/>
      <c r="O143" s="110"/>
      <c r="P143" s="107"/>
    </row>
    <row r="144" spans="8:16" x14ac:dyDescent="0.25">
      <c r="H144" s="105"/>
      <c r="I144" s="144"/>
      <c r="J144" s="147"/>
      <c r="K144" s="138"/>
      <c r="L144" s="93"/>
      <c r="M144" s="93"/>
      <c r="N144" s="93"/>
      <c r="O144" s="110"/>
      <c r="P144" s="107"/>
    </row>
    <row r="145" spans="8:16" x14ac:dyDescent="0.25">
      <c r="H145" s="105"/>
      <c r="I145" s="144"/>
      <c r="J145" s="147"/>
      <c r="K145" s="138"/>
      <c r="L145" s="93"/>
      <c r="M145" s="93"/>
      <c r="N145" s="93"/>
      <c r="O145" s="110"/>
      <c r="P145" s="107"/>
    </row>
    <row r="146" spans="8:16" x14ac:dyDescent="0.25">
      <c r="H146" s="105"/>
      <c r="I146" s="144"/>
      <c r="J146" s="147"/>
      <c r="K146" s="138"/>
      <c r="L146" s="93"/>
      <c r="M146" s="93"/>
      <c r="N146" s="93"/>
      <c r="O146" s="110"/>
      <c r="P146" s="107"/>
    </row>
    <row r="147" spans="8:16" x14ac:dyDescent="0.25">
      <c r="H147" s="105"/>
      <c r="I147" s="144"/>
      <c r="J147" s="147"/>
      <c r="K147" s="138"/>
      <c r="L147" s="93"/>
      <c r="M147" s="93"/>
      <c r="N147" s="93"/>
      <c r="O147" s="110"/>
      <c r="P147" s="107"/>
    </row>
    <row r="148" spans="8:16" x14ac:dyDescent="0.25">
      <c r="H148" s="105"/>
      <c r="I148" s="144"/>
      <c r="J148" s="147"/>
      <c r="K148" s="138"/>
      <c r="L148" s="93"/>
      <c r="M148" s="93"/>
      <c r="N148" s="93"/>
      <c r="O148" s="110"/>
      <c r="P148" s="107"/>
    </row>
    <row r="149" spans="8:16" x14ac:dyDescent="0.25">
      <c r="H149" s="105"/>
      <c r="I149" s="144"/>
      <c r="J149" s="147"/>
      <c r="K149" s="138"/>
      <c r="L149" s="93"/>
      <c r="M149" s="93"/>
      <c r="N149" s="93"/>
      <c r="O149" s="110"/>
      <c r="P149" s="107"/>
    </row>
    <row r="150" spans="8:16" x14ac:dyDescent="0.25">
      <c r="H150" s="105"/>
      <c r="I150" s="144"/>
      <c r="J150" s="147"/>
      <c r="K150" s="138"/>
      <c r="L150" s="93"/>
      <c r="M150" s="93"/>
      <c r="N150" s="93"/>
      <c r="O150" s="110"/>
      <c r="P150" s="107"/>
    </row>
    <row r="151" spans="8:16" x14ac:dyDescent="0.25">
      <c r="H151" s="105"/>
      <c r="I151" s="144"/>
      <c r="J151" s="147"/>
      <c r="K151" s="138"/>
      <c r="L151" s="93"/>
      <c r="M151" s="93"/>
      <c r="N151" s="93"/>
      <c r="O151" s="110"/>
      <c r="P151" s="107"/>
    </row>
    <row r="152" spans="8:16" x14ac:dyDescent="0.25">
      <c r="H152" s="105"/>
      <c r="I152" s="144"/>
      <c r="J152" s="147"/>
      <c r="K152" s="138"/>
      <c r="L152" s="93"/>
      <c r="M152" s="93"/>
      <c r="N152" s="93"/>
      <c r="O152" s="110"/>
      <c r="P152" s="107"/>
    </row>
    <row r="153" spans="8:16" x14ac:dyDescent="0.25">
      <c r="H153" s="105"/>
      <c r="I153" s="144"/>
      <c r="J153" s="147"/>
      <c r="K153" s="138"/>
      <c r="L153" s="93"/>
      <c r="M153" s="93"/>
      <c r="N153" s="93"/>
      <c r="O153" s="110"/>
      <c r="P153" s="107"/>
    </row>
    <row r="154" spans="8:16" x14ac:dyDescent="0.25">
      <c r="H154" s="105"/>
      <c r="I154" s="144"/>
      <c r="J154" s="147"/>
      <c r="K154" s="138"/>
      <c r="L154" s="93"/>
      <c r="M154" s="93"/>
      <c r="N154" s="93"/>
      <c r="O154" s="110"/>
      <c r="P154" s="107"/>
    </row>
    <row r="155" spans="8:16" x14ac:dyDescent="0.25">
      <c r="H155" s="105"/>
      <c r="I155" s="144"/>
      <c r="J155" s="147"/>
      <c r="K155" s="138"/>
      <c r="L155" s="93"/>
      <c r="M155" s="93"/>
      <c r="N155" s="93"/>
      <c r="O155" s="110"/>
      <c r="P155" s="107"/>
    </row>
    <row r="156" spans="8:16" x14ac:dyDescent="0.25">
      <c r="H156" s="105"/>
      <c r="I156" s="144"/>
      <c r="J156" s="147"/>
      <c r="K156" s="138"/>
      <c r="L156" s="93"/>
      <c r="M156" s="93"/>
      <c r="N156" s="93"/>
      <c r="O156" s="110"/>
      <c r="P156" s="107"/>
    </row>
    <row r="157" spans="8:16" x14ac:dyDescent="0.25">
      <c r="H157" s="105"/>
      <c r="I157" s="144"/>
      <c r="J157" s="147"/>
      <c r="K157" s="138"/>
      <c r="L157" s="93"/>
      <c r="M157" s="93"/>
      <c r="N157" s="93"/>
      <c r="O157" s="110"/>
      <c r="P157" s="107"/>
    </row>
    <row r="158" spans="8:16" x14ac:dyDescent="0.25">
      <c r="H158" s="105"/>
      <c r="I158" s="144"/>
      <c r="J158" s="147"/>
      <c r="K158" s="138"/>
      <c r="L158" s="93"/>
      <c r="M158" s="93"/>
      <c r="N158" s="93"/>
      <c r="O158" s="110"/>
      <c r="P158" s="107"/>
    </row>
    <row r="159" spans="8:16" x14ac:dyDescent="0.25">
      <c r="H159" s="105"/>
      <c r="I159" s="144"/>
      <c r="J159" s="147"/>
      <c r="K159" s="138"/>
      <c r="L159" s="93"/>
      <c r="M159" s="93"/>
      <c r="N159" s="93"/>
      <c r="O159" s="110"/>
      <c r="P159" s="107"/>
    </row>
    <row r="160" spans="8:16" x14ac:dyDescent="0.25">
      <c r="H160" s="105"/>
      <c r="I160" s="144"/>
      <c r="J160" s="147"/>
      <c r="K160" s="138"/>
      <c r="L160" s="93"/>
      <c r="M160" s="93"/>
      <c r="N160" s="93"/>
      <c r="O160" s="110"/>
      <c r="P160" s="107"/>
    </row>
    <row r="161" spans="4:16" x14ac:dyDescent="0.25">
      <c r="H161" s="105"/>
      <c r="I161" s="144"/>
      <c r="J161" s="147"/>
      <c r="K161" s="138"/>
      <c r="L161" s="93"/>
      <c r="M161" s="93"/>
      <c r="N161" s="93"/>
      <c r="O161" s="110"/>
      <c r="P161" s="107"/>
    </row>
    <row r="162" spans="4:16" x14ac:dyDescent="0.25">
      <c r="H162" s="105"/>
      <c r="I162" s="144"/>
      <c r="J162" s="147"/>
      <c r="K162" s="138"/>
      <c r="L162" s="93"/>
      <c r="M162" s="93"/>
      <c r="N162" s="93"/>
      <c r="O162" s="110"/>
      <c r="P162" s="107"/>
    </row>
    <row r="163" spans="4:16" x14ac:dyDescent="0.25">
      <c r="H163" s="105"/>
      <c r="I163" s="144"/>
      <c r="J163" s="147"/>
      <c r="K163" s="138"/>
      <c r="L163" s="93"/>
      <c r="M163" s="93"/>
      <c r="N163" s="93"/>
      <c r="O163" s="110"/>
      <c r="P163" s="107"/>
    </row>
    <row r="164" spans="4:16" x14ac:dyDescent="0.25">
      <c r="H164" s="105"/>
      <c r="I164" s="144"/>
      <c r="J164" s="147"/>
      <c r="K164" s="138"/>
      <c r="L164" s="93"/>
      <c r="M164" s="93"/>
      <c r="N164" s="93"/>
      <c r="O164" s="110"/>
      <c r="P164" s="107"/>
    </row>
    <row r="165" spans="4:16" x14ac:dyDescent="0.25">
      <c r="H165" s="105"/>
      <c r="I165" s="144"/>
      <c r="J165" s="147"/>
      <c r="K165" s="138"/>
      <c r="L165" s="93"/>
      <c r="M165" s="93"/>
      <c r="N165" s="93"/>
      <c r="O165" s="110"/>
      <c r="P165" s="107"/>
    </row>
    <row r="166" spans="4:16" x14ac:dyDescent="0.25">
      <c r="H166" s="105"/>
      <c r="I166" s="144"/>
      <c r="J166" s="147"/>
      <c r="K166" s="138"/>
      <c r="L166" s="93"/>
      <c r="M166" s="93"/>
      <c r="N166" s="93"/>
      <c r="O166" s="110"/>
      <c r="P166" s="107"/>
    </row>
    <row r="167" spans="4:16" x14ac:dyDescent="0.25">
      <c r="H167" s="105"/>
      <c r="I167" s="144"/>
      <c r="J167" s="147"/>
      <c r="K167" s="138"/>
      <c r="L167" s="93"/>
      <c r="M167" s="93"/>
      <c r="N167" s="93"/>
      <c r="O167" s="110"/>
      <c r="P167" s="107"/>
    </row>
    <row r="168" spans="4:16" x14ac:dyDescent="0.25">
      <c r="H168" s="105"/>
      <c r="I168" s="144"/>
      <c r="J168" s="147"/>
      <c r="K168" s="138"/>
      <c r="L168" s="93"/>
      <c r="M168" s="93"/>
      <c r="N168" s="93"/>
      <c r="O168" s="110"/>
      <c r="P168" s="107"/>
    </row>
    <row r="169" spans="4:16" x14ac:dyDescent="0.25">
      <c r="H169" s="105"/>
      <c r="I169" s="144"/>
      <c r="J169" s="147"/>
      <c r="K169" s="138"/>
      <c r="L169" s="93"/>
      <c r="M169" s="93"/>
      <c r="N169" s="93"/>
      <c r="O169" s="110"/>
      <c r="P169" s="107"/>
    </row>
    <row r="170" spans="4:16" x14ac:dyDescent="0.25">
      <c r="H170" s="105"/>
      <c r="I170" s="144"/>
      <c r="J170" s="147"/>
      <c r="K170" s="138"/>
      <c r="L170" s="93"/>
      <c r="M170" s="93"/>
      <c r="N170" s="93"/>
      <c r="O170" s="110"/>
      <c r="P170" s="107"/>
    </row>
    <row r="171" spans="4:16" x14ac:dyDescent="0.25">
      <c r="H171" s="105"/>
      <c r="I171" s="144"/>
      <c r="J171" s="147"/>
      <c r="K171" s="138"/>
      <c r="L171" s="93"/>
      <c r="M171" s="93"/>
      <c r="N171" s="93"/>
      <c r="O171" s="110"/>
      <c r="P171" s="107"/>
    </row>
    <row r="172" spans="4:16" x14ac:dyDescent="0.25">
      <c r="H172" s="105"/>
      <c r="I172" s="144"/>
      <c r="J172" s="147"/>
      <c r="K172" s="138"/>
      <c r="L172" s="93"/>
      <c r="M172" s="93"/>
      <c r="N172" s="93"/>
      <c r="O172" s="110"/>
      <c r="P172" s="107"/>
    </row>
    <row r="173" spans="4:16" x14ac:dyDescent="0.25">
      <c r="H173" s="105"/>
      <c r="I173" s="144"/>
      <c r="J173" s="147"/>
      <c r="K173" s="138"/>
      <c r="L173" s="93"/>
      <c r="M173" s="93"/>
      <c r="N173" s="93"/>
      <c r="O173" s="110"/>
      <c r="P173" s="107"/>
    </row>
    <row r="174" spans="4:16" x14ac:dyDescent="0.25">
      <c r="H174" s="105"/>
      <c r="I174" s="144"/>
      <c r="J174" s="147"/>
      <c r="K174" s="138"/>
      <c r="L174" s="93"/>
      <c r="M174" s="93"/>
      <c r="N174" s="93"/>
      <c r="O174" s="110"/>
      <c r="P174" s="107"/>
    </row>
    <row r="175" spans="4:16" x14ac:dyDescent="0.25">
      <c r="H175" s="105"/>
      <c r="I175" s="144"/>
      <c r="J175" s="147"/>
      <c r="K175" s="138"/>
      <c r="L175" s="93"/>
      <c r="M175" s="93"/>
      <c r="N175" s="93"/>
      <c r="O175" s="110"/>
      <c r="P175" s="107"/>
    </row>
    <row r="176" spans="4:16" x14ac:dyDescent="0.25">
      <c r="D176" s="142"/>
      <c r="H176" s="105"/>
      <c r="I176" s="144"/>
      <c r="J176" s="147"/>
      <c r="K176" s="138"/>
      <c r="L176" s="93"/>
      <c r="M176" s="93"/>
      <c r="N176" s="93"/>
      <c r="O176" s="110"/>
      <c r="P176" s="107"/>
    </row>
    <row r="177" spans="4:16" x14ac:dyDescent="0.25">
      <c r="H177" s="105"/>
      <c r="I177" s="144"/>
      <c r="J177" s="147"/>
      <c r="K177" s="138"/>
      <c r="L177" s="93"/>
      <c r="M177" s="93"/>
      <c r="N177" s="93"/>
      <c r="O177" s="110"/>
      <c r="P177" s="107"/>
    </row>
    <row r="178" spans="4:16" x14ac:dyDescent="0.25">
      <c r="H178" s="105"/>
      <c r="I178" s="144"/>
      <c r="J178" s="147"/>
      <c r="K178" s="138"/>
      <c r="L178" s="93"/>
      <c r="M178" s="93"/>
      <c r="N178" s="93"/>
      <c r="O178" s="110"/>
      <c r="P178" s="107"/>
    </row>
    <row r="179" spans="4:16" x14ac:dyDescent="0.25">
      <c r="D179" s="141"/>
      <c r="H179" s="105"/>
      <c r="I179" s="144"/>
      <c r="J179" s="147"/>
      <c r="K179" s="138"/>
      <c r="L179" s="93"/>
      <c r="M179" s="93"/>
      <c r="N179" s="93"/>
      <c r="O179" s="110"/>
      <c r="P179" s="107"/>
    </row>
    <row r="180" spans="4:16" x14ac:dyDescent="0.25">
      <c r="H180" s="105"/>
      <c r="I180" s="144"/>
      <c r="J180" s="147"/>
      <c r="K180" s="138"/>
      <c r="L180" s="93"/>
      <c r="M180" s="93"/>
      <c r="N180" s="93"/>
      <c r="O180" s="110"/>
      <c r="P180" s="107"/>
    </row>
    <row r="181" spans="4:16" x14ac:dyDescent="0.25">
      <c r="H181" s="105"/>
      <c r="I181" s="144"/>
      <c r="J181" s="147"/>
      <c r="K181" s="138"/>
      <c r="L181" s="93"/>
      <c r="M181" s="93"/>
      <c r="N181" s="93"/>
      <c r="O181" s="110"/>
      <c r="P181" s="107"/>
    </row>
    <row r="182" spans="4:16" x14ac:dyDescent="0.25">
      <c r="H182" s="105"/>
      <c r="I182" s="144"/>
      <c r="J182" s="147"/>
      <c r="K182" s="138"/>
      <c r="L182" s="93"/>
      <c r="M182" s="93"/>
      <c r="N182" s="93"/>
      <c r="O182" s="110"/>
      <c r="P182" s="107"/>
    </row>
    <row r="183" spans="4:16" x14ac:dyDescent="0.25">
      <c r="D183" s="141"/>
      <c r="H183" s="105"/>
      <c r="I183" s="144"/>
      <c r="J183" s="147"/>
      <c r="K183" s="138"/>
      <c r="L183" s="93"/>
      <c r="M183" s="93"/>
      <c r="N183" s="93"/>
      <c r="O183" s="110"/>
      <c r="P183" s="107"/>
    </row>
    <row r="184" spans="4:16" x14ac:dyDescent="0.25">
      <c r="H184" s="105"/>
      <c r="I184" s="144"/>
      <c r="J184" s="147"/>
      <c r="K184" s="138"/>
      <c r="L184" s="93"/>
      <c r="M184" s="93"/>
      <c r="N184" s="93"/>
      <c r="O184" s="110"/>
      <c r="P184" s="107"/>
    </row>
    <row r="185" spans="4:16" x14ac:dyDescent="0.25">
      <c r="D185" s="141"/>
      <c r="H185" s="105"/>
      <c r="I185" s="144"/>
      <c r="J185" s="147"/>
      <c r="K185" s="138"/>
      <c r="L185" s="93"/>
      <c r="M185" s="93"/>
      <c r="N185" s="93"/>
      <c r="O185" s="110"/>
      <c r="P185" s="107"/>
    </row>
    <row r="186" spans="4:16" x14ac:dyDescent="0.25">
      <c r="H186" s="105"/>
      <c r="I186" s="144"/>
      <c r="J186" s="147"/>
      <c r="K186" s="138"/>
      <c r="L186" s="93"/>
      <c r="M186" s="93"/>
      <c r="N186" s="93"/>
      <c r="O186" s="110"/>
      <c r="P186" s="107"/>
    </row>
    <row r="187" spans="4:16" x14ac:dyDescent="0.25">
      <c r="H187" s="105"/>
      <c r="I187" s="144"/>
      <c r="J187" s="147"/>
      <c r="K187" s="138"/>
      <c r="L187" s="93"/>
      <c r="M187" s="93"/>
      <c r="N187" s="93"/>
      <c r="O187" s="110"/>
      <c r="P187" s="107"/>
    </row>
    <row r="188" spans="4:16" x14ac:dyDescent="0.25">
      <c r="H188" s="105"/>
      <c r="I188" s="144"/>
      <c r="J188" s="147"/>
      <c r="K188" s="138"/>
      <c r="L188" s="93"/>
      <c r="M188" s="93"/>
      <c r="N188" s="93"/>
      <c r="O188" s="110"/>
      <c r="P188" s="107"/>
    </row>
    <row r="189" spans="4:16" x14ac:dyDescent="0.25">
      <c r="H189" s="105"/>
      <c r="I189" s="144"/>
      <c r="J189" s="147"/>
      <c r="K189" s="138"/>
      <c r="L189" s="93"/>
      <c r="M189" s="93"/>
      <c r="N189" s="93"/>
      <c r="O189" s="110"/>
      <c r="P189" s="107"/>
    </row>
    <row r="190" spans="4:16" x14ac:dyDescent="0.25">
      <c r="D190" s="141"/>
      <c r="H190" s="105"/>
      <c r="I190" s="144"/>
      <c r="J190" s="147"/>
      <c r="K190" s="138"/>
      <c r="L190" s="93"/>
      <c r="M190" s="93"/>
      <c r="N190" s="93"/>
      <c r="O190" s="110"/>
      <c r="P190" s="107"/>
    </row>
    <row r="191" spans="4:16" x14ac:dyDescent="0.25">
      <c r="H191" s="105"/>
      <c r="I191" s="144"/>
      <c r="J191" s="147"/>
      <c r="K191" s="138"/>
      <c r="L191" s="93"/>
      <c r="M191" s="93"/>
      <c r="N191" s="93"/>
      <c r="O191" s="110"/>
      <c r="P191" s="107"/>
    </row>
    <row r="192" spans="4:16" x14ac:dyDescent="0.25">
      <c r="H192" s="105"/>
      <c r="I192" s="144"/>
      <c r="J192" s="147"/>
      <c r="K192" s="138"/>
      <c r="L192" s="93"/>
      <c r="M192" s="93"/>
      <c r="N192" s="93"/>
      <c r="O192" s="110"/>
      <c r="P192" s="107"/>
    </row>
    <row r="193" spans="8:16" x14ac:dyDescent="0.25">
      <c r="H193" s="105"/>
      <c r="I193" s="144"/>
      <c r="J193" s="147"/>
      <c r="K193" s="138"/>
      <c r="L193" s="93"/>
      <c r="M193" s="93"/>
      <c r="N193" s="93"/>
      <c r="O193" s="110"/>
      <c r="P193" s="107"/>
    </row>
    <row r="194" spans="8:16" x14ac:dyDescent="0.25">
      <c r="H194" s="105"/>
      <c r="I194" s="144"/>
      <c r="J194" s="147"/>
      <c r="K194" s="138"/>
      <c r="L194" s="93"/>
      <c r="M194" s="93"/>
      <c r="N194" s="93"/>
      <c r="O194" s="110"/>
      <c r="P194" s="107"/>
    </row>
    <row r="195" spans="8:16" x14ac:dyDescent="0.25">
      <c r="H195" s="105"/>
      <c r="I195" s="144"/>
      <c r="J195" s="147"/>
      <c r="K195" s="138"/>
      <c r="L195" s="93"/>
      <c r="M195" s="93"/>
      <c r="N195" s="93"/>
      <c r="O195" s="110"/>
      <c r="P195" s="107"/>
    </row>
    <row r="196" spans="8:16" x14ac:dyDescent="0.25">
      <c r="H196" s="105"/>
      <c r="I196" s="144"/>
      <c r="J196" s="147"/>
      <c r="K196" s="138"/>
      <c r="L196" s="93"/>
      <c r="M196" s="93"/>
      <c r="N196" s="93"/>
      <c r="O196" s="110"/>
      <c r="P196" s="107"/>
    </row>
    <row r="197" spans="8:16" x14ac:dyDescent="0.25">
      <c r="H197" s="105"/>
      <c r="I197" s="144"/>
      <c r="J197" s="147"/>
      <c r="K197" s="138"/>
      <c r="L197" s="93"/>
      <c r="M197" s="93"/>
      <c r="N197" s="93"/>
      <c r="O197" s="110"/>
      <c r="P197" s="107"/>
    </row>
    <row r="198" spans="8:16" x14ac:dyDescent="0.25">
      <c r="H198" s="105"/>
      <c r="I198" s="144"/>
      <c r="J198" s="147"/>
      <c r="K198" s="138"/>
      <c r="L198" s="93"/>
      <c r="M198" s="93"/>
      <c r="N198" s="93"/>
      <c r="O198" s="110"/>
      <c r="P198" s="107"/>
    </row>
    <row r="199" spans="8:16" x14ac:dyDescent="0.25">
      <c r="H199" s="105"/>
      <c r="I199" s="144"/>
      <c r="J199" s="147"/>
      <c r="K199" s="138"/>
      <c r="L199" s="93"/>
      <c r="M199" s="93"/>
      <c r="N199" s="93"/>
      <c r="O199" s="110"/>
      <c r="P199" s="107"/>
    </row>
    <row r="200" spans="8:16" x14ac:dyDescent="0.25">
      <c r="H200" s="105"/>
      <c r="I200" s="144"/>
      <c r="J200" s="147"/>
      <c r="K200" s="138"/>
      <c r="L200" s="93"/>
      <c r="M200" s="93"/>
      <c r="N200" s="93"/>
      <c r="O200" s="110"/>
      <c r="P200" s="107"/>
    </row>
    <row r="201" spans="8:16" x14ac:dyDescent="0.25">
      <c r="H201" s="105"/>
      <c r="I201" s="144"/>
      <c r="J201" s="147"/>
      <c r="K201" s="138"/>
      <c r="L201" s="93"/>
      <c r="M201" s="93"/>
      <c r="N201" s="93"/>
      <c r="O201" s="110"/>
      <c r="P201" s="107"/>
    </row>
    <row r="202" spans="8:16" x14ac:dyDescent="0.25">
      <c r="H202" s="105"/>
      <c r="I202" s="144"/>
      <c r="J202" s="147"/>
      <c r="K202" s="138"/>
      <c r="L202" s="93"/>
      <c r="M202" s="93"/>
      <c r="N202" s="93"/>
      <c r="O202" s="110"/>
      <c r="P202" s="107"/>
    </row>
    <row r="203" spans="8:16" x14ac:dyDescent="0.25">
      <c r="H203" s="105"/>
      <c r="I203" s="144"/>
      <c r="J203" s="147"/>
      <c r="K203" s="138"/>
      <c r="L203" s="93"/>
      <c r="M203" s="93"/>
      <c r="N203" s="93"/>
      <c r="O203" s="110"/>
      <c r="P203" s="107"/>
    </row>
    <row r="204" spans="8:16" x14ac:dyDescent="0.25">
      <c r="H204" s="105"/>
      <c r="I204" s="144"/>
      <c r="J204" s="147"/>
      <c r="K204" s="138"/>
      <c r="L204" s="93"/>
      <c r="M204" s="93"/>
      <c r="N204" s="93"/>
      <c r="O204" s="110"/>
      <c r="P204" s="107"/>
    </row>
    <row r="205" spans="8:16" x14ac:dyDescent="0.25">
      <c r="H205" s="105"/>
      <c r="I205" s="144"/>
      <c r="J205" s="147"/>
      <c r="K205" s="138"/>
      <c r="L205" s="93"/>
      <c r="M205" s="93"/>
      <c r="N205" s="93"/>
      <c r="O205" s="110"/>
      <c r="P205" s="107"/>
    </row>
    <row r="206" spans="8:16" x14ac:dyDescent="0.25">
      <c r="H206" s="105"/>
      <c r="I206" s="144"/>
      <c r="J206" s="147"/>
      <c r="K206" s="138"/>
      <c r="L206" s="93"/>
      <c r="M206" s="93"/>
      <c r="N206" s="93"/>
      <c r="O206" s="110"/>
      <c r="P206" s="107"/>
    </row>
    <row r="207" spans="8:16" x14ac:dyDescent="0.25">
      <c r="H207" s="105"/>
      <c r="I207" s="144"/>
      <c r="J207" s="147"/>
      <c r="K207" s="138"/>
      <c r="L207" s="93"/>
      <c r="M207" s="93"/>
      <c r="N207" s="93"/>
      <c r="O207" s="110"/>
      <c r="P207" s="107"/>
    </row>
    <row r="208" spans="8:16" x14ac:dyDescent="0.25">
      <c r="H208" s="105"/>
      <c r="I208" s="144"/>
      <c r="J208" s="147"/>
      <c r="K208" s="138"/>
      <c r="L208" s="93"/>
      <c r="M208" s="93"/>
      <c r="N208" s="93"/>
      <c r="O208" s="110"/>
      <c r="P208" s="107"/>
    </row>
    <row r="209" spans="8:16" x14ac:dyDescent="0.25">
      <c r="H209" s="105"/>
      <c r="I209" s="144"/>
      <c r="J209" s="147"/>
      <c r="K209" s="138"/>
      <c r="L209" s="93"/>
      <c r="M209" s="93"/>
      <c r="N209" s="93"/>
      <c r="O209" s="110"/>
      <c r="P209" s="107"/>
    </row>
    <row r="210" spans="8:16" x14ac:dyDescent="0.25">
      <c r="H210" s="105"/>
      <c r="I210" s="144"/>
      <c r="J210" s="147"/>
      <c r="K210" s="138"/>
      <c r="L210" s="93"/>
      <c r="M210" s="93"/>
      <c r="N210" s="93"/>
      <c r="O210" s="110"/>
      <c r="P210" s="107"/>
    </row>
    <row r="211" spans="8:16" x14ac:dyDescent="0.25">
      <c r="H211" s="105"/>
      <c r="I211" s="144"/>
      <c r="J211" s="147"/>
      <c r="K211" s="138"/>
      <c r="L211" s="93"/>
      <c r="M211" s="93"/>
      <c r="N211" s="93"/>
      <c r="O211" s="110"/>
      <c r="P211" s="107"/>
    </row>
    <row r="212" spans="8:16" x14ac:dyDescent="0.25">
      <c r="H212" s="105"/>
      <c r="I212" s="144"/>
      <c r="J212" s="147"/>
      <c r="K212" s="138"/>
      <c r="L212" s="93"/>
      <c r="M212" s="93"/>
      <c r="N212" s="93"/>
      <c r="O212" s="110"/>
      <c r="P212" s="107"/>
    </row>
    <row r="213" spans="8:16" x14ac:dyDescent="0.25">
      <c r="H213" s="105"/>
      <c r="I213" s="144"/>
      <c r="J213" s="147"/>
      <c r="K213" s="138"/>
      <c r="L213" s="93"/>
      <c r="M213" s="93"/>
      <c r="N213" s="93"/>
      <c r="O213" s="110"/>
      <c r="P213" s="107"/>
    </row>
    <row r="214" spans="8:16" x14ac:dyDescent="0.25">
      <c r="H214" s="105"/>
      <c r="I214" s="144"/>
      <c r="J214" s="147"/>
      <c r="K214" s="138"/>
      <c r="L214" s="93"/>
      <c r="M214" s="93"/>
      <c r="N214" s="93"/>
      <c r="O214" s="110"/>
      <c r="P214" s="107"/>
    </row>
    <row r="215" spans="8:16" x14ac:dyDescent="0.25">
      <c r="H215" s="105"/>
      <c r="I215" s="144"/>
      <c r="J215" s="147"/>
      <c r="K215" s="138"/>
      <c r="L215" s="93"/>
      <c r="M215" s="93"/>
      <c r="N215" s="93"/>
      <c r="O215" s="110"/>
      <c r="P215" s="107"/>
    </row>
    <row r="216" spans="8:16" x14ac:dyDescent="0.25">
      <c r="H216" s="105"/>
      <c r="I216" s="144"/>
      <c r="J216" s="147"/>
      <c r="K216" s="138"/>
      <c r="L216" s="93"/>
      <c r="M216" s="93"/>
      <c r="N216" s="93"/>
      <c r="O216" s="110"/>
      <c r="P216" s="107"/>
    </row>
    <row r="217" spans="8:16" x14ac:dyDescent="0.25">
      <c r="H217" s="105"/>
      <c r="I217" s="144"/>
      <c r="J217" s="147"/>
      <c r="K217" s="138"/>
      <c r="L217" s="93"/>
      <c r="M217" s="93"/>
      <c r="N217" s="93"/>
      <c r="O217" s="110"/>
      <c r="P217" s="107"/>
    </row>
    <row r="218" spans="8:16" x14ac:dyDescent="0.25">
      <c r="H218" s="105"/>
      <c r="I218" s="144"/>
      <c r="J218" s="147"/>
      <c r="K218" s="138"/>
      <c r="L218" s="93"/>
      <c r="M218" s="93"/>
      <c r="N218" s="93"/>
      <c r="O218" s="110"/>
      <c r="P218" s="107"/>
    </row>
    <row r="219" spans="8:16" x14ac:dyDescent="0.25">
      <c r="H219" s="105"/>
      <c r="I219" s="144"/>
      <c r="J219" s="147"/>
      <c r="K219" s="138"/>
      <c r="L219" s="93"/>
      <c r="M219" s="93"/>
      <c r="N219" s="93"/>
      <c r="O219" s="110"/>
      <c r="P219" s="107"/>
    </row>
    <row r="220" spans="8:16" x14ac:dyDescent="0.25">
      <c r="H220" s="105"/>
      <c r="I220" s="144"/>
      <c r="J220" s="147"/>
      <c r="K220" s="138"/>
      <c r="L220" s="93"/>
      <c r="M220" s="93"/>
      <c r="N220" s="93"/>
      <c r="O220" s="110"/>
      <c r="P220" s="107"/>
    </row>
    <row r="221" spans="8:16" x14ac:dyDescent="0.25">
      <c r="H221" s="105"/>
      <c r="I221" s="144"/>
      <c r="J221" s="147"/>
      <c r="K221" s="138"/>
      <c r="L221" s="93"/>
      <c r="M221" s="93"/>
      <c r="N221" s="93"/>
      <c r="O221" s="110"/>
      <c r="P221" s="107"/>
    </row>
    <row r="222" spans="8:16" x14ac:dyDescent="0.25">
      <c r="H222" s="105"/>
      <c r="I222" s="144"/>
      <c r="J222" s="147"/>
      <c r="K222" s="138"/>
      <c r="L222" s="93"/>
      <c r="M222" s="93"/>
      <c r="N222" s="93"/>
      <c r="O222" s="110"/>
      <c r="P222" s="107"/>
    </row>
    <row r="223" spans="8:16" x14ac:dyDescent="0.25">
      <c r="H223" s="105"/>
      <c r="I223" s="144"/>
      <c r="J223" s="147"/>
      <c r="K223" s="138"/>
      <c r="L223" s="93"/>
      <c r="M223" s="93"/>
      <c r="N223" s="93"/>
      <c r="O223" s="110"/>
      <c r="P223" s="107"/>
    </row>
    <row r="224" spans="8:16" x14ac:dyDescent="0.25">
      <c r="H224" s="105"/>
      <c r="I224" s="144"/>
      <c r="J224" s="147"/>
      <c r="K224" s="138"/>
      <c r="L224" s="93"/>
      <c r="M224" s="93"/>
      <c r="N224" s="93"/>
      <c r="O224" s="110"/>
      <c r="P224" s="107"/>
    </row>
    <row r="225" spans="8:16" x14ac:dyDescent="0.25">
      <c r="H225" s="105"/>
      <c r="I225" s="144"/>
      <c r="J225" s="147"/>
      <c r="K225" s="138"/>
      <c r="L225" s="93"/>
      <c r="M225" s="93"/>
      <c r="N225" s="93"/>
      <c r="O225" s="110"/>
      <c r="P225" s="107"/>
    </row>
    <row r="226" spans="8:16" x14ac:dyDescent="0.25">
      <c r="H226" s="105"/>
      <c r="I226" s="144"/>
      <c r="J226" s="147"/>
      <c r="K226" s="138"/>
      <c r="L226" s="93"/>
      <c r="M226" s="93"/>
      <c r="N226" s="93"/>
      <c r="O226" s="110"/>
      <c r="P226" s="107"/>
    </row>
    <row r="227" spans="8:16" x14ac:dyDescent="0.25">
      <c r="H227" s="105"/>
      <c r="I227" s="144"/>
      <c r="J227" s="147"/>
      <c r="K227" s="138"/>
      <c r="L227" s="93"/>
      <c r="M227" s="93"/>
      <c r="N227" s="93"/>
      <c r="O227" s="110"/>
      <c r="P227" s="107"/>
    </row>
    <row r="228" spans="8:16" x14ac:dyDescent="0.25">
      <c r="H228" s="105"/>
      <c r="I228" s="144"/>
      <c r="J228" s="147"/>
      <c r="K228" s="138"/>
      <c r="L228" s="93"/>
      <c r="M228" s="93"/>
      <c r="N228" s="93"/>
      <c r="O228" s="110"/>
      <c r="P228" s="107"/>
    </row>
    <row r="229" spans="8:16" x14ac:dyDescent="0.25">
      <c r="H229" s="105"/>
      <c r="I229" s="144"/>
      <c r="J229" s="147"/>
      <c r="K229" s="138"/>
      <c r="L229" s="93"/>
      <c r="M229" s="93"/>
      <c r="N229" s="93"/>
      <c r="O229" s="110"/>
      <c r="P229" s="107"/>
    </row>
    <row r="230" spans="8:16" x14ac:dyDescent="0.25">
      <c r="H230" s="105"/>
      <c r="I230" s="144"/>
      <c r="J230" s="147"/>
      <c r="K230" s="138"/>
      <c r="L230" s="93"/>
      <c r="M230" s="93"/>
      <c r="N230" s="93"/>
      <c r="O230" s="110"/>
      <c r="P230" s="107"/>
    </row>
    <row r="231" spans="8:16" x14ac:dyDescent="0.25">
      <c r="H231" s="105"/>
      <c r="I231" s="144"/>
      <c r="J231" s="147"/>
      <c r="K231" s="138"/>
      <c r="L231" s="93"/>
      <c r="M231" s="93"/>
      <c r="N231" s="93"/>
      <c r="O231" s="110"/>
      <c r="P231" s="107"/>
    </row>
    <row r="232" spans="8:16" x14ac:dyDescent="0.25">
      <c r="H232" s="105"/>
      <c r="I232" s="144"/>
      <c r="J232" s="147"/>
      <c r="K232" s="138"/>
      <c r="L232" s="93"/>
      <c r="M232" s="93"/>
      <c r="N232" s="93"/>
      <c r="O232" s="110"/>
      <c r="P232" s="107"/>
    </row>
    <row r="233" spans="8:16" x14ac:dyDescent="0.25">
      <c r="H233" s="105"/>
      <c r="I233" s="144"/>
      <c r="J233" s="147"/>
      <c r="K233" s="138"/>
      <c r="L233" s="93"/>
      <c r="M233" s="93"/>
      <c r="N233" s="93"/>
      <c r="O233" s="110"/>
      <c r="P233" s="107"/>
    </row>
    <row r="234" spans="8:16" x14ac:dyDescent="0.25">
      <c r="H234" s="105"/>
      <c r="I234" s="144"/>
      <c r="J234" s="147"/>
      <c r="K234" s="138"/>
      <c r="L234" s="93"/>
      <c r="M234" s="93"/>
      <c r="N234" s="93"/>
      <c r="O234" s="110"/>
      <c r="P234" s="107"/>
    </row>
    <row r="235" spans="8:16" x14ac:dyDescent="0.25">
      <c r="H235" s="105"/>
      <c r="I235" s="144"/>
      <c r="J235" s="147"/>
      <c r="K235" s="138"/>
      <c r="L235" s="93"/>
      <c r="M235" s="93"/>
      <c r="N235" s="93"/>
      <c r="O235" s="110"/>
      <c r="P235" s="107"/>
    </row>
    <row r="236" spans="8:16" x14ac:dyDescent="0.25">
      <c r="H236" s="105"/>
      <c r="I236" s="144"/>
      <c r="J236" s="147"/>
      <c r="K236" s="138"/>
      <c r="L236" s="93"/>
      <c r="M236" s="93"/>
      <c r="N236" s="93"/>
      <c r="O236" s="110"/>
      <c r="P236" s="107"/>
    </row>
    <row r="237" spans="8:16" x14ac:dyDescent="0.25">
      <c r="H237" s="105"/>
      <c r="I237" s="144"/>
      <c r="J237" s="147"/>
      <c r="K237" s="138"/>
      <c r="L237" s="93"/>
      <c r="M237" s="93"/>
      <c r="N237" s="93"/>
      <c r="O237" s="110"/>
      <c r="P237" s="107"/>
    </row>
    <row r="238" spans="8:16" x14ac:dyDescent="0.25">
      <c r="H238" s="105"/>
      <c r="I238" s="144"/>
      <c r="J238" s="147"/>
      <c r="K238" s="138"/>
      <c r="L238" s="93"/>
      <c r="M238" s="93"/>
      <c r="N238" s="93"/>
      <c r="O238" s="110"/>
      <c r="P238" s="107"/>
    </row>
    <row r="239" spans="8:16" x14ac:dyDescent="0.25">
      <c r="H239" s="105"/>
      <c r="I239" s="144"/>
      <c r="J239" s="147"/>
      <c r="K239" s="138"/>
      <c r="L239" s="93"/>
      <c r="M239" s="93"/>
      <c r="N239" s="93"/>
      <c r="O239" s="110"/>
      <c r="P239" s="107"/>
    </row>
    <row r="240" spans="8:16" x14ac:dyDescent="0.25">
      <c r="H240" s="105"/>
      <c r="I240" s="144"/>
      <c r="J240" s="147"/>
      <c r="K240" s="138"/>
      <c r="L240" s="93"/>
      <c r="M240" s="93"/>
      <c r="N240" s="93"/>
      <c r="O240" s="110"/>
      <c r="P240" s="107"/>
    </row>
    <row r="241" spans="8:16" x14ac:dyDescent="0.25">
      <c r="H241" s="105"/>
      <c r="I241" s="144"/>
      <c r="J241" s="147"/>
      <c r="K241" s="138"/>
      <c r="L241" s="93"/>
      <c r="M241" s="93"/>
      <c r="N241" s="93"/>
      <c r="O241" s="110"/>
      <c r="P241" s="107"/>
    </row>
    <row r="242" spans="8:16" x14ac:dyDescent="0.25">
      <c r="H242" s="105"/>
      <c r="I242" s="144"/>
      <c r="J242" s="147"/>
      <c r="K242" s="138"/>
      <c r="L242" s="93"/>
      <c r="M242" s="93"/>
      <c r="N242" s="93"/>
      <c r="O242" s="110"/>
      <c r="P242" s="107"/>
    </row>
    <row r="243" spans="8:16" x14ac:dyDescent="0.25">
      <c r="H243" s="105"/>
      <c r="I243" s="144"/>
      <c r="J243" s="147"/>
      <c r="K243" s="138"/>
      <c r="L243" s="93"/>
      <c r="M243" s="93"/>
      <c r="N243" s="93"/>
      <c r="O243" s="110"/>
      <c r="P243" s="107"/>
    </row>
    <row r="244" spans="8:16" x14ac:dyDescent="0.25">
      <c r="H244" s="105"/>
      <c r="I244" s="144"/>
      <c r="J244" s="147"/>
      <c r="K244" s="138"/>
      <c r="L244" s="93"/>
      <c r="M244" s="93"/>
      <c r="N244" s="93"/>
      <c r="O244" s="110"/>
      <c r="P244" s="107"/>
    </row>
    <row r="245" spans="8:16" x14ac:dyDescent="0.25">
      <c r="H245" s="105"/>
      <c r="I245" s="144"/>
      <c r="J245" s="147"/>
      <c r="K245" s="138"/>
      <c r="L245" s="93"/>
      <c r="M245" s="93"/>
      <c r="N245" s="93"/>
      <c r="O245" s="110"/>
      <c r="P245" s="107"/>
    </row>
    <row r="246" spans="8:16" x14ac:dyDescent="0.25">
      <c r="H246" s="105"/>
      <c r="I246" s="144"/>
      <c r="J246" s="147"/>
      <c r="K246" s="138"/>
      <c r="L246" s="93"/>
      <c r="M246" s="93"/>
      <c r="N246" s="93"/>
      <c r="O246" s="110"/>
      <c r="P246" s="107"/>
    </row>
  </sheetData>
  <pageMargins left="0.70866141732283472" right="0.70866141732283472" top="0.74803149606299213" bottom="0.74803149606299213" header="0.31496062992125984" footer="0.31496062992125984"/>
  <pageSetup paperSize="9"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4</vt:i4>
      </vt:variant>
    </vt:vector>
  </HeadingPairs>
  <TitlesOfParts>
    <vt:vector size="12" baseType="lpstr">
      <vt:lpstr>PAGOS enero</vt:lpstr>
      <vt:lpstr>1º tri 2018 borrador</vt:lpstr>
      <vt:lpstr>ORDENADOS POR DIAS PAGO 1º TRI</vt:lpstr>
      <vt:lpstr>TAULA RESUM</vt:lpstr>
      <vt:lpstr>APR.FP</vt:lpstr>
      <vt:lpstr>APR.FPP</vt:lpstr>
      <vt:lpstr>IMM.FP</vt:lpstr>
      <vt:lpstr>IMM.FPP</vt:lpstr>
      <vt:lpstr>APR.FP!Área_de_impresión</vt:lpstr>
      <vt:lpstr>IMM.FP!Área_de_impresión</vt:lpstr>
      <vt:lpstr>'ORDENADOS POR DIAS PAGO 1º TRI'!Área_de_impresión</vt:lpstr>
      <vt:lpstr>'TAULA RESUM'!Área_de_impresión</vt:lpstr>
    </vt:vector>
  </TitlesOfParts>
  <Company>Jarfels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Jarfels</dc:creator>
  <cp:lastModifiedBy>OSCAR</cp:lastModifiedBy>
  <cp:lastPrinted>2020-07-09T07:24:34Z</cp:lastPrinted>
  <dcterms:created xsi:type="dcterms:W3CDTF">2014-03-31T10:53:18Z</dcterms:created>
  <dcterms:modified xsi:type="dcterms:W3CDTF">2022-04-19T09:10:18Z</dcterms:modified>
</cp:coreProperties>
</file>