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"/>
    </mc:Choice>
  </mc:AlternateContent>
  <xr:revisionPtr revIDLastSave="0" documentId="8_{08A96F97-35E1-40BC-8103-451AA510E7D9}" xr6:coauthVersionLast="46" xr6:coauthVersionMax="46" xr10:uidLastSave="{00000000-0000-0000-0000-000000000000}"/>
  <bookViews>
    <workbookView xWindow="0" yWindow="600" windowWidth="21600" windowHeight="12900" firstSheet="3" activeTab="3" xr2:uid="{00000000-000D-0000-FFFF-FFFF00000000}"/>
  </bookViews>
  <sheets>
    <sheet name="PAGOS enero" sheetId="1" r:id="rId1"/>
    <sheet name="1º tri 2018 borrador" sheetId="12" r:id="rId2"/>
    <sheet name="ORDENADOS POR DIAS PAGO 1º TRI" sheetId="4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APR.FP!$C$200:$N$262</definedName>
    <definedName name="_xlnm.Print_Area" localSheetId="5">APR.FPP!#REF!</definedName>
    <definedName name="_xlnm.Print_Area" localSheetId="6">IMM.FP!$C$200:$N$262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RESUM'!$B$2:$AE$50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48" i="9" l="1"/>
  <c r="I348" i="9" s="1"/>
  <c r="J348" i="9" s="1"/>
  <c r="G347" i="9"/>
  <c r="P347" i="9" s="1"/>
  <c r="H346" i="9"/>
  <c r="G346" i="9"/>
  <c r="I346" i="9" s="1"/>
  <c r="J346" i="9" s="1"/>
  <c r="H345" i="9"/>
  <c r="N345" i="9" s="1"/>
  <c r="G345" i="9"/>
  <c r="P345" i="9" s="1"/>
  <c r="P344" i="9"/>
  <c r="G344" i="9"/>
  <c r="I344" i="9" s="1"/>
  <c r="J344" i="9" s="1"/>
  <c r="G343" i="9"/>
  <c r="H343" i="9" s="1"/>
  <c r="N343" i="9" s="1"/>
  <c r="G342" i="9"/>
  <c r="I342" i="9" s="1"/>
  <c r="J342" i="9" s="1"/>
  <c r="P341" i="9"/>
  <c r="H341" i="9"/>
  <c r="N341" i="9" s="1"/>
  <c r="G341" i="9"/>
  <c r="I341" i="9" s="1"/>
  <c r="J341" i="9" s="1"/>
  <c r="L341" i="9" s="1"/>
  <c r="G340" i="9"/>
  <c r="I340" i="9" s="1"/>
  <c r="J340" i="9" s="1"/>
  <c r="G339" i="9"/>
  <c r="P339" i="9" s="1"/>
  <c r="H338" i="9"/>
  <c r="G338" i="9"/>
  <c r="I338" i="9" s="1"/>
  <c r="J338" i="9" s="1"/>
  <c r="P337" i="9"/>
  <c r="G337" i="9"/>
  <c r="I337" i="9" s="1"/>
  <c r="J337" i="9" s="1"/>
  <c r="L337" i="9" s="1"/>
  <c r="P336" i="9"/>
  <c r="G336" i="9"/>
  <c r="I336" i="9" s="1"/>
  <c r="J336" i="9" s="1"/>
  <c r="G335" i="9"/>
  <c r="P335" i="9" s="1"/>
  <c r="G334" i="9"/>
  <c r="I334" i="9" s="1"/>
  <c r="J334" i="9" s="1"/>
  <c r="G333" i="9"/>
  <c r="P333" i="9" s="1"/>
  <c r="G332" i="9"/>
  <c r="I332" i="9" s="1"/>
  <c r="J332" i="9" s="1"/>
  <c r="G331" i="9"/>
  <c r="P331" i="9" s="1"/>
  <c r="H330" i="9"/>
  <c r="G330" i="9"/>
  <c r="I330" i="9" s="1"/>
  <c r="J330" i="9" s="1"/>
  <c r="G329" i="9"/>
  <c r="P329" i="9" s="1"/>
  <c r="G328" i="9"/>
  <c r="I328" i="9" s="1"/>
  <c r="J328" i="9" s="1"/>
  <c r="G327" i="9"/>
  <c r="P327" i="9" s="1"/>
  <c r="H326" i="9"/>
  <c r="G326" i="9"/>
  <c r="I326" i="9" s="1"/>
  <c r="J326" i="9" s="1"/>
  <c r="G325" i="9"/>
  <c r="P325" i="9" s="1"/>
  <c r="P324" i="9"/>
  <c r="H324" i="9"/>
  <c r="G324" i="9"/>
  <c r="I324" i="9" s="1"/>
  <c r="J324" i="9" s="1"/>
  <c r="I323" i="9"/>
  <c r="J323" i="9" s="1"/>
  <c r="L323" i="9" s="1"/>
  <c r="G323" i="9"/>
  <c r="H323" i="9" s="1"/>
  <c r="N323" i="9" s="1"/>
  <c r="P322" i="9"/>
  <c r="G322" i="9"/>
  <c r="I322" i="9" s="1"/>
  <c r="J322" i="9" s="1"/>
  <c r="G321" i="9"/>
  <c r="I321" i="9" s="1"/>
  <c r="J321" i="9" s="1"/>
  <c r="L321" i="9" s="1"/>
  <c r="G320" i="9"/>
  <c r="I320" i="9" s="1"/>
  <c r="J320" i="9" s="1"/>
  <c r="I319" i="9"/>
  <c r="J319" i="9" s="1"/>
  <c r="L319" i="9" s="1"/>
  <c r="G319" i="9"/>
  <c r="P319" i="9" s="1"/>
  <c r="G318" i="9"/>
  <c r="I318" i="9" s="1"/>
  <c r="J318" i="9" s="1"/>
  <c r="P317" i="9"/>
  <c r="J317" i="9"/>
  <c r="L317" i="9" s="1"/>
  <c r="I317" i="9"/>
  <c r="G317" i="9"/>
  <c r="H317" i="9" s="1"/>
  <c r="G316" i="9"/>
  <c r="I316" i="9" s="1"/>
  <c r="J316" i="9" s="1"/>
  <c r="G315" i="9"/>
  <c r="P315" i="9" s="1"/>
  <c r="G314" i="9"/>
  <c r="I314" i="9" s="1"/>
  <c r="J314" i="9" s="1"/>
  <c r="P313" i="9"/>
  <c r="I313" i="9"/>
  <c r="J313" i="9" s="1"/>
  <c r="L313" i="9" s="1"/>
  <c r="H313" i="9"/>
  <c r="N313" i="9" s="1"/>
  <c r="G313" i="9"/>
  <c r="P312" i="9"/>
  <c r="G312" i="9"/>
  <c r="I312" i="9" s="1"/>
  <c r="J312" i="9" s="1"/>
  <c r="G311" i="9"/>
  <c r="P311" i="9" s="1"/>
  <c r="G310" i="9"/>
  <c r="I310" i="9" s="1"/>
  <c r="J310" i="9" s="1"/>
  <c r="H309" i="9"/>
  <c r="N309" i="9" s="1"/>
  <c r="G309" i="9"/>
  <c r="P309" i="9" s="1"/>
  <c r="P308" i="9"/>
  <c r="H308" i="9"/>
  <c r="G308" i="9"/>
  <c r="I308" i="9" s="1"/>
  <c r="J308" i="9" s="1"/>
  <c r="G307" i="9"/>
  <c r="H307" i="9" s="1"/>
  <c r="N307" i="9" s="1"/>
  <c r="P306" i="9"/>
  <c r="G306" i="9"/>
  <c r="I306" i="9" s="1"/>
  <c r="J306" i="9" s="1"/>
  <c r="G305" i="9"/>
  <c r="I305" i="9" s="1"/>
  <c r="J305" i="9" s="1"/>
  <c r="L305" i="9" s="1"/>
  <c r="G304" i="9"/>
  <c r="I304" i="9" s="1"/>
  <c r="J304" i="9" s="1"/>
  <c r="I303" i="9"/>
  <c r="J303" i="9" s="1"/>
  <c r="L303" i="9" s="1"/>
  <c r="H303" i="9"/>
  <c r="N303" i="9" s="1"/>
  <c r="G303" i="9"/>
  <c r="P303" i="9" s="1"/>
  <c r="G302" i="9"/>
  <c r="I302" i="9" s="1"/>
  <c r="J302" i="9" s="1"/>
  <c r="G301" i="9"/>
  <c r="H301" i="9" s="1"/>
  <c r="G300" i="9"/>
  <c r="I300" i="9" s="1"/>
  <c r="J300" i="9" s="1"/>
  <c r="G299" i="9"/>
  <c r="P299" i="9" s="1"/>
  <c r="G298" i="9"/>
  <c r="I298" i="9" s="1"/>
  <c r="J298" i="9" s="1"/>
  <c r="G297" i="9"/>
  <c r="P297" i="9" s="1"/>
  <c r="P296" i="9"/>
  <c r="G296" i="9"/>
  <c r="I296" i="9" s="1"/>
  <c r="J296" i="9" s="1"/>
  <c r="G295" i="9"/>
  <c r="P295" i="9" s="1"/>
  <c r="H294" i="9"/>
  <c r="G294" i="9"/>
  <c r="I294" i="9" s="1"/>
  <c r="J294" i="9" s="1"/>
  <c r="G293" i="9"/>
  <c r="I293" i="9" s="1"/>
  <c r="J293" i="9" s="1"/>
  <c r="P292" i="9"/>
  <c r="N292" i="9"/>
  <c r="I292" i="9"/>
  <c r="J292" i="9" s="1"/>
  <c r="L292" i="9" s="1"/>
  <c r="H292" i="9"/>
  <c r="G292" i="9"/>
  <c r="G291" i="9"/>
  <c r="I291" i="9" s="1"/>
  <c r="J291" i="9" s="1"/>
  <c r="G290" i="9"/>
  <c r="H290" i="9" s="1"/>
  <c r="N290" i="9" s="1"/>
  <c r="G289" i="9"/>
  <c r="I289" i="9" s="1"/>
  <c r="J289" i="9" s="1"/>
  <c r="G288" i="9"/>
  <c r="P288" i="9" s="1"/>
  <c r="H287" i="9"/>
  <c r="G287" i="9"/>
  <c r="I287" i="9" s="1"/>
  <c r="J287" i="9" s="1"/>
  <c r="G286" i="9"/>
  <c r="P286" i="9" s="1"/>
  <c r="G285" i="9"/>
  <c r="I285" i="9" s="1"/>
  <c r="J285" i="9" s="1"/>
  <c r="G284" i="9"/>
  <c r="H284" i="9" s="1"/>
  <c r="P283" i="9"/>
  <c r="H283" i="9"/>
  <c r="G283" i="9"/>
  <c r="I283" i="9" s="1"/>
  <c r="J283" i="9" s="1"/>
  <c r="K283" i="9" s="1"/>
  <c r="G282" i="9"/>
  <c r="H282" i="9" s="1"/>
  <c r="N282" i="9" s="1"/>
  <c r="P281" i="9"/>
  <c r="G281" i="9"/>
  <c r="I281" i="9" s="1"/>
  <c r="J281" i="9" s="1"/>
  <c r="K281" i="9" s="1"/>
  <c r="H280" i="9"/>
  <c r="N280" i="9" s="1"/>
  <c r="G280" i="9"/>
  <c r="I280" i="9" s="1"/>
  <c r="J280" i="9" s="1"/>
  <c r="G279" i="9"/>
  <c r="I279" i="9" s="1"/>
  <c r="J279" i="9" s="1"/>
  <c r="K279" i="9" s="1"/>
  <c r="P278" i="9"/>
  <c r="J278" i="9"/>
  <c r="I278" i="9"/>
  <c r="G278" i="9"/>
  <c r="H278" i="9" s="1"/>
  <c r="N278" i="9" s="1"/>
  <c r="G277" i="9"/>
  <c r="I277" i="9" s="1"/>
  <c r="J277" i="9" s="1"/>
  <c r="K277" i="9" s="1"/>
  <c r="G276" i="9"/>
  <c r="P276" i="9" s="1"/>
  <c r="G275" i="9"/>
  <c r="I275" i="9" s="1"/>
  <c r="J275" i="9" s="1"/>
  <c r="K275" i="9" s="1"/>
  <c r="G274" i="9"/>
  <c r="P274" i="9" s="1"/>
  <c r="P273" i="9"/>
  <c r="G273" i="9"/>
  <c r="I273" i="9" s="1"/>
  <c r="J273" i="9" s="1"/>
  <c r="K273" i="9" s="1"/>
  <c r="G272" i="9"/>
  <c r="H272" i="9" s="1"/>
  <c r="G271" i="9"/>
  <c r="I271" i="9" s="1"/>
  <c r="J271" i="9" s="1"/>
  <c r="P270" i="9"/>
  <c r="H270" i="9"/>
  <c r="G270" i="9"/>
  <c r="I270" i="9" s="1"/>
  <c r="J270" i="9" s="1"/>
  <c r="K270" i="9" s="1"/>
  <c r="G269" i="9"/>
  <c r="I269" i="9" s="1"/>
  <c r="J269" i="9" s="1"/>
  <c r="G268" i="9"/>
  <c r="P268" i="9" s="1"/>
  <c r="P267" i="9"/>
  <c r="J267" i="9"/>
  <c r="K267" i="9" s="1"/>
  <c r="H267" i="9"/>
  <c r="N267" i="9" s="1"/>
  <c r="G267" i="9"/>
  <c r="I267" i="9" s="1"/>
  <c r="G266" i="9"/>
  <c r="P266" i="9" s="1"/>
  <c r="G265" i="9"/>
  <c r="I265" i="9" s="1"/>
  <c r="J265" i="9" s="1"/>
  <c r="G264" i="9"/>
  <c r="H264" i="9" s="1"/>
  <c r="K263" i="9"/>
  <c r="J263" i="9"/>
  <c r="L263" i="9" s="1"/>
  <c r="G263" i="9"/>
  <c r="I263" i="9" s="1"/>
  <c r="P262" i="9"/>
  <c r="G262" i="9"/>
  <c r="H262" i="9" s="1"/>
  <c r="N262" i="9" s="1"/>
  <c r="G261" i="9"/>
  <c r="I261" i="9" s="1"/>
  <c r="J261" i="9" s="1"/>
  <c r="P260" i="9"/>
  <c r="I260" i="9"/>
  <c r="J260" i="9" s="1"/>
  <c r="K260" i="9" s="1"/>
  <c r="H260" i="9"/>
  <c r="N260" i="9" s="1"/>
  <c r="G260" i="9"/>
  <c r="G259" i="9"/>
  <c r="I259" i="9" s="1"/>
  <c r="J259" i="9" s="1"/>
  <c r="L259" i="9" s="1"/>
  <c r="G258" i="9"/>
  <c r="P258" i="9" s="1"/>
  <c r="P257" i="9"/>
  <c r="H257" i="9"/>
  <c r="G257" i="9"/>
  <c r="I257" i="9" s="1"/>
  <c r="J257" i="9" s="1"/>
  <c r="G256" i="9"/>
  <c r="H256" i="9" s="1"/>
  <c r="G255" i="9"/>
  <c r="I255" i="9" s="1"/>
  <c r="J255" i="9" s="1"/>
  <c r="P254" i="9"/>
  <c r="I254" i="9"/>
  <c r="J254" i="9" s="1"/>
  <c r="K254" i="9" s="1"/>
  <c r="G254" i="9"/>
  <c r="H254" i="9" s="1"/>
  <c r="G253" i="9"/>
  <c r="I253" i="9" s="1"/>
  <c r="J253" i="9" s="1"/>
  <c r="G252" i="9"/>
  <c r="P252" i="9" s="1"/>
  <c r="G251" i="9"/>
  <c r="H251" i="9" s="1"/>
  <c r="G250" i="9"/>
  <c r="I250" i="9" s="1"/>
  <c r="J250" i="9" s="1"/>
  <c r="I249" i="9"/>
  <c r="J249" i="9" s="1"/>
  <c r="G249" i="9"/>
  <c r="P249" i="9" s="1"/>
  <c r="G248" i="9"/>
  <c r="I248" i="9" s="1"/>
  <c r="J248" i="9" s="1"/>
  <c r="G247" i="9"/>
  <c r="P247" i="9" s="1"/>
  <c r="G246" i="9"/>
  <c r="I246" i="9" s="1"/>
  <c r="J246" i="9" s="1"/>
  <c r="G245" i="9"/>
  <c r="P245" i="9" s="1"/>
  <c r="G244" i="9"/>
  <c r="I244" i="9" s="1"/>
  <c r="J244" i="9" s="1"/>
  <c r="L255" i="9" l="1"/>
  <c r="K255" i="9"/>
  <c r="I290" i="9"/>
  <c r="J290" i="9" s="1"/>
  <c r="L290" i="9" s="1"/>
  <c r="H297" i="9"/>
  <c r="N297" i="9" s="1"/>
  <c r="H265" i="9"/>
  <c r="N265" i="9" s="1"/>
  <c r="H268" i="9"/>
  <c r="I297" i="9"/>
  <c r="J297" i="9" s="1"/>
  <c r="L297" i="9" s="1"/>
  <c r="I307" i="9"/>
  <c r="J307" i="9" s="1"/>
  <c r="L307" i="9" s="1"/>
  <c r="H314" i="9"/>
  <c r="H252" i="9"/>
  <c r="H259" i="9"/>
  <c r="L275" i="9"/>
  <c r="I282" i="9"/>
  <c r="J282" i="9" s="1"/>
  <c r="I247" i="9"/>
  <c r="J247" i="9" s="1"/>
  <c r="I252" i="9"/>
  <c r="J252" i="9" s="1"/>
  <c r="K252" i="9" s="1"/>
  <c r="I262" i="9"/>
  <c r="J262" i="9" s="1"/>
  <c r="K262" i="9" s="1"/>
  <c r="P265" i="9"/>
  <c r="I268" i="9"/>
  <c r="J268" i="9" s="1"/>
  <c r="K268" i="9" s="1"/>
  <c r="I272" i="9"/>
  <c r="J272" i="9" s="1"/>
  <c r="L272" i="9" s="1"/>
  <c r="M272" i="9" s="1"/>
  <c r="P275" i="9"/>
  <c r="P290" i="9"/>
  <c r="P301" i="9"/>
  <c r="H318" i="9"/>
  <c r="H321" i="9"/>
  <c r="N321" i="9" s="1"/>
  <c r="H328" i="9"/>
  <c r="P332" i="9"/>
  <c r="H339" i="9"/>
  <c r="N339" i="9" s="1"/>
  <c r="P342" i="9"/>
  <c r="P259" i="9"/>
  <c r="P318" i="9"/>
  <c r="P321" i="9"/>
  <c r="I339" i="9"/>
  <c r="J339" i="9" s="1"/>
  <c r="L339" i="9" s="1"/>
  <c r="H310" i="9"/>
  <c r="H273" i="9"/>
  <c r="N273" i="9" s="1"/>
  <c r="L283" i="9"/>
  <c r="P287" i="9"/>
  <c r="H298" i="9"/>
  <c r="H302" i="9"/>
  <c r="M302" i="9" s="1"/>
  <c r="H305" i="9"/>
  <c r="N305" i="9" s="1"/>
  <c r="P316" i="9"/>
  <c r="H325" i="9"/>
  <c r="N325" i="9" s="1"/>
  <c r="I329" i="9"/>
  <c r="J329" i="9" s="1"/>
  <c r="L329" i="9" s="1"/>
  <c r="H333" i="9"/>
  <c r="M333" i="9" s="1"/>
  <c r="I343" i="9"/>
  <c r="J343" i="9" s="1"/>
  <c r="L343" i="9" s="1"/>
  <c r="P346" i="9"/>
  <c r="P285" i="9"/>
  <c r="I301" i="9"/>
  <c r="J301" i="9" s="1"/>
  <c r="L301" i="9" s="1"/>
  <c r="P280" i="9"/>
  <c r="P302" i="9"/>
  <c r="P305" i="9"/>
  <c r="H319" i="9"/>
  <c r="N319" i="9" s="1"/>
  <c r="I333" i="9"/>
  <c r="J333" i="9" s="1"/>
  <c r="L333" i="9" s="1"/>
  <c r="H344" i="9"/>
  <c r="I347" i="9"/>
  <c r="J347" i="9" s="1"/>
  <c r="L347" i="9" s="1"/>
  <c r="I327" i="9"/>
  <c r="J327" i="9" s="1"/>
  <c r="L327" i="9" s="1"/>
  <c r="I331" i="9"/>
  <c r="J331" i="9" s="1"/>
  <c r="L331" i="9" s="1"/>
  <c r="H334" i="9"/>
  <c r="P338" i="9"/>
  <c r="P348" i="9"/>
  <c r="K272" i="9"/>
  <c r="L253" i="9"/>
  <c r="K253" i="9"/>
  <c r="L257" i="9"/>
  <c r="M257" i="9" s="1"/>
  <c r="K257" i="9"/>
  <c r="M317" i="9"/>
  <c r="N317" i="9"/>
  <c r="M301" i="9"/>
  <c r="N301" i="9"/>
  <c r="N284" i="9"/>
  <c r="L261" i="9"/>
  <c r="K261" i="9"/>
  <c r="K265" i="9"/>
  <c r="L265" i="9"/>
  <c r="H295" i="9"/>
  <c r="N295" i="9" s="1"/>
  <c r="P298" i="9"/>
  <c r="H300" i="9"/>
  <c r="I309" i="9"/>
  <c r="J309" i="9" s="1"/>
  <c r="L309" i="9" s="1"/>
  <c r="H311" i="9"/>
  <c r="N311" i="9" s="1"/>
  <c r="P314" i="9"/>
  <c r="H316" i="9"/>
  <c r="I325" i="9"/>
  <c r="J325" i="9" s="1"/>
  <c r="L325" i="9" s="1"/>
  <c r="H327" i="9"/>
  <c r="M327" i="9" s="1"/>
  <c r="H329" i="9"/>
  <c r="N329" i="9" s="1"/>
  <c r="H331" i="9"/>
  <c r="P334" i="9"/>
  <c r="H336" i="9"/>
  <c r="N336" i="9" s="1"/>
  <c r="I345" i="9"/>
  <c r="J345" i="9" s="1"/>
  <c r="L345" i="9" s="1"/>
  <c r="M345" i="9" s="1"/>
  <c r="H347" i="9"/>
  <c r="N347" i="9" s="1"/>
  <c r="H253" i="9"/>
  <c r="H274" i="9"/>
  <c r="P277" i="9"/>
  <c r="I295" i="9"/>
  <c r="J295" i="9" s="1"/>
  <c r="L295" i="9" s="1"/>
  <c r="P300" i="9"/>
  <c r="H258" i="9"/>
  <c r="H266" i="9"/>
  <c r="N266" i="9" s="1"/>
  <c r="H269" i="9"/>
  <c r="N269" i="9" s="1"/>
  <c r="H271" i="9"/>
  <c r="N271" i="9" s="1"/>
  <c r="P272" i="9"/>
  <c r="I274" i="9"/>
  <c r="J274" i="9" s="1"/>
  <c r="K274" i="9" s="1"/>
  <c r="H276" i="9"/>
  <c r="N276" i="9" s="1"/>
  <c r="L279" i="9"/>
  <c r="P282" i="9"/>
  <c r="I286" i="9"/>
  <c r="J286" i="9" s="1"/>
  <c r="L286" i="9" s="1"/>
  <c r="H288" i="9"/>
  <c r="N288" i="9" s="1"/>
  <c r="P291" i="9"/>
  <c r="H293" i="9"/>
  <c r="H299" i="9"/>
  <c r="N299" i="9" s="1"/>
  <c r="H304" i="9"/>
  <c r="P307" i="9"/>
  <c r="H315" i="9"/>
  <c r="N315" i="9" s="1"/>
  <c r="H320" i="9"/>
  <c r="M320" i="9" s="1"/>
  <c r="P323" i="9"/>
  <c r="H335" i="9"/>
  <c r="N335" i="9" s="1"/>
  <c r="H340" i="9"/>
  <c r="P343" i="9"/>
  <c r="H277" i="9"/>
  <c r="K259" i="9"/>
  <c r="H261" i="9"/>
  <c r="M261" i="9" s="1"/>
  <c r="I264" i="9"/>
  <c r="J264" i="9" s="1"/>
  <c r="K264" i="9" s="1"/>
  <c r="H279" i="9"/>
  <c r="M279" i="9" s="1"/>
  <c r="I284" i="9"/>
  <c r="J284" i="9" s="1"/>
  <c r="L284" i="9" s="1"/>
  <c r="M284" i="9" s="1"/>
  <c r="H286" i="9"/>
  <c r="P289" i="9"/>
  <c r="H291" i="9"/>
  <c r="I311" i="9"/>
  <c r="J311" i="9" s="1"/>
  <c r="L311" i="9" s="1"/>
  <c r="I251" i="9"/>
  <c r="J251" i="9" s="1"/>
  <c r="L251" i="9" s="1"/>
  <c r="M251" i="9" s="1"/>
  <c r="H255" i="9"/>
  <c r="M255" i="9" s="1"/>
  <c r="P256" i="9"/>
  <c r="I258" i="9"/>
  <c r="J258" i="9" s="1"/>
  <c r="K258" i="9" s="1"/>
  <c r="H263" i="9"/>
  <c r="M263" i="9" s="1"/>
  <c r="P264" i="9"/>
  <c r="I266" i="9"/>
  <c r="J266" i="9" s="1"/>
  <c r="K266" i="9" s="1"/>
  <c r="P269" i="9"/>
  <c r="I276" i="9"/>
  <c r="J276" i="9" s="1"/>
  <c r="L276" i="9" s="1"/>
  <c r="M276" i="9" s="1"/>
  <c r="P279" i="9"/>
  <c r="H281" i="9"/>
  <c r="I288" i="9"/>
  <c r="J288" i="9" s="1"/>
  <c r="L288" i="9" s="1"/>
  <c r="P293" i="9"/>
  <c r="I299" i="9"/>
  <c r="J299" i="9" s="1"/>
  <c r="L299" i="9" s="1"/>
  <c r="P304" i="9"/>
  <c r="H306" i="9"/>
  <c r="I315" i="9"/>
  <c r="J315" i="9" s="1"/>
  <c r="L315" i="9" s="1"/>
  <c r="M315" i="9" s="1"/>
  <c r="P320" i="9"/>
  <c r="H322" i="9"/>
  <c r="I335" i="9"/>
  <c r="J335" i="9" s="1"/>
  <c r="L335" i="9" s="1"/>
  <c r="M335" i="9" s="1"/>
  <c r="H337" i="9"/>
  <c r="N337" i="9" s="1"/>
  <c r="P340" i="9"/>
  <c r="H342" i="9"/>
  <c r="I256" i="9"/>
  <c r="J256" i="9" s="1"/>
  <c r="K256" i="9" s="1"/>
  <c r="P253" i="9"/>
  <c r="P261" i="9"/>
  <c r="P271" i="9"/>
  <c r="P284" i="9"/>
  <c r="N333" i="9"/>
  <c r="H289" i="9"/>
  <c r="I245" i="9"/>
  <c r="J245" i="9" s="1"/>
  <c r="L245" i="9" s="1"/>
  <c r="P255" i="9"/>
  <c r="P263" i="9"/>
  <c r="L273" i="9"/>
  <c r="H275" i="9"/>
  <c r="H285" i="9"/>
  <c r="N285" i="9" s="1"/>
  <c r="P294" i="9"/>
  <c r="H296" i="9"/>
  <c r="P310" i="9"/>
  <c r="H312" i="9"/>
  <c r="N312" i="9" s="1"/>
  <c r="P326" i="9"/>
  <c r="P328" i="9"/>
  <c r="P330" i="9"/>
  <c r="H332" i="9"/>
  <c r="N332" i="9" s="1"/>
  <c r="H348" i="9"/>
  <c r="M309" i="9"/>
  <c r="L338" i="9"/>
  <c r="K338" i="9"/>
  <c r="L346" i="9"/>
  <c r="K346" i="9"/>
  <c r="M347" i="9"/>
  <c r="L348" i="9"/>
  <c r="K348" i="9"/>
  <c r="K332" i="9"/>
  <c r="L332" i="9"/>
  <c r="L340" i="9"/>
  <c r="M340" i="9" s="1"/>
  <c r="K340" i="9"/>
  <c r="M341" i="9"/>
  <c r="L334" i="9"/>
  <c r="M334" i="9" s="1"/>
  <c r="K334" i="9"/>
  <c r="K342" i="9"/>
  <c r="L342" i="9"/>
  <c r="M343" i="9"/>
  <c r="L336" i="9"/>
  <c r="K336" i="9"/>
  <c r="K344" i="9"/>
  <c r="L344" i="9"/>
  <c r="M344" i="9" s="1"/>
  <c r="K331" i="9"/>
  <c r="K333" i="9"/>
  <c r="K337" i="9"/>
  <c r="M338" i="9"/>
  <c r="K339" i="9"/>
  <c r="K341" i="9"/>
  <c r="M342" i="9"/>
  <c r="K343" i="9"/>
  <c r="M346" i="9"/>
  <c r="K347" i="9"/>
  <c r="M348" i="9"/>
  <c r="N340" i="9"/>
  <c r="N342" i="9"/>
  <c r="N344" i="9"/>
  <c r="N346" i="9"/>
  <c r="N348" i="9"/>
  <c r="N334" i="9"/>
  <c r="N338" i="9"/>
  <c r="K328" i="9"/>
  <c r="L328" i="9"/>
  <c r="M328" i="9" s="1"/>
  <c r="K330" i="9"/>
  <c r="L330" i="9"/>
  <c r="N327" i="9"/>
  <c r="K327" i="9"/>
  <c r="M330" i="9"/>
  <c r="N328" i="9"/>
  <c r="N330" i="9"/>
  <c r="K298" i="9"/>
  <c r="L298" i="9"/>
  <c r="M298" i="9" s="1"/>
  <c r="M307" i="9"/>
  <c r="L314" i="9"/>
  <c r="M314" i="9" s="1"/>
  <c r="K314" i="9"/>
  <c r="K300" i="9"/>
  <c r="L300" i="9"/>
  <c r="L308" i="9"/>
  <c r="K308" i="9"/>
  <c r="L316" i="9"/>
  <c r="K316" i="9"/>
  <c r="L324" i="9"/>
  <c r="M324" i="9" s="1"/>
  <c r="K324" i="9"/>
  <c r="M325" i="9"/>
  <c r="K294" i="9"/>
  <c r="L294" i="9"/>
  <c r="M294" i="9" s="1"/>
  <c r="L326" i="9"/>
  <c r="M326" i="9" s="1"/>
  <c r="K326" i="9"/>
  <c r="M295" i="9"/>
  <c r="K302" i="9"/>
  <c r="L302" i="9"/>
  <c r="M303" i="9"/>
  <c r="K310" i="9"/>
  <c r="L310" i="9"/>
  <c r="M310" i="9" s="1"/>
  <c r="L318" i="9"/>
  <c r="M318" i="9" s="1"/>
  <c r="K318" i="9"/>
  <c r="K296" i="9"/>
  <c r="L296" i="9"/>
  <c r="M296" i="9" s="1"/>
  <c r="M297" i="9"/>
  <c r="L304" i="9"/>
  <c r="M304" i="9" s="1"/>
  <c r="K304" i="9"/>
  <c r="M305" i="9"/>
  <c r="K312" i="9"/>
  <c r="L312" i="9"/>
  <c r="M313" i="9"/>
  <c r="L320" i="9"/>
  <c r="K320" i="9"/>
  <c r="M321" i="9"/>
  <c r="L306" i="9"/>
  <c r="K306" i="9"/>
  <c r="L322" i="9"/>
  <c r="M322" i="9" s="1"/>
  <c r="K322" i="9"/>
  <c r="M323" i="9"/>
  <c r="K295" i="9"/>
  <c r="K297" i="9"/>
  <c r="K299" i="9"/>
  <c r="M300" i="9"/>
  <c r="K301" i="9"/>
  <c r="K303" i="9"/>
  <c r="K305" i="9"/>
  <c r="K307" i="9"/>
  <c r="M308" i="9"/>
  <c r="K309" i="9"/>
  <c r="K311" i="9"/>
  <c r="K313" i="9"/>
  <c r="M316" i="9"/>
  <c r="K317" i="9"/>
  <c r="K319" i="9"/>
  <c r="K321" i="9"/>
  <c r="K323" i="9"/>
  <c r="K325" i="9"/>
  <c r="N294" i="9"/>
  <c r="N296" i="9"/>
  <c r="N300" i="9"/>
  <c r="N304" i="9"/>
  <c r="N308" i="9"/>
  <c r="N310" i="9"/>
  <c r="N314" i="9"/>
  <c r="N316" i="9"/>
  <c r="N318" i="9"/>
  <c r="N322" i="9"/>
  <c r="N324" i="9"/>
  <c r="N326" i="9"/>
  <c r="N298" i="9"/>
  <c r="K244" i="9"/>
  <c r="L244" i="9"/>
  <c r="L249" i="9"/>
  <c r="K249" i="9"/>
  <c r="L247" i="9"/>
  <c r="K247" i="9"/>
  <c r="K250" i="9"/>
  <c r="L250" i="9"/>
  <c r="K271" i="9"/>
  <c r="L271" i="9"/>
  <c r="N251" i="9"/>
  <c r="K269" i="9"/>
  <c r="L269" i="9"/>
  <c r="K246" i="9"/>
  <c r="L246" i="9"/>
  <c r="K251" i="9"/>
  <c r="K248" i="9"/>
  <c r="L248" i="9"/>
  <c r="M259" i="9"/>
  <c r="N259" i="9"/>
  <c r="H244" i="9"/>
  <c r="P244" i="9"/>
  <c r="H246" i="9"/>
  <c r="P246" i="9"/>
  <c r="H248" i="9"/>
  <c r="P248" i="9"/>
  <c r="H250" i="9"/>
  <c r="P250" i="9"/>
  <c r="N252" i="9"/>
  <c r="N254" i="9"/>
  <c r="N256" i="9"/>
  <c r="N258" i="9"/>
  <c r="N264" i="9"/>
  <c r="L266" i="9"/>
  <c r="N272" i="9"/>
  <c r="L274" i="9"/>
  <c r="M274" i="9" s="1"/>
  <c r="N275" i="9"/>
  <c r="M275" i="9"/>
  <c r="L278" i="9"/>
  <c r="M278" i="9" s="1"/>
  <c r="K278" i="9"/>
  <c r="L282" i="9"/>
  <c r="M282" i="9" s="1"/>
  <c r="K282" i="9"/>
  <c r="N283" i="9"/>
  <c r="M283" i="9"/>
  <c r="L291" i="9"/>
  <c r="M291" i="9" s="1"/>
  <c r="K291" i="9"/>
  <c r="M292" i="9"/>
  <c r="P251" i="9"/>
  <c r="M269" i="9"/>
  <c r="N274" i="9"/>
  <c r="L285" i="9"/>
  <c r="K285" i="9"/>
  <c r="L293" i="9"/>
  <c r="K293" i="9"/>
  <c r="H245" i="9"/>
  <c r="H247" i="9"/>
  <c r="H249" i="9"/>
  <c r="L252" i="9"/>
  <c r="M252" i="9" s="1"/>
  <c r="L254" i="9"/>
  <c r="M254" i="9" s="1"/>
  <c r="L258" i="9"/>
  <c r="L260" i="9"/>
  <c r="M260" i="9" s="1"/>
  <c r="L262" i="9"/>
  <c r="M262" i="9" s="1"/>
  <c r="L264" i="9"/>
  <c r="M264" i="9" s="1"/>
  <c r="L267" i="9"/>
  <c r="M267" i="9" s="1"/>
  <c r="L270" i="9"/>
  <c r="M270" i="9" s="1"/>
  <c r="M271" i="9"/>
  <c r="N277" i="9"/>
  <c r="L280" i="9"/>
  <c r="M280" i="9" s="1"/>
  <c r="K280" i="9"/>
  <c r="N281" i="9"/>
  <c r="L287" i="9"/>
  <c r="K287" i="9"/>
  <c r="M253" i="9"/>
  <c r="N253" i="9"/>
  <c r="N257" i="9"/>
  <c r="M265" i="9"/>
  <c r="N270" i="9"/>
  <c r="M273" i="9"/>
  <c r="L277" i="9"/>
  <c r="M277" i="9" s="1"/>
  <c r="L281" i="9"/>
  <c r="M281" i="9" s="1"/>
  <c r="L289" i="9"/>
  <c r="M289" i="9" s="1"/>
  <c r="K289" i="9"/>
  <c r="M290" i="9"/>
  <c r="K284" i="9"/>
  <c r="M287" i="9"/>
  <c r="K288" i="9"/>
  <c r="K290" i="9"/>
  <c r="K292" i="9"/>
  <c r="M293" i="9"/>
  <c r="N287" i="9"/>
  <c r="N289" i="9"/>
  <c r="N291" i="9"/>
  <c r="N293" i="9"/>
  <c r="M268" i="9" l="1"/>
  <c r="M332" i="9"/>
  <c r="M288" i="9"/>
  <c r="K276" i="9"/>
  <c r="N263" i="9"/>
  <c r="N279" i="9"/>
  <c r="M266" i="9"/>
  <c r="N320" i="9"/>
  <c r="M329" i="9"/>
  <c r="M339" i="9"/>
  <c r="N268" i="9"/>
  <c r="N302" i="9"/>
  <c r="K315" i="9"/>
  <c r="L268" i="9"/>
  <c r="N255" i="9"/>
  <c r="K286" i="9"/>
  <c r="M312" i="9"/>
  <c r="M319" i="9"/>
  <c r="K329" i="9"/>
  <c r="M285" i="9"/>
  <c r="M299" i="9"/>
  <c r="K345" i="9"/>
  <c r="M337" i="9"/>
  <c r="M306" i="9"/>
  <c r="L256" i="9"/>
  <c r="M256" i="9" s="1"/>
  <c r="N306" i="9"/>
  <c r="M311" i="9"/>
  <c r="M331" i="9"/>
  <c r="N331" i="9"/>
  <c r="K245" i="9"/>
  <c r="N261" i="9"/>
  <c r="M286" i="9"/>
  <c r="N286" i="9"/>
  <c r="K335" i="9"/>
  <c r="M336" i="9"/>
  <c r="M258" i="9"/>
  <c r="N249" i="9"/>
  <c r="M249" i="9"/>
  <c r="M247" i="9"/>
  <c r="N247" i="9"/>
  <c r="N248" i="9"/>
  <c r="M248" i="9"/>
  <c r="N244" i="9"/>
  <c r="M244" i="9"/>
  <c r="N245" i="9"/>
  <c r="M245" i="9"/>
  <c r="N250" i="9"/>
  <c r="M250" i="9"/>
  <c r="N246" i="9"/>
  <c r="M246" i="9"/>
  <c r="G10" i="21"/>
  <c r="J10" i="21" s="1"/>
  <c r="N8" i="17"/>
  <c r="P8" i="17" s="1"/>
  <c r="L8" i="17"/>
  <c r="T8" i="17" s="1"/>
  <c r="N964" i="15"/>
  <c r="P964" i="15" s="1"/>
  <c r="L964" i="15"/>
  <c r="T964" i="15" s="1"/>
  <c r="N963" i="15"/>
  <c r="P963" i="15" s="1"/>
  <c r="L963" i="15"/>
  <c r="T963" i="15" s="1"/>
  <c r="N962" i="15"/>
  <c r="P962" i="15" s="1"/>
  <c r="L962" i="15"/>
  <c r="M962" i="15" s="1"/>
  <c r="N961" i="15"/>
  <c r="P961" i="15" s="1"/>
  <c r="L961" i="15"/>
  <c r="M961" i="15" s="1"/>
  <c r="N960" i="15"/>
  <c r="O960" i="15" s="1"/>
  <c r="L960" i="15"/>
  <c r="T960" i="15" s="1"/>
  <c r="N959" i="15"/>
  <c r="P959" i="15" s="1"/>
  <c r="L959" i="15"/>
  <c r="T959" i="15" s="1"/>
  <c r="N958" i="15"/>
  <c r="P958" i="15" s="1"/>
  <c r="L958" i="15"/>
  <c r="M958" i="15" s="1"/>
  <c r="N957" i="15"/>
  <c r="O957" i="15" s="1"/>
  <c r="L957" i="15"/>
  <c r="M957" i="15" s="1"/>
  <c r="N956" i="15"/>
  <c r="O956" i="15" s="1"/>
  <c r="L956" i="15"/>
  <c r="T956" i="15" s="1"/>
  <c r="N955" i="15"/>
  <c r="P955" i="15" s="1"/>
  <c r="L955" i="15"/>
  <c r="M955" i="15" s="1"/>
  <c r="N954" i="15"/>
  <c r="P954" i="15" s="1"/>
  <c r="L954" i="15"/>
  <c r="M954" i="15" s="1"/>
  <c r="N953" i="15"/>
  <c r="O953" i="15" s="1"/>
  <c r="L953" i="15"/>
  <c r="T953" i="15" s="1"/>
  <c r="N952" i="15"/>
  <c r="L952" i="15"/>
  <c r="T952" i="15" s="1"/>
  <c r="N951" i="15"/>
  <c r="P951" i="15" s="1"/>
  <c r="L951" i="15"/>
  <c r="M951" i="15" s="1"/>
  <c r="N950" i="15"/>
  <c r="P950" i="15" s="1"/>
  <c r="L950" i="15"/>
  <c r="M950" i="15" s="1"/>
  <c r="N949" i="15"/>
  <c r="O949" i="15" s="1"/>
  <c r="L949" i="15"/>
  <c r="T949" i="15" s="1"/>
  <c r="N948" i="15"/>
  <c r="L948" i="15"/>
  <c r="T948" i="15" s="1"/>
  <c r="N947" i="15"/>
  <c r="P947" i="15" s="1"/>
  <c r="L947" i="15"/>
  <c r="M947" i="15" s="1"/>
  <c r="N946" i="15"/>
  <c r="P946" i="15" s="1"/>
  <c r="L946" i="15"/>
  <c r="M946" i="15" s="1"/>
  <c r="N945" i="15"/>
  <c r="O945" i="15" s="1"/>
  <c r="L945" i="15"/>
  <c r="T945" i="15" s="1"/>
  <c r="N944" i="15"/>
  <c r="L944" i="15"/>
  <c r="T944" i="15" s="1"/>
  <c r="N943" i="15"/>
  <c r="P943" i="15" s="1"/>
  <c r="L943" i="15"/>
  <c r="M943" i="15" s="1"/>
  <c r="N942" i="15"/>
  <c r="P942" i="15" s="1"/>
  <c r="L942" i="15"/>
  <c r="M942" i="15" s="1"/>
  <c r="N941" i="15"/>
  <c r="O941" i="15" s="1"/>
  <c r="L941" i="15"/>
  <c r="T941" i="15" s="1"/>
  <c r="N940" i="15"/>
  <c r="L940" i="15"/>
  <c r="T940" i="15" s="1"/>
  <c r="R939" i="15"/>
  <c r="N939" i="15"/>
  <c r="P939" i="15" s="1"/>
  <c r="L939" i="15"/>
  <c r="M939" i="15" s="1"/>
  <c r="N938" i="15"/>
  <c r="O938" i="15" s="1"/>
  <c r="L938" i="15"/>
  <c r="M938" i="15" s="1"/>
  <c r="N937" i="15"/>
  <c r="O937" i="15" s="1"/>
  <c r="L937" i="15"/>
  <c r="T937" i="15" s="1"/>
  <c r="N936" i="15"/>
  <c r="L936" i="15"/>
  <c r="T936" i="15" s="1"/>
  <c r="N935" i="15"/>
  <c r="P935" i="15" s="1"/>
  <c r="L935" i="15"/>
  <c r="M935" i="15" s="1"/>
  <c r="R935" i="15" s="1"/>
  <c r="N934" i="15"/>
  <c r="P934" i="15" s="1"/>
  <c r="L934" i="15"/>
  <c r="M934" i="15" s="1"/>
  <c r="N933" i="15"/>
  <c r="O933" i="15" s="1"/>
  <c r="L933" i="15"/>
  <c r="T933" i="15" s="1"/>
  <c r="N932" i="15"/>
  <c r="L932" i="15"/>
  <c r="T932" i="15" s="1"/>
  <c r="N931" i="15"/>
  <c r="P931" i="15" s="1"/>
  <c r="L931" i="15"/>
  <c r="M931" i="15" s="1"/>
  <c r="N930" i="15"/>
  <c r="P930" i="15" s="1"/>
  <c r="L930" i="15"/>
  <c r="M930" i="15" s="1"/>
  <c r="N929" i="15"/>
  <c r="O929" i="15" s="1"/>
  <c r="L929" i="15"/>
  <c r="T929" i="15" s="1"/>
  <c r="N928" i="15"/>
  <c r="L928" i="15"/>
  <c r="T928" i="15" s="1"/>
  <c r="N927" i="15"/>
  <c r="P927" i="15" s="1"/>
  <c r="L927" i="15"/>
  <c r="M927" i="15" s="1"/>
  <c r="R927" i="15" s="1"/>
  <c r="N926" i="15"/>
  <c r="P926" i="15" s="1"/>
  <c r="L926" i="15"/>
  <c r="M926" i="15" s="1"/>
  <c r="N925" i="15"/>
  <c r="O925" i="15" s="1"/>
  <c r="L925" i="15"/>
  <c r="M925" i="15" s="1"/>
  <c r="N924" i="15"/>
  <c r="L924" i="15"/>
  <c r="T924" i="15" s="1"/>
  <c r="N923" i="15"/>
  <c r="P923" i="15" s="1"/>
  <c r="L923" i="15"/>
  <c r="M923" i="15" s="1"/>
  <c r="N922" i="15"/>
  <c r="P922" i="15" s="1"/>
  <c r="L922" i="15"/>
  <c r="M922" i="15" s="1"/>
  <c r="N921" i="15"/>
  <c r="O921" i="15" s="1"/>
  <c r="L921" i="15"/>
  <c r="T921" i="15" s="1"/>
  <c r="N920" i="15"/>
  <c r="L920" i="15"/>
  <c r="T920" i="15" s="1"/>
  <c r="N919" i="15"/>
  <c r="P919" i="15" s="1"/>
  <c r="L919" i="15"/>
  <c r="M919" i="15" s="1"/>
  <c r="R919" i="15" s="1"/>
  <c r="N918" i="15"/>
  <c r="P918" i="15" s="1"/>
  <c r="L918" i="15"/>
  <c r="M918" i="15" s="1"/>
  <c r="N917" i="15"/>
  <c r="P917" i="15" s="1"/>
  <c r="L917" i="15"/>
  <c r="M917" i="15" s="1"/>
  <c r="N916" i="15"/>
  <c r="P916" i="15" s="1"/>
  <c r="L916" i="15"/>
  <c r="M916" i="15" s="1"/>
  <c r="N915" i="15"/>
  <c r="P915" i="15" s="1"/>
  <c r="L915" i="15"/>
  <c r="T915" i="15" s="1"/>
  <c r="N914" i="15"/>
  <c r="P914" i="15" s="1"/>
  <c r="M914" i="15"/>
  <c r="L914" i="15"/>
  <c r="T914" i="15" s="1"/>
  <c r="N913" i="15"/>
  <c r="P913" i="15" s="1"/>
  <c r="L913" i="15"/>
  <c r="T913" i="15" s="1"/>
  <c r="N912" i="15"/>
  <c r="P912" i="15" s="1"/>
  <c r="L912" i="15"/>
  <c r="M912" i="15" s="1"/>
  <c r="N911" i="15"/>
  <c r="P911" i="15" s="1"/>
  <c r="L911" i="15"/>
  <c r="T911" i="15" s="1"/>
  <c r="N910" i="15"/>
  <c r="L910" i="15"/>
  <c r="T910" i="15" s="1"/>
  <c r="N909" i="15"/>
  <c r="P909" i="15" s="1"/>
  <c r="L909" i="15"/>
  <c r="T909" i="15" s="1"/>
  <c r="N908" i="15"/>
  <c r="O908" i="15" s="1"/>
  <c r="L908" i="15"/>
  <c r="M908" i="15" s="1"/>
  <c r="N907" i="15"/>
  <c r="O907" i="15" s="1"/>
  <c r="L907" i="15"/>
  <c r="T907" i="15" s="1"/>
  <c r="N906" i="15"/>
  <c r="L906" i="15"/>
  <c r="T906" i="15" s="1"/>
  <c r="N905" i="15"/>
  <c r="P905" i="15" s="1"/>
  <c r="L905" i="15"/>
  <c r="T905" i="15" s="1"/>
  <c r="N904" i="15"/>
  <c r="P904" i="15" s="1"/>
  <c r="L904" i="15"/>
  <c r="M904" i="15" s="1"/>
  <c r="O903" i="15"/>
  <c r="N903" i="15"/>
  <c r="P903" i="15" s="1"/>
  <c r="L903" i="15"/>
  <c r="T903" i="15" s="1"/>
  <c r="N902" i="15"/>
  <c r="L902" i="15"/>
  <c r="T902" i="15" s="1"/>
  <c r="N901" i="15"/>
  <c r="P901" i="15" s="1"/>
  <c r="L901" i="15"/>
  <c r="T901" i="15" s="1"/>
  <c r="N900" i="15"/>
  <c r="O900" i="15" s="1"/>
  <c r="L900" i="15"/>
  <c r="M900" i="15" s="1"/>
  <c r="N899" i="15"/>
  <c r="P899" i="15" s="1"/>
  <c r="L899" i="15"/>
  <c r="M899" i="15" s="1"/>
  <c r="N898" i="15"/>
  <c r="O898" i="15" s="1"/>
  <c r="L898" i="15"/>
  <c r="T898" i="15" s="1"/>
  <c r="N897" i="15"/>
  <c r="P897" i="15" s="1"/>
  <c r="L897" i="15"/>
  <c r="T897" i="15" s="1"/>
  <c r="N896" i="15"/>
  <c r="P896" i="15" s="1"/>
  <c r="L896" i="15"/>
  <c r="M896" i="15" s="1"/>
  <c r="N895" i="15"/>
  <c r="P895" i="15" s="1"/>
  <c r="L895" i="15"/>
  <c r="T895" i="15" s="1"/>
  <c r="N894" i="15"/>
  <c r="O894" i="15" s="1"/>
  <c r="L894" i="15"/>
  <c r="T894" i="15" s="1"/>
  <c r="N893" i="15"/>
  <c r="P893" i="15" s="1"/>
  <c r="L893" i="15"/>
  <c r="T893" i="15" s="1"/>
  <c r="N892" i="15"/>
  <c r="P892" i="15" s="1"/>
  <c r="L892" i="15"/>
  <c r="M892" i="15" s="1"/>
  <c r="N891" i="15"/>
  <c r="O891" i="15" s="1"/>
  <c r="L891" i="15"/>
  <c r="T891" i="15" s="1"/>
  <c r="N890" i="15"/>
  <c r="O890" i="15" s="1"/>
  <c r="L890" i="15"/>
  <c r="T890" i="15" s="1"/>
  <c r="N889" i="15"/>
  <c r="P889" i="15" s="1"/>
  <c r="L889" i="15"/>
  <c r="T889" i="15" s="1"/>
  <c r="N888" i="15"/>
  <c r="P888" i="15" s="1"/>
  <c r="L888" i="15"/>
  <c r="M888" i="15" s="1"/>
  <c r="N887" i="15"/>
  <c r="P887" i="15" s="1"/>
  <c r="L887" i="15"/>
  <c r="T887" i="15" s="1"/>
  <c r="N886" i="15"/>
  <c r="O886" i="15" s="1"/>
  <c r="L886" i="15"/>
  <c r="T886" i="15" s="1"/>
  <c r="N885" i="15"/>
  <c r="P885" i="15" s="1"/>
  <c r="L885" i="15"/>
  <c r="T885" i="15" s="1"/>
  <c r="N884" i="15"/>
  <c r="P884" i="15" s="1"/>
  <c r="L884" i="15"/>
  <c r="M884" i="15" s="1"/>
  <c r="N883" i="15"/>
  <c r="O883" i="15" s="1"/>
  <c r="L883" i="15"/>
  <c r="M883" i="15" s="1"/>
  <c r="N882" i="15"/>
  <c r="O882" i="15" s="1"/>
  <c r="L882" i="15"/>
  <c r="M882" i="15" s="1"/>
  <c r="N881" i="15"/>
  <c r="P881" i="15" s="1"/>
  <c r="L881" i="15"/>
  <c r="T881" i="15" s="1"/>
  <c r="O955" i="15" l="1"/>
  <c r="Q914" i="15"/>
  <c r="T892" i="15"/>
  <c r="O918" i="15"/>
  <c r="O904" i="15"/>
  <c r="O919" i="15"/>
  <c r="M949" i="15"/>
  <c r="O895" i="15"/>
  <c r="M933" i="15"/>
  <c r="O954" i="15"/>
  <c r="O911" i="15"/>
  <c r="M940" i="15"/>
  <c r="R940" i="15" s="1"/>
  <c r="P937" i="15"/>
  <c r="T882" i="15"/>
  <c r="P900" i="15"/>
  <c r="P908" i="15"/>
  <c r="P938" i="15"/>
  <c r="M945" i="15"/>
  <c r="R945" i="15" s="1"/>
  <c r="P883" i="15"/>
  <c r="M885" i="15"/>
  <c r="Q885" i="15" s="1"/>
  <c r="O887" i="15"/>
  <c r="M889" i="15"/>
  <c r="R889" i="15" s="1"/>
  <c r="P891" i="15"/>
  <c r="M898" i="15"/>
  <c r="O884" i="15"/>
  <c r="O885" i="15"/>
  <c r="M887" i="15"/>
  <c r="R887" i="15" s="1"/>
  <c r="T888" i="15"/>
  <c r="O889" i="15"/>
  <c r="O901" i="15"/>
  <c r="M907" i="15"/>
  <c r="O909" i="15"/>
  <c r="O912" i="15"/>
  <c r="M915" i="15"/>
  <c r="R915" i="15" s="1"/>
  <c r="O922" i="15"/>
  <c r="M924" i="15"/>
  <c r="R924" i="15" s="1"/>
  <c r="P925" i="15"/>
  <c r="Q925" i="15" s="1"/>
  <c r="Q931" i="15"/>
  <c r="M936" i="15"/>
  <c r="R936" i="15" s="1"/>
  <c r="O939" i="15"/>
  <c r="M944" i="15"/>
  <c r="R944" i="15" s="1"/>
  <c r="P956" i="15"/>
  <c r="P957" i="15"/>
  <c r="P960" i="15"/>
  <c r="P907" i="15"/>
  <c r="Q907" i="15" s="1"/>
  <c r="M913" i="15"/>
  <c r="R913" i="15" s="1"/>
  <c r="O917" i="15"/>
  <c r="M948" i="15"/>
  <c r="R948" i="15" s="1"/>
  <c r="M881" i="15"/>
  <c r="R881" i="15" s="1"/>
  <c r="O888" i="15"/>
  <c r="P890" i="15"/>
  <c r="M905" i="15"/>
  <c r="Q905" i="15" s="1"/>
  <c r="O926" i="15"/>
  <c r="O958" i="15"/>
  <c r="L10" i="21"/>
  <c r="K10" i="21"/>
  <c r="H10" i="21"/>
  <c r="P10" i="21"/>
  <c r="T917" i="15"/>
  <c r="M963" i="15"/>
  <c r="R963" i="15" s="1"/>
  <c r="M964" i="15"/>
  <c r="Q964" i="15" s="1"/>
  <c r="T883" i="15"/>
  <c r="M886" i="15"/>
  <c r="R886" i="15" s="1"/>
  <c r="M891" i="15"/>
  <c r="R891" i="15" s="1"/>
  <c r="M893" i="15"/>
  <c r="R893" i="15" s="1"/>
  <c r="P894" i="15"/>
  <c r="M897" i="15"/>
  <c r="Q897" i="15" s="1"/>
  <c r="O899" i="15"/>
  <c r="M901" i="15"/>
  <c r="M903" i="15"/>
  <c r="Q903" i="15" s="1"/>
  <c r="M906" i="15"/>
  <c r="R906" i="15" s="1"/>
  <c r="M909" i="15"/>
  <c r="R909" i="15" s="1"/>
  <c r="O913" i="15"/>
  <c r="M920" i="15"/>
  <c r="P921" i="15"/>
  <c r="O923" i="15"/>
  <c r="T925" i="15"/>
  <c r="M928" i="15"/>
  <c r="R928" i="15" s="1"/>
  <c r="O930" i="15"/>
  <c r="M932" i="15"/>
  <c r="R932" i="15" s="1"/>
  <c r="T938" i="15"/>
  <c r="O950" i="15"/>
  <c r="O951" i="15"/>
  <c r="P953" i="15"/>
  <c r="M959" i="15"/>
  <c r="M960" i="15"/>
  <c r="Q960" i="15" s="1"/>
  <c r="T884" i="15"/>
  <c r="M902" i="15"/>
  <c r="R902" i="15" s="1"/>
  <c r="T904" i="15"/>
  <c r="O905" i="15"/>
  <c r="M910" i="15"/>
  <c r="R910" i="15" s="1"/>
  <c r="M911" i="15"/>
  <c r="Q911" i="15" s="1"/>
  <c r="R914" i="15"/>
  <c r="O915" i="15"/>
  <c r="O916" i="15"/>
  <c r="T922" i="15"/>
  <c r="P929" i="15"/>
  <c r="O931" i="15"/>
  <c r="P933" i="15"/>
  <c r="Q933" i="15" s="1"/>
  <c r="O934" i="15"/>
  <c r="Q939" i="15"/>
  <c r="M941" i="15"/>
  <c r="R941" i="15" s="1"/>
  <c r="O942" i="15"/>
  <c r="O943" i="15"/>
  <c r="P945" i="15"/>
  <c r="Q945" i="15" s="1"/>
  <c r="O946" i="15"/>
  <c r="O947" i="15"/>
  <c r="P949" i="15"/>
  <c r="Q949" i="15" s="1"/>
  <c r="M956" i="15"/>
  <c r="R956" i="15" s="1"/>
  <c r="O961" i="15"/>
  <c r="O962" i="15"/>
  <c r="T899" i="15"/>
  <c r="R905" i="15"/>
  <c r="Q923" i="15"/>
  <c r="T930" i="15"/>
  <c r="R931" i="15"/>
  <c r="M952" i="15"/>
  <c r="R952" i="15" s="1"/>
  <c r="M953" i="15"/>
  <c r="M8" i="17"/>
  <c r="O8" i="17"/>
  <c r="P941" i="15"/>
  <c r="R899" i="15"/>
  <c r="Q899" i="15"/>
  <c r="R883" i="15"/>
  <c r="Q883" i="15"/>
  <c r="Q891" i="15"/>
  <c r="P902" i="15"/>
  <c r="Q902" i="15" s="1"/>
  <c r="O902" i="15"/>
  <c r="P906" i="15"/>
  <c r="O906" i="15"/>
  <c r="Q884" i="15"/>
  <c r="R884" i="15"/>
  <c r="M890" i="15"/>
  <c r="O892" i="15"/>
  <c r="O893" i="15"/>
  <c r="M895" i="15"/>
  <c r="P898" i="15"/>
  <c r="Q898" i="15" s="1"/>
  <c r="Q900" i="15"/>
  <c r="R900" i="15"/>
  <c r="Q906" i="15"/>
  <c r="R908" i="15"/>
  <c r="Q908" i="15"/>
  <c r="T908" i="15"/>
  <c r="R911" i="15"/>
  <c r="R916" i="15"/>
  <c r="Q916" i="15"/>
  <c r="Q896" i="15"/>
  <c r="R896" i="15"/>
  <c r="R907" i="15"/>
  <c r="O881" i="15"/>
  <c r="P882" i="15"/>
  <c r="Q882" i="15" s="1"/>
  <c r="R885" i="15"/>
  <c r="P886" i="15"/>
  <c r="Q886" i="15" s="1"/>
  <c r="Q888" i="15"/>
  <c r="R888" i="15"/>
  <c r="M894" i="15"/>
  <c r="O896" i="15"/>
  <c r="T896" i="15"/>
  <c r="O897" i="15"/>
  <c r="R904" i="15"/>
  <c r="Q904" i="15"/>
  <c r="P910" i="15"/>
  <c r="Q910" i="15" s="1"/>
  <c r="O910" i="15"/>
  <c r="R912" i="15"/>
  <c r="Q912" i="15"/>
  <c r="T912" i="15"/>
  <c r="R882" i="15"/>
  <c r="Q887" i="15"/>
  <c r="Q892" i="15"/>
  <c r="R892" i="15"/>
  <c r="R898" i="15"/>
  <c r="T900" i="15"/>
  <c r="Q909" i="15"/>
  <c r="T916" i="15"/>
  <c r="R918" i="15"/>
  <c r="Q918" i="15"/>
  <c r="R926" i="15"/>
  <c r="Q926" i="15"/>
  <c r="O927" i="15"/>
  <c r="R934" i="15"/>
  <c r="Q934" i="15"/>
  <c r="O935" i="15"/>
  <c r="R943" i="15"/>
  <c r="Q943" i="15"/>
  <c r="P948" i="15"/>
  <c r="Q948" i="15" s="1"/>
  <c r="O948" i="15"/>
  <c r="R951" i="15"/>
  <c r="Q951" i="15"/>
  <c r="R954" i="15"/>
  <c r="Q954" i="15"/>
  <c r="R955" i="15"/>
  <c r="Q955" i="15"/>
  <c r="O914" i="15"/>
  <c r="T918" i="15"/>
  <c r="P920" i="15"/>
  <c r="Q920" i="15" s="1"/>
  <c r="O920" i="15"/>
  <c r="M921" i="15"/>
  <c r="T926" i="15"/>
  <c r="P928" i="15"/>
  <c r="O928" i="15"/>
  <c r="M929" i="15"/>
  <c r="T934" i="15"/>
  <c r="P936" i="15"/>
  <c r="Q936" i="15" s="1"/>
  <c r="O936" i="15"/>
  <c r="M937" i="15"/>
  <c r="R946" i="15"/>
  <c r="Q946" i="15"/>
  <c r="T946" i="15"/>
  <c r="R917" i="15"/>
  <c r="Q917" i="15"/>
  <c r="Q919" i="15"/>
  <c r="R922" i="15"/>
  <c r="Q922" i="15"/>
  <c r="Q927" i="15"/>
  <c r="R930" i="15"/>
  <c r="Q930" i="15"/>
  <c r="Q935" i="15"/>
  <c r="R938" i="15"/>
  <c r="Q938" i="15"/>
  <c r="P944" i="15"/>
  <c r="Q944" i="15" s="1"/>
  <c r="O944" i="15"/>
  <c r="R947" i="15"/>
  <c r="Q947" i="15"/>
  <c r="P952" i="15"/>
  <c r="O952" i="15"/>
  <c r="R961" i="15"/>
  <c r="Q961" i="15"/>
  <c r="R962" i="15"/>
  <c r="Q962" i="15"/>
  <c r="R920" i="15"/>
  <c r="R923" i="15"/>
  <c r="P924" i="15"/>
  <c r="Q924" i="15" s="1"/>
  <c r="O924" i="15"/>
  <c r="R925" i="15"/>
  <c r="P932" i="15"/>
  <c r="Q932" i="15" s="1"/>
  <c r="O932" i="15"/>
  <c r="R933" i="15"/>
  <c r="P940" i="15"/>
  <c r="Q940" i="15" s="1"/>
  <c r="O940" i="15"/>
  <c r="R942" i="15"/>
  <c r="Q942" i="15"/>
  <c r="T942" i="15"/>
  <c r="R949" i="15"/>
  <c r="R950" i="15"/>
  <c r="Q950" i="15"/>
  <c r="T950" i="15"/>
  <c r="R957" i="15"/>
  <c r="Q957" i="15"/>
  <c r="R958" i="15"/>
  <c r="Q958" i="15"/>
  <c r="T954" i="15"/>
  <c r="T957" i="15"/>
  <c r="T961" i="15"/>
  <c r="T919" i="15"/>
  <c r="T923" i="15"/>
  <c r="T927" i="15"/>
  <c r="T931" i="15"/>
  <c r="T935" i="15"/>
  <c r="T939" i="15"/>
  <c r="T943" i="15"/>
  <c r="T947" i="15"/>
  <c r="T951" i="15"/>
  <c r="R953" i="15"/>
  <c r="T955" i="15"/>
  <c r="T958" i="15"/>
  <c r="O959" i="15"/>
  <c r="T962" i="15"/>
  <c r="O963" i="15"/>
  <c r="R964" i="15"/>
  <c r="O964" i="15"/>
  <c r="Q953" i="15" l="1"/>
  <c r="Q952" i="15"/>
  <c r="R903" i="15"/>
  <c r="R960" i="15"/>
  <c r="Q928" i="15"/>
  <c r="Q956" i="15"/>
  <c r="Q941" i="15"/>
  <c r="Q915" i="15"/>
  <c r="Q963" i="15"/>
  <c r="Q881" i="15"/>
  <c r="Q893" i="15"/>
  <c r="R897" i="15"/>
  <c r="Q913" i="15"/>
  <c r="Q889" i="15"/>
  <c r="N10" i="21"/>
  <c r="M10" i="21"/>
  <c r="Q959" i="15"/>
  <c r="R959" i="15"/>
  <c r="Q901" i="15"/>
  <c r="R901" i="15"/>
  <c r="R8" i="17"/>
  <c r="Q8" i="17"/>
  <c r="R937" i="15"/>
  <c r="Q937" i="15"/>
  <c r="R929" i="15"/>
  <c r="Q929" i="15"/>
  <c r="R921" i="15"/>
  <c r="Q921" i="15"/>
  <c r="R895" i="15"/>
  <c r="Q895" i="15"/>
  <c r="Q890" i="15"/>
  <c r="R890" i="15"/>
  <c r="R894" i="15"/>
  <c r="Q894" i="15"/>
  <c r="N880" i="15" l="1"/>
  <c r="O880" i="15" s="1"/>
  <c r="L880" i="15"/>
  <c r="T880" i="15" s="1"/>
  <c r="N879" i="15"/>
  <c r="P879" i="15" s="1"/>
  <c r="L879" i="15"/>
  <c r="T879" i="15" s="1"/>
  <c r="N878" i="15"/>
  <c r="P878" i="15" s="1"/>
  <c r="L878" i="15"/>
  <c r="M878" i="15" s="1"/>
  <c r="N877" i="15"/>
  <c r="P877" i="15" s="1"/>
  <c r="L877" i="15"/>
  <c r="T877" i="15" s="1"/>
  <c r="N876" i="15"/>
  <c r="P876" i="15" s="1"/>
  <c r="L876" i="15"/>
  <c r="T876" i="15" s="1"/>
  <c r="N875" i="15"/>
  <c r="P875" i="15" s="1"/>
  <c r="L875" i="15"/>
  <c r="T875" i="15" s="1"/>
  <c r="N874" i="15"/>
  <c r="P874" i="15" s="1"/>
  <c r="L874" i="15"/>
  <c r="M874" i="15" s="1"/>
  <c r="N873" i="15"/>
  <c r="P873" i="15" s="1"/>
  <c r="L873" i="15"/>
  <c r="T873" i="15" s="1"/>
  <c r="N872" i="15"/>
  <c r="O872" i="15" s="1"/>
  <c r="L872" i="15"/>
  <c r="M872" i="15" s="1"/>
  <c r="N871" i="15"/>
  <c r="P871" i="15" s="1"/>
  <c r="L871" i="15"/>
  <c r="T871" i="15" s="1"/>
  <c r="N870" i="15"/>
  <c r="O870" i="15" s="1"/>
  <c r="L870" i="15"/>
  <c r="M870" i="15" s="1"/>
  <c r="N869" i="15"/>
  <c r="P869" i="15" s="1"/>
  <c r="L869" i="15"/>
  <c r="T869" i="15" s="1"/>
  <c r="N868" i="15"/>
  <c r="P868" i="15" s="1"/>
  <c r="L868" i="15"/>
  <c r="T868" i="15" s="1"/>
  <c r="N867" i="15"/>
  <c r="P867" i="15" s="1"/>
  <c r="L867" i="15"/>
  <c r="T867" i="15" s="1"/>
  <c r="N866" i="15"/>
  <c r="O866" i="15" s="1"/>
  <c r="L866" i="15"/>
  <c r="M866" i="15" s="1"/>
  <c r="N865" i="15"/>
  <c r="P865" i="15" s="1"/>
  <c r="L865" i="15"/>
  <c r="T865" i="15" s="1"/>
  <c r="N864" i="15"/>
  <c r="O864" i="15" s="1"/>
  <c r="L864" i="15"/>
  <c r="T864" i="15" s="1"/>
  <c r="N863" i="15"/>
  <c r="P863" i="15" s="1"/>
  <c r="L863" i="15"/>
  <c r="T863" i="15" s="1"/>
  <c r="N862" i="15"/>
  <c r="O862" i="15" s="1"/>
  <c r="L862" i="15"/>
  <c r="M862" i="15" s="1"/>
  <c r="N861" i="15"/>
  <c r="P861" i="15" s="1"/>
  <c r="L861" i="15"/>
  <c r="T861" i="15" s="1"/>
  <c r="N860" i="15"/>
  <c r="P860" i="15" s="1"/>
  <c r="L860" i="15"/>
  <c r="T860" i="15" s="1"/>
  <c r="N859" i="15"/>
  <c r="P859" i="15" s="1"/>
  <c r="L859" i="15"/>
  <c r="T859" i="15" s="1"/>
  <c r="N858" i="15"/>
  <c r="O858" i="15" s="1"/>
  <c r="L858" i="15"/>
  <c r="M858" i="15" s="1"/>
  <c r="N857" i="15"/>
  <c r="P857" i="15" s="1"/>
  <c r="L857" i="15"/>
  <c r="T857" i="15" s="1"/>
  <c r="N856" i="15"/>
  <c r="O856" i="15" s="1"/>
  <c r="L856" i="15"/>
  <c r="M856" i="15" s="1"/>
  <c r="N855" i="15"/>
  <c r="P855" i="15" s="1"/>
  <c r="L855" i="15"/>
  <c r="T855" i="15" s="1"/>
  <c r="N854" i="15"/>
  <c r="O854" i="15" s="1"/>
  <c r="L854" i="15"/>
  <c r="M854" i="15" s="1"/>
  <c r="O869" i="15" l="1"/>
  <c r="O863" i="15"/>
  <c r="M867" i="15"/>
  <c r="Q867" i="15" s="1"/>
  <c r="P862" i="15"/>
  <c r="Q862" i="15" s="1"/>
  <c r="P854" i="15"/>
  <c r="O871" i="15"/>
  <c r="M855" i="15"/>
  <c r="R855" i="15" s="1"/>
  <c r="P858" i="15"/>
  <c r="Q858" i="15" s="1"/>
  <c r="O859" i="15"/>
  <c r="P870" i="15"/>
  <c r="M873" i="15"/>
  <c r="R873" i="15" s="1"/>
  <c r="M859" i="15"/>
  <c r="R859" i="15" s="1"/>
  <c r="O877" i="15"/>
  <c r="O879" i="15"/>
  <c r="O875" i="15"/>
  <c r="O855" i="15"/>
  <c r="M857" i="15"/>
  <c r="R857" i="15" s="1"/>
  <c r="O861" i="15"/>
  <c r="M865" i="15"/>
  <c r="R865" i="15" s="1"/>
  <c r="M871" i="15"/>
  <c r="Q871" i="15" s="1"/>
  <c r="M877" i="15"/>
  <c r="M863" i="15"/>
  <c r="R863" i="15" s="1"/>
  <c r="P866" i="15"/>
  <c r="Q866" i="15" s="1"/>
  <c r="O867" i="15"/>
  <c r="O857" i="15"/>
  <c r="M861" i="15"/>
  <c r="R861" i="15" s="1"/>
  <c r="O865" i="15"/>
  <c r="M869" i="15"/>
  <c r="R869" i="15" s="1"/>
  <c r="O873" i="15"/>
  <c r="M875" i="15"/>
  <c r="Q875" i="15" s="1"/>
  <c r="M879" i="15"/>
  <c r="R879" i="15" s="1"/>
  <c r="R856" i="15"/>
  <c r="R878" i="15"/>
  <c r="Q878" i="15"/>
  <c r="R870" i="15"/>
  <c r="Q870" i="15"/>
  <c r="R872" i="15"/>
  <c r="R862" i="15"/>
  <c r="R854" i="15"/>
  <c r="Q854" i="15"/>
  <c r="R858" i="15"/>
  <c r="R866" i="15"/>
  <c r="Q874" i="15"/>
  <c r="R874" i="15"/>
  <c r="T854" i="15"/>
  <c r="T858" i="15"/>
  <c r="P856" i="15"/>
  <c r="Q856" i="15" s="1"/>
  <c r="T856" i="15"/>
  <c r="P864" i="15"/>
  <c r="P872" i="15"/>
  <c r="Q872" i="15" s="1"/>
  <c r="T872" i="15"/>
  <c r="P880" i="15"/>
  <c r="M860" i="15"/>
  <c r="M864" i="15"/>
  <c r="R867" i="15"/>
  <c r="M868" i="15"/>
  <c r="O874" i="15"/>
  <c r="M876" i="15"/>
  <c r="O878" i="15"/>
  <c r="M880" i="15"/>
  <c r="Q861" i="15"/>
  <c r="T870" i="15"/>
  <c r="Q877" i="15"/>
  <c r="T878" i="15"/>
  <c r="T862" i="15"/>
  <c r="T866" i="15"/>
  <c r="T874" i="15"/>
  <c r="O860" i="15"/>
  <c r="O868" i="15"/>
  <c r="O876" i="15"/>
  <c r="R877" i="15"/>
  <c r="N853" i="15"/>
  <c r="P853" i="15" s="1"/>
  <c r="L853" i="15"/>
  <c r="T853" i="15" s="1"/>
  <c r="N852" i="15"/>
  <c r="O852" i="15" s="1"/>
  <c r="L852" i="15"/>
  <c r="M852" i="15" s="1"/>
  <c r="Q857" i="15" l="1"/>
  <c r="Q873" i="15"/>
  <c r="Q879" i="15"/>
  <c r="Q859" i="15"/>
  <c r="Q865" i="15"/>
  <c r="R871" i="15"/>
  <c r="Q869" i="15"/>
  <c r="Q855" i="15"/>
  <c r="R875" i="15"/>
  <c r="Q863" i="15"/>
  <c r="R860" i="15"/>
  <c r="Q860" i="15"/>
  <c r="R876" i="15"/>
  <c r="Q876" i="15"/>
  <c r="R868" i="15"/>
  <c r="Q868" i="15"/>
  <c r="R880" i="15"/>
  <c r="Q880" i="15"/>
  <c r="R864" i="15"/>
  <c r="Q864" i="15"/>
  <c r="O853" i="15"/>
  <c r="M853" i="15"/>
  <c r="R852" i="15"/>
  <c r="P852" i="15"/>
  <c r="Q852" i="15" s="1"/>
  <c r="T852" i="15"/>
  <c r="N851" i="15"/>
  <c r="P851" i="15" s="1"/>
  <c r="L851" i="15"/>
  <c r="T851" i="15" s="1"/>
  <c r="N850" i="15"/>
  <c r="P850" i="15" s="1"/>
  <c r="L850" i="15"/>
  <c r="T850" i="15" s="1"/>
  <c r="N849" i="15"/>
  <c r="L849" i="15"/>
  <c r="T849" i="15" s="1"/>
  <c r="N848" i="15"/>
  <c r="P848" i="15" s="1"/>
  <c r="L848" i="15"/>
  <c r="T848" i="15" s="1"/>
  <c r="N847" i="15"/>
  <c r="P847" i="15" s="1"/>
  <c r="L847" i="15"/>
  <c r="M847" i="15" s="1"/>
  <c r="N846" i="15"/>
  <c r="P846" i="15" s="1"/>
  <c r="L846" i="15"/>
  <c r="T846" i="15" s="1"/>
  <c r="N845" i="15"/>
  <c r="L845" i="15"/>
  <c r="T845" i="15" s="1"/>
  <c r="N844" i="15"/>
  <c r="P844" i="15" s="1"/>
  <c r="L844" i="15"/>
  <c r="T844" i="15" s="1"/>
  <c r="N843" i="15"/>
  <c r="P843" i="15" s="1"/>
  <c r="L843" i="15"/>
  <c r="M843" i="15" s="1"/>
  <c r="N842" i="15"/>
  <c r="P842" i="15" s="1"/>
  <c r="L842" i="15"/>
  <c r="M842" i="15" s="1"/>
  <c r="N841" i="15"/>
  <c r="L841" i="15"/>
  <c r="T841" i="15" s="1"/>
  <c r="N840" i="15"/>
  <c r="P840" i="15" s="1"/>
  <c r="L840" i="15"/>
  <c r="T840" i="15" s="1"/>
  <c r="N839" i="15"/>
  <c r="P839" i="15" s="1"/>
  <c r="L839" i="15"/>
  <c r="M839" i="15" s="1"/>
  <c r="N838" i="15"/>
  <c r="O838" i="15" s="1"/>
  <c r="L838" i="15"/>
  <c r="M838" i="15" s="1"/>
  <c r="N837" i="15"/>
  <c r="L837" i="15"/>
  <c r="T837" i="15" s="1"/>
  <c r="N836" i="15"/>
  <c r="P836" i="15" s="1"/>
  <c r="L836" i="15"/>
  <c r="T836" i="15" s="1"/>
  <c r="N835" i="15"/>
  <c r="P835" i="15" s="1"/>
  <c r="L835" i="15"/>
  <c r="M835" i="15" s="1"/>
  <c r="N834" i="15"/>
  <c r="P834" i="15" s="1"/>
  <c r="L834" i="15"/>
  <c r="M834" i="15" s="1"/>
  <c r="N833" i="15"/>
  <c r="L833" i="15"/>
  <c r="T833" i="15" s="1"/>
  <c r="N832" i="15"/>
  <c r="P832" i="15" s="1"/>
  <c r="L832" i="15"/>
  <c r="T832" i="15" s="1"/>
  <c r="N831" i="15"/>
  <c r="P831" i="15" s="1"/>
  <c r="L831" i="15"/>
  <c r="M831" i="15" s="1"/>
  <c r="N830" i="15"/>
  <c r="O830" i="15" s="1"/>
  <c r="L830" i="15"/>
  <c r="M830" i="15" s="1"/>
  <c r="N829" i="15"/>
  <c r="L829" i="15"/>
  <c r="T829" i="15" s="1"/>
  <c r="N828" i="15"/>
  <c r="P828" i="15" s="1"/>
  <c r="L828" i="15"/>
  <c r="T828" i="15" s="1"/>
  <c r="N827" i="15"/>
  <c r="P827" i="15" s="1"/>
  <c r="L827" i="15"/>
  <c r="M827" i="15" s="1"/>
  <c r="N826" i="15"/>
  <c r="P826" i="15" s="1"/>
  <c r="L826" i="15"/>
  <c r="M826" i="15" s="1"/>
  <c r="N825" i="15"/>
  <c r="L825" i="15"/>
  <c r="T825" i="15" s="1"/>
  <c r="N824" i="15"/>
  <c r="P824" i="15" s="1"/>
  <c r="L824" i="15"/>
  <c r="T824" i="15" s="1"/>
  <c r="N823" i="15"/>
  <c r="P823" i="15" s="1"/>
  <c r="L823" i="15"/>
  <c r="M823" i="15" s="1"/>
  <c r="N822" i="15"/>
  <c r="O822" i="15" s="1"/>
  <c r="L822" i="15"/>
  <c r="M822" i="15" s="1"/>
  <c r="N821" i="15"/>
  <c r="L821" i="15"/>
  <c r="T821" i="15" s="1"/>
  <c r="N820" i="15"/>
  <c r="P820" i="15" s="1"/>
  <c r="L820" i="15"/>
  <c r="T820" i="15" s="1"/>
  <c r="N819" i="15"/>
  <c r="P819" i="15" s="1"/>
  <c r="L819" i="15"/>
  <c r="M819" i="15" s="1"/>
  <c r="N818" i="15"/>
  <c r="O818" i="15" s="1"/>
  <c r="L818" i="15"/>
  <c r="T818" i="15" s="1"/>
  <c r="N817" i="15"/>
  <c r="O817" i="15" s="1"/>
  <c r="L817" i="15"/>
  <c r="M817" i="15" s="1"/>
  <c r="N816" i="15"/>
  <c r="P816" i="15" s="1"/>
  <c r="L816" i="15"/>
  <c r="T816" i="15" s="1"/>
  <c r="N815" i="15"/>
  <c r="P815" i="15" s="1"/>
  <c r="L815" i="15"/>
  <c r="M815" i="15" s="1"/>
  <c r="N814" i="15"/>
  <c r="P814" i="15" s="1"/>
  <c r="L814" i="15"/>
  <c r="M814" i="15" s="1"/>
  <c r="N813" i="15"/>
  <c r="P813" i="15" s="1"/>
  <c r="L813" i="15"/>
  <c r="T813" i="15" s="1"/>
  <c r="N812" i="15"/>
  <c r="O812" i="15" s="1"/>
  <c r="L812" i="15"/>
  <c r="M812" i="15" s="1"/>
  <c r="N811" i="15"/>
  <c r="P811" i="15" s="1"/>
  <c r="L811" i="15"/>
  <c r="T811" i="15" s="1"/>
  <c r="N810" i="15"/>
  <c r="P810" i="15" s="1"/>
  <c r="L810" i="15"/>
  <c r="M810" i="15" s="1"/>
  <c r="N809" i="15"/>
  <c r="O809" i="15" s="1"/>
  <c r="L809" i="15"/>
  <c r="T809" i="15" s="1"/>
  <c r="N808" i="15"/>
  <c r="O808" i="15" s="1"/>
  <c r="L808" i="15"/>
  <c r="T808" i="15" s="1"/>
  <c r="N807" i="15"/>
  <c r="P807" i="15" s="1"/>
  <c r="L807" i="15"/>
  <c r="T807" i="15" s="1"/>
  <c r="N806" i="15"/>
  <c r="O806" i="15" s="1"/>
  <c r="L806" i="15"/>
  <c r="M806" i="15" s="1"/>
  <c r="N805" i="15"/>
  <c r="P805" i="15" s="1"/>
  <c r="L805" i="15"/>
  <c r="T805" i="15" s="1"/>
  <c r="N804" i="15"/>
  <c r="O804" i="15" s="1"/>
  <c r="L804" i="15"/>
  <c r="M804" i="15" s="1"/>
  <c r="N803" i="15"/>
  <c r="P803" i="15" s="1"/>
  <c r="L803" i="15"/>
  <c r="T803" i="15" s="1"/>
  <c r="N802" i="15"/>
  <c r="O802" i="15" s="1"/>
  <c r="L802" i="15"/>
  <c r="M802" i="15" s="1"/>
  <c r="N801" i="15"/>
  <c r="P801" i="15" s="1"/>
  <c r="L801" i="15"/>
  <c r="T801" i="15" s="1"/>
  <c r="N800" i="15"/>
  <c r="O800" i="15" s="1"/>
  <c r="L800" i="15"/>
  <c r="M800" i="15" s="1"/>
  <c r="N799" i="15"/>
  <c r="P799" i="15" s="1"/>
  <c r="L799" i="15"/>
  <c r="T799" i="15" s="1"/>
  <c r="N798" i="15"/>
  <c r="O798" i="15" s="1"/>
  <c r="L798" i="15"/>
  <c r="M798" i="15" s="1"/>
  <c r="N797" i="15"/>
  <c r="P797" i="15" s="1"/>
  <c r="L797" i="15"/>
  <c r="T797" i="15" s="1"/>
  <c r="N796" i="15"/>
  <c r="O796" i="15" s="1"/>
  <c r="L796" i="15"/>
  <c r="M796" i="15" s="1"/>
  <c r="N795" i="15"/>
  <c r="P795" i="15" s="1"/>
  <c r="L795" i="15"/>
  <c r="T795" i="15" s="1"/>
  <c r="N794" i="15"/>
  <c r="O794" i="15" s="1"/>
  <c r="L794" i="15"/>
  <c r="M794" i="15" s="1"/>
  <c r="N793" i="15"/>
  <c r="P793" i="15" s="1"/>
  <c r="L793" i="15"/>
  <c r="T793" i="15" s="1"/>
  <c r="N792" i="15"/>
  <c r="O792" i="15" s="1"/>
  <c r="L792" i="15"/>
  <c r="M792" i="15" s="1"/>
  <c r="N791" i="15"/>
  <c r="P791" i="15" s="1"/>
  <c r="L791" i="15"/>
  <c r="T791" i="15" s="1"/>
  <c r="N790" i="15"/>
  <c r="O790" i="15" s="1"/>
  <c r="L790" i="15"/>
  <c r="M790" i="15" s="1"/>
  <c r="N789" i="15"/>
  <c r="P789" i="15" s="1"/>
  <c r="L789" i="15"/>
  <c r="T789" i="15" s="1"/>
  <c r="N788" i="15"/>
  <c r="O788" i="15" s="1"/>
  <c r="L788" i="15"/>
  <c r="M788" i="15" s="1"/>
  <c r="N787" i="15"/>
  <c r="P787" i="15" s="1"/>
  <c r="L787" i="15"/>
  <c r="T787" i="15" s="1"/>
  <c r="N786" i="15"/>
  <c r="O786" i="15" s="1"/>
  <c r="L786" i="15"/>
  <c r="M786" i="15" s="1"/>
  <c r="R853" i="15" l="1"/>
  <c r="Q853" i="15"/>
  <c r="O840" i="15"/>
  <c r="M844" i="15"/>
  <c r="O803" i="15"/>
  <c r="T817" i="15"/>
  <c r="O848" i="15"/>
  <c r="M805" i="15"/>
  <c r="R805" i="15" s="1"/>
  <c r="M816" i="15"/>
  <c r="P809" i="15"/>
  <c r="P802" i="15"/>
  <c r="O832" i="15"/>
  <c r="M836" i="15"/>
  <c r="Q836" i="15" s="1"/>
  <c r="P818" i="15"/>
  <c r="M828" i="15"/>
  <c r="Q828" i="15" s="1"/>
  <c r="P838" i="15"/>
  <c r="O787" i="15"/>
  <c r="M803" i="15"/>
  <c r="R803" i="15" s="1"/>
  <c r="O805" i="15"/>
  <c r="O815" i="15"/>
  <c r="O816" i="15"/>
  <c r="O823" i="15"/>
  <c r="O827" i="15"/>
  <c r="O828" i="15"/>
  <c r="O831" i="15"/>
  <c r="O835" i="15"/>
  <c r="O836" i="15"/>
  <c r="O839" i="15"/>
  <c r="O843" i="15"/>
  <c r="O844" i="15"/>
  <c r="M848" i="15"/>
  <c r="R848" i="15" s="1"/>
  <c r="M849" i="15"/>
  <c r="R849" i="15" s="1"/>
  <c r="O850" i="15"/>
  <c r="M793" i="15"/>
  <c r="R793" i="15" s="1"/>
  <c r="O795" i="15"/>
  <c r="M797" i="15"/>
  <c r="R797" i="15" s="1"/>
  <c r="M813" i="15"/>
  <c r="R813" i="15" s="1"/>
  <c r="P786" i="15"/>
  <c r="Q786" i="15" s="1"/>
  <c r="P790" i="15"/>
  <c r="O789" i="15"/>
  <c r="M795" i="15"/>
  <c r="R795" i="15" s="1"/>
  <c r="O797" i="15"/>
  <c r="M799" i="15"/>
  <c r="R799" i="15" s="1"/>
  <c r="O810" i="15"/>
  <c r="O814" i="15"/>
  <c r="O819" i="15"/>
  <c r="O820" i="15"/>
  <c r="O824" i="15"/>
  <c r="P830" i="15"/>
  <c r="Q830" i="15" s="1"/>
  <c r="Q844" i="15"/>
  <c r="M789" i="15"/>
  <c r="R789" i="15" s="1"/>
  <c r="O791" i="15"/>
  <c r="P794" i="15"/>
  <c r="Q794" i="15" s="1"/>
  <c r="O801" i="15"/>
  <c r="M820" i="15"/>
  <c r="Q820" i="15" s="1"/>
  <c r="M824" i="15"/>
  <c r="Q824" i="15" s="1"/>
  <c r="M832" i="15"/>
  <c r="Q832" i="15" s="1"/>
  <c r="M840" i="15"/>
  <c r="Q840" i="15" s="1"/>
  <c r="M787" i="15"/>
  <c r="R787" i="15" s="1"/>
  <c r="T819" i="15"/>
  <c r="P822" i="15"/>
  <c r="Q822" i="15" s="1"/>
  <c r="T827" i="15"/>
  <c r="T835" i="15"/>
  <c r="T843" i="15"/>
  <c r="M850" i="15"/>
  <c r="Q850" i="15" s="1"/>
  <c r="P806" i="15"/>
  <c r="Q806" i="15" s="1"/>
  <c r="P808" i="15"/>
  <c r="T810" i="15"/>
  <c r="O811" i="15"/>
  <c r="T822" i="15"/>
  <c r="M825" i="15"/>
  <c r="R825" i="15" s="1"/>
  <c r="O826" i="15"/>
  <c r="R828" i="15"/>
  <c r="T830" i="15"/>
  <c r="M833" i="15"/>
  <c r="R833" i="15" s="1"/>
  <c r="O834" i="15"/>
  <c r="R836" i="15"/>
  <c r="T838" i="15"/>
  <c r="M841" i="15"/>
  <c r="O842" i="15"/>
  <c r="R844" i="15"/>
  <c r="O846" i="15"/>
  <c r="O847" i="15"/>
  <c r="T823" i="15"/>
  <c r="T831" i="15"/>
  <c r="T839" i="15"/>
  <c r="O851" i="15"/>
  <c r="M791" i="15"/>
  <c r="R791" i="15" s="1"/>
  <c r="O793" i="15"/>
  <c r="P798" i="15"/>
  <c r="Q798" i="15" s="1"/>
  <c r="O799" i="15"/>
  <c r="M801" i="15"/>
  <c r="R801" i="15" s="1"/>
  <c r="M807" i="15"/>
  <c r="M808" i="15"/>
  <c r="M811" i="15"/>
  <c r="Q811" i="15" s="1"/>
  <c r="M818" i="15"/>
  <c r="R818" i="15" s="1"/>
  <c r="M821" i="15"/>
  <c r="R821" i="15" s="1"/>
  <c r="T826" i="15"/>
  <c r="M829" i="15"/>
  <c r="R829" i="15" s="1"/>
  <c r="R832" i="15"/>
  <c r="T834" i="15"/>
  <c r="M837" i="15"/>
  <c r="R837" i="15" s="1"/>
  <c r="T842" i="15"/>
  <c r="M845" i="15"/>
  <c r="R845" i="15" s="1"/>
  <c r="M846" i="15"/>
  <c r="R846" i="15" s="1"/>
  <c r="Q790" i="15"/>
  <c r="R790" i="15"/>
  <c r="R794" i="15"/>
  <c r="R800" i="15"/>
  <c r="R814" i="15"/>
  <c r="Q814" i="15"/>
  <c r="R786" i="15"/>
  <c r="R788" i="15"/>
  <c r="R798" i="15"/>
  <c r="R804" i="15"/>
  <c r="R822" i="15"/>
  <c r="R830" i="15"/>
  <c r="R838" i="15"/>
  <c r="Q838" i="15"/>
  <c r="R792" i="15"/>
  <c r="Q802" i="15"/>
  <c r="R802" i="15"/>
  <c r="R812" i="15"/>
  <c r="R796" i="15"/>
  <c r="R806" i="15"/>
  <c r="R817" i="15"/>
  <c r="R826" i="15"/>
  <c r="Q826" i="15"/>
  <c r="R834" i="15"/>
  <c r="Q834" i="15"/>
  <c r="R842" i="15"/>
  <c r="Q842" i="15"/>
  <c r="P796" i="15"/>
  <c r="Q796" i="15" s="1"/>
  <c r="Q799" i="15"/>
  <c r="P800" i="15"/>
  <c r="Q800" i="15" s="1"/>
  <c r="T800" i="15"/>
  <c r="P804" i="15"/>
  <c r="Q804" i="15" s="1"/>
  <c r="T804" i="15"/>
  <c r="Q810" i="15"/>
  <c r="R810" i="15"/>
  <c r="T812" i="15"/>
  <c r="T815" i="15"/>
  <c r="Q805" i="15"/>
  <c r="Q787" i="15"/>
  <c r="P788" i="15"/>
  <c r="Q788" i="15" s="1"/>
  <c r="T788" i="15"/>
  <c r="P792" i="15"/>
  <c r="Q792" i="15" s="1"/>
  <c r="T792" i="15"/>
  <c r="T796" i="15"/>
  <c r="T806" i="15"/>
  <c r="O807" i="15"/>
  <c r="M809" i="15"/>
  <c r="P812" i="15"/>
  <c r="Q812" i="15" s="1"/>
  <c r="T814" i="15"/>
  <c r="Q816" i="15"/>
  <c r="P821" i="15"/>
  <c r="O821" i="15"/>
  <c r="P825" i="15"/>
  <c r="O825" i="15"/>
  <c r="P829" i="15"/>
  <c r="O829" i="15"/>
  <c r="P833" i="15"/>
  <c r="O833" i="15"/>
  <c r="P837" i="15"/>
  <c r="O837" i="15"/>
  <c r="P841" i="15"/>
  <c r="O841" i="15"/>
  <c r="P845" i="15"/>
  <c r="O845" i="15"/>
  <c r="R847" i="15"/>
  <c r="Q847" i="15"/>
  <c r="T847" i="15"/>
  <c r="P849" i="15"/>
  <c r="O849" i="15"/>
  <c r="T798" i="15"/>
  <c r="Q801" i="15"/>
  <c r="T802" i="15"/>
  <c r="Q815" i="15"/>
  <c r="R815" i="15"/>
  <c r="R816" i="15"/>
  <c r="T786" i="15"/>
  <c r="Q789" i="15"/>
  <c r="T790" i="15"/>
  <c r="Q793" i="15"/>
  <c r="T794" i="15"/>
  <c r="O813" i="15"/>
  <c r="P817" i="15"/>
  <c r="Q817" i="15" s="1"/>
  <c r="R819" i="15"/>
  <c r="Q819" i="15"/>
  <c r="R823" i="15"/>
  <c r="Q823" i="15"/>
  <c r="R827" i="15"/>
  <c r="Q827" i="15"/>
  <c r="R831" i="15"/>
  <c r="Q831" i="15"/>
  <c r="R835" i="15"/>
  <c r="Q835" i="15"/>
  <c r="R839" i="15"/>
  <c r="Q839" i="15"/>
  <c r="R841" i="15"/>
  <c r="R843" i="15"/>
  <c r="Q843" i="15"/>
  <c r="R850" i="15"/>
  <c r="M851" i="15"/>
  <c r="Q848" i="15"/>
  <c r="Q849" i="15" l="1"/>
  <c r="Q845" i="15"/>
  <c r="Q821" i="15"/>
  <c r="Q795" i="15"/>
  <c r="Q813" i="15"/>
  <c r="Q803" i="15"/>
  <c r="Q846" i="15"/>
  <c r="Q808" i="15"/>
  <c r="Q841" i="15"/>
  <c r="Q833" i="15"/>
  <c r="Q825" i="15"/>
  <c r="R808" i="15"/>
  <c r="Q837" i="15"/>
  <c r="Q797" i="15"/>
  <c r="R820" i="15"/>
  <c r="Q818" i="15"/>
  <c r="Q829" i="15"/>
  <c r="R824" i="15"/>
  <c r="R840" i="15"/>
  <c r="Q791" i="15"/>
  <c r="R811" i="15"/>
  <c r="R807" i="15"/>
  <c r="Q807" i="15"/>
  <c r="R851" i="15"/>
  <c r="Q851" i="15"/>
  <c r="R809" i="15"/>
  <c r="Q809" i="15"/>
  <c r="G9" i="21" l="1"/>
  <c r="H9" i="21" s="1"/>
  <c r="N9" i="21" l="1"/>
  <c r="I9" i="21"/>
  <c r="J9" i="21" s="1"/>
  <c r="P9" i="21"/>
  <c r="K9" i="21" l="1"/>
  <c r="L9" i="21"/>
  <c r="M9" i="21" s="1"/>
  <c r="G8" i="21" l="1"/>
  <c r="I8" i="21" s="1"/>
  <c r="J8" i="21" s="1"/>
  <c r="G7" i="21"/>
  <c r="G197" i="9"/>
  <c r="H197" i="9" s="1"/>
  <c r="G198" i="9"/>
  <c r="H198" i="9" s="1"/>
  <c r="G199" i="9"/>
  <c r="I199" i="9" s="1"/>
  <c r="J199" i="9" s="1"/>
  <c r="G200" i="9"/>
  <c r="H200" i="9" s="1"/>
  <c r="G201" i="9"/>
  <c r="H201" i="9" s="1"/>
  <c r="G202" i="9"/>
  <c r="H202" i="9" s="1"/>
  <c r="G203" i="9"/>
  <c r="I203" i="9" s="1"/>
  <c r="J203" i="9" s="1"/>
  <c r="G204" i="9"/>
  <c r="H204" i="9" s="1"/>
  <c r="G205" i="9"/>
  <c r="H205" i="9" s="1"/>
  <c r="G206" i="9"/>
  <c r="H206" i="9" s="1"/>
  <c r="G207" i="9"/>
  <c r="I207" i="9" s="1"/>
  <c r="J207" i="9" s="1"/>
  <c r="H207" i="9"/>
  <c r="G208" i="9"/>
  <c r="H208" i="9" s="1"/>
  <c r="G209" i="9"/>
  <c r="H209" i="9" s="1"/>
  <c r="G210" i="9"/>
  <c r="H210" i="9" s="1"/>
  <c r="G211" i="9"/>
  <c r="I211" i="9" s="1"/>
  <c r="J211" i="9" s="1"/>
  <c r="G212" i="9"/>
  <c r="H212" i="9" s="1"/>
  <c r="G213" i="9"/>
  <c r="H213" i="9" s="1"/>
  <c r="G214" i="9"/>
  <c r="H214" i="9" s="1"/>
  <c r="G215" i="9"/>
  <c r="I215" i="9" s="1"/>
  <c r="J215" i="9" s="1"/>
  <c r="G216" i="9"/>
  <c r="P216" i="9" s="1"/>
  <c r="G217" i="9"/>
  <c r="H217" i="9" s="1"/>
  <c r="G218" i="9"/>
  <c r="H218" i="9" s="1"/>
  <c r="G219" i="9"/>
  <c r="I219" i="9" s="1"/>
  <c r="J219" i="9" s="1"/>
  <c r="G220" i="9"/>
  <c r="H220" i="9" s="1"/>
  <c r="G221" i="9"/>
  <c r="H221" i="9" s="1"/>
  <c r="G222" i="9"/>
  <c r="H222" i="9" s="1"/>
  <c r="G223" i="9"/>
  <c r="I223" i="9" s="1"/>
  <c r="J223" i="9" s="1"/>
  <c r="G224" i="9"/>
  <c r="H224" i="9" s="1"/>
  <c r="G225" i="9"/>
  <c r="H225" i="9" s="1"/>
  <c r="G226" i="9"/>
  <c r="H226" i="9" s="1"/>
  <c r="G227" i="9"/>
  <c r="I227" i="9" s="1"/>
  <c r="J227" i="9" s="1"/>
  <c r="G228" i="9"/>
  <c r="P228" i="9" s="1"/>
  <c r="H228" i="9"/>
  <c r="G229" i="9"/>
  <c r="H229" i="9" s="1"/>
  <c r="G230" i="9"/>
  <c r="H230" i="9" s="1"/>
  <c r="G231" i="9"/>
  <c r="I231" i="9" s="1"/>
  <c r="J231" i="9" s="1"/>
  <c r="G232" i="9"/>
  <c r="H232" i="9" s="1"/>
  <c r="G233" i="9"/>
  <c r="G234" i="9"/>
  <c r="H234" i="9" s="1"/>
  <c r="G235" i="9"/>
  <c r="I235" i="9" s="1"/>
  <c r="J235" i="9" s="1"/>
  <c r="L235" i="9" s="1"/>
  <c r="G236" i="9"/>
  <c r="H236" i="9" s="1"/>
  <c r="G237" i="9"/>
  <c r="G238" i="9"/>
  <c r="H238" i="9" s="1"/>
  <c r="G239" i="9"/>
  <c r="I239" i="9" s="1"/>
  <c r="J239" i="9" s="1"/>
  <c r="G240" i="9"/>
  <c r="H240" i="9" s="1"/>
  <c r="G241" i="9"/>
  <c r="G242" i="9"/>
  <c r="H242" i="9" s="1"/>
  <c r="G243" i="9"/>
  <c r="I243" i="9" s="1"/>
  <c r="J243" i="9" s="1"/>
  <c r="L243" i="9" s="1"/>
  <c r="G125" i="9"/>
  <c r="H125" i="9" s="1"/>
  <c r="G126" i="9"/>
  <c r="I126" i="9" s="1"/>
  <c r="J126" i="9" s="1"/>
  <c r="G127" i="9"/>
  <c r="I127" i="9" s="1"/>
  <c r="J127" i="9" s="1"/>
  <c r="K127" i="9" s="1"/>
  <c r="G128" i="9"/>
  <c r="H128" i="9" s="1"/>
  <c r="G129" i="9"/>
  <c r="H129" i="9" s="1"/>
  <c r="G130" i="9"/>
  <c r="I130" i="9" s="1"/>
  <c r="J130" i="9" s="1"/>
  <c r="K130" i="9" s="1"/>
  <c r="G131" i="9"/>
  <c r="I131" i="9" s="1"/>
  <c r="J131" i="9" s="1"/>
  <c r="K131" i="9" s="1"/>
  <c r="G132" i="9"/>
  <c r="H132" i="9" s="1"/>
  <c r="G133" i="9"/>
  <c r="H133" i="9" s="1"/>
  <c r="G134" i="9"/>
  <c r="I134" i="9" s="1"/>
  <c r="J134" i="9" s="1"/>
  <c r="G135" i="9"/>
  <c r="I135" i="9" s="1"/>
  <c r="J135" i="9" s="1"/>
  <c r="K135" i="9" s="1"/>
  <c r="G136" i="9"/>
  <c r="H136" i="9" s="1"/>
  <c r="G137" i="9"/>
  <c r="H137" i="9" s="1"/>
  <c r="G138" i="9"/>
  <c r="I138" i="9" s="1"/>
  <c r="J138" i="9" s="1"/>
  <c r="K138" i="9" s="1"/>
  <c r="G139" i="9"/>
  <c r="I139" i="9" s="1"/>
  <c r="J139" i="9" s="1"/>
  <c r="K139" i="9" s="1"/>
  <c r="G140" i="9"/>
  <c r="H140" i="9" s="1"/>
  <c r="G141" i="9"/>
  <c r="H141" i="9" s="1"/>
  <c r="G142" i="9"/>
  <c r="I142" i="9" s="1"/>
  <c r="J142" i="9" s="1"/>
  <c r="G143" i="9"/>
  <c r="I143" i="9" s="1"/>
  <c r="J143" i="9" s="1"/>
  <c r="K143" i="9" s="1"/>
  <c r="G144" i="9"/>
  <c r="I144" i="9" s="1"/>
  <c r="J144" i="9" s="1"/>
  <c r="G145" i="9"/>
  <c r="H145" i="9" s="1"/>
  <c r="G146" i="9"/>
  <c r="I146" i="9" s="1"/>
  <c r="J146" i="9" s="1"/>
  <c r="G147" i="9"/>
  <c r="I147" i="9" s="1"/>
  <c r="J147" i="9" s="1"/>
  <c r="K147" i="9" s="1"/>
  <c r="G148" i="9"/>
  <c r="I148" i="9" s="1"/>
  <c r="J148" i="9" s="1"/>
  <c r="G149" i="9"/>
  <c r="H149" i="9" s="1"/>
  <c r="G150" i="9"/>
  <c r="I150" i="9" s="1"/>
  <c r="J150" i="9" s="1"/>
  <c r="G151" i="9"/>
  <c r="I151" i="9" s="1"/>
  <c r="J151" i="9" s="1"/>
  <c r="K151" i="9" s="1"/>
  <c r="G152" i="9"/>
  <c r="G153" i="9"/>
  <c r="H153" i="9" s="1"/>
  <c r="G154" i="9"/>
  <c r="G155" i="9"/>
  <c r="I155" i="9" s="1"/>
  <c r="J155" i="9" s="1"/>
  <c r="K155" i="9" s="1"/>
  <c r="G156" i="9"/>
  <c r="I156" i="9" s="1"/>
  <c r="J156" i="9" s="1"/>
  <c r="K156" i="9" s="1"/>
  <c r="G157" i="9"/>
  <c r="H157" i="9" s="1"/>
  <c r="G158" i="9"/>
  <c r="I158" i="9" s="1"/>
  <c r="J158" i="9" s="1"/>
  <c r="G159" i="9"/>
  <c r="I159" i="9" s="1"/>
  <c r="J159" i="9" s="1"/>
  <c r="K159" i="9" s="1"/>
  <c r="G160" i="9"/>
  <c r="H160" i="9" s="1"/>
  <c r="G161" i="9"/>
  <c r="H161" i="9" s="1"/>
  <c r="G162" i="9"/>
  <c r="I162" i="9" s="1"/>
  <c r="J162" i="9" s="1"/>
  <c r="K162" i="9" s="1"/>
  <c r="G163" i="9"/>
  <c r="G164" i="9"/>
  <c r="P164" i="9" s="1"/>
  <c r="G165" i="9"/>
  <c r="H165" i="9" s="1"/>
  <c r="G166" i="9"/>
  <c r="I166" i="9" s="1"/>
  <c r="J166" i="9" s="1"/>
  <c r="K166" i="9" s="1"/>
  <c r="G167" i="9"/>
  <c r="I167" i="9" s="1"/>
  <c r="J167" i="9" s="1"/>
  <c r="K167" i="9" s="1"/>
  <c r="G168" i="9"/>
  <c r="P168" i="9" s="1"/>
  <c r="G169" i="9"/>
  <c r="H169" i="9" s="1"/>
  <c r="G170" i="9"/>
  <c r="H170" i="9" s="1"/>
  <c r="G171" i="9"/>
  <c r="I171" i="9" s="1"/>
  <c r="J171" i="9" s="1"/>
  <c r="K171" i="9" s="1"/>
  <c r="G172" i="9"/>
  <c r="H172" i="9" s="1"/>
  <c r="G173" i="9"/>
  <c r="H173" i="9" s="1"/>
  <c r="G174" i="9"/>
  <c r="H174" i="9" s="1"/>
  <c r="G175" i="9"/>
  <c r="I175" i="9" s="1"/>
  <c r="J175" i="9" s="1"/>
  <c r="K175" i="9" s="1"/>
  <c r="G176" i="9"/>
  <c r="G177" i="9"/>
  <c r="H177" i="9" s="1"/>
  <c r="G178" i="9"/>
  <c r="H178" i="9" s="1"/>
  <c r="G179" i="9"/>
  <c r="I179" i="9" s="1"/>
  <c r="J179" i="9" s="1"/>
  <c r="K179" i="9" s="1"/>
  <c r="G180" i="9"/>
  <c r="G181" i="9"/>
  <c r="H181" i="9" s="1"/>
  <c r="G182" i="9"/>
  <c r="H182" i="9" s="1"/>
  <c r="G183" i="9"/>
  <c r="I183" i="9" s="1"/>
  <c r="J183" i="9" s="1"/>
  <c r="K183" i="9" s="1"/>
  <c r="G184" i="9"/>
  <c r="G185" i="9"/>
  <c r="H185" i="9" s="1"/>
  <c r="G186" i="9"/>
  <c r="I186" i="9" s="1"/>
  <c r="J186" i="9" s="1"/>
  <c r="G187" i="9"/>
  <c r="H187" i="9" s="1"/>
  <c r="G188" i="9"/>
  <c r="P188" i="9" s="1"/>
  <c r="G189" i="9"/>
  <c r="H189" i="9" s="1"/>
  <c r="G190" i="9"/>
  <c r="I190" i="9" s="1"/>
  <c r="J190" i="9" s="1"/>
  <c r="K190" i="9" s="1"/>
  <c r="G191" i="9"/>
  <c r="G192" i="9"/>
  <c r="H192" i="9" s="1"/>
  <c r="G193" i="9"/>
  <c r="H193" i="9" s="1"/>
  <c r="G194" i="9"/>
  <c r="I194" i="9" s="1"/>
  <c r="J194" i="9" s="1"/>
  <c r="G195" i="9"/>
  <c r="I195" i="9" s="1"/>
  <c r="J195" i="9" s="1"/>
  <c r="K195" i="9" s="1"/>
  <c r="G196" i="9"/>
  <c r="P196" i="9" s="1"/>
  <c r="P207" i="9" l="1"/>
  <c r="H183" i="9"/>
  <c r="P160" i="9"/>
  <c r="H188" i="9"/>
  <c r="P167" i="9"/>
  <c r="H239" i="9"/>
  <c r="N239" i="9" s="1"/>
  <c r="P224" i="9"/>
  <c r="H148" i="9"/>
  <c r="M148" i="9" s="1"/>
  <c r="P227" i="9"/>
  <c r="P192" i="9"/>
  <c r="P147" i="9"/>
  <c r="H144" i="9"/>
  <c r="P239" i="9"/>
  <c r="I216" i="9"/>
  <c r="J216" i="9" s="1"/>
  <c r="K216" i="9" s="1"/>
  <c r="P135" i="9"/>
  <c r="I224" i="9"/>
  <c r="J224" i="9" s="1"/>
  <c r="K224" i="9" s="1"/>
  <c r="H216" i="9"/>
  <c r="P195" i="9"/>
  <c r="P190" i="9"/>
  <c r="H167" i="9"/>
  <c r="H159" i="9"/>
  <c r="H156" i="9"/>
  <c r="P136" i="9"/>
  <c r="P223" i="9"/>
  <c r="P220" i="9"/>
  <c r="P215" i="9"/>
  <c r="I212" i="9"/>
  <c r="J212" i="9" s="1"/>
  <c r="K212" i="9" s="1"/>
  <c r="P203" i="9"/>
  <c r="P194" i="9"/>
  <c r="P162" i="9"/>
  <c r="I160" i="9"/>
  <c r="J160" i="9" s="1"/>
  <c r="L160" i="9" s="1"/>
  <c r="H155" i="9"/>
  <c r="N155" i="9" s="1"/>
  <c r="H194" i="9"/>
  <c r="I192" i="9"/>
  <c r="J192" i="9" s="1"/>
  <c r="L192" i="9" s="1"/>
  <c r="M192" i="9" s="1"/>
  <c r="P171" i="9"/>
  <c r="H151" i="9"/>
  <c r="H147" i="9"/>
  <c r="N147" i="9" s="1"/>
  <c r="P142" i="9"/>
  <c r="P240" i="9"/>
  <c r="H219" i="9"/>
  <c r="N219" i="9" s="1"/>
  <c r="P208" i="9"/>
  <c r="P175" i="9"/>
  <c r="I168" i="9"/>
  <c r="J168" i="9" s="1"/>
  <c r="L168" i="9" s="1"/>
  <c r="I240" i="9"/>
  <c r="J240" i="9" s="1"/>
  <c r="I208" i="9"/>
  <c r="J208" i="9" s="1"/>
  <c r="I188" i="9"/>
  <c r="J188" i="9" s="1"/>
  <c r="K188" i="9" s="1"/>
  <c r="P186" i="9"/>
  <c r="P183" i="9"/>
  <c r="H175" i="9"/>
  <c r="H168" i="9"/>
  <c r="N168" i="9" s="1"/>
  <c r="H150" i="9"/>
  <c r="H146" i="9"/>
  <c r="P235" i="9"/>
  <c r="I228" i="9"/>
  <c r="J228" i="9" s="1"/>
  <c r="K228" i="9" s="1"/>
  <c r="H227" i="9"/>
  <c r="P219" i="9"/>
  <c r="I164" i="9"/>
  <c r="J164" i="9" s="1"/>
  <c r="L164" i="9" s="1"/>
  <c r="P156" i="9"/>
  <c r="H135" i="9"/>
  <c r="H235" i="9"/>
  <c r="N235" i="9" s="1"/>
  <c r="P231" i="9"/>
  <c r="I220" i="9"/>
  <c r="J220" i="9" s="1"/>
  <c r="K220" i="9" s="1"/>
  <c r="H203" i="9"/>
  <c r="P199" i="9"/>
  <c r="H164" i="9"/>
  <c r="P151" i="9"/>
  <c r="P138" i="9"/>
  <c r="P128" i="9"/>
  <c r="H231" i="9"/>
  <c r="N231" i="9" s="1"/>
  <c r="P212" i="9"/>
  <c r="H199" i="9"/>
  <c r="N199" i="9" s="1"/>
  <c r="P127" i="9"/>
  <c r="P236" i="9"/>
  <c r="H223" i="9"/>
  <c r="P204" i="9"/>
  <c r="P158" i="9"/>
  <c r="I236" i="9"/>
  <c r="J236" i="9" s="1"/>
  <c r="K236" i="9" s="1"/>
  <c r="P232" i="9"/>
  <c r="I204" i="9"/>
  <c r="J204" i="9" s="1"/>
  <c r="K204" i="9" s="1"/>
  <c r="P200" i="9"/>
  <c r="H166" i="9"/>
  <c r="N166" i="9" s="1"/>
  <c r="H158" i="9"/>
  <c r="P140" i="9"/>
  <c r="I136" i="9"/>
  <c r="J136" i="9" s="1"/>
  <c r="P131" i="9"/>
  <c r="P243" i="9"/>
  <c r="I232" i="9"/>
  <c r="J232" i="9" s="1"/>
  <c r="K232" i="9" s="1"/>
  <c r="H215" i="9"/>
  <c r="N215" i="9" s="1"/>
  <c r="P211" i="9"/>
  <c r="I200" i="9"/>
  <c r="J200" i="9" s="1"/>
  <c r="P179" i="9"/>
  <c r="I140" i="9"/>
  <c r="J140" i="9" s="1"/>
  <c r="H243" i="9"/>
  <c r="M243" i="9" s="1"/>
  <c r="H211" i="9"/>
  <c r="N211" i="9" s="1"/>
  <c r="N228" i="9"/>
  <c r="N212" i="9"/>
  <c r="N192" i="9"/>
  <c r="N135" i="9"/>
  <c r="N224" i="9"/>
  <c r="N159" i="9"/>
  <c r="N151" i="9"/>
  <c r="N236" i="9"/>
  <c r="N220" i="9"/>
  <c r="N194" i="9"/>
  <c r="N167" i="9"/>
  <c r="N232" i="9"/>
  <c r="K160" i="9"/>
  <c r="L190" i="9"/>
  <c r="K194" i="9"/>
  <c r="L194" i="9"/>
  <c r="M194" i="9" s="1"/>
  <c r="K136" i="9"/>
  <c r="L136" i="9"/>
  <c r="M136" i="9" s="1"/>
  <c r="L186" i="9"/>
  <c r="K186" i="9"/>
  <c r="K164" i="9"/>
  <c r="K235" i="9"/>
  <c r="L162" i="9"/>
  <c r="L8" i="21"/>
  <c r="K8" i="21"/>
  <c r="I7" i="21"/>
  <c r="J7" i="21" s="1"/>
  <c r="P7" i="21"/>
  <c r="H7" i="21"/>
  <c r="P8" i="21"/>
  <c r="H8" i="21"/>
  <c r="L239" i="9"/>
  <c r="K239" i="9"/>
  <c r="N202" i="9"/>
  <c r="N238" i="9"/>
  <c r="N201" i="9"/>
  <c r="N226" i="9"/>
  <c r="N197" i="9"/>
  <c r="N225" i="9"/>
  <c r="N222" i="9"/>
  <c r="K219" i="9"/>
  <c r="L219" i="9"/>
  <c r="K200" i="9"/>
  <c r="L200" i="9"/>
  <c r="M200" i="9" s="1"/>
  <c r="K243" i="9"/>
  <c r="H237" i="9"/>
  <c r="P237" i="9"/>
  <c r="I237" i="9"/>
  <c r="J237" i="9" s="1"/>
  <c r="L228" i="9"/>
  <c r="M228" i="9" s="1"/>
  <c r="N221" i="9"/>
  <c r="N218" i="9"/>
  <c r="K215" i="9"/>
  <c r="L215" i="9"/>
  <c r="N230" i="9"/>
  <c r="N240" i="9"/>
  <c r="N205" i="9"/>
  <c r="H233" i="9"/>
  <c r="P233" i="9"/>
  <c r="I233" i="9"/>
  <c r="J233" i="9" s="1"/>
  <c r="K208" i="9"/>
  <c r="L208" i="9"/>
  <c r="M208" i="9" s="1"/>
  <c r="K223" i="9"/>
  <c r="L223" i="9"/>
  <c r="M223" i="9" s="1"/>
  <c r="N214" i="9"/>
  <c r="N213" i="9"/>
  <c r="N210" i="9"/>
  <c r="K207" i="9"/>
  <c r="L207" i="9"/>
  <c r="M207" i="9" s="1"/>
  <c r="K231" i="9"/>
  <c r="L231" i="9"/>
  <c r="L212" i="9"/>
  <c r="M212" i="9" s="1"/>
  <c r="K227" i="9"/>
  <c r="L227" i="9"/>
  <c r="M227" i="9" s="1"/>
  <c r="N242" i="9"/>
  <c r="N229" i="9"/>
  <c r="H241" i="9"/>
  <c r="P241" i="9"/>
  <c r="I241" i="9"/>
  <c r="J241" i="9" s="1"/>
  <c r="N217" i="9"/>
  <c r="K211" i="9"/>
  <c r="L211" i="9"/>
  <c r="M211" i="9" s="1"/>
  <c r="K240" i="9"/>
  <c r="L240" i="9"/>
  <c r="M240" i="9" s="1"/>
  <c r="N234" i="9"/>
  <c r="N209" i="9"/>
  <c r="N206" i="9"/>
  <c r="K203" i="9"/>
  <c r="L203" i="9"/>
  <c r="M203" i="9" s="1"/>
  <c r="K199" i="9"/>
  <c r="L199" i="9"/>
  <c r="N198" i="9"/>
  <c r="N200" i="9"/>
  <c r="N216" i="9"/>
  <c r="N208" i="9"/>
  <c r="N204" i="9"/>
  <c r="I242" i="9"/>
  <c r="J242" i="9" s="1"/>
  <c r="I238" i="9"/>
  <c r="J238" i="9" s="1"/>
  <c r="I234" i="9"/>
  <c r="J234" i="9" s="1"/>
  <c r="I230" i="9"/>
  <c r="J230" i="9" s="1"/>
  <c r="I226" i="9"/>
  <c r="J226" i="9" s="1"/>
  <c r="I222" i="9"/>
  <c r="J222" i="9" s="1"/>
  <c r="I218" i="9"/>
  <c r="J218" i="9" s="1"/>
  <c r="I214" i="9"/>
  <c r="J214" i="9" s="1"/>
  <c r="I210" i="9"/>
  <c r="J210" i="9" s="1"/>
  <c r="I206" i="9"/>
  <c r="J206" i="9" s="1"/>
  <c r="I202" i="9"/>
  <c r="J202" i="9" s="1"/>
  <c r="I198" i="9"/>
  <c r="J198" i="9" s="1"/>
  <c r="P242" i="9"/>
  <c r="P238" i="9"/>
  <c r="P234" i="9"/>
  <c r="P230" i="9"/>
  <c r="N227" i="9"/>
  <c r="P226" i="9"/>
  <c r="N223" i="9"/>
  <c r="P222" i="9"/>
  <c r="P218" i="9"/>
  <c r="P214" i="9"/>
  <c r="P210" i="9"/>
  <c r="N207" i="9"/>
  <c r="P206" i="9"/>
  <c r="N203" i="9"/>
  <c r="P202" i="9"/>
  <c r="P198" i="9"/>
  <c r="I229" i="9"/>
  <c r="J229" i="9" s="1"/>
  <c r="I225" i="9"/>
  <c r="J225" i="9" s="1"/>
  <c r="I221" i="9"/>
  <c r="J221" i="9" s="1"/>
  <c r="I217" i="9"/>
  <c r="J217" i="9" s="1"/>
  <c r="I213" i="9"/>
  <c r="J213" i="9" s="1"/>
  <c r="I209" i="9"/>
  <c r="J209" i="9" s="1"/>
  <c r="I205" i="9"/>
  <c r="J205" i="9" s="1"/>
  <c r="I201" i="9"/>
  <c r="J201" i="9" s="1"/>
  <c r="I197" i="9"/>
  <c r="J197" i="9" s="1"/>
  <c r="P229" i="9"/>
  <c r="P225" i="9"/>
  <c r="P221" i="9"/>
  <c r="P217" i="9"/>
  <c r="P213" i="9"/>
  <c r="P209" i="9"/>
  <c r="P205" i="9"/>
  <c r="P201" i="9"/>
  <c r="P197" i="9"/>
  <c r="I172" i="9"/>
  <c r="J172" i="9" s="1"/>
  <c r="P172" i="9"/>
  <c r="K140" i="9"/>
  <c r="L140" i="9"/>
  <c r="M140" i="9" s="1"/>
  <c r="I196" i="9"/>
  <c r="J196" i="9" s="1"/>
  <c r="I191" i="9"/>
  <c r="J191" i="9" s="1"/>
  <c r="K191" i="9" s="1"/>
  <c r="H191" i="9"/>
  <c r="N191" i="9" s="1"/>
  <c r="P191" i="9"/>
  <c r="K144" i="9"/>
  <c r="L144" i="9"/>
  <c r="H196" i="9"/>
  <c r="I182" i="9"/>
  <c r="J182" i="9" s="1"/>
  <c r="P182" i="9"/>
  <c r="L158" i="9"/>
  <c r="M158" i="9" s="1"/>
  <c r="K158" i="9"/>
  <c r="L148" i="9"/>
  <c r="K148" i="9"/>
  <c r="I180" i="9"/>
  <c r="J180" i="9" s="1"/>
  <c r="P180" i="9"/>
  <c r="H152" i="9"/>
  <c r="N152" i="9" s="1"/>
  <c r="I152" i="9"/>
  <c r="J152" i="9" s="1"/>
  <c r="P152" i="9"/>
  <c r="K126" i="9"/>
  <c r="L126" i="9"/>
  <c r="I178" i="9"/>
  <c r="J178" i="9" s="1"/>
  <c r="P178" i="9"/>
  <c r="H184" i="9"/>
  <c r="I184" i="9"/>
  <c r="J184" i="9" s="1"/>
  <c r="P184" i="9"/>
  <c r="I170" i="9"/>
  <c r="J170" i="9" s="1"/>
  <c r="P170" i="9"/>
  <c r="L166" i="9"/>
  <c r="I154" i="9"/>
  <c r="J154" i="9" s="1"/>
  <c r="H154" i="9"/>
  <c r="P154" i="9"/>
  <c r="K150" i="9"/>
  <c r="L150" i="9"/>
  <c r="L142" i="9"/>
  <c r="K142" i="9"/>
  <c r="L134" i="9"/>
  <c r="K134" i="9"/>
  <c r="I176" i="9"/>
  <c r="J176" i="9" s="1"/>
  <c r="P176" i="9"/>
  <c r="I174" i="9"/>
  <c r="J174" i="9" s="1"/>
  <c r="P174" i="9"/>
  <c r="I187" i="9"/>
  <c r="J187" i="9" s="1"/>
  <c r="K187" i="9" s="1"/>
  <c r="P187" i="9"/>
  <c r="H180" i="9"/>
  <c r="H176" i="9"/>
  <c r="I163" i="9"/>
  <c r="J163" i="9" s="1"/>
  <c r="K163" i="9" s="1"/>
  <c r="H163" i="9"/>
  <c r="P163" i="9"/>
  <c r="M160" i="9"/>
  <c r="L156" i="9"/>
  <c r="K168" i="9"/>
  <c r="K146" i="9"/>
  <c r="L146" i="9"/>
  <c r="M146" i="9" s="1"/>
  <c r="P132" i="9"/>
  <c r="H190" i="9"/>
  <c r="H179" i="9"/>
  <c r="N179" i="9" s="1"/>
  <c r="H171" i="9"/>
  <c r="N171" i="9" s="1"/>
  <c r="H162" i="9"/>
  <c r="P148" i="9"/>
  <c r="P143" i="9"/>
  <c r="H142" i="9"/>
  <c r="L138" i="9"/>
  <c r="P134" i="9"/>
  <c r="H131" i="9"/>
  <c r="H127" i="9"/>
  <c r="H195" i="9"/>
  <c r="H186" i="9"/>
  <c r="P159" i="9"/>
  <c r="P144" i="9"/>
  <c r="P139" i="9"/>
  <c r="H138" i="9"/>
  <c r="I132" i="9"/>
  <c r="J132" i="9" s="1"/>
  <c r="P130" i="9"/>
  <c r="I128" i="9"/>
  <c r="J128" i="9" s="1"/>
  <c r="P126" i="9"/>
  <c r="P150" i="9"/>
  <c r="P166" i="9"/>
  <c r="P155" i="9"/>
  <c r="P146" i="9"/>
  <c r="H143" i="9"/>
  <c r="H134" i="9"/>
  <c r="H130" i="9"/>
  <c r="H139" i="9"/>
  <c r="H126" i="9"/>
  <c r="M144" i="9"/>
  <c r="L130" i="9"/>
  <c r="M164" i="9"/>
  <c r="N177" i="9"/>
  <c r="N161" i="9"/>
  <c r="N157" i="9"/>
  <c r="N145" i="9"/>
  <c r="N169" i="9"/>
  <c r="N153" i="9"/>
  <c r="N141" i="9"/>
  <c r="N193" i="9"/>
  <c r="N189" i="9"/>
  <c r="N173" i="9"/>
  <c r="N133" i="9"/>
  <c r="N185" i="9"/>
  <c r="N129" i="9"/>
  <c r="N181" i="9"/>
  <c r="N149" i="9"/>
  <c r="N165" i="9"/>
  <c r="N137" i="9"/>
  <c r="N125" i="9"/>
  <c r="N188" i="9"/>
  <c r="N172" i="9"/>
  <c r="N160" i="9"/>
  <c r="N156" i="9"/>
  <c r="N144" i="9"/>
  <c r="N140" i="9"/>
  <c r="N136" i="9"/>
  <c r="N132" i="9"/>
  <c r="N128" i="9"/>
  <c r="N180" i="9"/>
  <c r="N164" i="9"/>
  <c r="N175" i="9"/>
  <c r="N187" i="9"/>
  <c r="N183" i="9"/>
  <c r="I193" i="9"/>
  <c r="J193" i="9" s="1"/>
  <c r="I189" i="9"/>
  <c r="J189" i="9" s="1"/>
  <c r="I185" i="9"/>
  <c r="J185" i="9" s="1"/>
  <c r="I181" i="9"/>
  <c r="J181" i="9" s="1"/>
  <c r="K181" i="9" s="1"/>
  <c r="I177" i="9"/>
  <c r="J177" i="9" s="1"/>
  <c r="K177" i="9" s="1"/>
  <c r="I173" i="9"/>
  <c r="J173" i="9" s="1"/>
  <c r="K173" i="9" s="1"/>
  <c r="I169" i="9"/>
  <c r="J169" i="9" s="1"/>
  <c r="K169" i="9" s="1"/>
  <c r="I165" i="9"/>
  <c r="J165" i="9" s="1"/>
  <c r="K165" i="9" s="1"/>
  <c r="I161" i="9"/>
  <c r="J161" i="9" s="1"/>
  <c r="K161" i="9" s="1"/>
  <c r="I157" i="9"/>
  <c r="J157" i="9" s="1"/>
  <c r="K157" i="9" s="1"/>
  <c r="I153" i="9"/>
  <c r="J153" i="9" s="1"/>
  <c r="K153" i="9" s="1"/>
  <c r="I149" i="9"/>
  <c r="J149" i="9" s="1"/>
  <c r="K149" i="9" s="1"/>
  <c r="I145" i="9"/>
  <c r="J145" i="9" s="1"/>
  <c r="K145" i="9" s="1"/>
  <c r="I141" i="9"/>
  <c r="J141" i="9" s="1"/>
  <c r="K141" i="9" s="1"/>
  <c r="I137" i="9"/>
  <c r="J137" i="9" s="1"/>
  <c r="K137" i="9" s="1"/>
  <c r="I133" i="9"/>
  <c r="J133" i="9" s="1"/>
  <c r="K133" i="9" s="1"/>
  <c r="I129" i="9"/>
  <c r="J129" i="9" s="1"/>
  <c r="K129" i="9" s="1"/>
  <c r="I125" i="9"/>
  <c r="J125" i="9" s="1"/>
  <c r="K125" i="9" s="1"/>
  <c r="L195" i="9"/>
  <c r="P193" i="9"/>
  <c r="P189" i="9"/>
  <c r="L187" i="9"/>
  <c r="M187" i="9" s="1"/>
  <c r="P185" i="9"/>
  <c r="L183" i="9"/>
  <c r="M183" i="9" s="1"/>
  <c r="N182" i="9"/>
  <c r="P181" i="9"/>
  <c r="L179" i="9"/>
  <c r="M179" i="9" s="1"/>
  <c r="N178" i="9"/>
  <c r="P177" i="9"/>
  <c r="L175" i="9"/>
  <c r="M175" i="9" s="1"/>
  <c r="N174" i="9"/>
  <c r="P173" i="9"/>
  <c r="L171" i="9"/>
  <c r="N170" i="9"/>
  <c r="P169" i="9"/>
  <c r="L167" i="9"/>
  <c r="M167" i="9" s="1"/>
  <c r="P165" i="9"/>
  <c r="P161" i="9"/>
  <c r="L159" i="9"/>
  <c r="M159" i="9" s="1"/>
  <c r="N158" i="9"/>
  <c r="P157" i="9"/>
  <c r="L155" i="9"/>
  <c r="N154" i="9"/>
  <c r="P153" i="9"/>
  <c r="L151" i="9"/>
  <c r="M151" i="9" s="1"/>
  <c r="N150" i="9"/>
  <c r="P149" i="9"/>
  <c r="L147" i="9"/>
  <c r="M147" i="9" s="1"/>
  <c r="N146" i="9"/>
  <c r="P145" i="9"/>
  <c r="L143" i="9"/>
  <c r="P141" i="9"/>
  <c r="L139" i="9"/>
  <c r="N138" i="9"/>
  <c r="P137" i="9"/>
  <c r="L135" i="9"/>
  <c r="P133" i="9"/>
  <c r="L131" i="9"/>
  <c r="M131" i="9" s="1"/>
  <c r="P129" i="9"/>
  <c r="L127" i="9"/>
  <c r="M127" i="9" s="1"/>
  <c r="N126" i="9"/>
  <c r="P125" i="9"/>
  <c r="M219" i="9" l="1"/>
  <c r="M156" i="9"/>
  <c r="M239" i="9"/>
  <c r="L216" i="9"/>
  <c r="M216" i="9" s="1"/>
  <c r="M215" i="9"/>
  <c r="N148" i="9"/>
  <c r="M135" i="9"/>
  <c r="M150" i="9"/>
  <c r="L224" i="9"/>
  <c r="M224" i="9" s="1"/>
  <c r="M155" i="9"/>
  <c r="L220" i="9"/>
  <c r="M220" i="9" s="1"/>
  <c r="N243" i="9"/>
  <c r="M168" i="9"/>
  <c r="M166" i="9"/>
  <c r="M231" i="9"/>
  <c r="L236" i="9"/>
  <c r="M236" i="9" s="1"/>
  <c r="L188" i="9"/>
  <c r="M188" i="9" s="1"/>
  <c r="K192" i="9"/>
  <c r="M143" i="9"/>
  <c r="M235" i="9"/>
  <c r="M199" i="9"/>
  <c r="L232" i="9"/>
  <c r="M232" i="9" s="1"/>
  <c r="L204" i="9"/>
  <c r="M204" i="9" s="1"/>
  <c r="N130" i="9"/>
  <c r="M186" i="9"/>
  <c r="N190" i="9"/>
  <c r="M126" i="9"/>
  <c r="M134" i="9"/>
  <c r="N195" i="9"/>
  <c r="M162" i="9"/>
  <c r="N163" i="9"/>
  <c r="N184" i="9"/>
  <c r="N139" i="9"/>
  <c r="N143" i="9"/>
  <c r="N127" i="9"/>
  <c r="M142" i="9"/>
  <c r="N196" i="9"/>
  <c r="N131" i="9"/>
  <c r="L163" i="9"/>
  <c r="M163" i="9" s="1"/>
  <c r="L157" i="9"/>
  <c r="M157" i="9" s="1"/>
  <c r="L137" i="9"/>
  <c r="M137" i="9" s="1"/>
  <c r="N142" i="9"/>
  <c r="N186" i="9"/>
  <c r="M190" i="9"/>
  <c r="L125" i="9"/>
  <c r="M125" i="9" s="1"/>
  <c r="M130" i="9"/>
  <c r="K7" i="21"/>
  <c r="L7" i="21"/>
  <c r="M7" i="21" s="1"/>
  <c r="N8" i="21"/>
  <c r="M8" i="21"/>
  <c r="N7" i="21"/>
  <c r="L217" i="9"/>
  <c r="M217" i="9" s="1"/>
  <c r="K217" i="9"/>
  <c r="L218" i="9"/>
  <c r="M218" i="9" s="1"/>
  <c r="K218" i="9"/>
  <c r="N241" i="9"/>
  <c r="L226" i="9"/>
  <c r="M226" i="9" s="1"/>
  <c r="K226" i="9"/>
  <c r="L230" i="9"/>
  <c r="M230" i="9" s="1"/>
  <c r="K230" i="9"/>
  <c r="L225" i="9"/>
  <c r="M225" i="9" s="1"/>
  <c r="K225" i="9"/>
  <c r="L233" i="9"/>
  <c r="M233" i="9" s="1"/>
  <c r="K233" i="9"/>
  <c r="L237" i="9"/>
  <c r="M237" i="9" s="1"/>
  <c r="K237" i="9"/>
  <c r="K221" i="9"/>
  <c r="L221" i="9"/>
  <c r="M221" i="9" s="1"/>
  <c r="K197" i="9"/>
  <c r="L197" i="9"/>
  <c r="M197" i="9" s="1"/>
  <c r="L229" i="9"/>
  <c r="M229" i="9" s="1"/>
  <c r="K229" i="9"/>
  <c r="L210" i="9"/>
  <c r="M210" i="9" s="1"/>
  <c r="K210" i="9"/>
  <c r="L222" i="9"/>
  <c r="M222" i="9" s="1"/>
  <c r="K222" i="9"/>
  <c r="K209" i="9"/>
  <c r="L209" i="9"/>
  <c r="M209" i="9" s="1"/>
  <c r="K241" i="9"/>
  <c r="L241" i="9"/>
  <c r="M241" i="9" s="1"/>
  <c r="K213" i="9"/>
  <c r="L213" i="9"/>
  <c r="M213" i="9" s="1"/>
  <c r="K238" i="9"/>
  <c r="L238" i="9"/>
  <c r="M238" i="9" s="1"/>
  <c r="K206" i="9"/>
  <c r="L206" i="9"/>
  <c r="M206" i="9" s="1"/>
  <c r="K242" i="9"/>
  <c r="L242" i="9"/>
  <c r="M242" i="9" s="1"/>
  <c r="K234" i="9"/>
  <c r="L234" i="9"/>
  <c r="M234" i="9" s="1"/>
  <c r="N233" i="9"/>
  <c r="N237" i="9"/>
  <c r="K202" i="9"/>
  <c r="L202" i="9"/>
  <c r="M202" i="9" s="1"/>
  <c r="K201" i="9"/>
  <c r="L201" i="9"/>
  <c r="M201" i="9" s="1"/>
  <c r="L205" i="9"/>
  <c r="M205" i="9" s="1"/>
  <c r="K205" i="9"/>
  <c r="K198" i="9"/>
  <c r="L198" i="9"/>
  <c r="M198" i="9" s="1"/>
  <c r="L214" i="9"/>
  <c r="M214" i="9" s="1"/>
  <c r="K214" i="9"/>
  <c r="L191" i="9"/>
  <c r="M191" i="9" s="1"/>
  <c r="L129" i="9"/>
  <c r="M129" i="9" s="1"/>
  <c r="L145" i="9"/>
  <c r="M145" i="9" s="1"/>
  <c r="K182" i="9"/>
  <c r="L182" i="9"/>
  <c r="M182" i="9" s="1"/>
  <c r="L196" i="9"/>
  <c r="M196" i="9" s="1"/>
  <c r="K196" i="9"/>
  <c r="L154" i="9"/>
  <c r="M154" i="9" s="1"/>
  <c r="K154" i="9"/>
  <c r="L165" i="9"/>
  <c r="M165" i="9" s="1"/>
  <c r="K128" i="9"/>
  <c r="L128" i="9"/>
  <c r="M128" i="9" s="1"/>
  <c r="K132" i="9"/>
  <c r="L132" i="9"/>
  <c r="M132" i="9" s="1"/>
  <c r="L178" i="9"/>
  <c r="M178" i="9" s="1"/>
  <c r="K178" i="9"/>
  <c r="M195" i="9"/>
  <c r="K185" i="9"/>
  <c r="L185" i="9"/>
  <c r="M185" i="9" s="1"/>
  <c r="N176" i="9"/>
  <c r="L133" i="9"/>
  <c r="M133" i="9" s="1"/>
  <c r="L149" i="9"/>
  <c r="M149" i="9" s="1"/>
  <c r="L173" i="9"/>
  <c r="M173" i="9" s="1"/>
  <c r="M138" i="9"/>
  <c r="K176" i="9"/>
  <c r="L176" i="9"/>
  <c r="M176" i="9" s="1"/>
  <c r="L169" i="9"/>
  <c r="M169" i="9" s="1"/>
  <c r="K180" i="9"/>
  <c r="L180" i="9"/>
  <c r="M180" i="9" s="1"/>
  <c r="M139" i="9"/>
  <c r="M171" i="9"/>
  <c r="N162" i="9"/>
  <c r="K189" i="9"/>
  <c r="L189" i="9"/>
  <c r="M189" i="9" s="1"/>
  <c r="L177" i="9"/>
  <c r="M177" i="9" s="1"/>
  <c r="L153" i="9"/>
  <c r="M153" i="9" s="1"/>
  <c r="L181" i="9"/>
  <c r="M181" i="9" s="1"/>
  <c r="L193" i="9"/>
  <c r="M193" i="9" s="1"/>
  <c r="K193" i="9"/>
  <c r="K174" i="9"/>
  <c r="L174" i="9"/>
  <c r="M174" i="9" s="1"/>
  <c r="L170" i="9"/>
  <c r="M170" i="9" s="1"/>
  <c r="K170" i="9"/>
  <c r="K152" i="9"/>
  <c r="L152" i="9"/>
  <c r="M152" i="9" s="1"/>
  <c r="K172" i="9"/>
  <c r="L172" i="9"/>
  <c r="M172" i="9" s="1"/>
  <c r="N134" i="9"/>
  <c r="L141" i="9"/>
  <c r="M141" i="9" s="1"/>
  <c r="L161" i="9"/>
  <c r="M161" i="9" s="1"/>
  <c r="K184" i="9"/>
  <c r="L184" i="9"/>
  <c r="M184" i="9" s="1"/>
  <c r="U28" i="21" l="1"/>
  <c r="U23" i="21"/>
  <c r="U18" i="21"/>
  <c r="U13" i="21"/>
  <c r="W25" i="21"/>
  <c r="W20" i="21"/>
  <c r="W10" i="21"/>
  <c r="U25" i="21"/>
  <c r="W15" i="21"/>
  <c r="U20" i="21"/>
  <c r="U15" i="21"/>
  <c r="U10" i="21"/>
  <c r="O7" i="21" s="1"/>
  <c r="W27" i="21"/>
  <c r="X29" i="10" s="1"/>
  <c r="U21" i="21"/>
  <c r="Q29" i="10" s="1"/>
  <c r="W11" i="21"/>
  <c r="J29" i="10" s="1"/>
  <c r="V27" i="21"/>
  <c r="W22" i="21"/>
  <c r="W29" i="10" s="1"/>
  <c r="U16" i="21"/>
  <c r="P29" i="10" s="1"/>
  <c r="U27" i="21"/>
  <c r="AC29" i="10" s="1"/>
  <c r="W17" i="21"/>
  <c r="V29" i="10" s="1"/>
  <c r="U22" i="21"/>
  <c r="AB29" i="10" s="1"/>
  <c r="W12" i="21"/>
  <c r="U29" i="10" s="1"/>
  <c r="U17" i="21"/>
  <c r="AA29" i="10" s="1"/>
  <c r="W26" i="21"/>
  <c r="M29" i="10" s="1"/>
  <c r="U12" i="21"/>
  <c r="Z29" i="10" s="1"/>
  <c r="W21" i="21"/>
  <c r="L29" i="10" s="1"/>
  <c r="U26" i="21"/>
  <c r="R29" i="10" s="1"/>
  <c r="U11" i="21"/>
  <c r="O29" i="10" s="1"/>
  <c r="W16" i="21"/>
  <c r="K29" i="10" s="1"/>
  <c r="N29" i="10" l="1"/>
  <c r="O9" i="21"/>
  <c r="O10" i="21"/>
  <c r="I29" i="10"/>
  <c r="T29" i="10"/>
  <c r="O8" i="21"/>
  <c r="Y29" i="10"/>
  <c r="V21" i="21"/>
  <c r="V25" i="21" l="1"/>
  <c r="G29" i="10" s="1"/>
  <c r="V26" i="21"/>
  <c r="V10" i="21"/>
  <c r="D29" i="10" s="1"/>
  <c r="V12" i="21"/>
  <c r="V16" i="21"/>
  <c r="V20" i="21"/>
  <c r="F29" i="10" s="1"/>
  <c r="V22" i="21"/>
  <c r="V15" i="21"/>
  <c r="E29" i="10" s="1"/>
  <c r="V17" i="21"/>
  <c r="V11" i="21"/>
  <c r="C29" i="10" l="1"/>
  <c r="G124" i="9"/>
  <c r="I124" i="9" s="1"/>
  <c r="J124" i="9" s="1"/>
  <c r="G123" i="9"/>
  <c r="H123" i="9" s="1"/>
  <c r="G122" i="9"/>
  <c r="I122" i="9" s="1"/>
  <c r="J122" i="9" s="1"/>
  <c r="G121" i="9"/>
  <c r="P121" i="9" s="1"/>
  <c r="G120" i="9"/>
  <c r="P120" i="9" s="1"/>
  <c r="G119" i="9"/>
  <c r="H119" i="9" s="1"/>
  <c r="G118" i="9"/>
  <c r="I118" i="9" s="1"/>
  <c r="J118" i="9" s="1"/>
  <c r="G117" i="9"/>
  <c r="I117" i="9" s="1"/>
  <c r="J117" i="9" s="1"/>
  <c r="G116" i="9"/>
  <c r="I116" i="9" s="1"/>
  <c r="J116" i="9" s="1"/>
  <c r="G115" i="9"/>
  <c r="H115" i="9" s="1"/>
  <c r="G114" i="9"/>
  <c r="I114" i="9" s="1"/>
  <c r="J114" i="9" s="1"/>
  <c r="G113" i="9"/>
  <c r="P113" i="9" s="1"/>
  <c r="G112" i="9"/>
  <c r="P112" i="9" s="1"/>
  <c r="G111" i="9"/>
  <c r="H111" i="9" s="1"/>
  <c r="G8" i="9"/>
  <c r="H8" i="9" s="1"/>
  <c r="G9" i="9"/>
  <c r="H9" i="9" s="1"/>
  <c r="G10" i="9"/>
  <c r="I10" i="9" s="1"/>
  <c r="J10" i="9" s="1"/>
  <c r="G11" i="9"/>
  <c r="P11" i="9" s="1"/>
  <c r="G12" i="9"/>
  <c r="P12" i="9" s="1"/>
  <c r="G13" i="9"/>
  <c r="H13" i="9" s="1"/>
  <c r="G14" i="9"/>
  <c r="I14" i="9" s="1"/>
  <c r="J14" i="9" s="1"/>
  <c r="G15" i="9"/>
  <c r="P15" i="9" s="1"/>
  <c r="G16" i="9"/>
  <c r="H16" i="9" s="1"/>
  <c r="G17" i="9"/>
  <c r="H17" i="9" s="1"/>
  <c r="G18" i="9"/>
  <c r="I18" i="9" s="1"/>
  <c r="J18" i="9" s="1"/>
  <c r="G19" i="9"/>
  <c r="H19" i="9" s="1"/>
  <c r="G20" i="9"/>
  <c r="P20" i="9" s="1"/>
  <c r="G21" i="9"/>
  <c r="H21" i="9" s="1"/>
  <c r="G22" i="9"/>
  <c r="I22" i="9" s="1"/>
  <c r="J22" i="9" s="1"/>
  <c r="G23" i="9"/>
  <c r="P23" i="9" s="1"/>
  <c r="G24" i="9"/>
  <c r="H24" i="9" s="1"/>
  <c r="G25" i="9"/>
  <c r="H25" i="9" s="1"/>
  <c r="G26" i="9"/>
  <c r="I26" i="9" s="1"/>
  <c r="J26" i="9" s="1"/>
  <c r="G27" i="9"/>
  <c r="H27" i="9" s="1"/>
  <c r="G28" i="9"/>
  <c r="P28" i="9" s="1"/>
  <c r="G29" i="9"/>
  <c r="H29" i="9" s="1"/>
  <c r="G30" i="9"/>
  <c r="I30" i="9" s="1"/>
  <c r="J30" i="9" s="1"/>
  <c r="G31" i="9"/>
  <c r="P31" i="9" s="1"/>
  <c r="G32" i="9"/>
  <c r="H32" i="9" s="1"/>
  <c r="G33" i="9"/>
  <c r="H33" i="9" s="1"/>
  <c r="G34" i="9"/>
  <c r="I34" i="9" s="1"/>
  <c r="J34" i="9" s="1"/>
  <c r="G35" i="9"/>
  <c r="P35" i="9" s="1"/>
  <c r="G36" i="9"/>
  <c r="P36" i="9" s="1"/>
  <c r="G37" i="9"/>
  <c r="H37" i="9" s="1"/>
  <c r="G38" i="9"/>
  <c r="I38" i="9" s="1"/>
  <c r="J38" i="9" s="1"/>
  <c r="G39" i="9"/>
  <c r="P39" i="9" s="1"/>
  <c r="G40" i="9"/>
  <c r="H40" i="9" s="1"/>
  <c r="G41" i="9"/>
  <c r="H41" i="9" s="1"/>
  <c r="G42" i="9"/>
  <c r="I42" i="9" s="1"/>
  <c r="J42" i="9" s="1"/>
  <c r="G43" i="9"/>
  <c r="P43" i="9" s="1"/>
  <c r="G44" i="9"/>
  <c r="P44" i="9" s="1"/>
  <c r="G45" i="9"/>
  <c r="H45" i="9" s="1"/>
  <c r="G46" i="9"/>
  <c r="I46" i="9" s="1"/>
  <c r="J46" i="9" s="1"/>
  <c r="G47" i="9"/>
  <c r="P47" i="9" s="1"/>
  <c r="G48" i="9"/>
  <c r="H48" i="9" s="1"/>
  <c r="G49" i="9"/>
  <c r="H49" i="9" s="1"/>
  <c r="G50" i="9"/>
  <c r="I50" i="9" s="1"/>
  <c r="J50" i="9" s="1"/>
  <c r="G51" i="9"/>
  <c r="H51" i="9" s="1"/>
  <c r="G52" i="9"/>
  <c r="P52" i="9" s="1"/>
  <c r="G53" i="9"/>
  <c r="H53" i="9" s="1"/>
  <c r="G54" i="9"/>
  <c r="I54" i="9" s="1"/>
  <c r="J54" i="9" s="1"/>
  <c r="G55" i="9"/>
  <c r="P55" i="9" s="1"/>
  <c r="G56" i="9"/>
  <c r="H56" i="9" s="1"/>
  <c r="G57" i="9"/>
  <c r="H57" i="9" s="1"/>
  <c r="G58" i="9"/>
  <c r="I58" i="9" s="1"/>
  <c r="J58" i="9" s="1"/>
  <c r="G59" i="9"/>
  <c r="H59" i="9" s="1"/>
  <c r="G60" i="9"/>
  <c r="P60" i="9" s="1"/>
  <c r="G61" i="9"/>
  <c r="H61" i="9" s="1"/>
  <c r="G62" i="9"/>
  <c r="I62" i="9" s="1"/>
  <c r="J62" i="9" s="1"/>
  <c r="G63" i="9"/>
  <c r="P63" i="9" s="1"/>
  <c r="G64" i="9"/>
  <c r="H64" i="9" s="1"/>
  <c r="G65" i="9"/>
  <c r="H65" i="9" s="1"/>
  <c r="G66" i="9"/>
  <c r="I66" i="9" s="1"/>
  <c r="J66" i="9" s="1"/>
  <c r="G67" i="9"/>
  <c r="P67" i="9" s="1"/>
  <c r="G68" i="9"/>
  <c r="P68" i="9" s="1"/>
  <c r="G69" i="9"/>
  <c r="H69" i="9" s="1"/>
  <c r="G70" i="9"/>
  <c r="I70" i="9" s="1"/>
  <c r="J70" i="9" s="1"/>
  <c r="G71" i="9"/>
  <c r="P71" i="9" s="1"/>
  <c r="G72" i="9"/>
  <c r="H72" i="9" s="1"/>
  <c r="G73" i="9"/>
  <c r="H73" i="9" s="1"/>
  <c r="G74" i="9"/>
  <c r="I74" i="9" s="1"/>
  <c r="J74" i="9" s="1"/>
  <c r="G75" i="9"/>
  <c r="P75" i="9" s="1"/>
  <c r="G76" i="9"/>
  <c r="P76" i="9" s="1"/>
  <c r="G77" i="9"/>
  <c r="H77" i="9" s="1"/>
  <c r="G78" i="9"/>
  <c r="I78" i="9" s="1"/>
  <c r="J78" i="9" s="1"/>
  <c r="G79" i="9"/>
  <c r="P79" i="9" s="1"/>
  <c r="G80" i="9"/>
  <c r="P80" i="9" s="1"/>
  <c r="G81" i="9"/>
  <c r="H81" i="9" s="1"/>
  <c r="G82" i="9"/>
  <c r="I82" i="9" s="1"/>
  <c r="J82" i="9" s="1"/>
  <c r="G83" i="9"/>
  <c r="P83" i="9" s="1"/>
  <c r="G84" i="9"/>
  <c r="P84" i="9" s="1"/>
  <c r="G85" i="9"/>
  <c r="H85" i="9" s="1"/>
  <c r="G86" i="9"/>
  <c r="I86" i="9" s="1"/>
  <c r="J86" i="9" s="1"/>
  <c r="G87" i="9"/>
  <c r="P87" i="9" s="1"/>
  <c r="G88" i="9"/>
  <c r="I88" i="9" s="1"/>
  <c r="J88" i="9" s="1"/>
  <c r="G89" i="9"/>
  <c r="H89" i="9" s="1"/>
  <c r="G90" i="9"/>
  <c r="I90" i="9" s="1"/>
  <c r="J90" i="9" s="1"/>
  <c r="G91" i="9"/>
  <c r="H91" i="9" s="1"/>
  <c r="G92" i="9"/>
  <c r="P92" i="9" s="1"/>
  <c r="G93" i="9"/>
  <c r="H93" i="9" s="1"/>
  <c r="G94" i="9"/>
  <c r="I94" i="9" s="1"/>
  <c r="J94" i="9" s="1"/>
  <c r="G95" i="9"/>
  <c r="P95" i="9" s="1"/>
  <c r="G96" i="9"/>
  <c r="P96" i="9" s="1"/>
  <c r="G97" i="9"/>
  <c r="H97" i="9" s="1"/>
  <c r="G98" i="9"/>
  <c r="I98" i="9" s="1"/>
  <c r="J98" i="9" s="1"/>
  <c r="G99" i="9"/>
  <c r="H99" i="9" s="1"/>
  <c r="G100" i="9"/>
  <c r="P100" i="9" s="1"/>
  <c r="G101" i="9"/>
  <c r="H101" i="9" s="1"/>
  <c r="G102" i="9"/>
  <c r="I102" i="9" s="1"/>
  <c r="J102" i="9" s="1"/>
  <c r="G103" i="9"/>
  <c r="P103" i="9" s="1"/>
  <c r="G104" i="9"/>
  <c r="H104" i="9" s="1"/>
  <c r="G105" i="9"/>
  <c r="H105" i="9" s="1"/>
  <c r="G106" i="9"/>
  <c r="I106" i="9" s="1"/>
  <c r="J106" i="9" s="1"/>
  <c r="G107" i="9"/>
  <c r="H107" i="9" s="1"/>
  <c r="G108" i="9"/>
  <c r="P108" i="9" s="1"/>
  <c r="G109" i="9"/>
  <c r="H109" i="9" s="1"/>
  <c r="G110" i="9"/>
  <c r="I110" i="9" s="1"/>
  <c r="J110" i="9" s="1"/>
  <c r="G7" i="9"/>
  <c r="I7" i="9" s="1"/>
  <c r="N104" i="9" l="1"/>
  <c r="N107" i="9"/>
  <c r="J7" i="9"/>
  <c r="L7" i="9" s="1"/>
  <c r="I115" i="9"/>
  <c r="J115" i="9" s="1"/>
  <c r="I109" i="9"/>
  <c r="J109" i="9" s="1"/>
  <c r="I107" i="9"/>
  <c r="J107" i="9" s="1"/>
  <c r="L107" i="9" s="1"/>
  <c r="M107" i="9" s="1"/>
  <c r="H12" i="9"/>
  <c r="I11" i="9"/>
  <c r="J11" i="9" s="1"/>
  <c r="I31" i="9"/>
  <c r="J31" i="9" s="1"/>
  <c r="I53" i="9"/>
  <c r="J53" i="9" s="1"/>
  <c r="H98" i="9"/>
  <c r="I21" i="9"/>
  <c r="J21" i="9" s="1"/>
  <c r="I67" i="9"/>
  <c r="J67" i="9" s="1"/>
  <c r="I45" i="9"/>
  <c r="J45" i="9" s="1"/>
  <c r="I121" i="9"/>
  <c r="J121" i="9" s="1"/>
  <c r="I85" i="9"/>
  <c r="J85" i="9" s="1"/>
  <c r="I77" i="9"/>
  <c r="J77" i="9" s="1"/>
  <c r="I71" i="9"/>
  <c r="J71" i="9" s="1"/>
  <c r="I13" i="9"/>
  <c r="J13" i="9" s="1"/>
  <c r="H83" i="9"/>
  <c r="N83" i="9" s="1"/>
  <c r="I101" i="9"/>
  <c r="J101" i="9" s="1"/>
  <c r="K101" i="9" s="1"/>
  <c r="I87" i="9"/>
  <c r="J87" i="9" s="1"/>
  <c r="I75" i="9"/>
  <c r="J75" i="9" s="1"/>
  <c r="H31" i="9"/>
  <c r="N31" i="9" s="1"/>
  <c r="H18" i="9"/>
  <c r="H86" i="9"/>
  <c r="H82" i="9"/>
  <c r="I72" i="9"/>
  <c r="J72" i="9" s="1"/>
  <c r="H68" i="9"/>
  <c r="H42" i="9"/>
  <c r="N42" i="9" s="1"/>
  <c r="H75" i="9"/>
  <c r="H71" i="9"/>
  <c r="N71" i="9" s="1"/>
  <c r="H67" i="9"/>
  <c r="H11" i="9"/>
  <c r="I32" i="9"/>
  <c r="J32" i="9" s="1"/>
  <c r="L32" i="9" s="1"/>
  <c r="M32" i="9" s="1"/>
  <c r="I20" i="9"/>
  <c r="J20" i="9" s="1"/>
  <c r="H14" i="9"/>
  <c r="I108" i="9"/>
  <c r="J108" i="9" s="1"/>
  <c r="I83" i="9"/>
  <c r="J83" i="9" s="1"/>
  <c r="H78" i="9"/>
  <c r="H74" i="9"/>
  <c r="H70" i="9"/>
  <c r="I44" i="9"/>
  <c r="J44" i="9" s="1"/>
  <c r="H38" i="9"/>
  <c r="H10" i="9"/>
  <c r="H121" i="9"/>
  <c r="P27" i="9"/>
  <c r="H108" i="9"/>
  <c r="N108" i="9" s="1"/>
  <c r="H44" i="9"/>
  <c r="I40" i="9"/>
  <c r="J40" i="9" s="1"/>
  <c r="H36" i="9"/>
  <c r="N36" i="9" s="1"/>
  <c r="H113" i="9"/>
  <c r="H118" i="9"/>
  <c r="P59" i="9"/>
  <c r="P21" i="9"/>
  <c r="I113" i="9"/>
  <c r="J113" i="9" s="1"/>
  <c r="P53" i="9"/>
  <c r="P19" i="9"/>
  <c r="I43" i="9"/>
  <c r="J43" i="9" s="1"/>
  <c r="I39" i="9"/>
  <c r="J39" i="9" s="1"/>
  <c r="I35" i="9"/>
  <c r="J35" i="9" s="1"/>
  <c r="P46" i="9"/>
  <c r="P14" i="9"/>
  <c r="H95" i="9"/>
  <c r="H88" i="9"/>
  <c r="I84" i="9"/>
  <c r="J84" i="9" s="1"/>
  <c r="I76" i="9"/>
  <c r="J76" i="9" s="1"/>
  <c r="I64" i="9"/>
  <c r="J64" i="9" s="1"/>
  <c r="L64" i="9" s="1"/>
  <c r="M64" i="9" s="1"/>
  <c r="I52" i="9"/>
  <c r="J52" i="9" s="1"/>
  <c r="H46" i="9"/>
  <c r="H43" i="9"/>
  <c r="H39" i="9"/>
  <c r="N39" i="9" s="1"/>
  <c r="H35" i="9"/>
  <c r="I12" i="9"/>
  <c r="J12" i="9" s="1"/>
  <c r="P45" i="9"/>
  <c r="P13" i="9"/>
  <c r="H106" i="9"/>
  <c r="I100" i="9"/>
  <c r="J100" i="9" s="1"/>
  <c r="L100" i="9" s="1"/>
  <c r="H84" i="9"/>
  <c r="I80" i="9"/>
  <c r="J80" i="9" s="1"/>
  <c r="H76" i="9"/>
  <c r="P107" i="9"/>
  <c r="I63" i="9"/>
  <c r="J63" i="9" s="1"/>
  <c r="P38" i="9"/>
  <c r="P115" i="9"/>
  <c r="H63" i="9"/>
  <c r="H50" i="9"/>
  <c r="P123" i="9"/>
  <c r="P91" i="9"/>
  <c r="H110" i="9"/>
  <c r="I103" i="9"/>
  <c r="J103" i="9" s="1"/>
  <c r="H100" i="9"/>
  <c r="I96" i="9"/>
  <c r="J96" i="9" s="1"/>
  <c r="I93" i="9"/>
  <c r="J93" i="9" s="1"/>
  <c r="H90" i="9"/>
  <c r="H87" i="9"/>
  <c r="H80" i="9"/>
  <c r="I59" i="9"/>
  <c r="J59" i="9" s="1"/>
  <c r="I55" i="9"/>
  <c r="J55" i="9" s="1"/>
  <c r="K55" i="9" s="1"/>
  <c r="H52" i="9"/>
  <c r="N52" i="9" s="1"/>
  <c r="I48" i="9"/>
  <c r="J48" i="9" s="1"/>
  <c r="I27" i="9"/>
  <c r="J27" i="9" s="1"/>
  <c r="I23" i="9"/>
  <c r="J23" i="9" s="1"/>
  <c r="H20" i="9"/>
  <c r="N20" i="9" s="1"/>
  <c r="I16" i="9"/>
  <c r="J16" i="9" s="1"/>
  <c r="H112" i="9"/>
  <c r="H120" i="9"/>
  <c r="H122" i="9"/>
  <c r="P106" i="9"/>
  <c r="P98" i="9"/>
  <c r="P90" i="9"/>
  <c r="P82" i="9"/>
  <c r="P74" i="9"/>
  <c r="P66" i="9"/>
  <c r="P58" i="9"/>
  <c r="P50" i="9"/>
  <c r="P42" i="9"/>
  <c r="P34" i="9"/>
  <c r="P26" i="9"/>
  <c r="P18" i="9"/>
  <c r="P10" i="9"/>
  <c r="P117" i="9"/>
  <c r="P99" i="9"/>
  <c r="P51" i="9"/>
  <c r="H103" i="9"/>
  <c r="H96" i="9"/>
  <c r="I69" i="9"/>
  <c r="J69" i="9" s="1"/>
  <c r="H66" i="9"/>
  <c r="H62" i="9"/>
  <c r="H55" i="9"/>
  <c r="I37" i="9"/>
  <c r="J37" i="9" s="1"/>
  <c r="H34" i="9"/>
  <c r="N34" i="9" s="1"/>
  <c r="H30" i="9"/>
  <c r="H23" i="9"/>
  <c r="I112" i="9"/>
  <c r="J112" i="9" s="1"/>
  <c r="I120" i="9"/>
  <c r="J120" i="9" s="1"/>
  <c r="P105" i="9"/>
  <c r="P97" i="9"/>
  <c r="P89" i="9"/>
  <c r="P81" i="9"/>
  <c r="P73" i="9"/>
  <c r="P65" i="9"/>
  <c r="P57" i="9"/>
  <c r="P49" i="9"/>
  <c r="P41" i="9"/>
  <c r="P33" i="9"/>
  <c r="P25" i="9"/>
  <c r="P17" i="9"/>
  <c r="P9" i="9"/>
  <c r="I99" i="9"/>
  <c r="J99" i="9" s="1"/>
  <c r="K99" i="9" s="1"/>
  <c r="I92" i="9"/>
  <c r="J92" i="9" s="1"/>
  <c r="I51" i="9"/>
  <c r="J51" i="9" s="1"/>
  <c r="I47" i="9"/>
  <c r="J47" i="9" s="1"/>
  <c r="I19" i="9"/>
  <c r="J19" i="9" s="1"/>
  <c r="I15" i="9"/>
  <c r="J15" i="9" s="1"/>
  <c r="P104" i="9"/>
  <c r="P88" i="9"/>
  <c r="P72" i="9"/>
  <c r="P64" i="9"/>
  <c r="P56" i="9"/>
  <c r="P48" i="9"/>
  <c r="P40" i="9"/>
  <c r="P32" i="9"/>
  <c r="P24" i="9"/>
  <c r="P16" i="9"/>
  <c r="P8" i="9"/>
  <c r="P114" i="9"/>
  <c r="P118" i="9"/>
  <c r="P122" i="9"/>
  <c r="I79" i="9"/>
  <c r="J79" i="9" s="1"/>
  <c r="H102" i="9"/>
  <c r="I95" i="9"/>
  <c r="J95" i="9" s="1"/>
  <c r="L95" i="9" s="1"/>
  <c r="H92" i="9"/>
  <c r="H79" i="9"/>
  <c r="I68" i="9"/>
  <c r="J68" i="9" s="1"/>
  <c r="I61" i="9"/>
  <c r="J61" i="9" s="1"/>
  <c r="L61" i="9" s="1"/>
  <c r="M61" i="9" s="1"/>
  <c r="H58" i="9"/>
  <c r="H54" i="9"/>
  <c r="H47" i="9"/>
  <c r="I36" i="9"/>
  <c r="J36" i="9" s="1"/>
  <c r="I29" i="9"/>
  <c r="J29" i="9" s="1"/>
  <c r="L29" i="9" s="1"/>
  <c r="M29" i="9" s="1"/>
  <c r="H26" i="9"/>
  <c r="H22" i="9"/>
  <c r="H15" i="9"/>
  <c r="I123" i="9"/>
  <c r="J123" i="9" s="1"/>
  <c r="P7" i="9"/>
  <c r="P110" i="9"/>
  <c r="P102" i="9"/>
  <c r="P94" i="9"/>
  <c r="P86" i="9"/>
  <c r="P78" i="9"/>
  <c r="P70" i="9"/>
  <c r="P62" i="9"/>
  <c r="P54" i="9"/>
  <c r="P30" i="9"/>
  <c r="P22" i="9"/>
  <c r="P111" i="9"/>
  <c r="P119" i="9"/>
  <c r="I104" i="9"/>
  <c r="J104" i="9" s="1"/>
  <c r="I111" i="9"/>
  <c r="J111" i="9" s="1"/>
  <c r="L111" i="9" s="1"/>
  <c r="M111" i="9" s="1"/>
  <c r="H116" i="9"/>
  <c r="I119" i="9"/>
  <c r="J119" i="9" s="1"/>
  <c r="L119" i="9" s="1"/>
  <c r="M119" i="9" s="1"/>
  <c r="P109" i="9"/>
  <c r="P101" i="9"/>
  <c r="P93" i="9"/>
  <c r="P85" i="9"/>
  <c r="P77" i="9"/>
  <c r="P69" i="9"/>
  <c r="P61" i="9"/>
  <c r="P37" i="9"/>
  <c r="P29" i="9"/>
  <c r="I91" i="9"/>
  <c r="J91" i="9" s="1"/>
  <c r="I60" i="9"/>
  <c r="J60" i="9" s="1"/>
  <c r="I28" i="9"/>
  <c r="J28" i="9" s="1"/>
  <c r="H94" i="9"/>
  <c r="H60" i="9"/>
  <c r="I56" i="9"/>
  <c r="J56" i="9" s="1"/>
  <c r="H28" i="9"/>
  <c r="I24" i="9"/>
  <c r="J24" i="9" s="1"/>
  <c r="H124" i="9"/>
  <c r="P116" i="9"/>
  <c r="P124" i="9"/>
  <c r="L78" i="9"/>
  <c r="L46" i="9"/>
  <c r="L14" i="9"/>
  <c r="L124" i="9"/>
  <c r="L109" i="9"/>
  <c r="M109" i="9" s="1"/>
  <c r="L23" i="9"/>
  <c r="K106" i="9"/>
  <c r="K74" i="9"/>
  <c r="K42" i="9"/>
  <c r="K10" i="9"/>
  <c r="L114" i="9"/>
  <c r="L122" i="9"/>
  <c r="N111" i="9"/>
  <c r="N119" i="9"/>
  <c r="N115" i="9"/>
  <c r="N123" i="9"/>
  <c r="H117" i="9"/>
  <c r="K124" i="9"/>
  <c r="H114" i="9"/>
  <c r="K7" i="9"/>
  <c r="L42" i="9"/>
  <c r="N72" i="9"/>
  <c r="N69" i="9"/>
  <c r="N40" i="9"/>
  <c r="N37" i="9"/>
  <c r="N85" i="9"/>
  <c r="N81" i="9"/>
  <c r="N57" i="9"/>
  <c r="N25" i="9"/>
  <c r="N61" i="9"/>
  <c r="N32" i="9"/>
  <c r="N29" i="9"/>
  <c r="N49" i="9"/>
  <c r="N17" i="9"/>
  <c r="N109" i="9"/>
  <c r="N105" i="9"/>
  <c r="N64" i="9"/>
  <c r="N93" i="9"/>
  <c r="N89" i="9"/>
  <c r="N56" i="9"/>
  <c r="N53" i="9"/>
  <c r="N24" i="9"/>
  <c r="N21" i="9"/>
  <c r="N73" i="9"/>
  <c r="N41" i="9"/>
  <c r="N9" i="9"/>
  <c r="N77" i="9"/>
  <c r="N48" i="9"/>
  <c r="N45" i="9"/>
  <c r="N16" i="9"/>
  <c r="N13" i="9"/>
  <c r="N101" i="9"/>
  <c r="N97" i="9"/>
  <c r="N65" i="9"/>
  <c r="N33" i="9"/>
  <c r="N8" i="9"/>
  <c r="N98" i="9"/>
  <c r="N82" i="9"/>
  <c r="N18" i="9"/>
  <c r="N99" i="9"/>
  <c r="N91" i="9"/>
  <c r="N59" i="9"/>
  <c r="N51" i="9"/>
  <c r="N27" i="9"/>
  <c r="N19" i="9"/>
  <c r="N11" i="9"/>
  <c r="N12" i="9"/>
  <c r="I8" i="9"/>
  <c r="J8" i="9" s="1"/>
  <c r="I105" i="9"/>
  <c r="J105" i="9" s="1"/>
  <c r="I97" i="9"/>
  <c r="J97" i="9" s="1"/>
  <c r="I89" i="9"/>
  <c r="J89" i="9" s="1"/>
  <c r="I81" i="9"/>
  <c r="J81" i="9" s="1"/>
  <c r="L81" i="9" s="1"/>
  <c r="M81" i="9" s="1"/>
  <c r="I73" i="9"/>
  <c r="J73" i="9" s="1"/>
  <c r="I65" i="9"/>
  <c r="J65" i="9" s="1"/>
  <c r="I57" i="9"/>
  <c r="J57" i="9" s="1"/>
  <c r="L57" i="9" s="1"/>
  <c r="M57" i="9" s="1"/>
  <c r="I49" i="9"/>
  <c r="J49" i="9" s="1"/>
  <c r="I41" i="9"/>
  <c r="J41" i="9" s="1"/>
  <c r="I33" i="9"/>
  <c r="J33" i="9" s="1"/>
  <c r="I25" i="9"/>
  <c r="J25" i="9" s="1"/>
  <c r="L25" i="9" s="1"/>
  <c r="M25" i="9" s="1"/>
  <c r="I17" i="9"/>
  <c r="J17" i="9" s="1"/>
  <c r="I9" i="9"/>
  <c r="J9" i="9" s="1"/>
  <c r="H7" i="9"/>
  <c r="M42" i="9" l="1"/>
  <c r="M95" i="9"/>
  <c r="M14" i="9"/>
  <c r="L55" i="9"/>
  <c r="M55" i="9" s="1"/>
  <c r="N58" i="9"/>
  <c r="N92" i="9"/>
  <c r="N30" i="9"/>
  <c r="N62" i="9"/>
  <c r="N103" i="9"/>
  <c r="N80" i="9"/>
  <c r="N76" i="9"/>
  <c r="N106" i="9"/>
  <c r="N35" i="9"/>
  <c r="N88" i="9"/>
  <c r="N118" i="9"/>
  <c r="N44" i="9"/>
  <c r="N10" i="9"/>
  <c r="N74" i="9"/>
  <c r="N14" i="9"/>
  <c r="N67" i="9"/>
  <c r="N68" i="9"/>
  <c r="N60" i="9"/>
  <c r="N15" i="9"/>
  <c r="N66" i="9"/>
  <c r="N87" i="9"/>
  <c r="N95" i="9"/>
  <c r="N113" i="9"/>
  <c r="N38" i="9"/>
  <c r="N78" i="9"/>
  <c r="N94" i="9"/>
  <c r="N22" i="9"/>
  <c r="N47" i="9"/>
  <c r="N102" i="9"/>
  <c r="N90" i="9"/>
  <c r="N50" i="9"/>
  <c r="N84" i="9"/>
  <c r="N43" i="9"/>
  <c r="N75" i="9"/>
  <c r="N28" i="9"/>
  <c r="N26" i="9"/>
  <c r="N54" i="9"/>
  <c r="N79" i="9"/>
  <c r="N23" i="9"/>
  <c r="N55" i="9"/>
  <c r="N96" i="9"/>
  <c r="N110" i="9"/>
  <c r="N63" i="9"/>
  <c r="N46" i="9"/>
  <c r="N121" i="9"/>
  <c r="N70" i="9"/>
  <c r="N86" i="9"/>
  <c r="M46" i="9"/>
  <c r="L74" i="9"/>
  <c r="M74" i="9" s="1"/>
  <c r="M78" i="9"/>
  <c r="M100" i="9"/>
  <c r="K107" i="9"/>
  <c r="K100" i="9"/>
  <c r="K46" i="9"/>
  <c r="K64" i="9"/>
  <c r="N100" i="9"/>
  <c r="M122" i="9"/>
  <c r="K14" i="9"/>
  <c r="K95" i="9"/>
  <c r="K78" i="9"/>
  <c r="M124" i="9"/>
  <c r="K32" i="9"/>
  <c r="L99" i="9"/>
  <c r="M99" i="9" s="1"/>
  <c r="M23" i="9"/>
  <c r="N122" i="9"/>
  <c r="N120" i="9"/>
  <c r="N116" i="9"/>
  <c r="N112" i="9"/>
  <c r="K23" i="9"/>
  <c r="K111" i="9"/>
  <c r="N124" i="9"/>
  <c r="K29" i="9"/>
  <c r="K61" i="9"/>
  <c r="L106" i="9"/>
  <c r="M106" i="9" s="1"/>
  <c r="K114" i="9"/>
  <c r="K25" i="9"/>
  <c r="K81" i="9"/>
  <c r="K120" i="9"/>
  <c r="L120" i="9"/>
  <c r="M120" i="9" s="1"/>
  <c r="K57" i="9"/>
  <c r="K109" i="9"/>
  <c r="K122" i="9"/>
  <c r="L118" i="9"/>
  <c r="M118" i="9" s="1"/>
  <c r="K118" i="9"/>
  <c r="L113" i="9"/>
  <c r="M113" i="9" s="1"/>
  <c r="K113" i="9"/>
  <c r="L123" i="9"/>
  <c r="M123" i="9" s="1"/>
  <c r="K123" i="9"/>
  <c r="K112" i="9"/>
  <c r="L112" i="9"/>
  <c r="M112" i="9" s="1"/>
  <c r="L10" i="9"/>
  <c r="M10" i="9" s="1"/>
  <c r="L101" i="9"/>
  <c r="M101" i="9" s="1"/>
  <c r="K116" i="9"/>
  <c r="L116" i="9"/>
  <c r="M116" i="9" s="1"/>
  <c r="L121" i="9"/>
  <c r="M121" i="9" s="1"/>
  <c r="K121" i="9"/>
  <c r="L117" i="9"/>
  <c r="M117" i="9" s="1"/>
  <c r="K117" i="9"/>
  <c r="K119" i="9"/>
  <c r="L115" i="9"/>
  <c r="M115" i="9" s="1"/>
  <c r="K115" i="9"/>
  <c r="N114" i="9"/>
  <c r="M114" i="9"/>
  <c r="N117" i="9"/>
  <c r="K90" i="9"/>
  <c r="L90" i="9"/>
  <c r="M90" i="9" s="1"/>
  <c r="L72" i="9"/>
  <c r="M72" i="9" s="1"/>
  <c r="K72" i="9"/>
  <c r="L9" i="9"/>
  <c r="M9" i="9" s="1"/>
  <c r="K9" i="9"/>
  <c r="K82" i="9"/>
  <c r="L82" i="9"/>
  <c r="M82" i="9" s="1"/>
  <c r="K17" i="9"/>
  <c r="L17" i="9"/>
  <c r="M17" i="9" s="1"/>
  <c r="L19" i="9"/>
  <c r="M19" i="9" s="1"/>
  <c r="K19" i="9"/>
  <c r="L44" i="9"/>
  <c r="M44" i="9" s="1"/>
  <c r="K44" i="9"/>
  <c r="L37" i="9"/>
  <c r="M37" i="9" s="1"/>
  <c r="K37" i="9"/>
  <c r="L48" i="9"/>
  <c r="M48" i="9" s="1"/>
  <c r="K48" i="9"/>
  <c r="L60" i="9"/>
  <c r="M60" i="9" s="1"/>
  <c r="K60" i="9"/>
  <c r="K21" i="9"/>
  <c r="L21" i="9"/>
  <c r="M21" i="9" s="1"/>
  <c r="K98" i="9"/>
  <c r="L98" i="9"/>
  <c r="M98" i="9" s="1"/>
  <c r="L40" i="9"/>
  <c r="M40" i="9" s="1"/>
  <c r="K40" i="9"/>
  <c r="L94" i="9"/>
  <c r="M94" i="9" s="1"/>
  <c r="K94" i="9"/>
  <c r="L35" i="9"/>
  <c r="M35" i="9" s="1"/>
  <c r="K35" i="9"/>
  <c r="L87" i="9"/>
  <c r="M87" i="9" s="1"/>
  <c r="K87" i="9"/>
  <c r="L16" i="9"/>
  <c r="M16" i="9" s="1"/>
  <c r="K16" i="9"/>
  <c r="L108" i="9"/>
  <c r="M108" i="9" s="1"/>
  <c r="K108" i="9"/>
  <c r="L24" i="9"/>
  <c r="M24" i="9" s="1"/>
  <c r="K24" i="9"/>
  <c r="L36" i="9"/>
  <c r="M36" i="9" s="1"/>
  <c r="K36" i="9"/>
  <c r="L33" i="9"/>
  <c r="M33" i="9" s="1"/>
  <c r="K33" i="9"/>
  <c r="K45" i="9"/>
  <c r="L45" i="9"/>
  <c r="M45" i="9" s="1"/>
  <c r="L43" i="9"/>
  <c r="M43" i="9" s="1"/>
  <c r="K43" i="9"/>
  <c r="K93" i="9"/>
  <c r="L93" i="9"/>
  <c r="M93" i="9" s="1"/>
  <c r="L68" i="9"/>
  <c r="M68" i="9" s="1"/>
  <c r="K68" i="9"/>
  <c r="L88" i="9"/>
  <c r="M88" i="9" s="1"/>
  <c r="K88" i="9"/>
  <c r="K13" i="9"/>
  <c r="L13" i="9"/>
  <c r="M13" i="9" s="1"/>
  <c r="K103" i="9"/>
  <c r="L103" i="9"/>
  <c r="M103" i="9" s="1"/>
  <c r="L56" i="9"/>
  <c r="M56" i="9" s="1"/>
  <c r="K56" i="9"/>
  <c r="L59" i="9"/>
  <c r="M59" i="9" s="1"/>
  <c r="K59" i="9"/>
  <c r="K50" i="9"/>
  <c r="L50" i="9"/>
  <c r="M50" i="9" s="1"/>
  <c r="L97" i="9"/>
  <c r="M97" i="9" s="1"/>
  <c r="K97" i="9"/>
  <c r="L92" i="9"/>
  <c r="M92" i="9" s="1"/>
  <c r="K92" i="9"/>
  <c r="K58" i="9"/>
  <c r="L58" i="9"/>
  <c r="M58" i="9" s="1"/>
  <c r="K66" i="9"/>
  <c r="L66" i="9"/>
  <c r="M66" i="9" s="1"/>
  <c r="K26" i="9"/>
  <c r="L26" i="9"/>
  <c r="M26" i="9" s="1"/>
  <c r="L11" i="9"/>
  <c r="M11" i="9" s="1"/>
  <c r="K11" i="9"/>
  <c r="L75" i="9"/>
  <c r="M75" i="9" s="1"/>
  <c r="K75" i="9"/>
  <c r="K34" i="9"/>
  <c r="L34" i="9"/>
  <c r="M34" i="9" s="1"/>
  <c r="K70" i="9"/>
  <c r="L70" i="9"/>
  <c r="M70" i="9" s="1"/>
  <c r="L52" i="9"/>
  <c r="M52" i="9" s="1"/>
  <c r="K52" i="9"/>
  <c r="M7" i="9"/>
  <c r="N7" i="9"/>
  <c r="L12" i="9"/>
  <c r="M12" i="9" s="1"/>
  <c r="K12" i="9"/>
  <c r="L76" i="9"/>
  <c r="M76" i="9" s="1"/>
  <c r="K76" i="9"/>
  <c r="K18" i="9"/>
  <c r="L18" i="9"/>
  <c r="M18" i="9" s="1"/>
  <c r="L63" i="9"/>
  <c r="M63" i="9" s="1"/>
  <c r="K63" i="9"/>
  <c r="K30" i="9"/>
  <c r="L30" i="9"/>
  <c r="M30" i="9" s="1"/>
  <c r="L71" i="9"/>
  <c r="M71" i="9" s="1"/>
  <c r="K71" i="9"/>
  <c r="L104" i="9"/>
  <c r="M104" i="9" s="1"/>
  <c r="K104" i="9"/>
  <c r="L28" i="9"/>
  <c r="M28" i="9" s="1"/>
  <c r="K28" i="9"/>
  <c r="L80" i="9"/>
  <c r="M80" i="9" s="1"/>
  <c r="K80" i="9"/>
  <c r="K38" i="9"/>
  <c r="L38" i="9"/>
  <c r="M38" i="9" s="1"/>
  <c r="K79" i="9"/>
  <c r="L79" i="9"/>
  <c r="M79" i="9" s="1"/>
  <c r="L96" i="9"/>
  <c r="M96" i="9" s="1"/>
  <c r="K96" i="9"/>
  <c r="K53" i="9"/>
  <c r="L53" i="9"/>
  <c r="M53" i="9" s="1"/>
  <c r="L8" i="9"/>
  <c r="M8" i="9" s="1"/>
  <c r="K8" i="9"/>
  <c r="L54" i="9"/>
  <c r="M54" i="9" s="1"/>
  <c r="K54" i="9"/>
  <c r="K62" i="9"/>
  <c r="L62" i="9"/>
  <c r="M62" i="9" s="1"/>
  <c r="K83" i="9"/>
  <c r="L83" i="9"/>
  <c r="M83" i="9" s="1"/>
  <c r="L22" i="9"/>
  <c r="M22" i="9" s="1"/>
  <c r="K22" i="9"/>
  <c r="L65" i="9"/>
  <c r="M65" i="9" s="1"/>
  <c r="K65" i="9"/>
  <c r="L39" i="9"/>
  <c r="M39" i="9" s="1"/>
  <c r="K39" i="9"/>
  <c r="K73" i="9"/>
  <c r="L73" i="9"/>
  <c r="M73" i="9" s="1"/>
  <c r="K86" i="9"/>
  <c r="L86" i="9"/>
  <c r="M86" i="9" s="1"/>
  <c r="K47" i="9"/>
  <c r="L47" i="9"/>
  <c r="M47" i="9" s="1"/>
  <c r="L84" i="9"/>
  <c r="M84" i="9" s="1"/>
  <c r="K84" i="9"/>
  <c r="L51" i="9"/>
  <c r="M51" i="9" s="1"/>
  <c r="K51" i="9"/>
  <c r="L102" i="9"/>
  <c r="M102" i="9" s="1"/>
  <c r="K102" i="9"/>
  <c r="L27" i="9"/>
  <c r="M27" i="9" s="1"/>
  <c r="K27" i="9"/>
  <c r="L85" i="9"/>
  <c r="M85" i="9" s="1"/>
  <c r="K85" i="9"/>
  <c r="L31" i="9"/>
  <c r="M31" i="9" s="1"/>
  <c r="K31" i="9"/>
  <c r="L69" i="9"/>
  <c r="M69" i="9" s="1"/>
  <c r="K69" i="9"/>
  <c r="L20" i="9"/>
  <c r="M20" i="9" s="1"/>
  <c r="K20" i="9"/>
  <c r="L67" i="9"/>
  <c r="M67" i="9" s="1"/>
  <c r="K67" i="9"/>
  <c r="K41" i="9"/>
  <c r="L41" i="9"/>
  <c r="M41" i="9" s="1"/>
  <c r="K77" i="9"/>
  <c r="L77" i="9"/>
  <c r="M77" i="9" s="1"/>
  <c r="K110" i="9"/>
  <c r="L110" i="9"/>
  <c r="M110" i="9" s="1"/>
  <c r="K89" i="9"/>
  <c r="L89" i="9"/>
  <c r="M89" i="9" s="1"/>
  <c r="K15" i="9"/>
  <c r="L15" i="9"/>
  <c r="M15" i="9" s="1"/>
  <c r="K49" i="9"/>
  <c r="L49" i="9"/>
  <c r="M49" i="9" s="1"/>
  <c r="K91" i="9"/>
  <c r="L91" i="9"/>
  <c r="M91" i="9" s="1"/>
  <c r="L105" i="9"/>
  <c r="M105" i="9" s="1"/>
  <c r="K105" i="9"/>
  <c r="U28" i="9" l="1"/>
  <c r="G44" i="10" s="1"/>
  <c r="U23" i="9"/>
  <c r="F44" i="10" s="1"/>
  <c r="U18" i="9"/>
  <c r="E44" i="10" s="1"/>
  <c r="U13" i="9"/>
  <c r="D44" i="10" s="1"/>
  <c r="I44" i="10" s="1"/>
  <c r="W27" i="9"/>
  <c r="X28" i="10" s="1"/>
  <c r="W21" i="9"/>
  <c r="L28" i="10" s="1"/>
  <c r="W26" i="9"/>
  <c r="M28" i="10" s="1"/>
  <c r="W12" i="9"/>
  <c r="U28" i="10" s="1"/>
  <c r="W17" i="9"/>
  <c r="V28" i="10" s="1"/>
  <c r="W11" i="9"/>
  <c r="J28" i="10" s="1"/>
  <c r="W22" i="9"/>
  <c r="W28" i="10" s="1"/>
  <c r="W16" i="9"/>
  <c r="K28" i="10" s="1"/>
  <c r="W15" i="9"/>
  <c r="W20" i="9"/>
  <c r="W25" i="9"/>
  <c r="W10" i="9"/>
  <c r="U10" i="9"/>
  <c r="U12" i="9"/>
  <c r="Z28" i="10" s="1"/>
  <c r="U11" i="9"/>
  <c r="O28" i="10" s="1"/>
  <c r="U15" i="9"/>
  <c r="U25" i="9"/>
  <c r="U20" i="9"/>
  <c r="U27" i="9"/>
  <c r="AC28" i="10" s="1"/>
  <c r="U26" i="9"/>
  <c r="R28" i="10" s="1"/>
  <c r="U22" i="9"/>
  <c r="AB28" i="10" s="1"/>
  <c r="U21" i="9"/>
  <c r="Q28" i="10" s="1"/>
  <c r="U17" i="9"/>
  <c r="AA28" i="10" s="1"/>
  <c r="U16" i="9"/>
  <c r="P28" i="10" s="1"/>
  <c r="O335" i="9" l="1"/>
  <c r="O343" i="9"/>
  <c r="O333" i="9"/>
  <c r="O341" i="9"/>
  <c r="O331" i="9"/>
  <c r="O339" i="9"/>
  <c r="O347" i="9"/>
  <c r="O337" i="9"/>
  <c r="O345" i="9"/>
  <c r="O334" i="9"/>
  <c r="O342" i="9"/>
  <c r="O336" i="9"/>
  <c r="O338" i="9"/>
  <c r="O348" i="9"/>
  <c r="O340" i="9"/>
  <c r="O344" i="9"/>
  <c r="O346" i="9"/>
  <c r="O332" i="9"/>
  <c r="O328" i="9"/>
  <c r="O327" i="9"/>
  <c r="O329" i="9"/>
  <c r="O330" i="9"/>
  <c r="O299" i="9"/>
  <c r="O307" i="9"/>
  <c r="O315" i="9"/>
  <c r="O323" i="9"/>
  <c r="O297" i="9"/>
  <c r="O305" i="9"/>
  <c r="O313" i="9"/>
  <c r="O321" i="9"/>
  <c r="O295" i="9"/>
  <c r="O303" i="9"/>
  <c r="O311" i="9"/>
  <c r="O319" i="9"/>
  <c r="O301" i="9"/>
  <c r="O309" i="9"/>
  <c r="O317" i="9"/>
  <c r="O325" i="9"/>
  <c r="O324" i="9"/>
  <c r="O302" i="9"/>
  <c r="O294" i="9"/>
  <c r="O304" i="9"/>
  <c r="O300" i="9"/>
  <c r="O316" i="9"/>
  <c r="O322" i="9"/>
  <c r="O298" i="9"/>
  <c r="O326" i="9"/>
  <c r="O308" i="9"/>
  <c r="O314" i="9"/>
  <c r="O320" i="9"/>
  <c r="O318" i="9"/>
  <c r="O296" i="9"/>
  <c r="O306" i="9"/>
  <c r="O312" i="9"/>
  <c r="O310" i="9"/>
  <c r="O245" i="9"/>
  <c r="O244" i="9"/>
  <c r="O246" i="9"/>
  <c r="O251" i="9"/>
  <c r="O283" i="9"/>
  <c r="O269" i="9"/>
  <c r="O271" i="9"/>
  <c r="O277" i="9"/>
  <c r="O278" i="9"/>
  <c r="O292" i="9"/>
  <c r="O254" i="9"/>
  <c r="O272" i="9"/>
  <c r="O268" i="9"/>
  <c r="O260" i="9"/>
  <c r="O270" i="9"/>
  <c r="O280" i="9"/>
  <c r="O290" i="9"/>
  <c r="O267" i="9"/>
  <c r="O279" i="9"/>
  <c r="O281" i="9"/>
  <c r="O262" i="9"/>
  <c r="O265" i="9"/>
  <c r="O282" i="9"/>
  <c r="O288" i="9"/>
  <c r="O261" i="9"/>
  <c r="O273" i="9"/>
  <c r="O276" i="9"/>
  <c r="O286" i="9"/>
  <c r="O284" i="9"/>
  <c r="O289" i="9"/>
  <c r="O256" i="9"/>
  <c r="O259" i="9"/>
  <c r="O255" i="9"/>
  <c r="O258" i="9"/>
  <c r="O274" i="9"/>
  <c r="O252" i="9"/>
  <c r="O266" i="9"/>
  <c r="O263" i="9"/>
  <c r="O257" i="9"/>
  <c r="O287" i="9"/>
  <c r="O293" i="9"/>
  <c r="O264" i="9"/>
  <c r="O253" i="9"/>
  <c r="O285" i="9"/>
  <c r="O250" i="9"/>
  <c r="O275" i="9"/>
  <c r="O291" i="9"/>
  <c r="O248" i="9"/>
  <c r="O249" i="9"/>
  <c r="O247" i="9"/>
  <c r="V27" i="9"/>
  <c r="O100" i="9"/>
  <c r="C44" i="10"/>
  <c r="D45" i="10"/>
  <c r="I28" i="10"/>
  <c r="I31" i="10" s="1"/>
  <c r="G45" i="10"/>
  <c r="G46" i="10" s="1"/>
  <c r="Y28" i="10"/>
  <c r="Y31" i="10" s="1"/>
  <c r="O35" i="9"/>
  <c r="O43" i="9"/>
  <c r="O80" i="9"/>
  <c r="O79" i="9"/>
  <c r="O30" i="9"/>
  <c r="O50" i="9"/>
  <c r="O62" i="9"/>
  <c r="O66" i="9"/>
  <c r="O55" i="9"/>
  <c r="O228" i="9"/>
  <c r="O224" i="9"/>
  <c r="O236" i="9"/>
  <c r="O215" i="9"/>
  <c r="O204" i="9"/>
  <c r="O218" i="9"/>
  <c r="O208" i="9"/>
  <c r="O225" i="9"/>
  <c r="O227" i="9"/>
  <c r="O209" i="9"/>
  <c r="O210" i="9"/>
  <c r="O242" i="9"/>
  <c r="O232" i="9"/>
  <c r="O223" i="9"/>
  <c r="O198" i="9"/>
  <c r="O222" i="9"/>
  <c r="O206" i="9"/>
  <c r="O226" i="9"/>
  <c r="O203" i="9"/>
  <c r="O235" i="9"/>
  <c r="O234" i="9"/>
  <c r="O201" i="9"/>
  <c r="O200" i="9"/>
  <c r="O213" i="9"/>
  <c r="O199" i="9"/>
  <c r="O231" i="9"/>
  <c r="O214" i="9"/>
  <c r="O197" i="9"/>
  <c r="O230" i="9"/>
  <c r="O211" i="9"/>
  <c r="O243" i="9"/>
  <c r="O229" i="9"/>
  <c r="O220" i="9"/>
  <c r="O217" i="9"/>
  <c r="O205" i="9"/>
  <c r="O241" i="9"/>
  <c r="O237" i="9"/>
  <c r="O207" i="9"/>
  <c r="O239" i="9"/>
  <c r="O240" i="9"/>
  <c r="O202" i="9"/>
  <c r="O221" i="9"/>
  <c r="O212" i="9"/>
  <c r="O219" i="9"/>
  <c r="O216" i="9"/>
  <c r="O238" i="9"/>
  <c r="O233" i="9"/>
  <c r="O10" i="9"/>
  <c r="O54" i="9"/>
  <c r="O88" i="9"/>
  <c r="O120" i="9"/>
  <c r="O76" i="9"/>
  <c r="O28" i="9"/>
  <c r="O106" i="9"/>
  <c r="O38" i="9"/>
  <c r="O104" i="9"/>
  <c r="O107" i="9"/>
  <c r="O19" i="9"/>
  <c r="O13" i="9"/>
  <c r="O109" i="9"/>
  <c r="O115" i="9"/>
  <c r="O24" i="9"/>
  <c r="O85" i="9"/>
  <c r="O16" i="9"/>
  <c r="O41" i="9"/>
  <c r="O25" i="9"/>
  <c r="O101" i="9"/>
  <c r="O105" i="9"/>
  <c r="O123" i="9"/>
  <c r="O18" i="9"/>
  <c r="O60" i="9"/>
  <c r="O52" i="9"/>
  <c r="O39" i="9"/>
  <c r="O113" i="9"/>
  <c r="O83" i="9"/>
  <c r="O22" i="9"/>
  <c r="O102" i="9"/>
  <c r="O75" i="9"/>
  <c r="O7" i="9"/>
  <c r="O112" i="9"/>
  <c r="O121" i="9"/>
  <c r="O27" i="9"/>
  <c r="O77" i="9"/>
  <c r="O32" i="9"/>
  <c r="O51" i="9"/>
  <c r="O93" i="9"/>
  <c r="O72" i="9"/>
  <c r="O59" i="9"/>
  <c r="O53" i="9"/>
  <c r="O37" i="9"/>
  <c r="O48" i="9"/>
  <c r="O29" i="9"/>
  <c r="O108" i="9"/>
  <c r="O82" i="9"/>
  <c r="O46" i="9"/>
  <c r="O91" i="9"/>
  <c r="O21" i="9"/>
  <c r="O81" i="9"/>
  <c r="O65" i="9"/>
  <c r="O17" i="9"/>
  <c r="O119" i="9"/>
  <c r="O97" i="9"/>
  <c r="O64" i="9"/>
  <c r="O111" i="9"/>
  <c r="O73" i="9"/>
  <c r="O57" i="9"/>
  <c r="O15" i="9"/>
  <c r="O87" i="9"/>
  <c r="O95" i="9"/>
  <c r="O71" i="9"/>
  <c r="O94" i="9"/>
  <c r="O47" i="9"/>
  <c r="O36" i="9"/>
  <c r="O98" i="9"/>
  <c r="O110" i="9"/>
  <c r="O70" i="9"/>
  <c r="O86" i="9"/>
  <c r="O33" i="9"/>
  <c r="O89" i="9"/>
  <c r="O69" i="9"/>
  <c r="O9" i="9"/>
  <c r="O61" i="9"/>
  <c r="O99" i="9"/>
  <c r="O45" i="9"/>
  <c r="O49" i="9"/>
  <c r="O8" i="9"/>
  <c r="O56" i="9"/>
  <c r="O40" i="9"/>
  <c r="O34" i="9"/>
  <c r="O20" i="9"/>
  <c r="O31" i="9"/>
  <c r="O12" i="9"/>
  <c r="O11" i="9"/>
  <c r="O63" i="9"/>
  <c r="O42" i="9"/>
  <c r="O58" i="9"/>
  <c r="O68" i="9"/>
  <c r="O96" i="9"/>
  <c r="O74" i="9"/>
  <c r="O114" i="9"/>
  <c r="O118" i="9"/>
  <c r="O23" i="9"/>
  <c r="O44" i="9"/>
  <c r="O84" i="9"/>
  <c r="O117" i="9"/>
  <c r="O192" i="9"/>
  <c r="O151" i="9"/>
  <c r="O194" i="9"/>
  <c r="O167" i="9"/>
  <c r="O147" i="9"/>
  <c r="O158" i="9"/>
  <c r="O137" i="9"/>
  <c r="O164" i="9"/>
  <c r="O129" i="9"/>
  <c r="O170" i="9"/>
  <c r="O165" i="9"/>
  <c r="O182" i="9"/>
  <c r="O157" i="9"/>
  <c r="O156" i="9"/>
  <c r="O183" i="9"/>
  <c r="O125" i="9"/>
  <c r="O161" i="9"/>
  <c r="O130" i="9"/>
  <c r="O184" i="9"/>
  <c r="O143" i="9"/>
  <c r="O196" i="9"/>
  <c r="O150" i="9"/>
  <c r="O169" i="9"/>
  <c r="O174" i="9"/>
  <c r="O189" i="9"/>
  <c r="O132" i="9"/>
  <c r="O185" i="9"/>
  <c r="O136" i="9"/>
  <c r="O149" i="9"/>
  <c r="O175" i="9"/>
  <c r="O181" i="9"/>
  <c r="O135" i="9"/>
  <c r="O138" i="9"/>
  <c r="O171" i="9"/>
  <c r="O191" i="9"/>
  <c r="O187" i="9"/>
  <c r="O128" i="9"/>
  <c r="O177" i="9"/>
  <c r="O148" i="9"/>
  <c r="O193" i="9"/>
  <c r="O159" i="9"/>
  <c r="O188" i="9"/>
  <c r="O141" i="9"/>
  <c r="O140" i="9"/>
  <c r="O173" i="9"/>
  <c r="O155" i="9"/>
  <c r="O180" i="9"/>
  <c r="O126" i="9"/>
  <c r="O195" i="9"/>
  <c r="O163" i="9"/>
  <c r="O139" i="9"/>
  <c r="O127" i="9"/>
  <c r="O154" i="9"/>
  <c r="O179" i="9"/>
  <c r="O144" i="9"/>
  <c r="O168" i="9"/>
  <c r="O146" i="9"/>
  <c r="O172" i="9"/>
  <c r="O145" i="9"/>
  <c r="O133" i="9"/>
  <c r="O166" i="9"/>
  <c r="O178" i="9"/>
  <c r="O160" i="9"/>
  <c r="O153" i="9"/>
  <c r="O152" i="9"/>
  <c r="O190" i="9"/>
  <c r="O134" i="9"/>
  <c r="O186" i="9"/>
  <c r="O162" i="9"/>
  <c r="O176" i="9"/>
  <c r="O142" i="9"/>
  <c r="O131" i="9"/>
  <c r="O103" i="9"/>
  <c r="O78" i="9"/>
  <c r="O92" i="9"/>
  <c r="O90" i="9"/>
  <c r="O116" i="9"/>
  <c r="O14" i="9"/>
  <c r="O124" i="9"/>
  <c r="O67" i="9"/>
  <c r="O26" i="9"/>
  <c r="O122" i="9"/>
  <c r="N28" i="10"/>
  <c r="N31" i="10" s="1"/>
  <c r="E45" i="10"/>
  <c r="F45" i="10"/>
  <c r="F46" i="10" s="1"/>
  <c r="T28" i="10"/>
  <c r="T31" i="10" s="1"/>
  <c r="D46" i="10" l="1"/>
  <c r="I45" i="10"/>
  <c r="V26" i="9"/>
  <c r="V25" i="9"/>
  <c r="G28" i="10" s="1"/>
  <c r="C45" i="10"/>
  <c r="E46" i="10"/>
  <c r="C46" i="10" s="1"/>
  <c r="V21" i="9"/>
  <c r="V17" i="9"/>
  <c r="V22" i="9"/>
  <c r="V20" i="9"/>
  <c r="F28" i="10" s="1"/>
  <c r="V16" i="9"/>
  <c r="V15" i="9"/>
  <c r="E28" i="10" s="1"/>
  <c r="V12" i="9"/>
  <c r="V10" i="9"/>
  <c r="D28" i="10" s="1"/>
  <c r="V11" i="9"/>
  <c r="I46" i="10" l="1"/>
  <c r="C28" i="10"/>
  <c r="N19" i="10"/>
  <c r="I19" i="10"/>
  <c r="N18" i="10"/>
  <c r="I18" i="10"/>
  <c r="N7" i="17"/>
  <c r="P7" i="17" s="1"/>
  <c r="L7" i="17"/>
  <c r="M7" i="17" s="1"/>
  <c r="L541" i="15"/>
  <c r="M541" i="15" s="1"/>
  <c r="R541" i="15" s="1"/>
  <c r="N541" i="15"/>
  <c r="O541" i="15" s="1"/>
  <c r="L542" i="15"/>
  <c r="M542" i="15" s="1"/>
  <c r="R542" i="15" s="1"/>
  <c r="N542" i="15"/>
  <c r="O542" i="15" s="1"/>
  <c r="L543" i="15"/>
  <c r="M543" i="15" s="1"/>
  <c r="N543" i="15"/>
  <c r="P543" i="15" s="1"/>
  <c r="L544" i="15"/>
  <c r="M544" i="15" s="1"/>
  <c r="N544" i="15"/>
  <c r="P544" i="15" s="1"/>
  <c r="L545" i="15"/>
  <c r="M545" i="15" s="1"/>
  <c r="R545" i="15" s="1"/>
  <c r="N545" i="15"/>
  <c r="O545" i="15" s="1"/>
  <c r="L546" i="15"/>
  <c r="M546" i="15" s="1"/>
  <c r="N546" i="15"/>
  <c r="P546" i="15" s="1"/>
  <c r="L547" i="15"/>
  <c r="M547" i="15" s="1"/>
  <c r="N547" i="15"/>
  <c r="O547" i="15" s="1"/>
  <c r="L548" i="15"/>
  <c r="M548" i="15" s="1"/>
  <c r="N548" i="15"/>
  <c r="P548" i="15" s="1"/>
  <c r="L549" i="15"/>
  <c r="M549" i="15" s="1"/>
  <c r="R549" i="15" s="1"/>
  <c r="N549" i="15"/>
  <c r="L550" i="15"/>
  <c r="M550" i="15" s="1"/>
  <c r="R550" i="15" s="1"/>
  <c r="N550" i="15"/>
  <c r="O550" i="15" s="1"/>
  <c r="L551" i="15"/>
  <c r="M551" i="15" s="1"/>
  <c r="N551" i="15"/>
  <c r="P551" i="15" s="1"/>
  <c r="L552" i="15"/>
  <c r="M552" i="15" s="1"/>
  <c r="R552" i="15" s="1"/>
  <c r="N552" i="15"/>
  <c r="P552" i="15" s="1"/>
  <c r="L553" i="15"/>
  <c r="M553" i="15" s="1"/>
  <c r="R553" i="15" s="1"/>
  <c r="N553" i="15"/>
  <c r="O553" i="15" s="1"/>
  <c r="L554" i="15"/>
  <c r="M554" i="15" s="1"/>
  <c r="N554" i="15"/>
  <c r="P554" i="15" s="1"/>
  <c r="L555" i="15"/>
  <c r="M555" i="15" s="1"/>
  <c r="N555" i="15"/>
  <c r="O555" i="15" s="1"/>
  <c r="L556" i="15"/>
  <c r="M556" i="15" s="1"/>
  <c r="N556" i="15"/>
  <c r="P556" i="15" s="1"/>
  <c r="L557" i="15"/>
  <c r="M557" i="15" s="1"/>
  <c r="N557" i="15"/>
  <c r="L558" i="15"/>
  <c r="N558" i="15"/>
  <c r="O558" i="15" s="1"/>
  <c r="L559" i="15"/>
  <c r="N559" i="15"/>
  <c r="O559" i="15" s="1"/>
  <c r="L560" i="15"/>
  <c r="M560" i="15" s="1"/>
  <c r="R560" i="15" s="1"/>
  <c r="N560" i="15"/>
  <c r="P560" i="15" s="1"/>
  <c r="L561" i="15"/>
  <c r="M561" i="15" s="1"/>
  <c r="N561" i="15"/>
  <c r="O561" i="15" s="1"/>
  <c r="L562" i="15"/>
  <c r="M562" i="15" s="1"/>
  <c r="N562" i="15"/>
  <c r="P562" i="15" s="1"/>
  <c r="L563" i="15"/>
  <c r="M563" i="15" s="1"/>
  <c r="N563" i="15"/>
  <c r="L564" i="15"/>
  <c r="M564" i="15" s="1"/>
  <c r="N564" i="15"/>
  <c r="P564" i="15" s="1"/>
  <c r="L565" i="15"/>
  <c r="N565" i="15"/>
  <c r="L566" i="15"/>
  <c r="M566" i="15" s="1"/>
  <c r="N566" i="15"/>
  <c r="O566" i="15" s="1"/>
  <c r="L567" i="15"/>
  <c r="M567" i="15" s="1"/>
  <c r="R567" i="15" s="1"/>
  <c r="N567" i="15"/>
  <c r="O567" i="15" s="1"/>
  <c r="L568" i="15"/>
  <c r="M568" i="15" s="1"/>
  <c r="R568" i="15" s="1"/>
  <c r="N568" i="15"/>
  <c r="P568" i="15" s="1"/>
  <c r="L569" i="15"/>
  <c r="M569" i="15" s="1"/>
  <c r="R569" i="15" s="1"/>
  <c r="N569" i="15"/>
  <c r="O569" i="15" s="1"/>
  <c r="L570" i="15"/>
  <c r="N570" i="15"/>
  <c r="P570" i="15" s="1"/>
  <c r="L571" i="15"/>
  <c r="M571" i="15" s="1"/>
  <c r="N571" i="15"/>
  <c r="O571" i="15" s="1"/>
  <c r="L572" i="15"/>
  <c r="M572" i="15" s="1"/>
  <c r="N572" i="15"/>
  <c r="P572" i="15" s="1"/>
  <c r="L573" i="15"/>
  <c r="T573" i="15" s="1"/>
  <c r="N573" i="15"/>
  <c r="L574" i="15"/>
  <c r="M574" i="15" s="1"/>
  <c r="N574" i="15"/>
  <c r="O574" i="15" s="1"/>
  <c r="L575" i="15"/>
  <c r="M575" i="15" s="1"/>
  <c r="R575" i="15" s="1"/>
  <c r="N575" i="15"/>
  <c r="O575" i="15" s="1"/>
  <c r="L576" i="15"/>
  <c r="M576" i="15" s="1"/>
  <c r="N576" i="15"/>
  <c r="P576" i="15" s="1"/>
  <c r="L577" i="15"/>
  <c r="M577" i="15" s="1"/>
  <c r="N577" i="15"/>
  <c r="O577" i="15" s="1"/>
  <c r="L578" i="15"/>
  <c r="N578" i="15"/>
  <c r="O578" i="15" s="1"/>
  <c r="L579" i="15"/>
  <c r="M579" i="15" s="1"/>
  <c r="N579" i="15"/>
  <c r="O579" i="15" s="1"/>
  <c r="L580" i="15"/>
  <c r="M580" i="15" s="1"/>
  <c r="R580" i="15" s="1"/>
  <c r="N580" i="15"/>
  <c r="P580" i="15" s="1"/>
  <c r="L581" i="15"/>
  <c r="N581" i="15"/>
  <c r="L582" i="15"/>
  <c r="M582" i="15" s="1"/>
  <c r="N582" i="15"/>
  <c r="O582" i="15" s="1"/>
  <c r="L583" i="15"/>
  <c r="M583" i="15" s="1"/>
  <c r="N583" i="15"/>
  <c r="P583" i="15" s="1"/>
  <c r="L584" i="15"/>
  <c r="M584" i="15" s="1"/>
  <c r="N584" i="15"/>
  <c r="P584" i="15" s="1"/>
  <c r="L585" i="15"/>
  <c r="M585" i="15" s="1"/>
  <c r="R585" i="15" s="1"/>
  <c r="N585" i="15"/>
  <c r="O585" i="15" s="1"/>
  <c r="L586" i="15"/>
  <c r="M586" i="15" s="1"/>
  <c r="N586" i="15"/>
  <c r="P586" i="15" s="1"/>
  <c r="L587" i="15"/>
  <c r="M587" i="15" s="1"/>
  <c r="N587" i="15"/>
  <c r="P587" i="15" s="1"/>
  <c r="L588" i="15"/>
  <c r="M588" i="15" s="1"/>
  <c r="N588" i="15"/>
  <c r="P588" i="15" s="1"/>
  <c r="L589" i="15"/>
  <c r="M589" i="15" s="1"/>
  <c r="N589" i="15"/>
  <c r="L590" i="15"/>
  <c r="N590" i="15"/>
  <c r="O590" i="15" s="1"/>
  <c r="L591" i="15"/>
  <c r="N591" i="15"/>
  <c r="P591" i="15" s="1"/>
  <c r="L592" i="15"/>
  <c r="M592" i="15" s="1"/>
  <c r="R592" i="15" s="1"/>
  <c r="N592" i="15"/>
  <c r="L593" i="15"/>
  <c r="T593" i="15" s="1"/>
  <c r="N593" i="15"/>
  <c r="O593" i="15" s="1"/>
  <c r="L594" i="15"/>
  <c r="M594" i="15" s="1"/>
  <c r="N594" i="15"/>
  <c r="P594" i="15" s="1"/>
  <c r="L595" i="15"/>
  <c r="M595" i="15" s="1"/>
  <c r="N595" i="15"/>
  <c r="L596" i="15"/>
  <c r="M596" i="15" s="1"/>
  <c r="N596" i="15"/>
  <c r="P596" i="15" s="1"/>
  <c r="L597" i="15"/>
  <c r="N597" i="15"/>
  <c r="L598" i="15"/>
  <c r="M598" i="15" s="1"/>
  <c r="N598" i="15"/>
  <c r="O598" i="15" s="1"/>
  <c r="L599" i="15"/>
  <c r="M599" i="15" s="1"/>
  <c r="R599" i="15" s="1"/>
  <c r="N599" i="15"/>
  <c r="O599" i="15" s="1"/>
  <c r="L600" i="15"/>
  <c r="M600" i="15" s="1"/>
  <c r="N600" i="15"/>
  <c r="P600" i="15" s="1"/>
  <c r="L601" i="15"/>
  <c r="M601" i="15" s="1"/>
  <c r="N601" i="15"/>
  <c r="O601" i="15" s="1"/>
  <c r="L602" i="15"/>
  <c r="M602" i="15" s="1"/>
  <c r="N602" i="15"/>
  <c r="O602" i="15" s="1"/>
  <c r="L603" i="15"/>
  <c r="M603" i="15" s="1"/>
  <c r="N603" i="15"/>
  <c r="O603" i="15" s="1"/>
  <c r="L604" i="15"/>
  <c r="M604" i="15" s="1"/>
  <c r="N604" i="15"/>
  <c r="P604" i="15" s="1"/>
  <c r="L605" i="15"/>
  <c r="T605" i="15" s="1"/>
  <c r="N605" i="15"/>
  <c r="L606" i="15"/>
  <c r="M606" i="15" s="1"/>
  <c r="N606" i="15"/>
  <c r="O606" i="15" s="1"/>
  <c r="L607" i="15"/>
  <c r="M607" i="15" s="1"/>
  <c r="R607" i="15" s="1"/>
  <c r="N607" i="15"/>
  <c r="O607" i="15" s="1"/>
  <c r="L608" i="15"/>
  <c r="M608" i="15" s="1"/>
  <c r="N608" i="15"/>
  <c r="P608" i="15" s="1"/>
  <c r="L609" i="15"/>
  <c r="M609" i="15" s="1"/>
  <c r="N609" i="15"/>
  <c r="O609" i="15" s="1"/>
  <c r="L610" i="15"/>
  <c r="N610" i="15"/>
  <c r="P610" i="15" s="1"/>
  <c r="L611" i="15"/>
  <c r="M611" i="15" s="1"/>
  <c r="N611" i="15"/>
  <c r="O611" i="15" s="1"/>
  <c r="L612" i="15"/>
  <c r="M612" i="15" s="1"/>
  <c r="R612" i="15" s="1"/>
  <c r="N612" i="15"/>
  <c r="P612" i="15" s="1"/>
  <c r="L613" i="15"/>
  <c r="N613" i="15"/>
  <c r="L614" i="15"/>
  <c r="M614" i="15" s="1"/>
  <c r="N614" i="15"/>
  <c r="O614" i="15" s="1"/>
  <c r="L615" i="15"/>
  <c r="M615" i="15" s="1"/>
  <c r="N615" i="15"/>
  <c r="P615" i="15" s="1"/>
  <c r="L616" i="15"/>
  <c r="M616" i="15" s="1"/>
  <c r="R616" i="15" s="1"/>
  <c r="N616" i="15"/>
  <c r="P616" i="15" s="1"/>
  <c r="L617" i="15"/>
  <c r="M617" i="15" s="1"/>
  <c r="R617" i="15" s="1"/>
  <c r="N617" i="15"/>
  <c r="O617" i="15" s="1"/>
  <c r="L618" i="15"/>
  <c r="M618" i="15" s="1"/>
  <c r="N618" i="15"/>
  <c r="P618" i="15" s="1"/>
  <c r="L619" i="15"/>
  <c r="M619" i="15" s="1"/>
  <c r="N619" i="15"/>
  <c r="O619" i="15" s="1"/>
  <c r="L620" i="15"/>
  <c r="M620" i="15" s="1"/>
  <c r="N620" i="15"/>
  <c r="P620" i="15" s="1"/>
  <c r="L621" i="15"/>
  <c r="N621" i="15"/>
  <c r="L622" i="15"/>
  <c r="N622" i="15"/>
  <c r="O622" i="15" s="1"/>
  <c r="L623" i="15"/>
  <c r="N623" i="15"/>
  <c r="P623" i="15" s="1"/>
  <c r="L624" i="15"/>
  <c r="M624" i="15" s="1"/>
  <c r="R624" i="15" s="1"/>
  <c r="N624" i="15"/>
  <c r="P624" i="15" s="1"/>
  <c r="L625" i="15"/>
  <c r="M625" i="15" s="1"/>
  <c r="R625" i="15" s="1"/>
  <c r="N625" i="15"/>
  <c r="O625" i="15" s="1"/>
  <c r="L626" i="15"/>
  <c r="N626" i="15"/>
  <c r="O626" i="15" s="1"/>
  <c r="L627" i="15"/>
  <c r="M627" i="15" s="1"/>
  <c r="N627" i="15"/>
  <c r="L628" i="15"/>
  <c r="M628" i="15" s="1"/>
  <c r="N628" i="15"/>
  <c r="P628" i="15" s="1"/>
  <c r="L629" i="15"/>
  <c r="N629" i="15"/>
  <c r="L630" i="15"/>
  <c r="M630" i="15" s="1"/>
  <c r="N630" i="15"/>
  <c r="O630" i="15" s="1"/>
  <c r="L631" i="15"/>
  <c r="M631" i="15" s="1"/>
  <c r="R631" i="15" s="1"/>
  <c r="N631" i="15"/>
  <c r="O631" i="15" s="1"/>
  <c r="L632" i="15"/>
  <c r="M632" i="15" s="1"/>
  <c r="N632" i="15"/>
  <c r="P632" i="15" s="1"/>
  <c r="L633" i="15"/>
  <c r="T633" i="15" s="1"/>
  <c r="N633" i="15"/>
  <c r="O633" i="15" s="1"/>
  <c r="L634" i="15"/>
  <c r="M634" i="15" s="1"/>
  <c r="N634" i="15"/>
  <c r="P634" i="15" s="1"/>
  <c r="L635" i="15"/>
  <c r="M635" i="15" s="1"/>
  <c r="N635" i="15"/>
  <c r="O635" i="15" s="1"/>
  <c r="L636" i="15"/>
  <c r="T636" i="15" s="1"/>
  <c r="N636" i="15"/>
  <c r="P636" i="15" s="1"/>
  <c r="L637" i="15"/>
  <c r="T637" i="15" s="1"/>
  <c r="N637" i="15"/>
  <c r="L638" i="15"/>
  <c r="M638" i="15" s="1"/>
  <c r="N638" i="15"/>
  <c r="O638" i="15" s="1"/>
  <c r="L639" i="15"/>
  <c r="M639" i="15" s="1"/>
  <c r="R639" i="15" s="1"/>
  <c r="N639" i="15"/>
  <c r="P639" i="15" s="1"/>
  <c r="L640" i="15"/>
  <c r="M640" i="15" s="1"/>
  <c r="N640" i="15"/>
  <c r="P640" i="15" s="1"/>
  <c r="L641" i="15"/>
  <c r="M641" i="15" s="1"/>
  <c r="N641" i="15"/>
  <c r="O641" i="15" s="1"/>
  <c r="L642" i="15"/>
  <c r="N642" i="15"/>
  <c r="O642" i="15" s="1"/>
  <c r="L643" i="15"/>
  <c r="N643" i="15"/>
  <c r="O643" i="15" s="1"/>
  <c r="L644" i="15"/>
  <c r="M644" i="15" s="1"/>
  <c r="R644" i="15" s="1"/>
  <c r="N644" i="15"/>
  <c r="P644" i="15" s="1"/>
  <c r="L645" i="15"/>
  <c r="N645" i="15"/>
  <c r="L646" i="15"/>
  <c r="M646" i="15" s="1"/>
  <c r="N646" i="15"/>
  <c r="O646" i="15" s="1"/>
  <c r="L647" i="15"/>
  <c r="M647" i="15" s="1"/>
  <c r="N647" i="15"/>
  <c r="P647" i="15" s="1"/>
  <c r="L648" i="15"/>
  <c r="M648" i="15" s="1"/>
  <c r="N648" i="15"/>
  <c r="P648" i="15" s="1"/>
  <c r="L649" i="15"/>
  <c r="M649" i="15" s="1"/>
  <c r="N649" i="15"/>
  <c r="O649" i="15" s="1"/>
  <c r="L650" i="15"/>
  <c r="M650" i="15" s="1"/>
  <c r="N650" i="15"/>
  <c r="P650" i="15" s="1"/>
  <c r="L651" i="15"/>
  <c r="M651" i="15" s="1"/>
  <c r="N651" i="15"/>
  <c r="P651" i="15" s="1"/>
  <c r="L652" i="15"/>
  <c r="M652" i="15" s="1"/>
  <c r="R652" i="15" s="1"/>
  <c r="N652" i="15"/>
  <c r="P652" i="15" s="1"/>
  <c r="L653" i="15"/>
  <c r="M653" i="15" s="1"/>
  <c r="N653" i="15"/>
  <c r="L654" i="15"/>
  <c r="M654" i="15" s="1"/>
  <c r="N654" i="15"/>
  <c r="P654" i="15" s="1"/>
  <c r="L655" i="15"/>
  <c r="N655" i="15"/>
  <c r="L656" i="15"/>
  <c r="M656" i="15" s="1"/>
  <c r="N656" i="15"/>
  <c r="P656" i="15" s="1"/>
  <c r="L657" i="15"/>
  <c r="M657" i="15" s="1"/>
  <c r="N657" i="15"/>
  <c r="O657" i="15" s="1"/>
  <c r="L658" i="15"/>
  <c r="M658" i="15" s="1"/>
  <c r="N658" i="15"/>
  <c r="P658" i="15" s="1"/>
  <c r="L659" i="15"/>
  <c r="M659" i="15" s="1"/>
  <c r="R659" i="15" s="1"/>
  <c r="N659" i="15"/>
  <c r="O659" i="15" s="1"/>
  <c r="L660" i="15"/>
  <c r="N660" i="15"/>
  <c r="P660" i="15" s="1"/>
  <c r="L661" i="15"/>
  <c r="M661" i="15" s="1"/>
  <c r="N661" i="15"/>
  <c r="O661" i="15" s="1"/>
  <c r="L662" i="15"/>
  <c r="M662" i="15" s="1"/>
  <c r="R662" i="15" s="1"/>
  <c r="N662" i="15"/>
  <c r="P662" i="15" s="1"/>
  <c r="L663" i="15"/>
  <c r="M663" i="15" s="1"/>
  <c r="N663" i="15"/>
  <c r="L664" i="15"/>
  <c r="T664" i="15" s="1"/>
  <c r="N664" i="15"/>
  <c r="P664" i="15" s="1"/>
  <c r="L665" i="15"/>
  <c r="N665" i="15"/>
  <c r="P665" i="15" s="1"/>
  <c r="L666" i="15"/>
  <c r="M666" i="15" s="1"/>
  <c r="R666" i="15" s="1"/>
  <c r="N666" i="15"/>
  <c r="P666" i="15" s="1"/>
  <c r="L667" i="15"/>
  <c r="M667" i="15" s="1"/>
  <c r="R667" i="15" s="1"/>
  <c r="N667" i="15"/>
  <c r="O667" i="15" s="1"/>
  <c r="L668" i="15"/>
  <c r="M668" i="15" s="1"/>
  <c r="R668" i="15" s="1"/>
  <c r="N668" i="15"/>
  <c r="P668" i="15" s="1"/>
  <c r="L669" i="15"/>
  <c r="M669" i="15" s="1"/>
  <c r="R669" i="15" s="1"/>
  <c r="N669" i="15"/>
  <c r="L670" i="15"/>
  <c r="M670" i="15" s="1"/>
  <c r="N670" i="15"/>
  <c r="P670" i="15" s="1"/>
  <c r="L671" i="15"/>
  <c r="N671" i="15"/>
  <c r="L672" i="15"/>
  <c r="T672" i="15" s="1"/>
  <c r="N672" i="15"/>
  <c r="P672" i="15" s="1"/>
  <c r="L673" i="15"/>
  <c r="M673" i="15" s="1"/>
  <c r="N673" i="15"/>
  <c r="O673" i="15" s="1"/>
  <c r="L674" i="15"/>
  <c r="M674" i="15" s="1"/>
  <c r="N674" i="15"/>
  <c r="P674" i="15" s="1"/>
  <c r="L675" i="15"/>
  <c r="M675" i="15" s="1"/>
  <c r="R675" i="15" s="1"/>
  <c r="N675" i="15"/>
  <c r="O675" i="15" s="1"/>
  <c r="L676" i="15"/>
  <c r="M676" i="15" s="1"/>
  <c r="N676" i="15"/>
  <c r="P676" i="15" s="1"/>
  <c r="L677" i="15"/>
  <c r="N677" i="15"/>
  <c r="L678" i="15"/>
  <c r="M678" i="15" s="1"/>
  <c r="N678" i="15"/>
  <c r="P678" i="15" s="1"/>
  <c r="L679" i="15"/>
  <c r="M679" i="15" s="1"/>
  <c r="R679" i="15" s="1"/>
  <c r="N679" i="15"/>
  <c r="O679" i="15" s="1"/>
  <c r="L680" i="15"/>
  <c r="T680" i="15" s="1"/>
  <c r="N680" i="15"/>
  <c r="P680" i="15" s="1"/>
  <c r="L681" i="15"/>
  <c r="M681" i="15" s="1"/>
  <c r="R681" i="15" s="1"/>
  <c r="N681" i="15"/>
  <c r="O681" i="15" s="1"/>
  <c r="L682" i="15"/>
  <c r="M682" i="15" s="1"/>
  <c r="R682" i="15" s="1"/>
  <c r="N682" i="15"/>
  <c r="O682" i="15" s="1"/>
  <c r="L683" i="15"/>
  <c r="N683" i="15"/>
  <c r="O683" i="15" s="1"/>
  <c r="L684" i="15"/>
  <c r="T684" i="15" s="1"/>
  <c r="N684" i="15"/>
  <c r="P684" i="15" s="1"/>
  <c r="L685" i="15"/>
  <c r="M685" i="15" s="1"/>
  <c r="N685" i="15"/>
  <c r="O685" i="15" s="1"/>
  <c r="L686" i="15"/>
  <c r="M686" i="15" s="1"/>
  <c r="N686" i="15"/>
  <c r="P686" i="15" s="1"/>
  <c r="L687" i="15"/>
  <c r="M687" i="15" s="1"/>
  <c r="R687" i="15" s="1"/>
  <c r="N687" i="15"/>
  <c r="L688" i="15"/>
  <c r="M688" i="15" s="1"/>
  <c r="R688" i="15" s="1"/>
  <c r="N688" i="15"/>
  <c r="P688" i="15" s="1"/>
  <c r="L689" i="15"/>
  <c r="M689" i="15" s="1"/>
  <c r="R689" i="15" s="1"/>
  <c r="N689" i="15"/>
  <c r="L690" i="15"/>
  <c r="T690" i="15" s="1"/>
  <c r="N690" i="15"/>
  <c r="L691" i="15"/>
  <c r="M691" i="15" s="1"/>
  <c r="N691" i="15"/>
  <c r="L692" i="15"/>
  <c r="T692" i="15" s="1"/>
  <c r="N692" i="15"/>
  <c r="P692" i="15" s="1"/>
  <c r="L693" i="15"/>
  <c r="T693" i="15" s="1"/>
  <c r="N693" i="15"/>
  <c r="L694" i="15"/>
  <c r="T694" i="15" s="1"/>
  <c r="N694" i="15"/>
  <c r="P694" i="15" s="1"/>
  <c r="L695" i="15"/>
  <c r="T695" i="15" s="1"/>
  <c r="N695" i="15"/>
  <c r="P695" i="15" s="1"/>
  <c r="L696" i="15"/>
  <c r="M696" i="15" s="1"/>
  <c r="N696" i="15"/>
  <c r="O696" i="15" s="1"/>
  <c r="L697" i="15"/>
  <c r="T697" i="15" s="1"/>
  <c r="N697" i="15"/>
  <c r="P697" i="15" s="1"/>
  <c r="L698" i="15"/>
  <c r="M698" i="15" s="1"/>
  <c r="N698" i="15"/>
  <c r="L699" i="15"/>
  <c r="M699" i="15" s="1"/>
  <c r="N699" i="15"/>
  <c r="O699" i="15" s="1"/>
  <c r="L700" i="15"/>
  <c r="M700" i="15" s="1"/>
  <c r="N700" i="15"/>
  <c r="P700" i="15" s="1"/>
  <c r="L701" i="15"/>
  <c r="M701" i="15" s="1"/>
  <c r="R701" i="15" s="1"/>
  <c r="N701" i="15"/>
  <c r="P701" i="15" s="1"/>
  <c r="L702" i="15"/>
  <c r="M702" i="15" s="1"/>
  <c r="R702" i="15" s="1"/>
  <c r="N702" i="15"/>
  <c r="O702" i="15" s="1"/>
  <c r="L703" i="15"/>
  <c r="T703" i="15" s="1"/>
  <c r="N703" i="15"/>
  <c r="P703" i="15" s="1"/>
  <c r="L704" i="15"/>
  <c r="M704" i="15" s="1"/>
  <c r="N704" i="15"/>
  <c r="O704" i="15" s="1"/>
  <c r="L705" i="15"/>
  <c r="M705" i="15" s="1"/>
  <c r="N705" i="15"/>
  <c r="L706" i="15"/>
  <c r="M706" i="15" s="1"/>
  <c r="R706" i="15" s="1"/>
  <c r="N706" i="15"/>
  <c r="L707" i="15"/>
  <c r="M707" i="15" s="1"/>
  <c r="N707" i="15"/>
  <c r="O707" i="15" s="1"/>
  <c r="L708" i="15"/>
  <c r="M708" i="15" s="1"/>
  <c r="R708" i="15" s="1"/>
  <c r="N708" i="15"/>
  <c r="P708" i="15" s="1"/>
  <c r="L709" i="15"/>
  <c r="M709" i="15" s="1"/>
  <c r="R709" i="15" s="1"/>
  <c r="N709" i="15"/>
  <c r="O709" i="15" s="1"/>
  <c r="L710" i="15"/>
  <c r="M710" i="15" s="1"/>
  <c r="R710" i="15" s="1"/>
  <c r="N710" i="15"/>
  <c r="O710" i="15" s="1"/>
  <c r="L711" i="15"/>
  <c r="M711" i="15" s="1"/>
  <c r="N711" i="15"/>
  <c r="P711" i="15" s="1"/>
  <c r="L712" i="15"/>
  <c r="M712" i="15" s="1"/>
  <c r="N712" i="15"/>
  <c r="O712" i="15" s="1"/>
  <c r="L713" i="15"/>
  <c r="M713" i="15" s="1"/>
  <c r="N713" i="15"/>
  <c r="O713" i="15" s="1"/>
  <c r="L714" i="15"/>
  <c r="M714" i="15" s="1"/>
  <c r="R714" i="15" s="1"/>
  <c r="N714" i="15"/>
  <c r="L715" i="15"/>
  <c r="M715" i="15" s="1"/>
  <c r="N715" i="15"/>
  <c r="O715" i="15" s="1"/>
  <c r="L716" i="15"/>
  <c r="M716" i="15" s="1"/>
  <c r="R716" i="15" s="1"/>
  <c r="N716" i="15"/>
  <c r="P716" i="15" s="1"/>
  <c r="L717" i="15"/>
  <c r="M717" i="15" s="1"/>
  <c r="R717" i="15" s="1"/>
  <c r="N717" i="15"/>
  <c r="L718" i="15"/>
  <c r="T718" i="15" s="1"/>
  <c r="N718" i="15"/>
  <c r="P718" i="15" s="1"/>
  <c r="L719" i="15"/>
  <c r="N719" i="15"/>
  <c r="P719" i="15" s="1"/>
  <c r="L720" i="15"/>
  <c r="M720" i="15" s="1"/>
  <c r="N720" i="15"/>
  <c r="O720" i="15" s="1"/>
  <c r="L721" i="15"/>
  <c r="T721" i="15" s="1"/>
  <c r="N721" i="15"/>
  <c r="O721" i="15" s="1"/>
  <c r="L722" i="15"/>
  <c r="M722" i="15" s="1"/>
  <c r="N722" i="15"/>
  <c r="L723" i="15"/>
  <c r="M723" i="15" s="1"/>
  <c r="N723" i="15"/>
  <c r="O723" i="15" s="1"/>
  <c r="L724" i="15"/>
  <c r="M724" i="15" s="1"/>
  <c r="R724" i="15" s="1"/>
  <c r="N724" i="15"/>
  <c r="O724" i="15" s="1"/>
  <c r="L725" i="15"/>
  <c r="M725" i="15" s="1"/>
  <c r="R725" i="15" s="1"/>
  <c r="N725" i="15"/>
  <c r="O725" i="15" s="1"/>
  <c r="L726" i="15"/>
  <c r="M726" i="15" s="1"/>
  <c r="N726" i="15"/>
  <c r="O726" i="15" s="1"/>
  <c r="L727" i="15"/>
  <c r="M727" i="15" s="1"/>
  <c r="N727" i="15"/>
  <c r="P727" i="15" s="1"/>
  <c r="L728" i="15"/>
  <c r="M728" i="15" s="1"/>
  <c r="N728" i="15"/>
  <c r="O728" i="15" s="1"/>
  <c r="L729" i="15"/>
  <c r="M729" i="15" s="1"/>
  <c r="N729" i="15"/>
  <c r="O729" i="15" s="1"/>
  <c r="L730" i="15"/>
  <c r="M730" i="15" s="1"/>
  <c r="N730" i="15"/>
  <c r="L731" i="15"/>
  <c r="T731" i="15" s="1"/>
  <c r="N731" i="15"/>
  <c r="O731" i="15" s="1"/>
  <c r="L732" i="15"/>
  <c r="M732" i="15" s="1"/>
  <c r="N732" i="15"/>
  <c r="P732" i="15" s="1"/>
  <c r="L733" i="15"/>
  <c r="M733" i="15" s="1"/>
  <c r="R733" i="15" s="1"/>
  <c r="N733" i="15"/>
  <c r="O733" i="15" s="1"/>
  <c r="L734" i="15"/>
  <c r="T734" i="15" s="1"/>
  <c r="N734" i="15"/>
  <c r="O734" i="15" s="1"/>
  <c r="L735" i="15"/>
  <c r="M735" i="15" s="1"/>
  <c r="N735" i="15"/>
  <c r="P735" i="15" s="1"/>
  <c r="L736" i="15"/>
  <c r="M736" i="15" s="1"/>
  <c r="N736" i="15"/>
  <c r="O736" i="15" s="1"/>
  <c r="L737" i="15"/>
  <c r="M737" i="15" s="1"/>
  <c r="N737" i="15"/>
  <c r="O737" i="15" s="1"/>
  <c r="L738" i="15"/>
  <c r="M738" i="15" s="1"/>
  <c r="R738" i="15" s="1"/>
  <c r="N738" i="15"/>
  <c r="L739" i="15"/>
  <c r="M739" i="15" s="1"/>
  <c r="N739" i="15"/>
  <c r="O739" i="15" s="1"/>
  <c r="L740" i="15"/>
  <c r="M740" i="15" s="1"/>
  <c r="N740" i="15"/>
  <c r="O740" i="15" s="1"/>
  <c r="L741" i="15"/>
  <c r="M741" i="15" s="1"/>
  <c r="R741" i="15" s="1"/>
  <c r="N741" i="15"/>
  <c r="P741" i="15" s="1"/>
  <c r="L742" i="15"/>
  <c r="T742" i="15" s="1"/>
  <c r="N742" i="15"/>
  <c r="P742" i="15" s="1"/>
  <c r="L743" i="15"/>
  <c r="M743" i="15" s="1"/>
  <c r="N743" i="15"/>
  <c r="P743" i="15" s="1"/>
  <c r="L744" i="15"/>
  <c r="M744" i="15" s="1"/>
  <c r="N744" i="15"/>
  <c r="O744" i="15" s="1"/>
  <c r="L745" i="15"/>
  <c r="M745" i="15" s="1"/>
  <c r="N745" i="15"/>
  <c r="P745" i="15" s="1"/>
  <c r="L746" i="15"/>
  <c r="M746" i="15" s="1"/>
  <c r="N746" i="15"/>
  <c r="P746" i="15" s="1"/>
  <c r="L747" i="15"/>
  <c r="T747" i="15" s="1"/>
  <c r="N747" i="15"/>
  <c r="O747" i="15" s="1"/>
  <c r="L748" i="15"/>
  <c r="M748" i="15" s="1"/>
  <c r="N748" i="15"/>
  <c r="O748" i="15" s="1"/>
  <c r="L749" i="15"/>
  <c r="M749" i="15" s="1"/>
  <c r="R749" i="15" s="1"/>
  <c r="N749" i="15"/>
  <c r="O749" i="15" s="1"/>
  <c r="L750" i="15"/>
  <c r="M750" i="15" s="1"/>
  <c r="R750" i="15" s="1"/>
  <c r="N750" i="15"/>
  <c r="O750" i="15" s="1"/>
  <c r="L751" i="15"/>
  <c r="T751" i="15" s="1"/>
  <c r="N751" i="15"/>
  <c r="P751" i="15" s="1"/>
  <c r="L752" i="15"/>
  <c r="M752" i="15" s="1"/>
  <c r="R752" i="15" s="1"/>
  <c r="N752" i="15"/>
  <c r="O752" i="15" s="1"/>
  <c r="L753" i="15"/>
  <c r="M753" i="15" s="1"/>
  <c r="R753" i="15" s="1"/>
  <c r="N753" i="15"/>
  <c r="O753" i="15" s="1"/>
  <c r="L754" i="15"/>
  <c r="M754" i="15" s="1"/>
  <c r="R754" i="15" s="1"/>
  <c r="N754" i="15"/>
  <c r="P754" i="15" s="1"/>
  <c r="L755" i="15"/>
  <c r="M755" i="15" s="1"/>
  <c r="R755" i="15" s="1"/>
  <c r="N755" i="15"/>
  <c r="O755" i="15" s="1"/>
  <c r="L756" i="15"/>
  <c r="T756" i="15" s="1"/>
  <c r="N756" i="15"/>
  <c r="O756" i="15" s="1"/>
  <c r="L757" i="15"/>
  <c r="M757" i="15" s="1"/>
  <c r="R757" i="15" s="1"/>
  <c r="N757" i="15"/>
  <c r="O757" i="15" s="1"/>
  <c r="L758" i="15"/>
  <c r="T758" i="15" s="1"/>
  <c r="N758" i="15"/>
  <c r="P758" i="15" s="1"/>
  <c r="L759" i="15"/>
  <c r="T759" i="15" s="1"/>
  <c r="N759" i="15"/>
  <c r="P759" i="15" s="1"/>
  <c r="L760" i="15"/>
  <c r="T760" i="15" s="1"/>
  <c r="N760" i="15"/>
  <c r="P760" i="15" s="1"/>
  <c r="L761" i="15"/>
  <c r="T761" i="15" s="1"/>
  <c r="N761" i="15"/>
  <c r="P761" i="15" s="1"/>
  <c r="L762" i="15"/>
  <c r="T762" i="15" s="1"/>
  <c r="N762" i="15"/>
  <c r="P762" i="15" s="1"/>
  <c r="L763" i="15"/>
  <c r="T763" i="15" s="1"/>
  <c r="N763" i="15"/>
  <c r="O763" i="15" s="1"/>
  <c r="L764" i="15"/>
  <c r="M764" i="15" s="1"/>
  <c r="N764" i="15"/>
  <c r="P764" i="15" s="1"/>
  <c r="L765" i="15"/>
  <c r="M765" i="15" s="1"/>
  <c r="R765" i="15" s="1"/>
  <c r="N765" i="15"/>
  <c r="O765" i="15" s="1"/>
  <c r="L766" i="15"/>
  <c r="M766" i="15" s="1"/>
  <c r="R766" i="15" s="1"/>
  <c r="N766" i="15"/>
  <c r="O766" i="15" s="1"/>
  <c r="L767" i="15"/>
  <c r="T767" i="15" s="1"/>
  <c r="N767" i="15"/>
  <c r="P767" i="15" s="1"/>
  <c r="L768" i="15"/>
  <c r="T768" i="15" s="1"/>
  <c r="N768" i="15"/>
  <c r="P768" i="15" s="1"/>
  <c r="L769" i="15"/>
  <c r="T769" i="15" s="1"/>
  <c r="N769" i="15"/>
  <c r="P769" i="15" s="1"/>
  <c r="L770" i="15"/>
  <c r="T770" i="15" s="1"/>
  <c r="N770" i="15"/>
  <c r="P770" i="15" s="1"/>
  <c r="L771" i="15"/>
  <c r="T771" i="15" s="1"/>
  <c r="N771" i="15"/>
  <c r="O771" i="15" s="1"/>
  <c r="L772" i="15"/>
  <c r="M772" i="15" s="1"/>
  <c r="R772" i="15" s="1"/>
  <c r="N772" i="15"/>
  <c r="P772" i="15" s="1"/>
  <c r="L773" i="15"/>
  <c r="M773" i="15" s="1"/>
  <c r="N773" i="15"/>
  <c r="P773" i="15" s="1"/>
  <c r="L774" i="15"/>
  <c r="M774" i="15" s="1"/>
  <c r="R774" i="15" s="1"/>
  <c r="N774" i="15"/>
  <c r="O774" i="15" s="1"/>
  <c r="L775" i="15"/>
  <c r="M775" i="15" s="1"/>
  <c r="N775" i="15"/>
  <c r="O775" i="15" s="1"/>
  <c r="L776" i="15"/>
  <c r="M776" i="15" s="1"/>
  <c r="R776" i="15" s="1"/>
  <c r="N776" i="15"/>
  <c r="O776" i="15" s="1"/>
  <c r="L777" i="15"/>
  <c r="M777" i="15" s="1"/>
  <c r="N777" i="15"/>
  <c r="O777" i="15" s="1"/>
  <c r="L778" i="15"/>
  <c r="T778" i="15" s="1"/>
  <c r="N778" i="15"/>
  <c r="P778" i="15" s="1"/>
  <c r="L779" i="15"/>
  <c r="T779" i="15" s="1"/>
  <c r="N779" i="15"/>
  <c r="O779" i="15" s="1"/>
  <c r="L780" i="15"/>
  <c r="T780" i="15" s="1"/>
  <c r="N780" i="15"/>
  <c r="O780" i="15" s="1"/>
  <c r="L781" i="15"/>
  <c r="M781" i="15" s="1"/>
  <c r="N781" i="15"/>
  <c r="P781" i="15" s="1"/>
  <c r="L782" i="15"/>
  <c r="M782" i="15" s="1"/>
  <c r="N782" i="15"/>
  <c r="O782" i="15" s="1"/>
  <c r="L783" i="15"/>
  <c r="M783" i="15" s="1"/>
  <c r="R783" i="15" s="1"/>
  <c r="N783" i="15"/>
  <c r="O783" i="15" s="1"/>
  <c r="L784" i="15"/>
  <c r="M784" i="15" s="1"/>
  <c r="N784" i="15"/>
  <c r="O784" i="15" s="1"/>
  <c r="L785" i="15"/>
  <c r="M785" i="15" s="1"/>
  <c r="R785" i="15" s="1"/>
  <c r="N785" i="15"/>
  <c r="O785" i="15" s="1"/>
  <c r="T641" i="15" l="1"/>
  <c r="O708" i="15"/>
  <c r="T557" i="15"/>
  <c r="T572" i="15"/>
  <c r="T551" i="15"/>
  <c r="T617" i="15"/>
  <c r="O762" i="15"/>
  <c r="T549" i="15"/>
  <c r="T753" i="15"/>
  <c r="T728" i="15"/>
  <c r="O703" i="15"/>
  <c r="P599" i="15"/>
  <c r="P775" i="15"/>
  <c r="Q775" i="15" s="1"/>
  <c r="Q620" i="15"/>
  <c r="P547" i="15"/>
  <c r="T752" i="15"/>
  <c r="T682" i="15"/>
  <c r="T586" i="15"/>
  <c r="P771" i="15"/>
  <c r="O745" i="15"/>
  <c r="O697" i="15"/>
  <c r="M695" i="15"/>
  <c r="Q695" i="15" s="1"/>
  <c r="P642" i="15"/>
  <c r="P777" i="15"/>
  <c r="Q777" i="15" s="1"/>
  <c r="P729" i="15"/>
  <c r="T710" i="15"/>
  <c r="T707" i="15"/>
  <c r="M697" i="15"/>
  <c r="O695" i="15"/>
  <c r="O692" i="15"/>
  <c r="P683" i="15"/>
  <c r="P609" i="15"/>
  <c r="T600" i="15"/>
  <c r="T576" i="15"/>
  <c r="T568" i="15"/>
  <c r="T563" i="15"/>
  <c r="T738" i="15"/>
  <c r="M664" i="15"/>
  <c r="T644" i="15"/>
  <c r="O610" i="15"/>
  <c r="T607" i="15"/>
  <c r="T577" i="15"/>
  <c r="P574" i="15"/>
  <c r="Q574" i="15" s="1"/>
  <c r="T569" i="15"/>
  <c r="O564" i="15"/>
  <c r="T775" i="15"/>
  <c r="O769" i="15"/>
  <c r="O758" i="15"/>
  <c r="Q746" i="15"/>
  <c r="T744" i="15"/>
  <c r="T739" i="15"/>
  <c r="O718" i="15"/>
  <c r="M690" i="15"/>
  <c r="R690" i="15" s="1"/>
  <c r="Q686" i="15"/>
  <c r="M672" i="15"/>
  <c r="Q672" i="15" s="1"/>
  <c r="M636" i="15"/>
  <c r="Q636" i="15" s="1"/>
  <c r="P569" i="15"/>
  <c r="T783" i="15"/>
  <c r="T650" i="15"/>
  <c r="T647" i="15"/>
  <c r="T620" i="15"/>
  <c r="T606" i="15"/>
  <c r="T566" i="15"/>
  <c r="T555" i="15"/>
  <c r="T550" i="15"/>
  <c r="T777" i="15"/>
  <c r="O773" i="15"/>
  <c r="P737" i="15"/>
  <c r="Q737" i="15" s="1"/>
  <c r="M718" i="15"/>
  <c r="R718" i="15" s="1"/>
  <c r="P699" i="15"/>
  <c r="T689" i="15"/>
  <c r="T688" i="15"/>
  <c r="M680" i="15"/>
  <c r="R680" i="15" s="1"/>
  <c r="O672" i="15"/>
  <c r="O648" i="15"/>
  <c r="T627" i="15"/>
  <c r="T609" i="15"/>
  <c r="T608" i="15"/>
  <c r="T604" i="15"/>
  <c r="P598" i="15"/>
  <c r="Q598" i="15" s="1"/>
  <c r="T585" i="15"/>
  <c r="T567" i="15"/>
  <c r="T564" i="15"/>
  <c r="T556" i="15"/>
  <c r="O760" i="15"/>
  <c r="T755" i="15"/>
  <c r="P744" i="15"/>
  <c r="Q744" i="15" s="1"/>
  <c r="T741" i="15"/>
  <c r="T716" i="15"/>
  <c r="O700" i="15"/>
  <c r="M694" i="15"/>
  <c r="T686" i="15"/>
  <c r="T667" i="15"/>
  <c r="T657" i="15"/>
  <c r="Q632" i="15"/>
  <c r="P611" i="15"/>
  <c r="Q611" i="15" s="1"/>
  <c r="T601" i="15"/>
  <c r="T580" i="15"/>
  <c r="Q544" i="15"/>
  <c r="M771" i="15"/>
  <c r="M769" i="15"/>
  <c r="M758" i="15"/>
  <c r="R758" i="15" s="1"/>
  <c r="Q716" i="15"/>
  <c r="M703" i="15"/>
  <c r="Q703" i="15" s="1"/>
  <c r="O686" i="15"/>
  <c r="T654" i="15"/>
  <c r="T614" i="15"/>
  <c r="O583" i="15"/>
  <c r="T574" i="15"/>
  <c r="T772" i="15"/>
  <c r="T776" i="15"/>
  <c r="T774" i="15"/>
  <c r="O772" i="15"/>
  <c r="O770" i="15"/>
  <c r="O768" i="15"/>
  <c r="O759" i="15"/>
  <c r="P757" i="15"/>
  <c r="T754" i="15"/>
  <c r="P752" i="15"/>
  <c r="Q752" i="15" s="1"/>
  <c r="P740" i="15"/>
  <c r="Q740" i="15" s="1"/>
  <c r="T730" i="15"/>
  <c r="T715" i="15"/>
  <c r="T709" i="15"/>
  <c r="P707" i="15"/>
  <c r="Q707" i="15" s="1"/>
  <c r="P704" i="15"/>
  <c r="T699" i="15"/>
  <c r="T678" i="15"/>
  <c r="T666" i="15"/>
  <c r="T656" i="15"/>
  <c r="T598" i="15"/>
  <c r="P585" i="15"/>
  <c r="Q585" i="15" s="1"/>
  <c r="T542" i="15"/>
  <c r="T720" i="15"/>
  <c r="T668" i="15"/>
  <c r="T653" i="15"/>
  <c r="T630" i="15"/>
  <c r="P559" i="15"/>
  <c r="T548" i="15"/>
  <c r="M770" i="15"/>
  <c r="Q770" i="15" s="1"/>
  <c r="M768" i="15"/>
  <c r="R768" i="15" s="1"/>
  <c r="O761" i="15"/>
  <c r="Q754" i="15"/>
  <c r="Q743" i="15"/>
  <c r="T723" i="15"/>
  <c r="O701" i="15"/>
  <c r="T685" i="15"/>
  <c r="O680" i="15"/>
  <c r="O668" i="15"/>
  <c r="T619" i="15"/>
  <c r="T602" i="15"/>
  <c r="T594" i="15"/>
  <c r="T575" i="15"/>
  <c r="O562" i="15"/>
  <c r="P784" i="15"/>
  <c r="Q701" i="15"/>
  <c r="P696" i="15"/>
  <c r="O694" i="15"/>
  <c r="M692" i="15"/>
  <c r="P682" i="15"/>
  <c r="Q682" i="15" s="1"/>
  <c r="P673" i="15"/>
  <c r="Q673" i="15" s="1"/>
  <c r="T599" i="15"/>
  <c r="P590" i="15"/>
  <c r="P575" i="15"/>
  <c r="Q575" i="15" s="1"/>
  <c r="O556" i="15"/>
  <c r="P550" i="15"/>
  <c r="Q550" i="15" s="1"/>
  <c r="O544" i="15"/>
  <c r="T781" i="15"/>
  <c r="T750" i="15"/>
  <c r="T743" i="15"/>
  <c r="T735" i="15"/>
  <c r="T726" i="15"/>
  <c r="T725" i="15"/>
  <c r="P721" i="15"/>
  <c r="T717" i="15"/>
  <c r="Q708" i="15"/>
  <c r="T670" i="15"/>
  <c r="O664" i="15"/>
  <c r="T663" i="15"/>
  <c r="O656" i="15"/>
  <c r="T652" i="15"/>
  <c r="T646" i="15"/>
  <c r="O640" i="15"/>
  <c r="O639" i="15"/>
  <c r="O636" i="15"/>
  <c r="T635" i="15"/>
  <c r="Q634" i="15"/>
  <c r="O632" i="15"/>
  <c r="P631" i="15"/>
  <c r="T625" i="15"/>
  <c r="P619" i="15"/>
  <c r="O616" i="15"/>
  <c r="O604" i="15"/>
  <c r="T603" i="15"/>
  <c r="P602" i="15"/>
  <c r="T596" i="15"/>
  <c r="O594" i="15"/>
  <c r="T584" i="15"/>
  <c r="P578" i="15"/>
  <c r="O572" i="15"/>
  <c r="T571" i="15"/>
  <c r="Q568" i="15"/>
  <c r="P567" i="15"/>
  <c r="T546" i="15"/>
  <c r="P545" i="15"/>
  <c r="O764" i="15"/>
  <c r="P756" i="15"/>
  <c r="P755" i="15"/>
  <c r="Q755" i="15" s="1"/>
  <c r="M742" i="15"/>
  <c r="Q742" i="15" s="1"/>
  <c r="T737" i="15"/>
  <c r="T736" i="15"/>
  <c r="M734" i="15"/>
  <c r="R734" i="15" s="1"/>
  <c r="M731" i="15"/>
  <c r="Q729" i="15"/>
  <c r="T727" i="15"/>
  <c r="P726" i="15"/>
  <c r="Q726" i="15" s="1"/>
  <c r="P725" i="15"/>
  <c r="Q725" i="15" s="1"/>
  <c r="P724" i="15"/>
  <c r="Q724" i="15" s="1"/>
  <c r="P723" i="15"/>
  <c r="Q723" i="15" s="1"/>
  <c r="T722" i="15"/>
  <c r="P720" i="15"/>
  <c r="O716" i="15"/>
  <c r="P715" i="15"/>
  <c r="Q715" i="15" s="1"/>
  <c r="T714" i="15"/>
  <c r="O711" i="15"/>
  <c r="P709" i="15"/>
  <c r="Q709" i="15" s="1"/>
  <c r="O688" i="15"/>
  <c r="T687" i="15"/>
  <c r="O684" i="15"/>
  <c r="P675" i="15"/>
  <c r="M633" i="15"/>
  <c r="P630" i="15"/>
  <c r="Q630" i="15" s="1"/>
  <c r="P626" i="15"/>
  <c r="P622" i="15"/>
  <c r="P601" i="15"/>
  <c r="Q601" i="15" s="1"/>
  <c r="M593" i="15"/>
  <c r="R593" i="15" s="1"/>
  <c r="O580" i="15"/>
  <c r="P579" i="15"/>
  <c r="P577" i="15"/>
  <c r="Q577" i="15" s="1"/>
  <c r="Q546" i="15"/>
  <c r="Q688" i="15"/>
  <c r="Q680" i="15"/>
  <c r="P555" i="15"/>
  <c r="O552" i="15"/>
  <c r="O548" i="15"/>
  <c r="T543" i="15"/>
  <c r="T784" i="15"/>
  <c r="P739" i="15"/>
  <c r="Q739" i="15" s="1"/>
  <c r="O660" i="15"/>
  <c r="P657" i="15"/>
  <c r="T651" i="15"/>
  <c r="O650" i="15"/>
  <c r="T649" i="15"/>
  <c r="O634" i="15"/>
  <c r="P633" i="15"/>
  <c r="T632" i="15"/>
  <c r="T628" i="15"/>
  <c r="T624" i="15"/>
  <c r="O620" i="15"/>
  <c r="P617" i="15"/>
  <c r="T616" i="15"/>
  <c r="T615" i="15"/>
  <c r="T612" i="15"/>
  <c r="P607" i="15"/>
  <c r="Q607" i="15" s="1"/>
  <c r="T595" i="15"/>
  <c r="T592" i="15"/>
  <c r="T587" i="15"/>
  <c r="O586" i="15"/>
  <c r="T583" i="15"/>
  <c r="P582" i="15"/>
  <c r="Q582" i="15" s="1"/>
  <c r="O742" i="15"/>
  <c r="T733" i="15"/>
  <c r="O732" i="15"/>
  <c r="P731" i="15"/>
  <c r="R723" i="15"/>
  <c r="T702" i="15"/>
  <c r="R561" i="15"/>
  <c r="T785" i="15"/>
  <c r="M780" i="15"/>
  <c r="R780" i="15" s="1"/>
  <c r="M779" i="15"/>
  <c r="R779" i="15" s="1"/>
  <c r="M778" i="15"/>
  <c r="Q778" i="15" s="1"/>
  <c r="P776" i="15"/>
  <c r="O767" i="15"/>
  <c r="T766" i="15"/>
  <c r="O754" i="15"/>
  <c r="T748" i="15"/>
  <c r="M747" i="15"/>
  <c r="O741" i="15"/>
  <c r="R713" i="15"/>
  <c r="R674" i="15"/>
  <c r="Q674" i="15"/>
  <c r="R658" i="15"/>
  <c r="Q658" i="15"/>
  <c r="P783" i="15"/>
  <c r="Q783" i="15" s="1"/>
  <c r="P753" i="15"/>
  <c r="Q753" i="15" s="1"/>
  <c r="P748" i="15"/>
  <c r="Q748" i="15" s="1"/>
  <c r="P717" i="15"/>
  <c r="O717" i="15"/>
  <c r="T713" i="15"/>
  <c r="R707" i="15"/>
  <c r="P705" i="15"/>
  <c r="Q705" i="15" s="1"/>
  <c r="O705" i="15"/>
  <c r="M683" i="15"/>
  <c r="Q683" i="15" s="1"/>
  <c r="T683" i="15"/>
  <c r="Q588" i="15"/>
  <c r="R588" i="15"/>
  <c r="Q772" i="15"/>
  <c r="P765" i="15"/>
  <c r="Q765" i="15" s="1"/>
  <c r="T764" i="15"/>
  <c r="P785" i="15"/>
  <c r="Q785" i="15" s="1"/>
  <c r="T782" i="15"/>
  <c r="O781" i="15"/>
  <c r="P780" i="15"/>
  <c r="M767" i="15"/>
  <c r="R767" i="15" s="1"/>
  <c r="P766" i="15"/>
  <c r="Q766" i="15" s="1"/>
  <c r="T765" i="15"/>
  <c r="P763" i="15"/>
  <c r="P736" i="15"/>
  <c r="Q736" i="15" s="1"/>
  <c r="O735" i="15"/>
  <c r="T729" i="15"/>
  <c r="T719" i="15"/>
  <c r="M719" i="15"/>
  <c r="Q719" i="15" s="1"/>
  <c r="P713" i="15"/>
  <c r="Q713" i="15" s="1"/>
  <c r="R686" i="15"/>
  <c r="O676" i="15"/>
  <c r="O674" i="15"/>
  <c r="T673" i="15"/>
  <c r="Q666" i="15"/>
  <c r="O665" i="15"/>
  <c r="T662" i="15"/>
  <c r="T659" i="15"/>
  <c r="O658" i="15"/>
  <c r="O651" i="15"/>
  <c r="O647" i="15"/>
  <c r="P646" i="15"/>
  <c r="Q646" i="15" s="1"/>
  <c r="P638" i="15"/>
  <c r="Q638" i="15" s="1"/>
  <c r="M637" i="15"/>
  <c r="R637" i="15" s="1"/>
  <c r="P635" i="15"/>
  <c r="T631" i="15"/>
  <c r="O624" i="15"/>
  <c r="O623" i="15"/>
  <c r="O618" i="15"/>
  <c r="O615" i="15"/>
  <c r="P614" i="15"/>
  <c r="Q614" i="15" s="1"/>
  <c r="O608" i="15"/>
  <c r="O600" i="15"/>
  <c r="O591" i="15"/>
  <c r="T588" i="15"/>
  <c r="O587" i="15"/>
  <c r="O584" i="15"/>
  <c r="T582" i="15"/>
  <c r="O576" i="15"/>
  <c r="M573" i="15"/>
  <c r="R573" i="15" s="1"/>
  <c r="P571" i="15"/>
  <c r="O570" i="15"/>
  <c r="O568" i="15"/>
  <c r="T561" i="15"/>
  <c r="O554" i="15"/>
  <c r="T553" i="15"/>
  <c r="O551" i="15"/>
  <c r="O546" i="15"/>
  <c r="T545" i="15"/>
  <c r="O543" i="15"/>
  <c r="P542" i="15"/>
  <c r="T712" i="15"/>
  <c r="T701" i="15"/>
  <c r="P685" i="15"/>
  <c r="Q685" i="15" s="1"/>
  <c r="P679" i="15"/>
  <c r="Q679" i="15" s="1"/>
  <c r="O678" i="15"/>
  <c r="T674" i="15"/>
  <c r="O670" i="15"/>
  <c r="T669" i="15"/>
  <c r="Q668" i="15"/>
  <c r="O662" i="15"/>
  <c r="P661" i="15"/>
  <c r="Q661" i="15" s="1"/>
  <c r="P659" i="15"/>
  <c r="Q659" i="15" s="1"/>
  <c r="T658" i="15"/>
  <c r="O654" i="15"/>
  <c r="O652" i="15"/>
  <c r="P649" i="15"/>
  <c r="T648" i="15"/>
  <c r="O644" i="15"/>
  <c r="P643" i="15"/>
  <c r="P641" i="15"/>
  <c r="Q641" i="15" s="1"/>
  <c r="T640" i="15"/>
  <c r="T639" i="15"/>
  <c r="O628" i="15"/>
  <c r="T618" i="15"/>
  <c r="O612" i="15"/>
  <c r="T611" i="15"/>
  <c r="P606" i="15"/>
  <c r="Q606" i="15" s="1"/>
  <c r="M605" i="15"/>
  <c r="R605" i="15" s="1"/>
  <c r="P603" i="15"/>
  <c r="O596" i="15"/>
  <c r="O588" i="15"/>
  <c r="P566" i="15"/>
  <c r="P561" i="15"/>
  <c r="Q561" i="15" s="1"/>
  <c r="T560" i="15"/>
  <c r="P558" i="15"/>
  <c r="T554" i="15"/>
  <c r="P553" i="15"/>
  <c r="Q553" i="15" s="1"/>
  <c r="T552" i="15"/>
  <c r="Q545" i="15"/>
  <c r="T544" i="15"/>
  <c r="Q699" i="15"/>
  <c r="Q569" i="15"/>
  <c r="N21" i="10"/>
  <c r="I21" i="10"/>
  <c r="Q7" i="17"/>
  <c r="R7" i="17"/>
  <c r="T7" i="17"/>
  <c r="O7" i="17"/>
  <c r="R782" i="15"/>
  <c r="R736" i="15"/>
  <c r="Q781" i="15"/>
  <c r="R781" i="15"/>
  <c r="R712" i="15"/>
  <c r="R705" i="15"/>
  <c r="R737" i="15"/>
  <c r="R764" i="15"/>
  <c r="Q764" i="15"/>
  <c r="R727" i="15"/>
  <c r="Q727" i="15"/>
  <c r="Q784" i="15"/>
  <c r="R784" i="15"/>
  <c r="Q773" i="15"/>
  <c r="Q745" i="15"/>
  <c r="R745" i="15"/>
  <c r="R711" i="15"/>
  <c r="Q711" i="15"/>
  <c r="Q704" i="15"/>
  <c r="R704" i="15"/>
  <c r="Q696" i="15"/>
  <c r="R696" i="15"/>
  <c r="Q758" i="15"/>
  <c r="Q757" i="15"/>
  <c r="M751" i="15"/>
  <c r="T745" i="15"/>
  <c r="O743" i="15"/>
  <c r="R729" i="15"/>
  <c r="P728" i="15"/>
  <c r="Q728" i="15" s="1"/>
  <c r="T724" i="15"/>
  <c r="R715" i="15"/>
  <c r="O706" i="15"/>
  <c r="P706" i="15"/>
  <c r="Q706" i="15" s="1"/>
  <c r="T704" i="15"/>
  <c r="T698" i="15"/>
  <c r="O690" i="15"/>
  <c r="P690" i="15"/>
  <c r="Q670" i="15"/>
  <c r="R670" i="15"/>
  <c r="R634" i="15"/>
  <c r="T610" i="15"/>
  <c r="M610" i="15"/>
  <c r="M570" i="15"/>
  <c r="T570" i="15"/>
  <c r="Q543" i="15"/>
  <c r="R543" i="15"/>
  <c r="T746" i="15"/>
  <c r="R735" i="15"/>
  <c r="T732" i="15"/>
  <c r="R722" i="15"/>
  <c r="Q720" i="15"/>
  <c r="R720" i="15"/>
  <c r="T700" i="15"/>
  <c r="Q697" i="15"/>
  <c r="R697" i="15"/>
  <c r="R692" i="15"/>
  <c r="Q692" i="15"/>
  <c r="Q678" i="15"/>
  <c r="Q648" i="15"/>
  <c r="R648" i="15"/>
  <c r="O629" i="15"/>
  <c r="P629" i="15"/>
  <c r="T749" i="15"/>
  <c r="R748" i="15"/>
  <c r="R743" i="15"/>
  <c r="T740" i="15"/>
  <c r="R732" i="15"/>
  <c r="R731" i="15"/>
  <c r="R730" i="15"/>
  <c r="R728" i="15"/>
  <c r="Q717" i="15"/>
  <c r="O714" i="15"/>
  <c r="P714" i="15"/>
  <c r="Q714" i="15" s="1"/>
  <c r="T711" i="15"/>
  <c r="P710" i="15"/>
  <c r="Q710" i="15" s="1"/>
  <c r="T705" i="15"/>
  <c r="R700" i="15"/>
  <c r="R699" i="15"/>
  <c r="R698" i="15"/>
  <c r="T675" i="15"/>
  <c r="M665" i="15"/>
  <c r="T665" i="15"/>
  <c r="Q654" i="15"/>
  <c r="R654" i="15"/>
  <c r="R646" i="15"/>
  <c r="Q640" i="15"/>
  <c r="R640" i="15"/>
  <c r="T638" i="15"/>
  <c r="R601" i="15"/>
  <c r="Q584" i="15"/>
  <c r="R584" i="15"/>
  <c r="Q769" i="15"/>
  <c r="Q694" i="15"/>
  <c r="R676" i="15"/>
  <c r="Q676" i="15"/>
  <c r="M660" i="15"/>
  <c r="T660" i="15"/>
  <c r="R656" i="15"/>
  <c r="P782" i="15"/>
  <c r="Q782" i="15" s="1"/>
  <c r="R775" i="15"/>
  <c r="T773" i="15"/>
  <c r="R777" i="15"/>
  <c r="Q776" i="15"/>
  <c r="M763" i="15"/>
  <c r="M762" i="15"/>
  <c r="M761" i="15"/>
  <c r="M760" i="15"/>
  <c r="M759" i="15"/>
  <c r="M756" i="15"/>
  <c r="R747" i="15"/>
  <c r="R746" i="15"/>
  <c r="R740" i="15"/>
  <c r="R739" i="15"/>
  <c r="Q732" i="15"/>
  <c r="R726" i="15"/>
  <c r="O722" i="15"/>
  <c r="P722" i="15"/>
  <c r="Q722" i="15" s="1"/>
  <c r="M721" i="15"/>
  <c r="Q700" i="15"/>
  <c r="O698" i="15"/>
  <c r="P698" i="15"/>
  <c r="Q698" i="15" s="1"/>
  <c r="T696" i="15"/>
  <c r="T691" i="15"/>
  <c r="O687" i="15"/>
  <c r="P687" i="15"/>
  <c r="Q687" i="15" s="1"/>
  <c r="O671" i="15"/>
  <c r="P671" i="15"/>
  <c r="O669" i="15"/>
  <c r="P669" i="15"/>
  <c r="Q669" i="15" s="1"/>
  <c r="O666" i="15"/>
  <c r="R663" i="15"/>
  <c r="T661" i="15"/>
  <c r="T634" i="15"/>
  <c r="M621" i="15"/>
  <c r="T621" i="15"/>
  <c r="R618" i="15"/>
  <c r="Q618" i="15"/>
  <c r="R744" i="15"/>
  <c r="R773" i="15"/>
  <c r="O730" i="15"/>
  <c r="P730" i="15"/>
  <c r="Q730" i="15" s="1"/>
  <c r="R695" i="15"/>
  <c r="O691" i="15"/>
  <c r="P691" i="15"/>
  <c r="Q691" i="15" s="1"/>
  <c r="Q649" i="15"/>
  <c r="R649" i="15"/>
  <c r="Q604" i="15"/>
  <c r="R604" i="15"/>
  <c r="P592" i="15"/>
  <c r="Q592" i="15" s="1"/>
  <c r="O592" i="15"/>
  <c r="Q576" i="15"/>
  <c r="R576" i="15"/>
  <c r="P779" i="15"/>
  <c r="O778" i="15"/>
  <c r="P774" i="15"/>
  <c r="Q774" i="15" s="1"/>
  <c r="R771" i="15"/>
  <c r="R769" i="15"/>
  <c r="Q768" i="15"/>
  <c r="P750" i="15"/>
  <c r="Q750" i="15" s="1"/>
  <c r="P749" i="15"/>
  <c r="Q749" i="15" s="1"/>
  <c r="P747" i="15"/>
  <c r="Q747" i="15" s="1"/>
  <c r="O746" i="15"/>
  <c r="Q741" i="15"/>
  <c r="O738" i="15"/>
  <c r="P738" i="15"/>
  <c r="Q738" i="15" s="1"/>
  <c r="P734" i="15"/>
  <c r="Q734" i="15" s="1"/>
  <c r="P733" i="15"/>
  <c r="Q733" i="15" s="1"/>
  <c r="O719" i="15"/>
  <c r="T706" i="15"/>
  <c r="P702" i="15"/>
  <c r="Q702" i="15" s="1"/>
  <c r="M693" i="15"/>
  <c r="R691" i="15"/>
  <c r="O689" i="15"/>
  <c r="P689" i="15"/>
  <c r="Q689" i="15" s="1"/>
  <c r="P681" i="15"/>
  <c r="Q681" i="15" s="1"/>
  <c r="M677" i="15"/>
  <c r="T677" i="15"/>
  <c r="P667" i="15"/>
  <c r="Q667" i="15" s="1"/>
  <c r="Q656" i="15"/>
  <c r="M655" i="15"/>
  <c r="T655" i="15"/>
  <c r="M643" i="15"/>
  <c r="T643" i="15"/>
  <c r="R641" i="15"/>
  <c r="R638" i="15"/>
  <c r="M623" i="15"/>
  <c r="T623" i="15"/>
  <c r="O595" i="15"/>
  <c r="P595" i="15"/>
  <c r="Q595" i="15" s="1"/>
  <c r="T590" i="15"/>
  <c r="M590" i="15"/>
  <c r="Q556" i="15"/>
  <c r="R556" i="15"/>
  <c r="O693" i="15"/>
  <c r="P693" i="15"/>
  <c r="O677" i="15"/>
  <c r="P677" i="15"/>
  <c r="M671" i="15"/>
  <c r="T671" i="15"/>
  <c r="Q652" i="15"/>
  <c r="M645" i="15"/>
  <c r="T645" i="15"/>
  <c r="T757" i="15"/>
  <c r="O751" i="15"/>
  <c r="Q735" i="15"/>
  <c r="O727" i="15"/>
  <c r="Q718" i="15"/>
  <c r="P712" i="15"/>
  <c r="Q712" i="15" s="1"/>
  <c r="T708" i="15"/>
  <c r="R694" i="15"/>
  <c r="R685" i="15"/>
  <c r="R678" i="15"/>
  <c r="T676" i="15"/>
  <c r="Q675" i="15"/>
  <c r="R661" i="15"/>
  <c r="O653" i="15"/>
  <c r="P653" i="15"/>
  <c r="Q653" i="15" s="1"/>
  <c r="O605" i="15"/>
  <c r="P605" i="15"/>
  <c r="T597" i="15"/>
  <c r="M597" i="15"/>
  <c r="P593" i="15"/>
  <c r="Q593" i="15" s="1"/>
  <c r="M581" i="15"/>
  <c r="T581" i="15"/>
  <c r="R664" i="15"/>
  <c r="Q664" i="15"/>
  <c r="M626" i="15"/>
  <c r="T626" i="15"/>
  <c r="Q600" i="15"/>
  <c r="R600" i="15"/>
  <c r="R566" i="15"/>
  <c r="Q564" i="15"/>
  <c r="R564" i="15"/>
  <c r="O557" i="15"/>
  <c r="P557" i="15"/>
  <c r="Q557" i="15" s="1"/>
  <c r="Q547" i="15"/>
  <c r="R547" i="15"/>
  <c r="Q579" i="15"/>
  <c r="R579" i="15"/>
  <c r="R577" i="15"/>
  <c r="R557" i="15"/>
  <c r="Q657" i="15"/>
  <c r="R653" i="15"/>
  <c r="T629" i="15"/>
  <c r="M629" i="15"/>
  <c r="O627" i="15"/>
  <c r="P627" i="15"/>
  <c r="Q627" i="15" s="1"/>
  <c r="R620" i="15"/>
  <c r="M613" i="15"/>
  <c r="T613" i="15"/>
  <c r="Q608" i="15"/>
  <c r="R608" i="15"/>
  <c r="R602" i="15"/>
  <c r="T589" i="15"/>
  <c r="R562" i="15"/>
  <c r="Q562" i="15"/>
  <c r="M559" i="15"/>
  <c r="T559" i="15"/>
  <c r="R554" i="15"/>
  <c r="Q554" i="15"/>
  <c r="M684" i="15"/>
  <c r="Q662" i="15"/>
  <c r="R650" i="15"/>
  <c r="Q650" i="15"/>
  <c r="T642" i="15"/>
  <c r="M642" i="15"/>
  <c r="O637" i="15"/>
  <c r="P637" i="15"/>
  <c r="P625" i="15"/>
  <c r="Q625" i="15" s="1"/>
  <c r="R598" i="15"/>
  <c r="Q596" i="15"/>
  <c r="R596" i="15"/>
  <c r="O589" i="15"/>
  <c r="P589" i="15"/>
  <c r="Q589" i="15" s="1"/>
  <c r="R582" i="15"/>
  <c r="R574" i="15"/>
  <c r="O565" i="15"/>
  <c r="P565" i="15"/>
  <c r="O560" i="15"/>
  <c r="T681" i="15"/>
  <c r="T679" i="15"/>
  <c r="O663" i="15"/>
  <c r="P663" i="15"/>
  <c r="Q663" i="15" s="1"/>
  <c r="T622" i="15"/>
  <c r="M622" i="15"/>
  <c r="Q616" i="15"/>
  <c r="R611" i="15"/>
  <c r="Q609" i="15"/>
  <c r="R609" i="15"/>
  <c r="R589" i="15"/>
  <c r="Q572" i="15"/>
  <c r="R572" i="15"/>
  <c r="T565" i="15"/>
  <c r="M565" i="15"/>
  <c r="O563" i="15"/>
  <c r="P563" i="15"/>
  <c r="Q563" i="15" s="1"/>
  <c r="R594" i="15"/>
  <c r="Q594" i="15"/>
  <c r="M591" i="15"/>
  <c r="T591" i="15"/>
  <c r="R586" i="15"/>
  <c r="Q586" i="15"/>
  <c r="T578" i="15"/>
  <c r="M578" i="15"/>
  <c r="O573" i="15"/>
  <c r="P573" i="15"/>
  <c r="Q566" i="15"/>
  <c r="O549" i="15"/>
  <c r="P549" i="15"/>
  <c r="Q549" i="15" s="1"/>
  <c r="T547" i="15"/>
  <c r="R673" i="15"/>
  <c r="R657" i="15"/>
  <c r="O655" i="15"/>
  <c r="P655" i="15"/>
  <c r="R632" i="15"/>
  <c r="R630" i="15"/>
  <c r="Q628" i="15"/>
  <c r="R628" i="15"/>
  <c r="O621" i="15"/>
  <c r="P621" i="15"/>
  <c r="Q617" i="15"/>
  <c r="R614" i="15"/>
  <c r="R606" i="15"/>
  <c r="Q602" i="15"/>
  <c r="O597" i="15"/>
  <c r="P597" i="15"/>
  <c r="T579" i="15"/>
  <c r="T562" i="15"/>
  <c r="T558" i="15"/>
  <c r="M558" i="15"/>
  <c r="Q552" i="15"/>
  <c r="Q647" i="15"/>
  <c r="Q635" i="15"/>
  <c r="R635" i="15"/>
  <c r="Q624" i="15"/>
  <c r="Q615" i="15"/>
  <c r="Q603" i="15"/>
  <c r="R603" i="15"/>
  <c r="Q583" i="15"/>
  <c r="Q571" i="15"/>
  <c r="R571" i="15"/>
  <c r="Q560" i="15"/>
  <c r="Q551" i="15"/>
  <c r="Q548" i="15"/>
  <c r="R548" i="15"/>
  <c r="Q542" i="15"/>
  <c r="O645" i="15"/>
  <c r="P645" i="15"/>
  <c r="Q644" i="15"/>
  <c r="O613" i="15"/>
  <c r="P613" i="15"/>
  <c r="Q612" i="15"/>
  <c r="O581" i="15"/>
  <c r="P581" i="15"/>
  <c r="Q580" i="15"/>
  <c r="R546" i="15"/>
  <c r="Q651" i="15"/>
  <c r="R651" i="15"/>
  <c r="R647" i="15"/>
  <c r="Q631" i="15"/>
  <c r="Q619" i="15"/>
  <c r="R619" i="15"/>
  <c r="R615" i="15"/>
  <c r="Q599" i="15"/>
  <c r="Q587" i="15"/>
  <c r="R587" i="15"/>
  <c r="R583" i="15"/>
  <c r="Q567" i="15"/>
  <c r="Q555" i="15"/>
  <c r="R555" i="15"/>
  <c r="R551" i="15"/>
  <c r="T541" i="15"/>
  <c r="Q639" i="15"/>
  <c r="R627" i="15"/>
  <c r="R595" i="15"/>
  <c r="R563" i="15"/>
  <c r="R544" i="15"/>
  <c r="P541" i="15"/>
  <c r="Q541" i="15" s="1"/>
  <c r="R636" i="15" l="1"/>
  <c r="R778" i="15"/>
  <c r="R683" i="15"/>
  <c r="R672" i="15"/>
  <c r="Q731" i="15"/>
  <c r="Q771" i="15"/>
  <c r="Q779" i="15"/>
  <c r="R703" i="15"/>
  <c r="Q690" i="15"/>
  <c r="Q573" i="15"/>
  <c r="Q767" i="15"/>
  <c r="Q637" i="15"/>
  <c r="Q605" i="15"/>
  <c r="R742" i="15"/>
  <c r="R770" i="15"/>
  <c r="Y27" i="17"/>
  <c r="Y12" i="17"/>
  <c r="Y22" i="17"/>
  <c r="Y17" i="17"/>
  <c r="R719" i="15"/>
  <c r="Q633" i="15"/>
  <c r="R633" i="15"/>
  <c r="Q780" i="15"/>
  <c r="AA24" i="17"/>
  <c r="AA26" i="17"/>
  <c r="X10" i="10" s="1"/>
  <c r="AA11" i="17"/>
  <c r="U10" i="10" s="1"/>
  <c r="AA10" i="17"/>
  <c r="J10" i="10" s="1"/>
  <c r="AA25" i="17"/>
  <c r="M10" i="10" s="1"/>
  <c r="Y10" i="17"/>
  <c r="O10" i="10" s="1"/>
  <c r="Y14" i="17"/>
  <c r="Q565" i="15"/>
  <c r="R565" i="15"/>
  <c r="Q721" i="15"/>
  <c r="R721" i="15"/>
  <c r="Q761" i="15"/>
  <c r="R761" i="15"/>
  <c r="R570" i="15"/>
  <c r="Q570" i="15"/>
  <c r="R655" i="15"/>
  <c r="Q655" i="15"/>
  <c r="R762" i="15"/>
  <c r="Q762" i="15"/>
  <c r="R610" i="15"/>
  <c r="Q610" i="15"/>
  <c r="Q629" i="15"/>
  <c r="R629" i="15"/>
  <c r="R590" i="15"/>
  <c r="Q590" i="15"/>
  <c r="Q559" i="15"/>
  <c r="R559" i="15"/>
  <c r="R763" i="15"/>
  <c r="Q763" i="15"/>
  <c r="R660" i="15"/>
  <c r="Q660" i="15"/>
  <c r="R558" i="15"/>
  <c r="Q558" i="15"/>
  <c r="R578" i="15"/>
  <c r="Q578" i="15"/>
  <c r="Q581" i="15"/>
  <c r="R581" i="15"/>
  <c r="Q645" i="15"/>
  <c r="R645" i="15"/>
  <c r="R626" i="15"/>
  <c r="Q626" i="15"/>
  <c r="Q621" i="15"/>
  <c r="R621" i="15"/>
  <c r="Q751" i="15"/>
  <c r="R751" i="15"/>
  <c r="R684" i="15"/>
  <c r="Q684" i="15"/>
  <c r="Q613" i="15"/>
  <c r="R613" i="15"/>
  <c r="Q597" i="15"/>
  <c r="R597" i="15"/>
  <c r="Q677" i="15"/>
  <c r="R677" i="15"/>
  <c r="Q693" i="15"/>
  <c r="R693" i="15"/>
  <c r="R756" i="15"/>
  <c r="Q756" i="15"/>
  <c r="Q665" i="15"/>
  <c r="R665" i="15"/>
  <c r="R622" i="15"/>
  <c r="Q622" i="15"/>
  <c r="R759" i="15"/>
  <c r="Q759" i="15"/>
  <c r="Q591" i="15"/>
  <c r="R591" i="15"/>
  <c r="R642" i="15"/>
  <c r="Q642" i="15"/>
  <c r="R671" i="15"/>
  <c r="Q671" i="15"/>
  <c r="Q623" i="15"/>
  <c r="R623" i="15"/>
  <c r="Q643" i="15"/>
  <c r="R643" i="15"/>
  <c r="R760" i="15"/>
  <c r="Q760" i="15"/>
  <c r="Z14" i="17" l="1"/>
  <c r="E10" i="10" s="1"/>
  <c r="Z16" i="17"/>
  <c r="Y21" i="17"/>
  <c r="AB10" i="10" s="1"/>
  <c r="Y11" i="17"/>
  <c r="Z10" i="10" s="1"/>
  <c r="AA15" i="17"/>
  <c r="K10" i="10" s="1"/>
  <c r="Y16" i="17"/>
  <c r="AA10" i="10" s="1"/>
  <c r="AA20" i="17"/>
  <c r="L10" i="10" s="1"/>
  <c r="I10" i="10" s="1"/>
  <c r="AA14" i="17"/>
  <c r="Y25" i="17"/>
  <c r="R10" i="10" s="1"/>
  <c r="Y24" i="17"/>
  <c r="Y20" i="17"/>
  <c r="Q10" i="10" s="1"/>
  <c r="Y15" i="17"/>
  <c r="P10" i="10" s="1"/>
  <c r="AA21" i="17"/>
  <c r="W10" i="10" s="1"/>
  <c r="AA9" i="17"/>
  <c r="Z25" i="17"/>
  <c r="AA16" i="17"/>
  <c r="V10" i="10" s="1"/>
  <c r="Y9" i="17"/>
  <c r="S7" i="17" s="1"/>
  <c r="Y26" i="17"/>
  <c r="AC10" i="10" s="1"/>
  <c r="AA19" i="17"/>
  <c r="Y19" i="17"/>
  <c r="S8" i="17" l="1"/>
  <c r="Z24" i="17" s="1"/>
  <c r="G10" i="10" s="1"/>
  <c r="T10" i="10"/>
  <c r="N10" i="10"/>
  <c r="Y10" i="10"/>
  <c r="Z21" i="17"/>
  <c r="Z15" i="17"/>
  <c r="Z26" i="17" l="1"/>
  <c r="Z9" i="17"/>
  <c r="D10" i="10" s="1"/>
  <c r="Z11" i="17"/>
  <c r="Z20" i="17"/>
  <c r="Z19" i="17"/>
  <c r="F10" i="10" s="1"/>
  <c r="C10" i="10" s="1"/>
  <c r="Z10" i="17"/>
  <c r="L263" i="15" l="1"/>
  <c r="M263" i="15" s="1"/>
  <c r="R263" i="15" s="1"/>
  <c r="N263" i="15"/>
  <c r="O263" i="15" s="1"/>
  <c r="L264" i="15"/>
  <c r="M264" i="15" s="1"/>
  <c r="N264" i="15"/>
  <c r="O264" i="15" s="1"/>
  <c r="L265" i="15"/>
  <c r="M265" i="15" s="1"/>
  <c r="N265" i="15"/>
  <c r="O265" i="15" s="1"/>
  <c r="L266" i="15"/>
  <c r="M266" i="15" s="1"/>
  <c r="N266" i="15"/>
  <c r="P266" i="15" s="1"/>
  <c r="L267" i="15"/>
  <c r="M267" i="15" s="1"/>
  <c r="N267" i="15"/>
  <c r="L268" i="15"/>
  <c r="M268" i="15" s="1"/>
  <c r="N268" i="15"/>
  <c r="P268" i="15" s="1"/>
  <c r="L269" i="15"/>
  <c r="M269" i="15" s="1"/>
  <c r="N269" i="15"/>
  <c r="O269" i="15" s="1"/>
  <c r="L270" i="15"/>
  <c r="T270" i="15" s="1"/>
  <c r="N270" i="15"/>
  <c r="O270" i="15" s="1"/>
  <c r="L271" i="15"/>
  <c r="M271" i="15" s="1"/>
  <c r="R271" i="15" s="1"/>
  <c r="N271" i="15"/>
  <c r="O271" i="15" s="1"/>
  <c r="L272" i="15"/>
  <c r="M272" i="15" s="1"/>
  <c r="N272" i="15"/>
  <c r="O272" i="15" s="1"/>
  <c r="L273" i="15"/>
  <c r="M273" i="15" s="1"/>
  <c r="N273" i="15"/>
  <c r="O273" i="15" s="1"/>
  <c r="P273" i="15"/>
  <c r="L274" i="15"/>
  <c r="M274" i="15" s="1"/>
  <c r="N274" i="15"/>
  <c r="P274" i="15" s="1"/>
  <c r="L275" i="15"/>
  <c r="M275" i="15" s="1"/>
  <c r="N275" i="15"/>
  <c r="L276" i="15"/>
  <c r="M276" i="15" s="1"/>
  <c r="N276" i="15"/>
  <c r="O276" i="15" s="1"/>
  <c r="L277" i="15"/>
  <c r="N277" i="15"/>
  <c r="O277" i="15" s="1"/>
  <c r="L278" i="15"/>
  <c r="T278" i="15" s="1"/>
  <c r="N278" i="15"/>
  <c r="O278" i="15" s="1"/>
  <c r="L279" i="15"/>
  <c r="T279" i="15" s="1"/>
  <c r="N279" i="15"/>
  <c r="O279" i="15" s="1"/>
  <c r="L280" i="15"/>
  <c r="M280" i="15" s="1"/>
  <c r="N280" i="15"/>
  <c r="O280" i="15" s="1"/>
  <c r="L281" i="15"/>
  <c r="M281" i="15" s="1"/>
  <c r="N281" i="15"/>
  <c r="O281" i="15" s="1"/>
  <c r="L282" i="15"/>
  <c r="M282" i="15" s="1"/>
  <c r="N282" i="15"/>
  <c r="P282" i="15" s="1"/>
  <c r="L283" i="15"/>
  <c r="M283" i="15" s="1"/>
  <c r="N283" i="15"/>
  <c r="L284" i="15"/>
  <c r="M284" i="15" s="1"/>
  <c r="N284" i="15"/>
  <c r="O284" i="15" s="1"/>
  <c r="L285" i="15"/>
  <c r="M285" i="15" s="1"/>
  <c r="N285" i="15"/>
  <c r="P285" i="15" s="1"/>
  <c r="L286" i="15"/>
  <c r="M286" i="15" s="1"/>
  <c r="N286" i="15"/>
  <c r="O286" i="15" s="1"/>
  <c r="L287" i="15"/>
  <c r="M287" i="15" s="1"/>
  <c r="R287" i="15" s="1"/>
  <c r="N287" i="15"/>
  <c r="O287" i="15" s="1"/>
  <c r="L288" i="15"/>
  <c r="M288" i="15" s="1"/>
  <c r="N288" i="15"/>
  <c r="O288" i="15" s="1"/>
  <c r="L289" i="15"/>
  <c r="M289" i="15" s="1"/>
  <c r="N289" i="15"/>
  <c r="O289" i="15" s="1"/>
  <c r="L290" i="15"/>
  <c r="M290" i="15" s="1"/>
  <c r="N290" i="15"/>
  <c r="P290" i="15" s="1"/>
  <c r="L291" i="15"/>
  <c r="M291" i="15" s="1"/>
  <c r="N291" i="15"/>
  <c r="L292" i="15"/>
  <c r="M292" i="15" s="1"/>
  <c r="N292" i="15"/>
  <c r="O292" i="15" s="1"/>
  <c r="L293" i="15"/>
  <c r="M293" i="15" s="1"/>
  <c r="N293" i="15"/>
  <c r="P293" i="15" s="1"/>
  <c r="L294" i="15"/>
  <c r="M294" i="15" s="1"/>
  <c r="N294" i="15"/>
  <c r="O294" i="15" s="1"/>
  <c r="L295" i="15"/>
  <c r="M295" i="15" s="1"/>
  <c r="R295" i="15" s="1"/>
  <c r="N295" i="15"/>
  <c r="O295" i="15" s="1"/>
  <c r="L296" i="15"/>
  <c r="M296" i="15" s="1"/>
  <c r="N296" i="15"/>
  <c r="O296" i="15" s="1"/>
  <c r="L297" i="15"/>
  <c r="M297" i="15" s="1"/>
  <c r="N297" i="15"/>
  <c r="P297" i="15" s="1"/>
  <c r="L298" i="15"/>
  <c r="M298" i="15" s="1"/>
  <c r="N298" i="15"/>
  <c r="P298" i="15" s="1"/>
  <c r="L299" i="15"/>
  <c r="M299" i="15" s="1"/>
  <c r="R299" i="15" s="1"/>
  <c r="N299" i="15"/>
  <c r="L300" i="15"/>
  <c r="M300" i="15" s="1"/>
  <c r="N300" i="15"/>
  <c r="O300" i="15" s="1"/>
  <c r="L301" i="15"/>
  <c r="M301" i="15" s="1"/>
  <c r="N301" i="15"/>
  <c r="P301" i="15" s="1"/>
  <c r="L302" i="15"/>
  <c r="T302" i="15" s="1"/>
  <c r="N302" i="15"/>
  <c r="O302" i="15" s="1"/>
  <c r="L303" i="15"/>
  <c r="T303" i="15" s="1"/>
  <c r="N303" i="15"/>
  <c r="O303" i="15" s="1"/>
  <c r="L304" i="15"/>
  <c r="M304" i="15" s="1"/>
  <c r="N304" i="15"/>
  <c r="O304" i="15" s="1"/>
  <c r="L305" i="15"/>
  <c r="M305" i="15" s="1"/>
  <c r="N305" i="15"/>
  <c r="O305" i="15" s="1"/>
  <c r="L306" i="15"/>
  <c r="M306" i="15" s="1"/>
  <c r="N306" i="15"/>
  <c r="P306" i="15" s="1"/>
  <c r="L307" i="15"/>
  <c r="M307" i="15" s="1"/>
  <c r="R307" i="15" s="1"/>
  <c r="N307" i="15"/>
  <c r="L308" i="15"/>
  <c r="M308" i="15" s="1"/>
  <c r="N308" i="15"/>
  <c r="O308" i="15" s="1"/>
  <c r="L309" i="15"/>
  <c r="M309" i="15" s="1"/>
  <c r="N309" i="15"/>
  <c r="O309" i="15" s="1"/>
  <c r="L310" i="15"/>
  <c r="T310" i="15" s="1"/>
  <c r="N310" i="15"/>
  <c r="L311" i="15"/>
  <c r="M311" i="15" s="1"/>
  <c r="R311" i="15" s="1"/>
  <c r="N311" i="15"/>
  <c r="O311" i="15" s="1"/>
  <c r="L312" i="15"/>
  <c r="M312" i="15" s="1"/>
  <c r="N312" i="15"/>
  <c r="O312" i="15" s="1"/>
  <c r="L313" i="15"/>
  <c r="M313" i="15" s="1"/>
  <c r="N313" i="15"/>
  <c r="O313" i="15" s="1"/>
  <c r="L314" i="15"/>
  <c r="M314" i="15" s="1"/>
  <c r="R314" i="15" s="1"/>
  <c r="N314" i="15"/>
  <c r="P314" i="15" s="1"/>
  <c r="L315" i="15"/>
  <c r="M315" i="15" s="1"/>
  <c r="R315" i="15" s="1"/>
  <c r="N315" i="15"/>
  <c r="L316" i="15"/>
  <c r="M316" i="15" s="1"/>
  <c r="N316" i="15"/>
  <c r="O316" i="15" s="1"/>
  <c r="L317" i="15"/>
  <c r="M317" i="15" s="1"/>
  <c r="N317" i="15"/>
  <c r="O317" i="15" s="1"/>
  <c r="L318" i="15"/>
  <c r="M318" i="15" s="1"/>
  <c r="N318" i="15"/>
  <c r="L319" i="15"/>
  <c r="M319" i="15" s="1"/>
  <c r="R319" i="15" s="1"/>
  <c r="N319" i="15"/>
  <c r="O319" i="15" s="1"/>
  <c r="L320" i="15"/>
  <c r="N320" i="15"/>
  <c r="O320" i="15" s="1"/>
  <c r="L321" i="15"/>
  <c r="M321" i="15" s="1"/>
  <c r="N321" i="15"/>
  <c r="O321" i="15" s="1"/>
  <c r="L322" i="15"/>
  <c r="M322" i="15" s="1"/>
  <c r="N322" i="15"/>
  <c r="P322" i="15" s="1"/>
  <c r="L323" i="15"/>
  <c r="M323" i="15" s="1"/>
  <c r="R323" i="15" s="1"/>
  <c r="N323" i="15"/>
  <c r="L324" i="15"/>
  <c r="M324" i="15" s="1"/>
  <c r="N324" i="15"/>
  <c r="O324" i="15" s="1"/>
  <c r="L325" i="15"/>
  <c r="M325" i="15" s="1"/>
  <c r="N325" i="15"/>
  <c r="P325" i="15" s="1"/>
  <c r="L326" i="15"/>
  <c r="T326" i="15" s="1"/>
  <c r="N326" i="15"/>
  <c r="P326" i="15" s="1"/>
  <c r="L327" i="15"/>
  <c r="M327" i="15" s="1"/>
  <c r="R327" i="15" s="1"/>
  <c r="N327" i="15"/>
  <c r="L328" i="15"/>
  <c r="M328" i="15" s="1"/>
  <c r="N328" i="15"/>
  <c r="O328" i="15" s="1"/>
  <c r="L329" i="15"/>
  <c r="M329" i="15" s="1"/>
  <c r="R329" i="15" s="1"/>
  <c r="N329" i="15"/>
  <c r="O329" i="15" s="1"/>
  <c r="L330" i="15"/>
  <c r="M330" i="15" s="1"/>
  <c r="R330" i="15" s="1"/>
  <c r="N330" i="15"/>
  <c r="P330" i="15" s="1"/>
  <c r="L331" i="15"/>
  <c r="M331" i="15" s="1"/>
  <c r="R331" i="15" s="1"/>
  <c r="N331" i="15"/>
  <c r="O331" i="15" s="1"/>
  <c r="L332" i="15"/>
  <c r="M332" i="15" s="1"/>
  <c r="N332" i="15"/>
  <c r="P332" i="15" s="1"/>
  <c r="L333" i="15"/>
  <c r="M333" i="15" s="1"/>
  <c r="N333" i="15"/>
  <c r="O333" i="15" s="1"/>
  <c r="L334" i="15"/>
  <c r="M334" i="15" s="1"/>
  <c r="N334" i="15"/>
  <c r="L335" i="15"/>
  <c r="M335" i="15" s="1"/>
  <c r="R335" i="15" s="1"/>
  <c r="N335" i="15"/>
  <c r="L336" i="15"/>
  <c r="M336" i="15" s="1"/>
  <c r="R336" i="15" s="1"/>
  <c r="N336" i="15"/>
  <c r="O336" i="15" s="1"/>
  <c r="L337" i="15"/>
  <c r="M337" i="15" s="1"/>
  <c r="R337" i="15" s="1"/>
  <c r="N337" i="15"/>
  <c r="P337" i="15" s="1"/>
  <c r="L338" i="15"/>
  <c r="M338" i="15" s="1"/>
  <c r="N338" i="15"/>
  <c r="P338" i="15" s="1"/>
  <c r="L339" i="15"/>
  <c r="M339" i="15" s="1"/>
  <c r="R339" i="15" s="1"/>
  <c r="N339" i="15"/>
  <c r="O339" i="15" s="1"/>
  <c r="L340" i="15"/>
  <c r="M340" i="15" s="1"/>
  <c r="N340" i="15"/>
  <c r="P340" i="15" s="1"/>
  <c r="L341" i="15"/>
  <c r="M341" i="15" s="1"/>
  <c r="N341" i="15"/>
  <c r="P341" i="15" s="1"/>
  <c r="L342" i="15"/>
  <c r="M342" i="15" s="1"/>
  <c r="N342" i="15"/>
  <c r="P342" i="15" s="1"/>
  <c r="L343" i="15"/>
  <c r="M343" i="15" s="1"/>
  <c r="N343" i="15"/>
  <c r="L344" i="15"/>
  <c r="M344" i="15" s="1"/>
  <c r="R344" i="15" s="1"/>
  <c r="N344" i="15"/>
  <c r="O344" i="15" s="1"/>
  <c r="L345" i="15"/>
  <c r="M345" i="15" s="1"/>
  <c r="R345" i="15" s="1"/>
  <c r="N345" i="15"/>
  <c r="O345" i="15" s="1"/>
  <c r="L346" i="15"/>
  <c r="M346" i="15" s="1"/>
  <c r="N346" i="15"/>
  <c r="P346" i="15" s="1"/>
  <c r="L347" i="15"/>
  <c r="M347" i="15" s="1"/>
  <c r="R347" i="15" s="1"/>
  <c r="N347" i="15"/>
  <c r="O347" i="15" s="1"/>
  <c r="L348" i="15"/>
  <c r="M348" i="15" s="1"/>
  <c r="N348" i="15"/>
  <c r="O348" i="15" s="1"/>
  <c r="L349" i="15"/>
  <c r="M349" i="15" s="1"/>
  <c r="N349" i="15"/>
  <c r="P349" i="15" s="1"/>
  <c r="L350" i="15"/>
  <c r="M350" i="15" s="1"/>
  <c r="R350" i="15" s="1"/>
  <c r="N350" i="15"/>
  <c r="P350" i="15" s="1"/>
  <c r="L351" i="15"/>
  <c r="M351" i="15" s="1"/>
  <c r="N351" i="15"/>
  <c r="L352" i="15"/>
  <c r="M352" i="15" s="1"/>
  <c r="R352" i="15" s="1"/>
  <c r="N352" i="15"/>
  <c r="P352" i="15" s="1"/>
  <c r="L353" i="15"/>
  <c r="M353" i="15" s="1"/>
  <c r="R353" i="15" s="1"/>
  <c r="N353" i="15"/>
  <c r="O353" i="15" s="1"/>
  <c r="L354" i="15"/>
  <c r="M354" i="15" s="1"/>
  <c r="N354" i="15"/>
  <c r="P354" i="15" s="1"/>
  <c r="L355" i="15"/>
  <c r="M355" i="15" s="1"/>
  <c r="R355" i="15" s="1"/>
  <c r="N355" i="15"/>
  <c r="O355" i="15" s="1"/>
  <c r="L356" i="15"/>
  <c r="M356" i="15" s="1"/>
  <c r="N356" i="15"/>
  <c r="O356" i="15" s="1"/>
  <c r="L357" i="15"/>
  <c r="M357" i="15" s="1"/>
  <c r="N357" i="15"/>
  <c r="O357" i="15" s="1"/>
  <c r="L358" i="15"/>
  <c r="M358" i="15" s="1"/>
  <c r="N358" i="15"/>
  <c r="P358" i="15" s="1"/>
  <c r="L359" i="15"/>
  <c r="T359" i="15" s="1"/>
  <c r="N359" i="15"/>
  <c r="O359" i="15" s="1"/>
  <c r="L360" i="15"/>
  <c r="N360" i="15"/>
  <c r="O360" i="15" s="1"/>
  <c r="L361" i="15"/>
  <c r="N361" i="15"/>
  <c r="P361" i="15" s="1"/>
  <c r="L362" i="15"/>
  <c r="M362" i="15" s="1"/>
  <c r="N362" i="15"/>
  <c r="P362" i="15" s="1"/>
  <c r="L363" i="15"/>
  <c r="M363" i="15" s="1"/>
  <c r="N363" i="15"/>
  <c r="O363" i="15" s="1"/>
  <c r="L364" i="15"/>
  <c r="M364" i="15" s="1"/>
  <c r="R364" i="15" s="1"/>
  <c r="N364" i="15"/>
  <c r="P364" i="15" s="1"/>
  <c r="L365" i="15"/>
  <c r="M365" i="15" s="1"/>
  <c r="R365" i="15" s="1"/>
  <c r="N365" i="15"/>
  <c r="O365" i="15" s="1"/>
  <c r="L366" i="15"/>
  <c r="M366" i="15" s="1"/>
  <c r="N366" i="15"/>
  <c r="P366" i="15" s="1"/>
  <c r="L367" i="15"/>
  <c r="N367" i="15"/>
  <c r="O367" i="15" s="1"/>
  <c r="L368" i="15"/>
  <c r="M368" i="15" s="1"/>
  <c r="N368" i="15"/>
  <c r="O368" i="15" s="1"/>
  <c r="L369" i="15"/>
  <c r="M369" i="15" s="1"/>
  <c r="R369" i="15" s="1"/>
  <c r="N369" i="15"/>
  <c r="L370" i="15"/>
  <c r="M370" i="15" s="1"/>
  <c r="R370" i="15" s="1"/>
  <c r="N370" i="15"/>
  <c r="L371" i="15"/>
  <c r="M371" i="15" s="1"/>
  <c r="R371" i="15" s="1"/>
  <c r="N371" i="15"/>
  <c r="L372" i="15"/>
  <c r="N372" i="15"/>
  <c r="O372" i="15" s="1"/>
  <c r="L373" i="15"/>
  <c r="M373" i="15" s="1"/>
  <c r="N373" i="15"/>
  <c r="O373" i="15" s="1"/>
  <c r="L374" i="15"/>
  <c r="M374" i="15" s="1"/>
  <c r="N374" i="15"/>
  <c r="P374" i="15" s="1"/>
  <c r="L375" i="15"/>
  <c r="M375" i="15" s="1"/>
  <c r="N375" i="15"/>
  <c r="O375" i="15" s="1"/>
  <c r="L376" i="15"/>
  <c r="M376" i="15" s="1"/>
  <c r="N376" i="15"/>
  <c r="O376" i="15" s="1"/>
  <c r="L377" i="15"/>
  <c r="M377" i="15" s="1"/>
  <c r="N377" i="15"/>
  <c r="P377" i="15" s="1"/>
  <c r="L378" i="15"/>
  <c r="M378" i="15" s="1"/>
  <c r="R378" i="15" s="1"/>
  <c r="N378" i="15"/>
  <c r="L379" i="15"/>
  <c r="M379" i="15" s="1"/>
  <c r="R379" i="15" s="1"/>
  <c r="N379" i="15"/>
  <c r="L380" i="15"/>
  <c r="M380" i="15" s="1"/>
  <c r="N380" i="15"/>
  <c r="O380" i="15" s="1"/>
  <c r="L381" i="15"/>
  <c r="M381" i="15" s="1"/>
  <c r="N381" i="15"/>
  <c r="O381" i="15" s="1"/>
  <c r="L382" i="15"/>
  <c r="M382" i="15" s="1"/>
  <c r="N382" i="15"/>
  <c r="P382" i="15" s="1"/>
  <c r="L383" i="15"/>
  <c r="N383" i="15"/>
  <c r="L384" i="15"/>
  <c r="M384" i="15" s="1"/>
  <c r="N384" i="15"/>
  <c r="O384" i="15" s="1"/>
  <c r="L385" i="15"/>
  <c r="M385" i="15" s="1"/>
  <c r="N385" i="15"/>
  <c r="P385" i="15" s="1"/>
  <c r="L386" i="15"/>
  <c r="N386" i="15"/>
  <c r="L387" i="15"/>
  <c r="T387" i="15" s="1"/>
  <c r="N387" i="15"/>
  <c r="P387" i="15" s="1"/>
  <c r="L388" i="15"/>
  <c r="M388" i="15" s="1"/>
  <c r="N388" i="15"/>
  <c r="P388" i="15" s="1"/>
  <c r="L389" i="15"/>
  <c r="M389" i="15" s="1"/>
  <c r="N389" i="15"/>
  <c r="L390" i="15"/>
  <c r="M390" i="15" s="1"/>
  <c r="R390" i="15" s="1"/>
  <c r="N390" i="15"/>
  <c r="P390" i="15" s="1"/>
  <c r="L391" i="15"/>
  <c r="M391" i="15" s="1"/>
  <c r="N391" i="15"/>
  <c r="L392" i="15"/>
  <c r="M392" i="15" s="1"/>
  <c r="N392" i="15"/>
  <c r="L393" i="15"/>
  <c r="M393" i="15" s="1"/>
  <c r="R393" i="15" s="1"/>
  <c r="N393" i="15"/>
  <c r="O393" i="15" s="1"/>
  <c r="L394" i="15"/>
  <c r="M394" i="15" s="1"/>
  <c r="R394" i="15" s="1"/>
  <c r="N394" i="15"/>
  <c r="L395" i="15"/>
  <c r="N395" i="15"/>
  <c r="O395" i="15" s="1"/>
  <c r="L396" i="15"/>
  <c r="M396" i="15" s="1"/>
  <c r="N396" i="15"/>
  <c r="P396" i="15" s="1"/>
  <c r="L397" i="15"/>
  <c r="M397" i="15" s="1"/>
  <c r="N397" i="15"/>
  <c r="L398" i="15"/>
  <c r="T398" i="15" s="1"/>
  <c r="N398" i="15"/>
  <c r="P398" i="15" s="1"/>
  <c r="L399" i="15"/>
  <c r="N399" i="15"/>
  <c r="L400" i="15"/>
  <c r="M400" i="15" s="1"/>
  <c r="N400" i="15"/>
  <c r="O400" i="15" s="1"/>
  <c r="L401" i="15"/>
  <c r="N401" i="15"/>
  <c r="P401" i="15" s="1"/>
  <c r="L402" i="15"/>
  <c r="M402" i="15" s="1"/>
  <c r="N402" i="15"/>
  <c r="L403" i="15"/>
  <c r="T403" i="15" s="1"/>
  <c r="N403" i="15"/>
  <c r="O403" i="15" s="1"/>
  <c r="L404" i="15"/>
  <c r="M404" i="15" s="1"/>
  <c r="N404" i="15"/>
  <c r="O404" i="15" s="1"/>
  <c r="L405" i="15"/>
  <c r="M405" i="15" s="1"/>
  <c r="N405" i="15"/>
  <c r="O405" i="15" s="1"/>
  <c r="L406" i="15"/>
  <c r="N406" i="15"/>
  <c r="P406" i="15" s="1"/>
  <c r="L407" i="15"/>
  <c r="N407" i="15"/>
  <c r="L408" i="15"/>
  <c r="T408" i="15" s="1"/>
  <c r="N408" i="15"/>
  <c r="O408" i="15" s="1"/>
  <c r="L409" i="15"/>
  <c r="M409" i="15" s="1"/>
  <c r="R409" i="15" s="1"/>
  <c r="N409" i="15"/>
  <c r="P409" i="15" s="1"/>
  <c r="L410" i="15"/>
  <c r="M410" i="15" s="1"/>
  <c r="R410" i="15" s="1"/>
  <c r="N410" i="15"/>
  <c r="L411" i="15"/>
  <c r="N411" i="15"/>
  <c r="O411" i="15" s="1"/>
  <c r="L412" i="15"/>
  <c r="M412" i="15" s="1"/>
  <c r="N412" i="15"/>
  <c r="P412" i="15" s="1"/>
  <c r="L413" i="15"/>
  <c r="T413" i="15" s="1"/>
  <c r="N413" i="15"/>
  <c r="O413" i="15" s="1"/>
  <c r="L414" i="15"/>
  <c r="N414" i="15"/>
  <c r="L415" i="15"/>
  <c r="N415" i="15"/>
  <c r="L416" i="15"/>
  <c r="T416" i="15" s="1"/>
  <c r="N416" i="15"/>
  <c r="O416" i="15" s="1"/>
  <c r="L417" i="15"/>
  <c r="M417" i="15" s="1"/>
  <c r="R417" i="15" s="1"/>
  <c r="N417" i="15"/>
  <c r="O417" i="15" s="1"/>
  <c r="L418" i="15"/>
  <c r="N418" i="15"/>
  <c r="O418" i="15" s="1"/>
  <c r="L419" i="15"/>
  <c r="M419" i="15" s="1"/>
  <c r="R419" i="15" s="1"/>
  <c r="N419" i="15"/>
  <c r="O419" i="15" s="1"/>
  <c r="L420" i="15"/>
  <c r="N420" i="15"/>
  <c r="L421" i="15"/>
  <c r="N421" i="15"/>
  <c r="L422" i="15"/>
  <c r="T422" i="15" s="1"/>
  <c r="N422" i="15"/>
  <c r="L423" i="15"/>
  <c r="T423" i="15" s="1"/>
  <c r="N423" i="15"/>
  <c r="L424" i="15"/>
  <c r="N424" i="15"/>
  <c r="O424" i="15" s="1"/>
  <c r="L425" i="15"/>
  <c r="M425" i="15" s="1"/>
  <c r="R425" i="15" s="1"/>
  <c r="N425" i="15"/>
  <c r="O425" i="15" s="1"/>
  <c r="L426" i="15"/>
  <c r="M426" i="15" s="1"/>
  <c r="R426" i="15" s="1"/>
  <c r="N426" i="15"/>
  <c r="O426" i="15" s="1"/>
  <c r="L427" i="15"/>
  <c r="M427" i="15" s="1"/>
  <c r="N427" i="15"/>
  <c r="P427" i="15" s="1"/>
  <c r="L428" i="15"/>
  <c r="N428" i="15"/>
  <c r="L429" i="15"/>
  <c r="M429" i="15" s="1"/>
  <c r="N429" i="15"/>
  <c r="P429" i="15" s="1"/>
  <c r="L430" i="15"/>
  <c r="N430" i="15"/>
  <c r="P430" i="15" s="1"/>
  <c r="L431" i="15"/>
  <c r="M431" i="15" s="1"/>
  <c r="R431" i="15" s="1"/>
  <c r="N431" i="15"/>
  <c r="L432" i="15"/>
  <c r="M432" i="15" s="1"/>
  <c r="R432" i="15" s="1"/>
  <c r="N432" i="15"/>
  <c r="O432" i="15" s="1"/>
  <c r="L433" i="15"/>
  <c r="M433" i="15" s="1"/>
  <c r="R433" i="15" s="1"/>
  <c r="N433" i="15"/>
  <c r="P433" i="15" s="1"/>
  <c r="L434" i="15"/>
  <c r="M434" i="15" s="1"/>
  <c r="N434" i="15"/>
  <c r="L435" i="15"/>
  <c r="M435" i="15" s="1"/>
  <c r="N435" i="15"/>
  <c r="P435" i="15" s="1"/>
  <c r="L436" i="15"/>
  <c r="T436" i="15" s="1"/>
  <c r="N436" i="15"/>
  <c r="O436" i="15" s="1"/>
  <c r="L437" i="15"/>
  <c r="T437" i="15" s="1"/>
  <c r="N437" i="15"/>
  <c r="O437" i="15" s="1"/>
  <c r="L438" i="15"/>
  <c r="M438" i="15" s="1"/>
  <c r="R438" i="15" s="1"/>
  <c r="N438" i="15"/>
  <c r="O438" i="15" s="1"/>
  <c r="L439" i="15"/>
  <c r="T439" i="15" s="1"/>
  <c r="N439" i="15"/>
  <c r="P439" i="15" s="1"/>
  <c r="L440" i="15"/>
  <c r="T440" i="15" s="1"/>
  <c r="N440" i="15"/>
  <c r="O440" i="15" s="1"/>
  <c r="L441" i="15"/>
  <c r="T441" i="15" s="1"/>
  <c r="N441" i="15"/>
  <c r="O441" i="15" s="1"/>
  <c r="L442" i="15"/>
  <c r="M442" i="15" s="1"/>
  <c r="R442" i="15" s="1"/>
  <c r="N442" i="15"/>
  <c r="O442" i="15" s="1"/>
  <c r="L443" i="15"/>
  <c r="T443" i="15" s="1"/>
  <c r="N443" i="15"/>
  <c r="O443" i="15" s="1"/>
  <c r="L444" i="15"/>
  <c r="M444" i="15" s="1"/>
  <c r="N444" i="15"/>
  <c r="P444" i="15" s="1"/>
  <c r="L445" i="15"/>
  <c r="M445" i="15" s="1"/>
  <c r="N445" i="15"/>
  <c r="P445" i="15" s="1"/>
  <c r="L446" i="15"/>
  <c r="M446" i="15" s="1"/>
  <c r="R446" i="15" s="1"/>
  <c r="N446" i="15"/>
  <c r="L447" i="15"/>
  <c r="M447" i="15" s="1"/>
  <c r="N447" i="15"/>
  <c r="P447" i="15" s="1"/>
  <c r="L448" i="15"/>
  <c r="M448" i="15" s="1"/>
  <c r="N448" i="15"/>
  <c r="O448" i="15" s="1"/>
  <c r="L449" i="15"/>
  <c r="M449" i="15" s="1"/>
  <c r="N449" i="15"/>
  <c r="P449" i="15" s="1"/>
  <c r="L450" i="15"/>
  <c r="T450" i="15" s="1"/>
  <c r="N450" i="15"/>
  <c r="L451" i="15"/>
  <c r="M451" i="15" s="1"/>
  <c r="N451" i="15"/>
  <c r="O451" i="15" s="1"/>
  <c r="L452" i="15"/>
  <c r="M452" i="15" s="1"/>
  <c r="R452" i="15" s="1"/>
  <c r="N452" i="15"/>
  <c r="P452" i="15" s="1"/>
  <c r="L453" i="15"/>
  <c r="M453" i="15" s="1"/>
  <c r="N453" i="15"/>
  <c r="P453" i="15" s="1"/>
  <c r="L454" i="15"/>
  <c r="M454" i="15" s="1"/>
  <c r="R454" i="15" s="1"/>
  <c r="N454" i="15"/>
  <c r="O454" i="15" s="1"/>
  <c r="L455" i="15"/>
  <c r="M455" i="15" s="1"/>
  <c r="N455" i="15"/>
  <c r="P455" i="15" s="1"/>
  <c r="L456" i="15"/>
  <c r="N456" i="15"/>
  <c r="L457" i="15"/>
  <c r="M457" i="15" s="1"/>
  <c r="N457" i="15"/>
  <c r="P457" i="15" s="1"/>
  <c r="L458" i="15"/>
  <c r="M458" i="15" s="1"/>
  <c r="N458" i="15"/>
  <c r="L459" i="15"/>
  <c r="T459" i="15" s="1"/>
  <c r="N459" i="15"/>
  <c r="O459" i="15" s="1"/>
  <c r="L460" i="15"/>
  <c r="M460" i="15" s="1"/>
  <c r="R460" i="15" s="1"/>
  <c r="N460" i="15"/>
  <c r="O460" i="15" s="1"/>
  <c r="L461" i="15"/>
  <c r="M461" i="15" s="1"/>
  <c r="R461" i="15" s="1"/>
  <c r="N461" i="15"/>
  <c r="P461" i="15" s="1"/>
  <c r="L462" i="15"/>
  <c r="M462" i="15" s="1"/>
  <c r="R462" i="15" s="1"/>
  <c r="N462" i="15"/>
  <c r="O462" i="15" s="1"/>
  <c r="L463" i="15"/>
  <c r="T463" i="15" s="1"/>
  <c r="N463" i="15"/>
  <c r="P463" i="15" s="1"/>
  <c r="L464" i="15"/>
  <c r="M464" i="15" s="1"/>
  <c r="N464" i="15"/>
  <c r="P464" i="15" s="1"/>
  <c r="L465" i="15"/>
  <c r="M465" i="15" s="1"/>
  <c r="N465" i="15"/>
  <c r="P465" i="15" s="1"/>
  <c r="L466" i="15"/>
  <c r="M466" i="15" s="1"/>
  <c r="R466" i="15" s="1"/>
  <c r="N466" i="15"/>
  <c r="L467" i="15"/>
  <c r="M467" i="15" s="1"/>
  <c r="N467" i="15"/>
  <c r="O467" i="15" s="1"/>
  <c r="L468" i="15"/>
  <c r="M468" i="15" s="1"/>
  <c r="N468" i="15"/>
  <c r="O468" i="15" s="1"/>
  <c r="L469" i="15"/>
  <c r="M469" i="15" s="1"/>
  <c r="N469" i="15"/>
  <c r="P469" i="15" s="1"/>
  <c r="L470" i="15"/>
  <c r="M470" i="15" s="1"/>
  <c r="R470" i="15" s="1"/>
  <c r="N470" i="15"/>
  <c r="O470" i="15" s="1"/>
  <c r="L471" i="15"/>
  <c r="M471" i="15" s="1"/>
  <c r="N471" i="15"/>
  <c r="P471" i="15" s="1"/>
  <c r="L472" i="15"/>
  <c r="M472" i="15" s="1"/>
  <c r="N472" i="15"/>
  <c r="P472" i="15" s="1"/>
  <c r="L473" i="15"/>
  <c r="T473" i="15" s="1"/>
  <c r="N473" i="15"/>
  <c r="P473" i="15" s="1"/>
  <c r="L474" i="15"/>
  <c r="N474" i="15"/>
  <c r="L475" i="15"/>
  <c r="M475" i="15" s="1"/>
  <c r="R475" i="15" s="1"/>
  <c r="N475" i="15"/>
  <c r="O475" i="15" s="1"/>
  <c r="L476" i="15"/>
  <c r="M476" i="15" s="1"/>
  <c r="R476" i="15" s="1"/>
  <c r="N476" i="15"/>
  <c r="P476" i="15" s="1"/>
  <c r="L477" i="15"/>
  <c r="M477" i="15" s="1"/>
  <c r="R477" i="15" s="1"/>
  <c r="N477" i="15"/>
  <c r="P477" i="15" s="1"/>
  <c r="L478" i="15"/>
  <c r="M478" i="15" s="1"/>
  <c r="R478" i="15" s="1"/>
  <c r="N478" i="15"/>
  <c r="O478" i="15" s="1"/>
  <c r="L479" i="15"/>
  <c r="M479" i="15" s="1"/>
  <c r="N479" i="15"/>
  <c r="P479" i="15" s="1"/>
  <c r="L480" i="15"/>
  <c r="N480" i="15"/>
  <c r="O480" i="15" s="1"/>
  <c r="L481" i="15"/>
  <c r="T481" i="15" s="1"/>
  <c r="N481" i="15"/>
  <c r="L482" i="15"/>
  <c r="T482" i="15" s="1"/>
  <c r="N482" i="15"/>
  <c r="L483" i="15"/>
  <c r="T483" i="15" s="1"/>
  <c r="N483" i="15"/>
  <c r="O483" i="15" s="1"/>
  <c r="L484" i="15"/>
  <c r="M484" i="15" s="1"/>
  <c r="N484" i="15"/>
  <c r="O484" i="15" s="1"/>
  <c r="L485" i="15"/>
  <c r="M485" i="15" s="1"/>
  <c r="R485" i="15" s="1"/>
  <c r="N485" i="15"/>
  <c r="P485" i="15" s="1"/>
  <c r="L486" i="15"/>
  <c r="M486" i="15" s="1"/>
  <c r="N486" i="15"/>
  <c r="O486" i="15" s="1"/>
  <c r="L487" i="15"/>
  <c r="T487" i="15" s="1"/>
  <c r="N487" i="15"/>
  <c r="P487" i="15" s="1"/>
  <c r="L488" i="15"/>
  <c r="M488" i="15" s="1"/>
  <c r="N488" i="15"/>
  <c r="P488" i="15" s="1"/>
  <c r="L489" i="15"/>
  <c r="M489" i="15" s="1"/>
  <c r="R489" i="15" s="1"/>
  <c r="N489" i="15"/>
  <c r="P489" i="15" s="1"/>
  <c r="L490" i="15"/>
  <c r="T490" i="15" s="1"/>
  <c r="N490" i="15"/>
  <c r="L491" i="15"/>
  <c r="M491" i="15" s="1"/>
  <c r="R491" i="15" s="1"/>
  <c r="N491" i="15"/>
  <c r="O491" i="15" s="1"/>
  <c r="L492" i="15"/>
  <c r="N492" i="15"/>
  <c r="O492" i="15" s="1"/>
  <c r="L493" i="15"/>
  <c r="M493" i="15" s="1"/>
  <c r="N493" i="15"/>
  <c r="L494" i="15"/>
  <c r="T494" i="15" s="1"/>
  <c r="N494" i="15"/>
  <c r="L495" i="15"/>
  <c r="T495" i="15" s="1"/>
  <c r="N495" i="15"/>
  <c r="O495" i="15" s="1"/>
  <c r="L496" i="15"/>
  <c r="M496" i="15" s="1"/>
  <c r="N496" i="15"/>
  <c r="P496" i="15" s="1"/>
  <c r="L497" i="15"/>
  <c r="T497" i="15" s="1"/>
  <c r="N497" i="15"/>
  <c r="O497" i="15" s="1"/>
  <c r="L498" i="15"/>
  <c r="M498" i="15" s="1"/>
  <c r="N498" i="15"/>
  <c r="P498" i="15" s="1"/>
  <c r="L499" i="15"/>
  <c r="M499" i="15" s="1"/>
  <c r="R499" i="15" s="1"/>
  <c r="N499" i="15"/>
  <c r="O499" i="15" s="1"/>
  <c r="L500" i="15"/>
  <c r="M500" i="15" s="1"/>
  <c r="R500" i="15" s="1"/>
  <c r="N500" i="15"/>
  <c r="O500" i="15" s="1"/>
  <c r="L501" i="15"/>
  <c r="M501" i="15" s="1"/>
  <c r="R501" i="15" s="1"/>
  <c r="N501" i="15"/>
  <c r="O501" i="15" s="1"/>
  <c r="L502" i="15"/>
  <c r="T502" i="15" s="1"/>
  <c r="N502" i="15"/>
  <c r="O502" i="15" s="1"/>
  <c r="L503" i="15"/>
  <c r="T503" i="15" s="1"/>
  <c r="N503" i="15"/>
  <c r="P503" i="15" s="1"/>
  <c r="L504" i="15"/>
  <c r="T504" i="15" s="1"/>
  <c r="N504" i="15"/>
  <c r="P504" i="15" s="1"/>
  <c r="L505" i="15"/>
  <c r="T505" i="15" s="1"/>
  <c r="N505" i="15"/>
  <c r="P505" i="15" s="1"/>
  <c r="L506" i="15"/>
  <c r="T506" i="15" s="1"/>
  <c r="N506" i="15"/>
  <c r="P506" i="15" s="1"/>
  <c r="L507" i="15"/>
  <c r="T507" i="15" s="1"/>
  <c r="N507" i="15"/>
  <c r="O507" i="15" s="1"/>
  <c r="L508" i="15"/>
  <c r="T508" i="15" s="1"/>
  <c r="N508" i="15"/>
  <c r="O508" i="15" s="1"/>
  <c r="L509" i="15"/>
  <c r="M509" i="15" s="1"/>
  <c r="R509" i="15" s="1"/>
  <c r="N509" i="15"/>
  <c r="O509" i="15" s="1"/>
  <c r="L510" i="15"/>
  <c r="M510" i="15" s="1"/>
  <c r="R510" i="15" s="1"/>
  <c r="N510" i="15"/>
  <c r="P510" i="15" s="1"/>
  <c r="L511" i="15"/>
  <c r="M511" i="15" s="1"/>
  <c r="R511" i="15" s="1"/>
  <c r="N511" i="15"/>
  <c r="L512" i="15"/>
  <c r="T512" i="15" s="1"/>
  <c r="N512" i="15"/>
  <c r="P512" i="15" s="1"/>
  <c r="L513" i="15"/>
  <c r="M513" i="15" s="1"/>
  <c r="N513" i="15"/>
  <c r="O513" i="15" s="1"/>
  <c r="L514" i="15"/>
  <c r="M514" i="15" s="1"/>
  <c r="N514" i="15"/>
  <c r="P514" i="15" s="1"/>
  <c r="L515" i="15"/>
  <c r="M515" i="15" s="1"/>
  <c r="N515" i="15"/>
  <c r="L516" i="15"/>
  <c r="T516" i="15" s="1"/>
  <c r="N516" i="15"/>
  <c r="O516" i="15" s="1"/>
  <c r="L517" i="15"/>
  <c r="M517" i="15" s="1"/>
  <c r="N517" i="15"/>
  <c r="O517" i="15" s="1"/>
  <c r="L518" i="15"/>
  <c r="M518" i="15" s="1"/>
  <c r="R518" i="15" s="1"/>
  <c r="N518" i="15"/>
  <c r="P518" i="15" s="1"/>
  <c r="L519" i="15"/>
  <c r="T519" i="15" s="1"/>
  <c r="N519" i="15"/>
  <c r="L520" i="15"/>
  <c r="M520" i="15" s="1"/>
  <c r="N520" i="15"/>
  <c r="O520" i="15" s="1"/>
  <c r="L521" i="15"/>
  <c r="M521" i="15" s="1"/>
  <c r="N521" i="15"/>
  <c r="O521" i="15" s="1"/>
  <c r="L522" i="15"/>
  <c r="M522" i="15" s="1"/>
  <c r="R522" i="15" s="1"/>
  <c r="N522" i="15"/>
  <c r="P522" i="15" s="1"/>
  <c r="L523" i="15"/>
  <c r="M523" i="15" s="1"/>
  <c r="R523" i="15" s="1"/>
  <c r="N523" i="15"/>
  <c r="L524" i="15"/>
  <c r="T524" i="15" s="1"/>
  <c r="N524" i="15"/>
  <c r="P524" i="15" s="1"/>
  <c r="L525" i="15"/>
  <c r="M525" i="15" s="1"/>
  <c r="N525" i="15"/>
  <c r="P525" i="15" s="1"/>
  <c r="L526" i="15"/>
  <c r="M526" i="15" s="1"/>
  <c r="R526" i="15" s="1"/>
  <c r="N526" i="15"/>
  <c r="P526" i="15" s="1"/>
  <c r="L527" i="15"/>
  <c r="M527" i="15" s="1"/>
  <c r="N527" i="15"/>
  <c r="L528" i="15"/>
  <c r="M528" i="15" s="1"/>
  <c r="N528" i="15"/>
  <c r="O528" i="15" s="1"/>
  <c r="L529" i="15"/>
  <c r="M529" i="15" s="1"/>
  <c r="N529" i="15"/>
  <c r="O529" i="15" s="1"/>
  <c r="L530" i="15"/>
  <c r="M530" i="15" s="1"/>
  <c r="R530" i="15" s="1"/>
  <c r="N530" i="15"/>
  <c r="P530" i="15" s="1"/>
  <c r="L531" i="15"/>
  <c r="M531" i="15" s="1"/>
  <c r="N531" i="15"/>
  <c r="L532" i="15"/>
  <c r="M532" i="15" s="1"/>
  <c r="N532" i="15"/>
  <c r="O532" i="15" s="1"/>
  <c r="L533" i="15"/>
  <c r="M533" i="15" s="1"/>
  <c r="R533" i="15" s="1"/>
  <c r="N533" i="15"/>
  <c r="P533" i="15" s="1"/>
  <c r="L534" i="15"/>
  <c r="M534" i="15" s="1"/>
  <c r="N534" i="15"/>
  <c r="P534" i="15" s="1"/>
  <c r="L535" i="15"/>
  <c r="M535" i="15" s="1"/>
  <c r="R535" i="15" s="1"/>
  <c r="N535" i="15"/>
  <c r="O535" i="15" s="1"/>
  <c r="L536" i="15"/>
  <c r="T536" i="15" s="1"/>
  <c r="N536" i="15"/>
  <c r="O536" i="15" s="1"/>
  <c r="L537" i="15"/>
  <c r="M537" i="15" s="1"/>
  <c r="N537" i="15"/>
  <c r="O537" i="15" s="1"/>
  <c r="L538" i="15"/>
  <c r="M538" i="15" s="1"/>
  <c r="R538" i="15" s="1"/>
  <c r="N538" i="15"/>
  <c r="P538" i="15" s="1"/>
  <c r="L539" i="15"/>
  <c r="M539" i="15" s="1"/>
  <c r="R539" i="15" s="1"/>
  <c r="N539" i="15"/>
  <c r="L540" i="15"/>
  <c r="M540" i="15" s="1"/>
  <c r="R540" i="15" s="1"/>
  <c r="N540" i="15"/>
  <c r="O540" i="15" s="1"/>
  <c r="O525" i="15" l="1"/>
  <c r="T379" i="15"/>
  <c r="O388" i="15"/>
  <c r="T447" i="15"/>
  <c r="T345" i="15"/>
  <c r="P425" i="15"/>
  <c r="Q425" i="15" s="1"/>
  <c r="M408" i="15"/>
  <c r="R408" i="15" s="1"/>
  <c r="P404" i="15"/>
  <c r="Q404" i="15" s="1"/>
  <c r="M403" i="15"/>
  <c r="O401" i="15"/>
  <c r="P459" i="15"/>
  <c r="O533" i="15"/>
  <c r="P400" i="15"/>
  <c r="T317" i="15"/>
  <c r="M536" i="15"/>
  <c r="R536" i="15" s="1"/>
  <c r="O471" i="15"/>
  <c r="P468" i="15"/>
  <c r="T426" i="15"/>
  <c r="T380" i="15"/>
  <c r="Q342" i="15"/>
  <c r="T469" i="15"/>
  <c r="T435" i="15"/>
  <c r="T341" i="15"/>
  <c r="P528" i="15"/>
  <c r="Q528" i="15" s="1"/>
  <c r="M516" i="15"/>
  <c r="O512" i="15"/>
  <c r="M497" i="15"/>
  <c r="R497" i="15" s="1"/>
  <c r="T475" i="15"/>
  <c r="P470" i="15"/>
  <c r="M463" i="15"/>
  <c r="Q463" i="15" s="1"/>
  <c r="P448" i="15"/>
  <c r="P441" i="15"/>
  <c r="T429" i="15"/>
  <c r="M416" i="15"/>
  <c r="R416" i="15" s="1"/>
  <c r="M413" i="15"/>
  <c r="T400" i="15"/>
  <c r="T391" i="15"/>
  <c r="T381" i="15"/>
  <c r="P380" i="15"/>
  <c r="Q380" i="15" s="1"/>
  <c r="T318" i="15"/>
  <c r="T286" i="15"/>
  <c r="T427" i="15"/>
  <c r="T409" i="15"/>
  <c r="T382" i="15"/>
  <c r="T344" i="15"/>
  <c r="T329" i="15"/>
  <c r="T311" i="15"/>
  <c r="P276" i="15"/>
  <c r="O524" i="15"/>
  <c r="T468" i="15"/>
  <c r="P467" i="15"/>
  <c r="P462" i="15"/>
  <c r="M437" i="15"/>
  <c r="O412" i="15"/>
  <c r="O387" i="15"/>
  <c r="P348" i="15"/>
  <c r="P345" i="15"/>
  <c r="O314" i="15"/>
  <c r="T377" i="15"/>
  <c r="T489" i="15"/>
  <c r="T470" i="15"/>
  <c r="T410" i="15"/>
  <c r="T520" i="15"/>
  <c r="T484" i="15"/>
  <c r="T460" i="15"/>
  <c r="T455" i="15"/>
  <c r="Q409" i="15"/>
  <c r="O377" i="15"/>
  <c r="T362" i="15"/>
  <c r="T353" i="15"/>
  <c r="T339" i="15"/>
  <c r="T332" i="15"/>
  <c r="T319" i="15"/>
  <c r="T307" i="15"/>
  <c r="M302" i="15"/>
  <c r="P300" i="15"/>
  <c r="P520" i="15"/>
  <c r="M519" i="15"/>
  <c r="R519" i="15" s="1"/>
  <c r="T517" i="15"/>
  <c r="T511" i="15"/>
  <c r="Q485" i="15"/>
  <c r="T449" i="15"/>
  <c r="T431" i="15"/>
  <c r="T425" i="15"/>
  <c r="M398" i="15"/>
  <c r="R398" i="15" s="1"/>
  <c r="T384" i="15"/>
  <c r="T358" i="15"/>
  <c r="O340" i="15"/>
  <c r="O337" i="15"/>
  <c r="T314" i="15"/>
  <c r="T313" i="15"/>
  <c r="T308" i="15"/>
  <c r="T296" i="15"/>
  <c r="P502" i="15"/>
  <c r="P495" i="15"/>
  <c r="P492" i="15"/>
  <c r="T465" i="15"/>
  <c r="O449" i="15"/>
  <c r="T444" i="15"/>
  <c r="O435" i="15"/>
  <c r="T323" i="15"/>
  <c r="T298" i="15"/>
  <c r="T276" i="15"/>
  <c r="O274" i="15"/>
  <c r="T268" i="15"/>
  <c r="P265" i="15"/>
  <c r="Q265" i="15" s="1"/>
  <c r="T530" i="15"/>
  <c r="P517" i="15"/>
  <c r="T462" i="15"/>
  <c r="T457" i="15"/>
  <c r="Q444" i="15"/>
  <c r="O429" i="15"/>
  <c r="T404" i="15"/>
  <c r="T389" i="15"/>
  <c r="P384" i="15"/>
  <c r="T371" i="15"/>
  <c r="T364" i="15"/>
  <c r="T340" i="15"/>
  <c r="M326" i="15"/>
  <c r="Q326" i="15" s="1"/>
  <c r="T315" i="15"/>
  <c r="M279" i="15"/>
  <c r="R279" i="15" s="1"/>
  <c r="O268" i="15"/>
  <c r="T478" i="15"/>
  <c r="T454" i="15"/>
  <c r="T448" i="15"/>
  <c r="P411" i="15"/>
  <c r="O409" i="15"/>
  <c r="O396" i="15"/>
  <c r="T393" i="15"/>
  <c r="T376" i="15"/>
  <c r="T373" i="15"/>
  <c r="T342" i="15"/>
  <c r="O325" i="15"/>
  <c r="P317" i="15"/>
  <c r="Q317" i="15" s="1"/>
  <c r="T297" i="15"/>
  <c r="T287" i="15"/>
  <c r="T281" i="15"/>
  <c r="T526" i="15"/>
  <c r="P376" i="15"/>
  <c r="Q358" i="15"/>
  <c r="T354" i="15"/>
  <c r="T352" i="15"/>
  <c r="O349" i="15"/>
  <c r="T346" i="15"/>
  <c r="T327" i="15"/>
  <c r="M303" i="15"/>
  <c r="R303" i="15" s="1"/>
  <c r="O297" i="15"/>
  <c r="M278" i="15"/>
  <c r="T269" i="15"/>
  <c r="O526" i="15"/>
  <c r="P516" i="15"/>
  <c r="Q516" i="15" s="1"/>
  <c r="T510" i="15"/>
  <c r="P507" i="15"/>
  <c r="T493" i="15"/>
  <c r="T466" i="15"/>
  <c r="T461" i="15"/>
  <c r="O445" i="15"/>
  <c r="M436" i="15"/>
  <c r="R436" i="15" s="1"/>
  <c r="O430" i="15"/>
  <c r="T405" i="15"/>
  <c r="P393" i="15"/>
  <c r="T390" i="15"/>
  <c r="O385" i="15"/>
  <c r="P360" i="15"/>
  <c r="T357" i="15"/>
  <c r="O352" i="15"/>
  <c r="T321" i="15"/>
  <c r="P269" i="15"/>
  <c r="O510" i="15"/>
  <c r="M490" i="15"/>
  <c r="R490" i="15" s="1"/>
  <c r="P484" i="15"/>
  <c r="Q484" i="15" s="1"/>
  <c r="T412" i="15"/>
  <c r="P405" i="15"/>
  <c r="Q405" i="15" s="1"/>
  <c r="P403" i="15"/>
  <c r="P395" i="15"/>
  <c r="O390" i="15"/>
  <c r="P372" i="15"/>
  <c r="P339" i="15"/>
  <c r="O293" i="15"/>
  <c r="Q462" i="15"/>
  <c r="T299" i="15"/>
  <c r="T509" i="15"/>
  <c r="T500" i="15"/>
  <c r="Q498" i="15"/>
  <c r="T477" i="15"/>
  <c r="T417" i="15"/>
  <c r="T375" i="15"/>
  <c r="T374" i="15"/>
  <c r="P357" i="15"/>
  <c r="Q354" i="15"/>
  <c r="Q346" i="15"/>
  <c r="P344" i="15"/>
  <c r="T330" i="15"/>
  <c r="T322" i="15"/>
  <c r="P321" i="15"/>
  <c r="T309" i="15"/>
  <c r="T305" i="15"/>
  <c r="T304" i="15"/>
  <c r="T301" i="15"/>
  <c r="T289" i="15"/>
  <c r="T282" i="15"/>
  <c r="T275" i="15"/>
  <c r="T271" i="15"/>
  <c r="O266" i="15"/>
  <c r="T263" i="15"/>
  <c r="P536" i="15"/>
  <c r="T531" i="15"/>
  <c r="O530" i="15"/>
  <c r="T529" i="15"/>
  <c r="P513" i="15"/>
  <c r="P508" i="15"/>
  <c r="P480" i="15"/>
  <c r="O477" i="15"/>
  <c r="T471" i="15"/>
  <c r="Q461" i="15"/>
  <c r="P460" i="15"/>
  <c r="O455" i="15"/>
  <c r="P451" i="15"/>
  <c r="Q451" i="15" s="1"/>
  <c r="O447" i="15"/>
  <c r="T446" i="15"/>
  <c r="T442" i="15"/>
  <c r="P418" i="15"/>
  <c r="P416" i="15"/>
  <c r="Q416" i="15" s="1"/>
  <c r="O364" i="15"/>
  <c r="T363" i="15"/>
  <c r="O362" i="15"/>
  <c r="O361" i="15"/>
  <c r="M359" i="15"/>
  <c r="R359" i="15" s="1"/>
  <c r="R354" i="15"/>
  <c r="T350" i="15"/>
  <c r="R346" i="15"/>
  <c r="T333" i="15"/>
  <c r="O332" i="15"/>
  <c r="T331" i="15"/>
  <c r="P329" i="15"/>
  <c r="P328" i="15"/>
  <c r="Q328" i="15" s="1"/>
  <c r="T325" i="15"/>
  <c r="P309" i="15"/>
  <c r="P308" i="15"/>
  <c r="O306" i="15"/>
  <c r="P305" i="15"/>
  <c r="P304" i="15"/>
  <c r="Q304" i="15" s="1"/>
  <c r="O301" i="15"/>
  <c r="T295" i="15"/>
  <c r="T290" i="15"/>
  <c r="O285" i="15"/>
  <c r="T272" i="15"/>
  <c r="T535" i="15"/>
  <c r="P532" i="15"/>
  <c r="Q532" i="15" s="1"/>
  <c r="M524" i="15"/>
  <c r="Q524" i="15" s="1"/>
  <c r="M512" i="15"/>
  <c r="P509" i="15"/>
  <c r="Q509" i="15" s="1"/>
  <c r="P500" i="15"/>
  <c r="Q500" i="15" s="1"/>
  <c r="T491" i="15"/>
  <c r="O489" i="15"/>
  <c r="T472" i="15"/>
  <c r="O463" i="15"/>
  <c r="O457" i="15"/>
  <c r="P454" i="15"/>
  <c r="Q454" i="15" s="1"/>
  <c r="T453" i="15"/>
  <c r="O452" i="15"/>
  <c r="Q447" i="15"/>
  <c r="P443" i="15"/>
  <c r="P437" i="15"/>
  <c r="P436" i="15"/>
  <c r="O427" i="15"/>
  <c r="P424" i="15"/>
  <c r="M423" i="15"/>
  <c r="R423" i="15" s="1"/>
  <c r="P419" i="15"/>
  <c r="Q419" i="15" s="1"/>
  <c r="P413" i="15"/>
  <c r="Q413" i="15" s="1"/>
  <c r="P408" i="15"/>
  <c r="O398" i="15"/>
  <c r="T394" i="15"/>
  <c r="M387" i="15"/>
  <c r="R387" i="15" s="1"/>
  <c r="O382" i="15"/>
  <c r="T370" i="15"/>
  <c r="O354" i="15"/>
  <c r="O346" i="15"/>
  <c r="P336" i="15"/>
  <c r="Q514" i="15"/>
  <c r="R514" i="15"/>
  <c r="R534" i="15"/>
  <c r="Q534" i="15"/>
  <c r="P540" i="15"/>
  <c r="Q540" i="15" s="1"/>
  <c r="T528" i="15"/>
  <c r="T518" i="15"/>
  <c r="T539" i="15"/>
  <c r="T538" i="15"/>
  <c r="T534" i="15"/>
  <c r="T532" i="15"/>
  <c r="P529" i="15"/>
  <c r="T527" i="15"/>
  <c r="T522" i="15"/>
  <c r="O518" i="15"/>
  <c r="O514" i="15"/>
  <c r="T513" i="15"/>
  <c r="Q510" i="15"/>
  <c r="O506" i="15"/>
  <c r="O505" i="15"/>
  <c r="O504" i="15"/>
  <c r="O503" i="15"/>
  <c r="M502" i="15"/>
  <c r="R502" i="15" s="1"/>
  <c r="O496" i="15"/>
  <c r="M495" i="15"/>
  <c r="M494" i="15"/>
  <c r="R494" i="15" s="1"/>
  <c r="O487" i="15"/>
  <c r="T486" i="15"/>
  <c r="T485" i="15"/>
  <c r="M483" i="15"/>
  <c r="M482" i="15"/>
  <c r="R482" i="15" s="1"/>
  <c r="M481" i="15"/>
  <c r="R481" i="15" s="1"/>
  <c r="O479" i="15"/>
  <c r="Q477" i="15"/>
  <c r="O476" i="15"/>
  <c r="P475" i="15"/>
  <c r="M473" i="15"/>
  <c r="Q473" i="15" s="1"/>
  <c r="O472" i="15"/>
  <c r="O469" i="15"/>
  <c r="T467" i="15"/>
  <c r="O461" i="15"/>
  <c r="Q460" i="15"/>
  <c r="Q453" i="15"/>
  <c r="O444" i="15"/>
  <c r="M443" i="15"/>
  <c r="R443" i="15" s="1"/>
  <c r="P442" i="15"/>
  <c r="Q442" i="15" s="1"/>
  <c r="M441" i="15"/>
  <c r="M440" i="15"/>
  <c r="R440" i="15" s="1"/>
  <c r="M439" i="15"/>
  <c r="R439" i="15" s="1"/>
  <c r="P438" i="15"/>
  <c r="O433" i="15"/>
  <c r="P432" i="15"/>
  <c r="M422" i="15"/>
  <c r="R422" i="15" s="1"/>
  <c r="O420" i="15"/>
  <c r="P420" i="15"/>
  <c r="P417" i="15"/>
  <c r="Q417" i="15" s="1"/>
  <c r="O410" i="15"/>
  <c r="P410" i="15"/>
  <c r="Q410" i="15" s="1"/>
  <c r="T407" i="15"/>
  <c r="M407" i="15"/>
  <c r="M401" i="15"/>
  <c r="R401" i="15" s="1"/>
  <c r="T401" i="15"/>
  <c r="O379" i="15"/>
  <c r="P379" i="15"/>
  <c r="Q379" i="15" s="1"/>
  <c r="T525" i="15"/>
  <c r="Q427" i="15"/>
  <c r="M418" i="15"/>
  <c r="T418" i="15"/>
  <c r="M411" i="15"/>
  <c r="T411" i="15"/>
  <c r="T397" i="15"/>
  <c r="M395" i="15"/>
  <c r="Q395" i="15" s="1"/>
  <c r="T395" i="15"/>
  <c r="M383" i="15"/>
  <c r="T383" i="15"/>
  <c r="Q366" i="15"/>
  <c r="R366" i="15"/>
  <c r="T540" i="15"/>
  <c r="O538" i="15"/>
  <c r="P537" i="15"/>
  <c r="Q537" i="15" s="1"/>
  <c r="O534" i="15"/>
  <c r="T533" i="15"/>
  <c r="Q526" i="15"/>
  <c r="O522" i="15"/>
  <c r="P521" i="15"/>
  <c r="Q521" i="15" s="1"/>
  <c r="T514" i="15"/>
  <c r="T501" i="15"/>
  <c r="P491" i="15"/>
  <c r="Q491" i="15" s="1"/>
  <c r="M487" i="15"/>
  <c r="R487" i="15" s="1"/>
  <c r="P483" i="15"/>
  <c r="T479" i="15"/>
  <c r="O465" i="15"/>
  <c r="O464" i="15"/>
  <c r="O453" i="15"/>
  <c r="T445" i="15"/>
  <c r="T438" i="15"/>
  <c r="T419" i="15"/>
  <c r="M406" i="15"/>
  <c r="Q406" i="15" s="1"/>
  <c r="T406" i="15"/>
  <c r="T402" i="15"/>
  <c r="O397" i="15"/>
  <c r="P397" i="15"/>
  <c r="Q397" i="15" s="1"/>
  <c r="T392" i="15"/>
  <c r="O389" i="15"/>
  <c r="P389" i="15"/>
  <c r="Q389" i="15" s="1"/>
  <c r="M386" i="15"/>
  <c r="R386" i="15" s="1"/>
  <c r="T386" i="15"/>
  <c r="Q338" i="15"/>
  <c r="R338" i="15"/>
  <c r="Q518" i="15"/>
  <c r="T515" i="15"/>
  <c r="R498" i="15"/>
  <c r="Q470" i="15"/>
  <c r="Q437" i="15"/>
  <c r="T434" i="15"/>
  <c r="M424" i="15"/>
  <c r="R424" i="15" s="1"/>
  <c r="T424" i="15"/>
  <c r="P422" i="15"/>
  <c r="O422" i="15"/>
  <c r="M421" i="15"/>
  <c r="R421" i="15" s="1"/>
  <c r="T421" i="15"/>
  <c r="T414" i="15"/>
  <c r="M414" i="15"/>
  <c r="O392" i="15"/>
  <c r="P392" i="15"/>
  <c r="Q412" i="15"/>
  <c r="P373" i="15"/>
  <c r="Q373" i="15" s="1"/>
  <c r="T369" i="15"/>
  <c r="T368" i="15"/>
  <c r="O366" i="15"/>
  <c r="P363" i="15"/>
  <c r="T356" i="15"/>
  <c r="P355" i="15"/>
  <c r="Q355" i="15" s="1"/>
  <c r="T347" i="15"/>
  <c r="O338" i="15"/>
  <c r="T337" i="15"/>
  <c r="T335" i="15"/>
  <c r="T334" i="15"/>
  <c r="Q330" i="15"/>
  <c r="T324" i="15"/>
  <c r="O322" i="15"/>
  <c r="P320" i="15"/>
  <c r="T316" i="15"/>
  <c r="M310" i="15"/>
  <c r="P296" i="15"/>
  <c r="Q296" i="15" s="1"/>
  <c r="T294" i="15"/>
  <c r="T293" i="15"/>
  <c r="T292" i="15"/>
  <c r="T284" i="15"/>
  <c r="M270" i="15"/>
  <c r="R270" i="15" s="1"/>
  <c r="T266" i="15"/>
  <c r="T265" i="15"/>
  <c r="T264" i="15"/>
  <c r="P368" i="15"/>
  <c r="T366" i="15"/>
  <c r="P365" i="15"/>
  <c r="Q365" i="15" s="1"/>
  <c r="P356" i="15"/>
  <c r="P353" i="15"/>
  <c r="Q353" i="15" s="1"/>
  <c r="T343" i="15"/>
  <c r="R342" i="15"/>
  <c r="Q339" i="15"/>
  <c r="T338" i="15"/>
  <c r="P333" i="15"/>
  <c r="P324" i="15"/>
  <c r="P316" i="15"/>
  <c r="P313" i="15"/>
  <c r="Q313" i="15" s="1"/>
  <c r="P292" i="15"/>
  <c r="Q292" i="15" s="1"/>
  <c r="T288" i="15"/>
  <c r="P284" i="15"/>
  <c r="Q284" i="15" s="1"/>
  <c r="T280" i="15"/>
  <c r="P277" i="15"/>
  <c r="T267" i="15"/>
  <c r="T378" i="15"/>
  <c r="P367" i="15"/>
  <c r="T355" i="15"/>
  <c r="T349" i="15"/>
  <c r="T348" i="15"/>
  <c r="P347" i="15"/>
  <c r="Q347" i="15" s="1"/>
  <c r="O341" i="15"/>
  <c r="T336" i="15"/>
  <c r="O330" i="15"/>
  <c r="T328" i="15"/>
  <c r="P312" i="15"/>
  <c r="Q312" i="15" s="1"/>
  <c r="T306" i="15"/>
  <c r="T300" i="15"/>
  <c r="O298" i="15"/>
  <c r="T291" i="15"/>
  <c r="O290" i="15"/>
  <c r="P289" i="15"/>
  <c r="T283" i="15"/>
  <c r="O282" i="15"/>
  <c r="P281" i="15"/>
  <c r="Q281" i="15" s="1"/>
  <c r="T274" i="15"/>
  <c r="T273" i="15"/>
  <c r="R528" i="15"/>
  <c r="R445" i="15"/>
  <c r="Q445" i="15"/>
  <c r="Q276" i="15"/>
  <c r="R276" i="15"/>
  <c r="O523" i="15"/>
  <c r="P523" i="15"/>
  <c r="Q523" i="15" s="1"/>
  <c r="R493" i="15"/>
  <c r="R471" i="15"/>
  <c r="Q471" i="15"/>
  <c r="O466" i="15"/>
  <c r="P466" i="15"/>
  <c r="Q466" i="15" s="1"/>
  <c r="T537" i="15"/>
  <c r="Q530" i="15"/>
  <c r="O527" i="15"/>
  <c r="P527" i="15"/>
  <c r="Q527" i="15" s="1"/>
  <c r="T521" i="15"/>
  <c r="O456" i="15"/>
  <c r="P456" i="15"/>
  <c r="M428" i="15"/>
  <c r="T428" i="15"/>
  <c r="R512" i="15"/>
  <c r="T474" i="15"/>
  <c r="M474" i="15"/>
  <c r="R524" i="15"/>
  <c r="Q517" i="15"/>
  <c r="R517" i="15"/>
  <c r="Q513" i="15"/>
  <c r="R513" i="15"/>
  <c r="M492" i="15"/>
  <c r="T492" i="15"/>
  <c r="O446" i="15"/>
  <c r="P446" i="15"/>
  <c r="Q446" i="15" s="1"/>
  <c r="O531" i="15"/>
  <c r="P531" i="15"/>
  <c r="Q531" i="15" s="1"/>
  <c r="R516" i="15"/>
  <c r="R458" i="15"/>
  <c r="O482" i="15"/>
  <c r="P482" i="15"/>
  <c r="R402" i="15"/>
  <c r="R537" i="15"/>
  <c r="R532" i="15"/>
  <c r="R521" i="15"/>
  <c r="R515" i="15"/>
  <c r="O488" i="15"/>
  <c r="M480" i="15"/>
  <c r="T480" i="15"/>
  <c r="R467" i="15"/>
  <c r="Q467" i="15"/>
  <c r="R451" i="15"/>
  <c r="T430" i="15"/>
  <c r="M430" i="15"/>
  <c r="Q469" i="15"/>
  <c r="R469" i="15"/>
  <c r="Q274" i="15"/>
  <c r="R274" i="15"/>
  <c r="R520" i="15"/>
  <c r="O494" i="15"/>
  <c r="P494" i="15"/>
  <c r="R525" i="15"/>
  <c r="Q525" i="15"/>
  <c r="Q512" i="15"/>
  <c r="O511" i="15"/>
  <c r="P511" i="15"/>
  <c r="Q511" i="15" s="1"/>
  <c r="Q465" i="15"/>
  <c r="R465" i="15"/>
  <c r="Q538" i="15"/>
  <c r="P535" i="15"/>
  <c r="Q535" i="15" s="1"/>
  <c r="Q533" i="15"/>
  <c r="Q529" i="15"/>
  <c r="R529" i="15"/>
  <c r="Q522" i="15"/>
  <c r="Q520" i="15"/>
  <c r="O519" i="15"/>
  <c r="P519" i="15"/>
  <c r="O515" i="15"/>
  <c r="P515" i="15"/>
  <c r="Q515" i="15" s="1"/>
  <c r="P493" i="15"/>
  <c r="Q493" i="15" s="1"/>
  <c r="O493" i="15"/>
  <c r="P481" i="15"/>
  <c r="O481" i="15"/>
  <c r="M459" i="15"/>
  <c r="M450" i="15"/>
  <c r="P386" i="15"/>
  <c r="O386" i="15"/>
  <c r="M456" i="15"/>
  <c r="T456" i="15"/>
  <c r="O539" i="15"/>
  <c r="P539" i="15"/>
  <c r="Q539" i="15" s="1"/>
  <c r="R531" i="15"/>
  <c r="R527" i="15"/>
  <c r="T523" i="15"/>
  <c r="R479" i="15"/>
  <c r="T476" i="15"/>
  <c r="O474" i="15"/>
  <c r="P474" i="15"/>
  <c r="Q464" i="15"/>
  <c r="R464" i="15"/>
  <c r="T451" i="15"/>
  <c r="T499" i="15"/>
  <c r="T498" i="15"/>
  <c r="T496" i="15"/>
  <c r="Q475" i="15"/>
  <c r="Q468" i="15"/>
  <c r="R455" i="15"/>
  <c r="T452" i="15"/>
  <c r="O450" i="15"/>
  <c r="P450" i="15"/>
  <c r="Q435" i="15"/>
  <c r="Q432" i="15"/>
  <c r="O428" i="15"/>
  <c r="P428" i="15"/>
  <c r="Q424" i="15"/>
  <c r="R407" i="15"/>
  <c r="P402" i="15"/>
  <c r="Q402" i="15" s="1"/>
  <c r="O402" i="15"/>
  <c r="P378" i="15"/>
  <c r="Q378" i="15" s="1"/>
  <c r="O378" i="15"/>
  <c r="R272" i="15"/>
  <c r="M420" i="15"/>
  <c r="T420" i="15"/>
  <c r="Q382" i="15"/>
  <c r="R382" i="15"/>
  <c r="P501" i="15"/>
  <c r="Q501" i="15" s="1"/>
  <c r="P497" i="15"/>
  <c r="R495" i="15"/>
  <c r="Q488" i="15"/>
  <c r="R488" i="15"/>
  <c r="R484" i="15"/>
  <c r="Q479" i="15"/>
  <c r="T464" i="15"/>
  <c r="T458" i="15"/>
  <c r="R453" i="15"/>
  <c r="R447" i="15"/>
  <c r="R437" i="15"/>
  <c r="Q433" i="15"/>
  <c r="O431" i="15"/>
  <c r="P431" i="15"/>
  <c r="Q431" i="15" s="1"/>
  <c r="T415" i="15"/>
  <c r="M415" i="15"/>
  <c r="R413" i="15"/>
  <c r="R392" i="15"/>
  <c r="Q392" i="15"/>
  <c r="T388" i="15"/>
  <c r="R374" i="15"/>
  <c r="Q374" i="15"/>
  <c r="P370" i="15"/>
  <c r="Q370" i="15" s="1"/>
  <c r="O370" i="15"/>
  <c r="T367" i="15"/>
  <c r="M367" i="15"/>
  <c r="O415" i="15"/>
  <c r="P415" i="15"/>
  <c r="R384" i="15"/>
  <c r="Q384" i="15"/>
  <c r="M508" i="15"/>
  <c r="M507" i="15"/>
  <c r="M506" i="15"/>
  <c r="M505" i="15"/>
  <c r="M504" i="15"/>
  <c r="M503" i="15"/>
  <c r="P499" i="15"/>
  <c r="Q499" i="15" s="1"/>
  <c r="O498" i="15"/>
  <c r="O490" i="15"/>
  <c r="P490" i="15"/>
  <c r="Q490" i="15" s="1"/>
  <c r="Q489" i="15"/>
  <c r="R486" i="15"/>
  <c r="P478" i="15"/>
  <c r="Q478" i="15" s="1"/>
  <c r="O473" i="15"/>
  <c r="Q472" i="15"/>
  <c r="R472" i="15"/>
  <c r="R468" i="15"/>
  <c r="Q457" i="15"/>
  <c r="R457" i="15"/>
  <c r="Q455" i="15"/>
  <c r="R444" i="15"/>
  <c r="R435" i="15"/>
  <c r="O434" i="15"/>
  <c r="P434" i="15"/>
  <c r="Q434" i="15" s="1"/>
  <c r="T432" i="15"/>
  <c r="O421" i="15"/>
  <c r="P421" i="15"/>
  <c r="P414" i="15"/>
  <c r="Q414" i="15" s="1"/>
  <c r="O414" i="15"/>
  <c r="R400" i="15"/>
  <c r="Q400" i="15"/>
  <c r="Q390" i="15"/>
  <c r="T372" i="15"/>
  <c r="M372" i="15"/>
  <c r="P323" i="15"/>
  <c r="Q323" i="15" s="1"/>
  <c r="O323" i="15"/>
  <c r="R463" i="15"/>
  <c r="R434" i="15"/>
  <c r="Q429" i="15"/>
  <c r="R429" i="15"/>
  <c r="R414" i="15"/>
  <c r="O383" i="15"/>
  <c r="P383" i="15"/>
  <c r="Q383" i="15" s="1"/>
  <c r="R340" i="15"/>
  <c r="Q340" i="15"/>
  <c r="P334" i="15"/>
  <c r="Q334" i="15" s="1"/>
  <c r="O334" i="15"/>
  <c r="R328" i="15"/>
  <c r="Q496" i="15"/>
  <c r="R496" i="15"/>
  <c r="Q476" i="15"/>
  <c r="O458" i="15"/>
  <c r="P458" i="15"/>
  <c r="Q458" i="15" s="1"/>
  <c r="Q448" i="15"/>
  <c r="R448" i="15"/>
  <c r="Q438" i="15"/>
  <c r="Q497" i="15"/>
  <c r="T488" i="15"/>
  <c r="P486" i="15"/>
  <c r="Q486" i="15" s="1"/>
  <c r="O485" i="15"/>
  <c r="R473" i="15"/>
  <c r="Q452" i="15"/>
  <c r="T433" i="15"/>
  <c r="O399" i="15"/>
  <c r="P399" i="15"/>
  <c r="Q377" i="15"/>
  <c r="R377" i="15"/>
  <c r="Q449" i="15"/>
  <c r="R449" i="15"/>
  <c r="R427" i="15"/>
  <c r="O407" i="15"/>
  <c r="P407" i="15"/>
  <c r="Q407" i="15" s="1"/>
  <c r="M399" i="15"/>
  <c r="T399" i="15"/>
  <c r="R388" i="15"/>
  <c r="Q388" i="15"/>
  <c r="O423" i="15"/>
  <c r="P423" i="15"/>
  <c r="R396" i="15"/>
  <c r="Q385" i="15"/>
  <c r="R375" i="15"/>
  <c r="M361" i="15"/>
  <c r="T361" i="15"/>
  <c r="R356" i="15"/>
  <c r="Q356" i="15"/>
  <c r="R343" i="15"/>
  <c r="Q350" i="15"/>
  <c r="R283" i="15"/>
  <c r="R281" i="15"/>
  <c r="R404" i="15"/>
  <c r="Q393" i="15"/>
  <c r="R383" i="15"/>
  <c r="R373" i="15"/>
  <c r="O371" i="15"/>
  <c r="P371" i="15"/>
  <c r="Q371" i="15" s="1"/>
  <c r="R368" i="15"/>
  <c r="Q368" i="15"/>
  <c r="R332" i="15"/>
  <c r="Q332" i="15"/>
  <c r="O327" i="15"/>
  <c r="P327" i="15"/>
  <c r="Q327" i="15" s="1"/>
  <c r="R324" i="15"/>
  <c r="Q324" i="15"/>
  <c r="M277" i="15"/>
  <c r="T277" i="15"/>
  <c r="P275" i="15"/>
  <c r="Q275" i="15" s="1"/>
  <c r="O275" i="15"/>
  <c r="P440" i="15"/>
  <c r="O439" i="15"/>
  <c r="P426" i="15"/>
  <c r="Q426" i="15" s="1"/>
  <c r="O406" i="15"/>
  <c r="Q398" i="15"/>
  <c r="T396" i="15"/>
  <c r="P394" i="15"/>
  <c r="Q394" i="15" s="1"/>
  <c r="O394" i="15"/>
  <c r="O391" i="15"/>
  <c r="P391" i="15"/>
  <c r="Q391" i="15" s="1"/>
  <c r="T385" i="15"/>
  <c r="P381" i="15"/>
  <c r="Q381" i="15" s="1"/>
  <c r="R376" i="15"/>
  <c r="Q376" i="15"/>
  <c r="P369" i="15"/>
  <c r="Q369" i="15" s="1"/>
  <c r="O369" i="15"/>
  <c r="Q362" i="15"/>
  <c r="R362" i="15"/>
  <c r="T351" i="15"/>
  <c r="R348" i="15"/>
  <c r="Q348" i="15"/>
  <c r="O318" i="15"/>
  <c r="P318" i="15"/>
  <c r="Q318" i="15" s="1"/>
  <c r="Q314" i="15"/>
  <c r="R412" i="15"/>
  <c r="R403" i="15"/>
  <c r="Q401" i="15"/>
  <c r="Q396" i="15"/>
  <c r="R391" i="15"/>
  <c r="Q387" i="15"/>
  <c r="R385" i="15"/>
  <c r="R380" i="15"/>
  <c r="O351" i="15"/>
  <c r="P351" i="15"/>
  <c r="Q322" i="15"/>
  <c r="R322" i="15"/>
  <c r="Q363" i="15"/>
  <c r="R363" i="15"/>
  <c r="T360" i="15"/>
  <c r="M360" i="15"/>
  <c r="R358" i="15"/>
  <c r="Q351" i="15"/>
  <c r="R351" i="15"/>
  <c r="M320" i="15"/>
  <c r="T320" i="15"/>
  <c r="R267" i="15"/>
  <c r="R265" i="15"/>
  <c r="Q345" i="15"/>
  <c r="Q337" i="15"/>
  <c r="Q333" i="15"/>
  <c r="R333" i="15"/>
  <c r="R317" i="15"/>
  <c r="T312" i="15"/>
  <c r="Q308" i="15"/>
  <c r="R308" i="15"/>
  <c r="Q300" i="15"/>
  <c r="R300" i="15"/>
  <c r="R405" i="15"/>
  <c r="R397" i="15"/>
  <c r="R389" i="15"/>
  <c r="R381" i="15"/>
  <c r="P375" i="15"/>
  <c r="Q375" i="15" s="1"/>
  <c r="O374" i="15"/>
  <c r="T365" i="15"/>
  <c r="P359" i="15"/>
  <c r="O358" i="15"/>
  <c r="O350" i="15"/>
  <c r="O342" i="15"/>
  <c r="R334" i="15"/>
  <c r="P315" i="15"/>
  <c r="Q315" i="15" s="1"/>
  <c r="O315" i="15"/>
  <c r="Q306" i="15"/>
  <c r="R306" i="15"/>
  <c r="Q298" i="15"/>
  <c r="R298" i="15"/>
  <c r="Q293" i="15"/>
  <c r="R293" i="15"/>
  <c r="P291" i="15"/>
  <c r="Q291" i="15" s="1"/>
  <c r="O291" i="15"/>
  <c r="T285" i="15"/>
  <c r="R284" i="15"/>
  <c r="Q282" i="15"/>
  <c r="R282" i="15"/>
  <c r="R280" i="15"/>
  <c r="R275" i="15"/>
  <c r="R273" i="15"/>
  <c r="Q273" i="15"/>
  <c r="Q268" i="15"/>
  <c r="R268" i="15"/>
  <c r="Q266" i="15"/>
  <c r="R266" i="15"/>
  <c r="R264" i="15"/>
  <c r="Q364" i="15"/>
  <c r="Q357" i="15"/>
  <c r="R357" i="15"/>
  <c r="Q352" i="15"/>
  <c r="Q349" i="15"/>
  <c r="R349" i="15"/>
  <c r="Q344" i="15"/>
  <c r="Q341" i="15"/>
  <c r="R341" i="15"/>
  <c r="Q336" i="15"/>
  <c r="O335" i="15"/>
  <c r="P335" i="15"/>
  <c r="Q335" i="15" s="1"/>
  <c r="P331" i="15"/>
  <c r="Q331" i="15" s="1"/>
  <c r="O326" i="15"/>
  <c r="Q325" i="15"/>
  <c r="R325" i="15"/>
  <c r="Q309" i="15"/>
  <c r="R309" i="15"/>
  <c r="Q301" i="15"/>
  <c r="R301" i="15"/>
  <c r="R291" i="15"/>
  <c r="R289" i="15"/>
  <c r="Q289" i="15"/>
  <c r="O343" i="15"/>
  <c r="P343" i="15"/>
  <c r="Q343" i="15" s="1"/>
  <c r="Q329" i="15"/>
  <c r="R321" i="15"/>
  <c r="Q321" i="15"/>
  <c r="R312" i="15"/>
  <c r="O310" i="15"/>
  <c r="P310" i="15"/>
  <c r="P307" i="15"/>
  <c r="Q307" i="15" s="1"/>
  <c r="O307" i="15"/>
  <c r="R304" i="15"/>
  <c r="P299" i="15"/>
  <c r="Q299" i="15" s="1"/>
  <c r="O299" i="15"/>
  <c r="R296" i="15"/>
  <c r="Q316" i="15"/>
  <c r="R316" i="15"/>
  <c r="Q285" i="15"/>
  <c r="R285" i="15"/>
  <c r="P283" i="15"/>
  <c r="Q283" i="15" s="1"/>
  <c r="O283" i="15"/>
  <c r="Q269" i="15"/>
  <c r="R269" i="15"/>
  <c r="P267" i="15"/>
  <c r="Q267" i="15" s="1"/>
  <c r="O267" i="15"/>
  <c r="R313" i="15"/>
  <c r="R305" i="15"/>
  <c r="Q305" i="15"/>
  <c r="R297" i="15"/>
  <c r="Q297" i="15"/>
  <c r="R292" i="15"/>
  <c r="Q290" i="15"/>
  <c r="R290" i="15"/>
  <c r="R288" i="15"/>
  <c r="R326" i="15"/>
  <c r="R318" i="15"/>
  <c r="R310" i="15"/>
  <c r="R302" i="15"/>
  <c r="R294" i="15"/>
  <c r="P288" i="15"/>
  <c r="Q288" i="15" s="1"/>
  <c r="R286" i="15"/>
  <c r="P280" i="15"/>
  <c r="Q280" i="15" s="1"/>
  <c r="R278" i="15"/>
  <c r="P272" i="15"/>
  <c r="Q272" i="15" s="1"/>
  <c r="P264" i="15"/>
  <c r="Q264" i="15" s="1"/>
  <c r="P319" i="15"/>
  <c r="Q319" i="15" s="1"/>
  <c r="P311" i="15"/>
  <c r="Q311" i="15" s="1"/>
  <c r="P303" i="15"/>
  <c r="Q303" i="15" s="1"/>
  <c r="P295" i="15"/>
  <c r="Q295" i="15" s="1"/>
  <c r="P287" i="15"/>
  <c r="Q287" i="15" s="1"/>
  <c r="P279" i="15"/>
  <c r="Q279" i="15" s="1"/>
  <c r="P271" i="15"/>
  <c r="Q271" i="15" s="1"/>
  <c r="P263" i="15"/>
  <c r="Q263" i="15" s="1"/>
  <c r="P302" i="15"/>
  <c r="Q302" i="15" s="1"/>
  <c r="P294" i="15"/>
  <c r="Q294" i="15" s="1"/>
  <c r="P286" i="15"/>
  <c r="Q286" i="15" s="1"/>
  <c r="P278" i="15"/>
  <c r="Q278" i="15" s="1"/>
  <c r="P270" i="15"/>
  <c r="Q403" i="15" l="1"/>
  <c r="Q481" i="15"/>
  <c r="Q421" i="15"/>
  <c r="Q440" i="15"/>
  <c r="R395" i="15"/>
  <c r="Q495" i="15"/>
  <c r="Q422" i="15"/>
  <c r="Q482" i="15"/>
  <c r="Q408" i="15"/>
  <c r="Q519" i="15"/>
  <c r="Q536" i="15"/>
  <c r="Q270" i="15"/>
  <c r="Q436" i="15"/>
  <c r="Q494" i="15"/>
  <c r="Q310" i="15"/>
  <c r="Q439" i="15"/>
  <c r="Q487" i="15"/>
  <c r="Q502" i="15"/>
  <c r="R406" i="15"/>
  <c r="Q443" i="15"/>
  <c r="Q423" i="15"/>
  <c r="Q386" i="15"/>
  <c r="Q359" i="15"/>
  <c r="Q411" i="15"/>
  <c r="R411" i="15"/>
  <c r="R483" i="15"/>
  <c r="Q483" i="15"/>
  <c r="Q418" i="15"/>
  <c r="R418" i="15"/>
  <c r="R441" i="15"/>
  <c r="Q441" i="15"/>
  <c r="R506" i="15"/>
  <c r="Q506" i="15"/>
  <c r="Q474" i="15"/>
  <c r="R474" i="15"/>
  <c r="R507" i="15"/>
  <c r="Q507" i="15"/>
  <c r="R459" i="15"/>
  <c r="Q459" i="15"/>
  <c r="Q277" i="15"/>
  <c r="R277" i="15"/>
  <c r="Q508" i="15"/>
  <c r="R508" i="15"/>
  <c r="Q367" i="15"/>
  <c r="R367" i="15"/>
  <c r="Q430" i="15"/>
  <c r="R430" i="15"/>
  <c r="Q480" i="15"/>
  <c r="R480" i="15"/>
  <c r="R360" i="15"/>
  <c r="Q360" i="15"/>
  <c r="R399" i="15"/>
  <c r="Q399" i="15"/>
  <c r="R428" i="15"/>
  <c r="Q428" i="15"/>
  <c r="Q361" i="15"/>
  <c r="R361" i="15"/>
  <c r="R372" i="15"/>
  <c r="Q372" i="15"/>
  <c r="R420" i="15"/>
  <c r="Q420" i="15"/>
  <c r="Q492" i="15"/>
  <c r="R492" i="15"/>
  <c r="Q503" i="15"/>
  <c r="R503" i="15"/>
  <c r="Q456" i="15"/>
  <c r="R456" i="15"/>
  <c r="R320" i="15"/>
  <c r="Q320" i="15"/>
  <c r="R504" i="15"/>
  <c r="Q504" i="15"/>
  <c r="R415" i="15"/>
  <c r="Q415" i="15"/>
  <c r="Q450" i="15"/>
  <c r="R450" i="15"/>
  <c r="Q505" i="15"/>
  <c r="R505" i="15"/>
  <c r="N10" i="15" l="1"/>
  <c r="P10" i="15" s="1"/>
  <c r="L10" i="15"/>
  <c r="N85" i="15"/>
  <c r="O85" i="15" s="1"/>
  <c r="L85" i="15"/>
  <c r="T85" i="15" s="1"/>
  <c r="N7" i="15"/>
  <c r="P7" i="15" s="1"/>
  <c r="L7" i="15"/>
  <c r="N152" i="15"/>
  <c r="P152" i="15" s="1"/>
  <c r="L152" i="15"/>
  <c r="T152" i="15" s="1"/>
  <c r="N9" i="15"/>
  <c r="O9" i="15" s="1"/>
  <c r="L9" i="15"/>
  <c r="N176" i="15"/>
  <c r="P176" i="15" s="1"/>
  <c r="L176" i="15"/>
  <c r="N90" i="15"/>
  <c r="O90" i="15" s="1"/>
  <c r="L90" i="15"/>
  <c r="M90" i="15" s="1"/>
  <c r="N32" i="15"/>
  <c r="P32" i="15" s="1"/>
  <c r="L32" i="15"/>
  <c r="T32" i="15" s="1"/>
  <c r="N11" i="15"/>
  <c r="P11" i="15" s="1"/>
  <c r="L11" i="15"/>
  <c r="N145" i="15"/>
  <c r="P145" i="15" s="1"/>
  <c r="L145" i="15"/>
  <c r="T145" i="15" s="1"/>
  <c r="N217" i="15"/>
  <c r="P217" i="15" s="1"/>
  <c r="L217" i="15"/>
  <c r="N173" i="15"/>
  <c r="O173" i="15" s="1"/>
  <c r="L173" i="15"/>
  <c r="T173" i="15" s="1"/>
  <c r="N172" i="15"/>
  <c r="O172" i="15" s="1"/>
  <c r="L172" i="15"/>
  <c r="N171" i="15"/>
  <c r="P171" i="15" s="1"/>
  <c r="L171" i="15"/>
  <c r="N218" i="15"/>
  <c r="O218" i="15" s="1"/>
  <c r="L218" i="15"/>
  <c r="M218" i="15" s="1"/>
  <c r="N42" i="15"/>
  <c r="P42" i="15" s="1"/>
  <c r="L42" i="15"/>
  <c r="T42" i="15" s="1"/>
  <c r="N41" i="15"/>
  <c r="P41" i="15" s="1"/>
  <c r="L41" i="15"/>
  <c r="N40" i="15"/>
  <c r="P40" i="15" s="1"/>
  <c r="L40" i="15"/>
  <c r="T40" i="15" s="1"/>
  <c r="N149" i="15"/>
  <c r="P149" i="15" s="1"/>
  <c r="L149" i="15"/>
  <c r="N14" i="15"/>
  <c r="P14" i="15" s="1"/>
  <c r="L14" i="15"/>
  <c r="T14" i="15" s="1"/>
  <c r="N13" i="15"/>
  <c r="O13" i="15" s="1"/>
  <c r="L13" i="15"/>
  <c r="N12" i="15"/>
  <c r="P12" i="15" s="1"/>
  <c r="L12" i="15"/>
  <c r="N223" i="15"/>
  <c r="O223" i="15" s="1"/>
  <c r="L223" i="15"/>
  <c r="M223" i="15" s="1"/>
  <c r="N222" i="15"/>
  <c r="P222" i="15" s="1"/>
  <c r="L222" i="15"/>
  <c r="T222" i="15" s="1"/>
  <c r="N175" i="15"/>
  <c r="P175" i="15" s="1"/>
  <c r="L175" i="15"/>
  <c r="N174" i="15"/>
  <c r="P174" i="15" s="1"/>
  <c r="L174" i="15"/>
  <c r="T174" i="15" s="1"/>
  <c r="N15" i="15"/>
  <c r="P15" i="15" s="1"/>
  <c r="L15" i="15"/>
  <c r="N226" i="15"/>
  <c r="O226" i="15" s="1"/>
  <c r="L226" i="15"/>
  <c r="T226" i="15" s="1"/>
  <c r="N45" i="15"/>
  <c r="O45" i="15" s="1"/>
  <c r="L45" i="15"/>
  <c r="N44" i="15"/>
  <c r="P44" i="15" s="1"/>
  <c r="L44" i="15"/>
  <c r="N43" i="15"/>
  <c r="O43" i="15" s="1"/>
  <c r="L43" i="15"/>
  <c r="M43" i="15" s="1"/>
  <c r="N46" i="15"/>
  <c r="P46" i="15" s="1"/>
  <c r="L46" i="15"/>
  <c r="T46" i="15" s="1"/>
  <c r="N230" i="15"/>
  <c r="P230" i="15" s="1"/>
  <c r="L230" i="15"/>
  <c r="N229" i="15"/>
  <c r="P229" i="15" s="1"/>
  <c r="L229" i="15"/>
  <c r="T229" i="15" s="1"/>
  <c r="N178" i="15"/>
  <c r="P178" i="15" s="1"/>
  <c r="L178" i="15"/>
  <c r="N151" i="15"/>
  <c r="P151" i="15" s="1"/>
  <c r="L151" i="15"/>
  <c r="T151" i="15" s="1"/>
  <c r="N17" i="15"/>
  <c r="O17" i="15" s="1"/>
  <c r="L17" i="15"/>
  <c r="N16" i="15"/>
  <c r="O16" i="15" s="1"/>
  <c r="L16" i="15"/>
  <c r="N8" i="15"/>
  <c r="O8" i="15" s="1"/>
  <c r="L8" i="15"/>
  <c r="M8" i="15" s="1"/>
  <c r="N235" i="15"/>
  <c r="P235" i="15" s="1"/>
  <c r="L235" i="15"/>
  <c r="T235" i="15" s="1"/>
  <c r="N234" i="15"/>
  <c r="P234" i="15" s="1"/>
  <c r="L234" i="15"/>
  <c r="N233" i="15"/>
  <c r="P233" i="15" s="1"/>
  <c r="L233" i="15"/>
  <c r="T233" i="15" s="1"/>
  <c r="N232" i="15"/>
  <c r="P232" i="15" s="1"/>
  <c r="L232" i="15"/>
  <c r="N231" i="15"/>
  <c r="O231" i="15" s="1"/>
  <c r="L231" i="15"/>
  <c r="T231" i="15" s="1"/>
  <c r="N160" i="15"/>
  <c r="O160" i="15" s="1"/>
  <c r="L160" i="15"/>
  <c r="N159" i="15"/>
  <c r="P159" i="15" s="1"/>
  <c r="L159" i="15"/>
  <c r="N158" i="15"/>
  <c r="O158" i="15" s="1"/>
  <c r="L158" i="15"/>
  <c r="M158" i="15" s="1"/>
  <c r="N157" i="15"/>
  <c r="P157" i="15" s="1"/>
  <c r="L157" i="15"/>
  <c r="T157" i="15" s="1"/>
  <c r="N156" i="15"/>
  <c r="P156" i="15" s="1"/>
  <c r="L156" i="15"/>
  <c r="N52" i="15"/>
  <c r="O52" i="15" s="1"/>
  <c r="L52" i="15"/>
  <c r="T52" i="15" s="1"/>
  <c r="N51" i="15"/>
  <c r="P51" i="15" s="1"/>
  <c r="L51" i="15"/>
  <c r="N50" i="15"/>
  <c r="P50" i="15" s="1"/>
  <c r="L50" i="15"/>
  <c r="T50" i="15" s="1"/>
  <c r="N49" i="15"/>
  <c r="O49" i="15" s="1"/>
  <c r="L49" i="15"/>
  <c r="N48" i="15"/>
  <c r="P48" i="15" s="1"/>
  <c r="L48" i="15"/>
  <c r="N47" i="15"/>
  <c r="O47" i="15" s="1"/>
  <c r="L47" i="15"/>
  <c r="M47" i="15" s="1"/>
  <c r="N25" i="15"/>
  <c r="P25" i="15" s="1"/>
  <c r="L25" i="15"/>
  <c r="T25" i="15" s="1"/>
  <c r="N24" i="15"/>
  <c r="P24" i="15" s="1"/>
  <c r="L24" i="15"/>
  <c r="N23" i="15"/>
  <c r="P23" i="15" s="1"/>
  <c r="L23" i="15"/>
  <c r="T23" i="15" s="1"/>
  <c r="N22" i="15"/>
  <c r="P22" i="15" s="1"/>
  <c r="L22" i="15"/>
  <c r="N21" i="15"/>
  <c r="P21" i="15" s="1"/>
  <c r="L21" i="15"/>
  <c r="T21" i="15" s="1"/>
  <c r="N20" i="15"/>
  <c r="O20" i="15" s="1"/>
  <c r="L20" i="15"/>
  <c r="N19" i="15"/>
  <c r="P19" i="15" s="1"/>
  <c r="L19" i="15"/>
  <c r="N18" i="15"/>
  <c r="O18" i="15" s="1"/>
  <c r="L18" i="15"/>
  <c r="M18" i="15" s="1"/>
  <c r="R18" i="15" s="1"/>
  <c r="L224" i="15"/>
  <c r="N224" i="15"/>
  <c r="P224" i="15" s="1"/>
  <c r="L256" i="15"/>
  <c r="T256" i="15" s="1"/>
  <c r="N256" i="15"/>
  <c r="P256" i="15" s="1"/>
  <c r="L225" i="15"/>
  <c r="N225" i="15"/>
  <c r="P225" i="15" s="1"/>
  <c r="L86" i="15"/>
  <c r="N86" i="15"/>
  <c r="P86" i="15" s="1"/>
  <c r="L87" i="15"/>
  <c r="T87" i="15" s="1"/>
  <c r="N87" i="15"/>
  <c r="P87" i="15" s="1"/>
  <c r="L88" i="15"/>
  <c r="T88" i="15" s="1"/>
  <c r="N88" i="15"/>
  <c r="P88" i="15" s="1"/>
  <c r="L89" i="15"/>
  <c r="T89" i="15" s="1"/>
  <c r="N89" i="15"/>
  <c r="P89" i="15" s="1"/>
  <c r="L91" i="15"/>
  <c r="M91" i="15" s="1"/>
  <c r="R91" i="15" s="1"/>
  <c r="N91" i="15"/>
  <c r="P91" i="15" s="1"/>
  <c r="L92" i="15"/>
  <c r="T92" i="15" s="1"/>
  <c r="N92" i="15"/>
  <c r="P92" i="15" s="1"/>
  <c r="L93" i="15"/>
  <c r="N93" i="15"/>
  <c r="P93" i="15" s="1"/>
  <c r="L94" i="15"/>
  <c r="N94" i="15"/>
  <c r="O94" i="15" s="1"/>
  <c r="L95" i="15"/>
  <c r="N95" i="15"/>
  <c r="P95" i="15" s="1"/>
  <c r="L96" i="15"/>
  <c r="T96" i="15" s="1"/>
  <c r="N96" i="15"/>
  <c r="P96" i="15" s="1"/>
  <c r="L97" i="15"/>
  <c r="N97" i="15"/>
  <c r="P97" i="15" s="1"/>
  <c r="L98" i="15"/>
  <c r="T98" i="15" s="1"/>
  <c r="N98" i="15"/>
  <c r="O98" i="15" s="1"/>
  <c r="L99" i="15"/>
  <c r="M99" i="15" s="1"/>
  <c r="R99" i="15" s="1"/>
  <c r="N99" i="15"/>
  <c r="P99" i="15" s="1"/>
  <c r="L100" i="15"/>
  <c r="T100" i="15" s="1"/>
  <c r="N100" i="15"/>
  <c r="P100" i="15" s="1"/>
  <c r="L101" i="15"/>
  <c r="N101" i="15"/>
  <c r="P101" i="15" s="1"/>
  <c r="L102" i="15"/>
  <c r="N102" i="15"/>
  <c r="O102" i="15" s="1"/>
  <c r="L103" i="15"/>
  <c r="N103" i="15"/>
  <c r="P103" i="15" s="1"/>
  <c r="L104" i="15"/>
  <c r="T104" i="15" s="1"/>
  <c r="N104" i="15"/>
  <c r="P104" i="15" s="1"/>
  <c r="L105" i="15"/>
  <c r="N105" i="15"/>
  <c r="P105" i="15" s="1"/>
  <c r="L106" i="15"/>
  <c r="T106" i="15" s="1"/>
  <c r="N106" i="15"/>
  <c r="P106" i="15" s="1"/>
  <c r="L107" i="15"/>
  <c r="M107" i="15" s="1"/>
  <c r="R107" i="15" s="1"/>
  <c r="N107" i="15"/>
  <c r="P107" i="15" s="1"/>
  <c r="L108" i="15"/>
  <c r="T108" i="15" s="1"/>
  <c r="N108" i="15"/>
  <c r="P108" i="15" s="1"/>
  <c r="L109" i="15"/>
  <c r="N109" i="15"/>
  <c r="P109" i="15" s="1"/>
  <c r="L110" i="15"/>
  <c r="N110" i="15"/>
  <c r="P110" i="15" s="1"/>
  <c r="L111" i="15"/>
  <c r="N111" i="15"/>
  <c r="P111" i="15" s="1"/>
  <c r="L112" i="15"/>
  <c r="T112" i="15" s="1"/>
  <c r="N112" i="15"/>
  <c r="P112" i="15" s="1"/>
  <c r="L113" i="15"/>
  <c r="N113" i="15"/>
  <c r="P113" i="15" s="1"/>
  <c r="L114" i="15"/>
  <c r="T114" i="15" s="1"/>
  <c r="N114" i="15"/>
  <c r="O114" i="15" s="1"/>
  <c r="L115" i="15"/>
  <c r="M115" i="15" s="1"/>
  <c r="R115" i="15" s="1"/>
  <c r="N115" i="15"/>
  <c r="P115" i="15" s="1"/>
  <c r="L116" i="15"/>
  <c r="T116" i="15" s="1"/>
  <c r="N116" i="15"/>
  <c r="P116" i="15" s="1"/>
  <c r="L117" i="15"/>
  <c r="N117" i="15"/>
  <c r="P117" i="15" s="1"/>
  <c r="L118" i="15"/>
  <c r="N118" i="15"/>
  <c r="O118" i="15" s="1"/>
  <c r="L119" i="15"/>
  <c r="N119" i="15"/>
  <c r="P119" i="15" s="1"/>
  <c r="L120" i="15"/>
  <c r="T120" i="15" s="1"/>
  <c r="N120" i="15"/>
  <c r="P120" i="15" s="1"/>
  <c r="L121" i="15"/>
  <c r="N121" i="15"/>
  <c r="P121" i="15" s="1"/>
  <c r="L122" i="15"/>
  <c r="T122" i="15" s="1"/>
  <c r="N122" i="15"/>
  <c r="P122" i="15" s="1"/>
  <c r="L123" i="15"/>
  <c r="M123" i="15" s="1"/>
  <c r="R123" i="15" s="1"/>
  <c r="N123" i="15"/>
  <c r="P123" i="15" s="1"/>
  <c r="L124" i="15"/>
  <c r="T124" i="15" s="1"/>
  <c r="N124" i="15"/>
  <c r="P124" i="15" s="1"/>
  <c r="L125" i="15"/>
  <c r="N125" i="15"/>
  <c r="P125" i="15" s="1"/>
  <c r="L126" i="15"/>
  <c r="N126" i="15"/>
  <c r="O126" i="15" s="1"/>
  <c r="L127" i="15"/>
  <c r="N127" i="15"/>
  <c r="P127" i="15" s="1"/>
  <c r="L128" i="15"/>
  <c r="T128" i="15" s="1"/>
  <c r="N128" i="15"/>
  <c r="P128" i="15" s="1"/>
  <c r="L129" i="15"/>
  <c r="N129" i="15"/>
  <c r="P129" i="15" s="1"/>
  <c r="L130" i="15"/>
  <c r="T130" i="15" s="1"/>
  <c r="N130" i="15"/>
  <c r="P130" i="15" s="1"/>
  <c r="L131" i="15"/>
  <c r="M131" i="15" s="1"/>
  <c r="R131" i="15" s="1"/>
  <c r="N131" i="15"/>
  <c r="P131" i="15" s="1"/>
  <c r="L132" i="15"/>
  <c r="T132" i="15" s="1"/>
  <c r="N132" i="15"/>
  <c r="P132" i="15" s="1"/>
  <c r="L133" i="15"/>
  <c r="N133" i="15"/>
  <c r="P133" i="15" s="1"/>
  <c r="L134" i="15"/>
  <c r="N134" i="15"/>
  <c r="P134" i="15" s="1"/>
  <c r="L135" i="15"/>
  <c r="N135" i="15"/>
  <c r="P135" i="15" s="1"/>
  <c r="L136" i="15"/>
  <c r="T136" i="15" s="1"/>
  <c r="N136" i="15"/>
  <c r="P136" i="15" s="1"/>
  <c r="L137" i="15"/>
  <c r="N137" i="15"/>
  <c r="P137" i="15" s="1"/>
  <c r="L138" i="15"/>
  <c r="T138" i="15" s="1"/>
  <c r="N138" i="15"/>
  <c r="P138" i="15" s="1"/>
  <c r="L139" i="15"/>
  <c r="T139" i="15" s="1"/>
  <c r="N139" i="15"/>
  <c r="P139" i="15" s="1"/>
  <c r="L140" i="15"/>
  <c r="T140" i="15" s="1"/>
  <c r="N140" i="15"/>
  <c r="P140" i="15" s="1"/>
  <c r="L141" i="15"/>
  <c r="N141" i="15"/>
  <c r="P141" i="15" s="1"/>
  <c r="L142" i="15"/>
  <c r="N142" i="15"/>
  <c r="P142" i="15" s="1"/>
  <c r="L143" i="15"/>
  <c r="N143" i="15"/>
  <c r="P143" i="15" s="1"/>
  <c r="L144" i="15"/>
  <c r="T144" i="15" s="1"/>
  <c r="N144" i="15"/>
  <c r="O144" i="15" s="1"/>
  <c r="L147" i="15"/>
  <c r="N147" i="15"/>
  <c r="O147" i="15" s="1"/>
  <c r="L146" i="15"/>
  <c r="T146" i="15" s="1"/>
  <c r="N146" i="15"/>
  <c r="P146" i="15" s="1"/>
  <c r="L148" i="15"/>
  <c r="T148" i="15" s="1"/>
  <c r="N148" i="15"/>
  <c r="P148" i="15" s="1"/>
  <c r="L153" i="15"/>
  <c r="T153" i="15" s="1"/>
  <c r="N153" i="15"/>
  <c r="P153" i="15" s="1"/>
  <c r="L154" i="15"/>
  <c r="N154" i="15"/>
  <c r="P154" i="15" s="1"/>
  <c r="L80" i="15"/>
  <c r="N80" i="15"/>
  <c r="P80" i="15" s="1"/>
  <c r="L81" i="15"/>
  <c r="N81" i="15"/>
  <c r="P81" i="15" s="1"/>
  <c r="L219" i="15"/>
  <c r="T219" i="15" s="1"/>
  <c r="N219" i="15"/>
  <c r="P219" i="15" s="1"/>
  <c r="L227" i="15"/>
  <c r="N227" i="15"/>
  <c r="P227" i="15" s="1"/>
  <c r="L238" i="15"/>
  <c r="T238" i="15" s="1"/>
  <c r="N238" i="15"/>
  <c r="P238" i="15" s="1"/>
  <c r="L239" i="15"/>
  <c r="T239" i="15" s="1"/>
  <c r="N239" i="15"/>
  <c r="P239" i="15" s="1"/>
  <c r="L244" i="15"/>
  <c r="T244" i="15" s="1"/>
  <c r="N244" i="15"/>
  <c r="P244" i="15" s="1"/>
  <c r="L252" i="15"/>
  <c r="N252" i="15"/>
  <c r="P252" i="15" s="1"/>
  <c r="L253" i="15"/>
  <c r="N253" i="15"/>
  <c r="P253" i="15" s="1"/>
  <c r="L258" i="15"/>
  <c r="N258" i="15"/>
  <c r="O258" i="15" s="1"/>
  <c r="L259" i="15"/>
  <c r="T259" i="15" s="1"/>
  <c r="N259" i="15"/>
  <c r="O259" i="15" s="1"/>
  <c r="L260" i="15"/>
  <c r="N260" i="15"/>
  <c r="O260" i="15" s="1"/>
  <c r="L262" i="15"/>
  <c r="T262" i="15" s="1"/>
  <c r="N262" i="15"/>
  <c r="P262" i="15" s="1"/>
  <c r="L155" i="15"/>
  <c r="M155" i="15" s="1"/>
  <c r="R155" i="15" s="1"/>
  <c r="N155" i="15"/>
  <c r="P155" i="15" s="1"/>
  <c r="L161" i="15"/>
  <c r="T161" i="15" s="1"/>
  <c r="N161" i="15"/>
  <c r="P161" i="15" s="1"/>
  <c r="L250" i="15"/>
  <c r="N250" i="15"/>
  <c r="P250" i="15" s="1"/>
  <c r="L169" i="15"/>
  <c r="N169" i="15"/>
  <c r="O169" i="15" s="1"/>
  <c r="L82" i="15"/>
  <c r="N82" i="15"/>
  <c r="O82" i="15" s="1"/>
  <c r="L83" i="15"/>
  <c r="T83" i="15" s="1"/>
  <c r="N83" i="15"/>
  <c r="O83" i="15" s="1"/>
  <c r="L84" i="15"/>
  <c r="N84" i="15"/>
  <c r="O84" i="15" s="1"/>
  <c r="L228" i="15"/>
  <c r="T228" i="15" s="1"/>
  <c r="N228" i="15"/>
  <c r="P228" i="15" s="1"/>
  <c r="L166" i="15"/>
  <c r="T166" i="15" s="1"/>
  <c r="N166" i="15"/>
  <c r="P166" i="15" s="1"/>
  <c r="L214" i="15"/>
  <c r="T214" i="15" s="1"/>
  <c r="N214" i="15"/>
  <c r="P214" i="15" s="1"/>
  <c r="L220" i="15"/>
  <c r="N220" i="15"/>
  <c r="P220" i="15" s="1"/>
  <c r="L251" i="15"/>
  <c r="N251" i="15"/>
  <c r="P251" i="15" s="1"/>
  <c r="L150" i="15"/>
  <c r="N150" i="15"/>
  <c r="O150" i="15" s="1"/>
  <c r="L188" i="15"/>
  <c r="T188" i="15" s="1"/>
  <c r="N188" i="15"/>
  <c r="O188" i="15" s="1"/>
  <c r="L189" i="15"/>
  <c r="N189" i="15"/>
  <c r="P189" i="15" s="1"/>
  <c r="L248" i="15"/>
  <c r="T248" i="15" s="1"/>
  <c r="N248" i="15"/>
  <c r="P248" i="15" s="1"/>
  <c r="L249" i="15"/>
  <c r="T249" i="15" s="1"/>
  <c r="N249" i="15"/>
  <c r="P249" i="15" s="1"/>
  <c r="L254" i="15"/>
  <c r="T254" i="15" s="1"/>
  <c r="N254" i="15"/>
  <c r="P254" i="15" s="1"/>
  <c r="L257" i="15"/>
  <c r="M257" i="15" s="1"/>
  <c r="N257" i="15"/>
  <c r="P257" i="15" s="1"/>
  <c r="L215" i="15"/>
  <c r="M215" i="15" s="1"/>
  <c r="N215" i="15"/>
  <c r="P215" i="15" s="1"/>
  <c r="L245" i="15"/>
  <c r="M245" i="15" s="1"/>
  <c r="N245" i="15"/>
  <c r="O245" i="15" s="1"/>
  <c r="L53" i="15"/>
  <c r="T53" i="15" s="1"/>
  <c r="N53" i="15"/>
  <c r="P53" i="15" s="1"/>
  <c r="L54" i="15"/>
  <c r="M54" i="15" s="1"/>
  <c r="N54" i="15"/>
  <c r="P54" i="15" s="1"/>
  <c r="L246" i="15"/>
  <c r="T246" i="15" s="1"/>
  <c r="N246" i="15"/>
  <c r="P246" i="15" s="1"/>
  <c r="L261" i="15"/>
  <c r="T261" i="15" s="1"/>
  <c r="N261" i="15"/>
  <c r="P261" i="15" s="1"/>
  <c r="L241" i="15"/>
  <c r="T241" i="15" s="1"/>
  <c r="N241" i="15"/>
  <c r="P241" i="15" s="1"/>
  <c r="L170" i="15"/>
  <c r="M170" i="15" s="1"/>
  <c r="N170" i="15"/>
  <c r="P170" i="15" s="1"/>
  <c r="L255" i="15"/>
  <c r="M255" i="15" s="1"/>
  <c r="N255" i="15"/>
  <c r="P255" i="15" s="1"/>
  <c r="L212" i="15"/>
  <c r="M212" i="15" s="1"/>
  <c r="N212" i="15"/>
  <c r="O212" i="15" s="1"/>
  <c r="L179" i="15"/>
  <c r="T179" i="15" s="1"/>
  <c r="N179" i="15"/>
  <c r="P179" i="15" s="1"/>
  <c r="L180" i="15"/>
  <c r="M180" i="15" s="1"/>
  <c r="N180" i="15"/>
  <c r="P180" i="15" s="1"/>
  <c r="L177" i="15"/>
  <c r="T177" i="15" s="1"/>
  <c r="N177" i="15"/>
  <c r="P177" i="15" s="1"/>
  <c r="L221" i="15"/>
  <c r="T221" i="15" s="1"/>
  <c r="N221" i="15"/>
  <c r="P221" i="15" s="1"/>
  <c r="L216" i="15"/>
  <c r="T216" i="15" s="1"/>
  <c r="N216" i="15"/>
  <c r="P216" i="15" s="1"/>
  <c r="L247" i="15"/>
  <c r="M247" i="15" s="1"/>
  <c r="N247" i="15"/>
  <c r="P247" i="15" s="1"/>
  <c r="L38" i="15"/>
  <c r="T38" i="15" s="1"/>
  <c r="N38" i="15"/>
  <c r="O38" i="15" s="1"/>
  <c r="L39" i="15"/>
  <c r="M39" i="15" s="1"/>
  <c r="N39" i="15"/>
  <c r="O39" i="15" s="1"/>
  <c r="L168" i="15"/>
  <c r="T168" i="15" s="1"/>
  <c r="N168" i="15"/>
  <c r="P168" i="15" s="1"/>
  <c r="L242" i="15"/>
  <c r="M242" i="15" s="1"/>
  <c r="N242" i="15"/>
  <c r="O242" i="15" s="1"/>
  <c r="L33" i="15"/>
  <c r="T33" i="15" s="1"/>
  <c r="N33" i="15"/>
  <c r="P33" i="15" s="1"/>
  <c r="L34" i="15"/>
  <c r="T34" i="15" s="1"/>
  <c r="N34" i="15"/>
  <c r="P34" i="15" s="1"/>
  <c r="L35" i="15"/>
  <c r="M35" i="15" s="1"/>
  <c r="N35" i="15"/>
  <c r="O35" i="15" s="1"/>
  <c r="L36" i="15"/>
  <c r="M36" i="15" s="1"/>
  <c r="N36" i="15"/>
  <c r="P36" i="15" s="1"/>
  <c r="L37" i="15"/>
  <c r="T37" i="15" s="1"/>
  <c r="N37" i="15"/>
  <c r="P37" i="15" s="1"/>
  <c r="L167" i="15"/>
  <c r="M167" i="15" s="1"/>
  <c r="N167" i="15"/>
  <c r="O167" i="15" s="1"/>
  <c r="L240" i="15"/>
  <c r="T240" i="15" s="1"/>
  <c r="N240" i="15"/>
  <c r="P240" i="15" s="1"/>
  <c r="L29" i="15"/>
  <c r="M29" i="15" s="1"/>
  <c r="N29" i="15"/>
  <c r="P29" i="15" s="1"/>
  <c r="L30" i="15"/>
  <c r="T30" i="15" s="1"/>
  <c r="N30" i="15"/>
  <c r="O30" i="15" s="1"/>
  <c r="L31" i="15"/>
  <c r="T31" i="15" s="1"/>
  <c r="N31" i="15"/>
  <c r="P31" i="15" s="1"/>
  <c r="L165" i="15"/>
  <c r="T165" i="15" s="1"/>
  <c r="N165" i="15"/>
  <c r="O165" i="15" s="1"/>
  <c r="L213" i="15"/>
  <c r="M213" i="15" s="1"/>
  <c r="N213" i="15"/>
  <c r="P213" i="15" s="1"/>
  <c r="L236" i="15"/>
  <c r="M236" i="15" s="1"/>
  <c r="N236" i="15"/>
  <c r="P236" i="15" s="1"/>
  <c r="L237" i="15"/>
  <c r="M237" i="15" s="1"/>
  <c r="N237" i="15"/>
  <c r="O237" i="15" s="1"/>
  <c r="L26" i="15"/>
  <c r="T26" i="15" s="1"/>
  <c r="N26" i="15"/>
  <c r="P26" i="15" s="1"/>
  <c r="L27" i="15"/>
  <c r="M27" i="15" s="1"/>
  <c r="N27" i="15"/>
  <c r="P27" i="15" s="1"/>
  <c r="L28" i="15"/>
  <c r="T28" i="15" s="1"/>
  <c r="N28" i="15"/>
  <c r="O28" i="15" s="1"/>
  <c r="L190" i="15"/>
  <c r="T190" i="15" s="1"/>
  <c r="N190" i="15"/>
  <c r="P190" i="15" s="1"/>
  <c r="L191" i="15"/>
  <c r="T191" i="15" s="1"/>
  <c r="N191" i="15"/>
  <c r="O191" i="15" s="1"/>
  <c r="L192" i="15"/>
  <c r="M192" i="15" s="1"/>
  <c r="N192" i="15"/>
  <c r="P192" i="15" s="1"/>
  <c r="L193" i="15"/>
  <c r="M193" i="15" s="1"/>
  <c r="N193" i="15"/>
  <c r="P193" i="15" s="1"/>
  <c r="L194" i="15"/>
  <c r="M194" i="15" s="1"/>
  <c r="N194" i="15"/>
  <c r="O194" i="15" s="1"/>
  <c r="L195" i="15"/>
  <c r="T195" i="15" s="1"/>
  <c r="N195" i="15"/>
  <c r="P195" i="15" s="1"/>
  <c r="L196" i="15"/>
  <c r="M196" i="15" s="1"/>
  <c r="N196" i="15"/>
  <c r="O196" i="15" s="1"/>
  <c r="L197" i="15"/>
  <c r="T197" i="15" s="1"/>
  <c r="N197" i="15"/>
  <c r="P197" i="15" s="1"/>
  <c r="L198" i="15"/>
  <c r="T198" i="15" s="1"/>
  <c r="N198" i="15"/>
  <c r="P198" i="15" s="1"/>
  <c r="L199" i="15"/>
  <c r="T199" i="15" s="1"/>
  <c r="N199" i="15"/>
  <c r="P199" i="15" s="1"/>
  <c r="L200" i="15"/>
  <c r="M200" i="15" s="1"/>
  <c r="N200" i="15"/>
  <c r="P200" i="15" s="1"/>
  <c r="L201" i="15"/>
  <c r="M201" i="15" s="1"/>
  <c r="N201" i="15"/>
  <c r="P201" i="15" s="1"/>
  <c r="L202" i="15"/>
  <c r="M202" i="15" s="1"/>
  <c r="N202" i="15"/>
  <c r="O202" i="15" s="1"/>
  <c r="L203" i="15"/>
  <c r="T203" i="15" s="1"/>
  <c r="N203" i="15"/>
  <c r="P203" i="15" s="1"/>
  <c r="L204" i="15"/>
  <c r="M204" i="15" s="1"/>
  <c r="N204" i="15"/>
  <c r="O204" i="15" s="1"/>
  <c r="L205" i="15"/>
  <c r="T205" i="15" s="1"/>
  <c r="N205" i="15"/>
  <c r="O205" i="15" s="1"/>
  <c r="L206" i="15"/>
  <c r="T206" i="15" s="1"/>
  <c r="N206" i="15"/>
  <c r="P206" i="15" s="1"/>
  <c r="L207" i="15"/>
  <c r="T207" i="15" s="1"/>
  <c r="N207" i="15"/>
  <c r="O207" i="15" s="1"/>
  <c r="L208" i="15"/>
  <c r="M208" i="15" s="1"/>
  <c r="N208" i="15"/>
  <c r="P208" i="15" s="1"/>
  <c r="L209" i="15"/>
  <c r="M209" i="15" s="1"/>
  <c r="N209" i="15"/>
  <c r="O209" i="15" s="1"/>
  <c r="L210" i="15"/>
  <c r="M210" i="15" s="1"/>
  <c r="N210" i="15"/>
  <c r="O210" i="15" s="1"/>
  <c r="L211" i="15"/>
  <c r="T211" i="15" s="1"/>
  <c r="N211" i="15"/>
  <c r="P211" i="15" s="1"/>
  <c r="L55" i="15"/>
  <c r="M55" i="15" s="1"/>
  <c r="N55" i="15"/>
  <c r="P55" i="15" s="1"/>
  <c r="L56" i="15"/>
  <c r="T56" i="15" s="1"/>
  <c r="N56" i="15"/>
  <c r="O56" i="15" s="1"/>
  <c r="L57" i="15"/>
  <c r="T57" i="15" s="1"/>
  <c r="N57" i="15"/>
  <c r="P57" i="15" s="1"/>
  <c r="L58" i="15"/>
  <c r="T58" i="15" s="1"/>
  <c r="N58" i="15"/>
  <c r="O58" i="15" s="1"/>
  <c r="L59" i="15"/>
  <c r="M59" i="15" s="1"/>
  <c r="N59" i="15"/>
  <c r="P59" i="15" s="1"/>
  <c r="L60" i="15"/>
  <c r="T60" i="15" s="1"/>
  <c r="N60" i="15"/>
  <c r="P60" i="15" s="1"/>
  <c r="L61" i="15"/>
  <c r="M61" i="15" s="1"/>
  <c r="N61" i="15"/>
  <c r="O61" i="15" s="1"/>
  <c r="L62" i="15"/>
  <c r="T62" i="15" s="1"/>
  <c r="N62" i="15"/>
  <c r="O62" i="15" s="1"/>
  <c r="L63" i="15"/>
  <c r="M63" i="15" s="1"/>
  <c r="N63" i="15"/>
  <c r="O63" i="15" s="1"/>
  <c r="L64" i="15"/>
  <c r="T64" i="15" s="1"/>
  <c r="N64" i="15"/>
  <c r="O64" i="15" s="1"/>
  <c r="L65" i="15"/>
  <c r="T65" i="15" s="1"/>
  <c r="N65" i="15"/>
  <c r="P65" i="15" s="1"/>
  <c r="L66" i="15"/>
  <c r="T66" i="15" s="1"/>
  <c r="N66" i="15"/>
  <c r="O66" i="15" s="1"/>
  <c r="L67" i="15"/>
  <c r="M67" i="15" s="1"/>
  <c r="N67" i="15"/>
  <c r="P67" i="15" s="1"/>
  <c r="L68" i="15"/>
  <c r="T68" i="15" s="1"/>
  <c r="N68" i="15"/>
  <c r="O68" i="15" s="1"/>
  <c r="L69" i="15"/>
  <c r="M69" i="15" s="1"/>
  <c r="N69" i="15"/>
  <c r="O69" i="15" s="1"/>
  <c r="L70" i="15"/>
  <c r="T70" i="15" s="1"/>
  <c r="N70" i="15"/>
  <c r="P70" i="15" s="1"/>
  <c r="L71" i="15"/>
  <c r="M71" i="15" s="1"/>
  <c r="N71" i="15"/>
  <c r="O71" i="15" s="1"/>
  <c r="L72" i="15"/>
  <c r="T72" i="15" s="1"/>
  <c r="N72" i="15"/>
  <c r="P72" i="15" s="1"/>
  <c r="L73" i="15"/>
  <c r="T73" i="15" s="1"/>
  <c r="N73" i="15"/>
  <c r="P73" i="15" s="1"/>
  <c r="L74" i="15"/>
  <c r="T74" i="15" s="1"/>
  <c r="N74" i="15"/>
  <c r="P74" i="15" s="1"/>
  <c r="L75" i="15"/>
  <c r="M75" i="15" s="1"/>
  <c r="N75" i="15"/>
  <c r="P75" i="15" s="1"/>
  <c r="L76" i="15"/>
  <c r="M76" i="15" s="1"/>
  <c r="N76" i="15"/>
  <c r="P76" i="15" s="1"/>
  <c r="L77" i="15"/>
  <c r="M77" i="15" s="1"/>
  <c r="N77" i="15"/>
  <c r="O77" i="15" s="1"/>
  <c r="L78" i="15"/>
  <c r="T78" i="15" s="1"/>
  <c r="N78" i="15"/>
  <c r="O78" i="15" s="1"/>
  <c r="L79" i="15"/>
  <c r="M79" i="15" s="1"/>
  <c r="N79" i="15"/>
  <c r="O79" i="15" s="1"/>
  <c r="L162" i="15"/>
  <c r="T162" i="15" s="1"/>
  <c r="N162" i="15"/>
  <c r="O162" i="15" s="1"/>
  <c r="L163" i="15"/>
  <c r="T163" i="15" s="1"/>
  <c r="N163" i="15"/>
  <c r="P163" i="15" s="1"/>
  <c r="L164" i="15"/>
  <c r="T164" i="15" s="1"/>
  <c r="N164" i="15"/>
  <c r="P164" i="15" s="1"/>
  <c r="L181" i="15"/>
  <c r="M181" i="15" s="1"/>
  <c r="N181" i="15"/>
  <c r="P181" i="15" s="1"/>
  <c r="L182" i="15"/>
  <c r="M182" i="15" s="1"/>
  <c r="N182" i="15"/>
  <c r="O182" i="15" s="1"/>
  <c r="L183" i="15"/>
  <c r="M183" i="15" s="1"/>
  <c r="N183" i="15"/>
  <c r="O183" i="15" s="1"/>
  <c r="L184" i="15"/>
  <c r="T184" i="15" s="1"/>
  <c r="N184" i="15"/>
  <c r="P184" i="15" s="1"/>
  <c r="L185" i="15"/>
  <c r="M185" i="15" s="1"/>
  <c r="N185" i="15"/>
  <c r="P185" i="15" s="1"/>
  <c r="L186" i="15"/>
  <c r="T186" i="15" s="1"/>
  <c r="N186" i="15"/>
  <c r="O186" i="15" s="1"/>
  <c r="L187" i="15"/>
  <c r="T187" i="15" s="1"/>
  <c r="N187" i="15"/>
  <c r="P187" i="15" s="1"/>
  <c r="N243" i="15"/>
  <c r="P243" i="15" s="1"/>
  <c r="L243" i="15"/>
  <c r="T243" i="15" s="1"/>
  <c r="M254" i="15" l="1"/>
  <c r="P259" i="15"/>
  <c r="M73" i="15"/>
  <c r="R73" i="15" s="1"/>
  <c r="M57" i="15"/>
  <c r="R57" i="15" s="1"/>
  <c r="O135" i="15"/>
  <c r="O51" i="15"/>
  <c r="M70" i="15"/>
  <c r="R70" i="15" s="1"/>
  <c r="P66" i="15"/>
  <c r="P102" i="15"/>
  <c r="M211" i="15"/>
  <c r="R211" i="15" s="1"/>
  <c r="P207" i="15"/>
  <c r="P126" i="15"/>
  <c r="M87" i="15"/>
  <c r="Q87" i="15" s="1"/>
  <c r="O143" i="15"/>
  <c r="O22" i="15"/>
  <c r="O7" i="15"/>
  <c r="P231" i="15"/>
  <c r="M151" i="15"/>
  <c r="R151" i="15" s="1"/>
  <c r="O127" i="15"/>
  <c r="O232" i="15"/>
  <c r="P63" i="15"/>
  <c r="Q63" i="15" s="1"/>
  <c r="O119" i="15"/>
  <c r="O178" i="15"/>
  <c r="O111" i="15"/>
  <c r="O15" i="15"/>
  <c r="O103" i="15"/>
  <c r="O149" i="15"/>
  <c r="M139" i="15"/>
  <c r="R139" i="15" s="1"/>
  <c r="M112" i="15"/>
  <c r="R112" i="15" s="1"/>
  <c r="O95" i="15"/>
  <c r="O217" i="15"/>
  <c r="O81" i="15"/>
  <c r="O86" i="15"/>
  <c r="O176" i="15"/>
  <c r="M72" i="15"/>
  <c r="M62" i="15"/>
  <c r="R62" i="15" s="1"/>
  <c r="P58" i="15"/>
  <c r="M38" i="15"/>
  <c r="R38" i="15" s="1"/>
  <c r="M96" i="15"/>
  <c r="R96" i="15" s="1"/>
  <c r="O184" i="15"/>
  <c r="O70" i="15"/>
  <c r="O211" i="15"/>
  <c r="O203" i="15"/>
  <c r="O195" i="15"/>
  <c r="O26" i="15"/>
  <c r="O240" i="15"/>
  <c r="O168" i="15"/>
  <c r="O179" i="15"/>
  <c r="O53" i="15"/>
  <c r="O219" i="15"/>
  <c r="O136" i="15"/>
  <c r="O128" i="15"/>
  <c r="O120" i="15"/>
  <c r="O112" i="15"/>
  <c r="O104" i="15"/>
  <c r="O96" i="15"/>
  <c r="O87" i="15"/>
  <c r="O21" i="15"/>
  <c r="O50" i="15"/>
  <c r="O151" i="15"/>
  <c r="O14" i="15"/>
  <c r="O152" i="15"/>
  <c r="M195" i="15"/>
  <c r="R195" i="15" s="1"/>
  <c r="P191" i="15"/>
  <c r="P98" i="15"/>
  <c r="O76" i="15"/>
  <c r="O60" i="15"/>
  <c r="O201" i="15"/>
  <c r="O193" i="15"/>
  <c r="O236" i="15"/>
  <c r="O37" i="15"/>
  <c r="O255" i="15"/>
  <c r="O215" i="15"/>
  <c r="O251" i="15"/>
  <c r="O253" i="15"/>
  <c r="O80" i="15"/>
  <c r="O142" i="15"/>
  <c r="O134" i="15"/>
  <c r="O110" i="15"/>
  <c r="O225" i="15"/>
  <c r="O23" i="15"/>
  <c r="O233" i="15"/>
  <c r="O229" i="15"/>
  <c r="O174" i="15"/>
  <c r="O40" i="15"/>
  <c r="O145" i="15"/>
  <c r="P204" i="15"/>
  <c r="Q204" i="15" s="1"/>
  <c r="M198" i="15"/>
  <c r="R198" i="15" s="1"/>
  <c r="M248" i="15"/>
  <c r="M166" i="15"/>
  <c r="R166" i="15" s="1"/>
  <c r="O181" i="15"/>
  <c r="O75" i="15"/>
  <c r="O67" i="15"/>
  <c r="O59" i="15"/>
  <c r="O208" i="15"/>
  <c r="O200" i="15"/>
  <c r="O192" i="15"/>
  <c r="O213" i="15"/>
  <c r="O36" i="15"/>
  <c r="O247" i="15"/>
  <c r="O170" i="15"/>
  <c r="O257" i="15"/>
  <c r="O220" i="15"/>
  <c r="O250" i="15"/>
  <c r="O252" i="15"/>
  <c r="O154" i="15"/>
  <c r="O141" i="15"/>
  <c r="O133" i="15"/>
  <c r="O125" i="15"/>
  <c r="O117" i="15"/>
  <c r="O109" i="15"/>
  <c r="O101" i="15"/>
  <c r="O93" i="15"/>
  <c r="O256" i="15"/>
  <c r="O24" i="15"/>
  <c r="O156" i="15"/>
  <c r="O234" i="15"/>
  <c r="O230" i="15"/>
  <c r="O175" i="15"/>
  <c r="O41" i="15"/>
  <c r="O11" i="15"/>
  <c r="O10" i="15"/>
  <c r="O243" i="15"/>
  <c r="O164" i="15"/>
  <c r="O74" i="15"/>
  <c r="O199" i="15"/>
  <c r="O216" i="15"/>
  <c r="O241" i="15"/>
  <c r="O254" i="15"/>
  <c r="O214" i="15"/>
  <c r="O161" i="15"/>
  <c r="O244" i="15"/>
  <c r="O153" i="15"/>
  <c r="O140" i="15"/>
  <c r="O132" i="15"/>
  <c r="O124" i="15"/>
  <c r="O116" i="15"/>
  <c r="O108" i="15"/>
  <c r="O100" i="15"/>
  <c r="O92" i="15"/>
  <c r="O224" i="15"/>
  <c r="O25" i="15"/>
  <c r="O157" i="15"/>
  <c r="O235" i="15"/>
  <c r="O46" i="15"/>
  <c r="O222" i="15"/>
  <c r="O42" i="15"/>
  <c r="O32" i="15"/>
  <c r="O187" i="15"/>
  <c r="O163" i="15"/>
  <c r="O73" i="15"/>
  <c r="O65" i="15"/>
  <c r="O57" i="15"/>
  <c r="O206" i="15"/>
  <c r="O198" i="15"/>
  <c r="O190" i="15"/>
  <c r="O31" i="15"/>
  <c r="O34" i="15"/>
  <c r="O221" i="15"/>
  <c r="O261" i="15"/>
  <c r="O249" i="15"/>
  <c r="O166" i="15"/>
  <c r="O155" i="15"/>
  <c r="O239" i="15"/>
  <c r="O148" i="15"/>
  <c r="O139" i="15"/>
  <c r="O131" i="15"/>
  <c r="O123" i="15"/>
  <c r="O115" i="15"/>
  <c r="O107" i="15"/>
  <c r="O99" i="15"/>
  <c r="O91" i="15"/>
  <c r="O72" i="15"/>
  <c r="O197" i="15"/>
  <c r="O33" i="15"/>
  <c r="O177" i="15"/>
  <c r="O246" i="15"/>
  <c r="O248" i="15"/>
  <c r="O228" i="15"/>
  <c r="O262" i="15"/>
  <c r="O238" i="15"/>
  <c r="O146" i="15"/>
  <c r="O138" i="15"/>
  <c r="O130" i="15"/>
  <c r="O122" i="15"/>
  <c r="O106" i="15"/>
  <c r="O89" i="15"/>
  <c r="O19" i="15"/>
  <c r="O48" i="15"/>
  <c r="O159" i="15"/>
  <c r="O44" i="15"/>
  <c r="O12" i="15"/>
  <c r="O171" i="15"/>
  <c r="P79" i="15"/>
  <c r="Q79" i="15" s="1"/>
  <c r="M56" i="15"/>
  <c r="R56" i="15" s="1"/>
  <c r="M203" i="15"/>
  <c r="R203" i="15" s="1"/>
  <c r="M221" i="15"/>
  <c r="R221" i="15" s="1"/>
  <c r="O185" i="15"/>
  <c r="O55" i="15"/>
  <c r="O27" i="15"/>
  <c r="O29" i="15"/>
  <c r="O180" i="15"/>
  <c r="O54" i="15"/>
  <c r="O189" i="15"/>
  <c r="O227" i="15"/>
  <c r="O137" i="15"/>
  <c r="O129" i="15"/>
  <c r="O121" i="15"/>
  <c r="O113" i="15"/>
  <c r="O105" i="15"/>
  <c r="O97" i="15"/>
  <c r="O88" i="15"/>
  <c r="M187" i="15"/>
  <c r="R187" i="15" s="1"/>
  <c r="M184" i="15"/>
  <c r="R184" i="15" s="1"/>
  <c r="M197" i="15"/>
  <c r="Q197" i="15" s="1"/>
  <c r="M26" i="15"/>
  <c r="R26" i="15" s="1"/>
  <c r="P242" i="15"/>
  <c r="Q242" i="15" s="1"/>
  <c r="P38" i="15"/>
  <c r="M120" i="15"/>
  <c r="R120" i="15" s="1"/>
  <c r="M186" i="15"/>
  <c r="R186" i="15" s="1"/>
  <c r="M78" i="15"/>
  <c r="R78" i="15" s="1"/>
  <c r="M262" i="15"/>
  <c r="R262" i="15" s="1"/>
  <c r="M153" i="15"/>
  <c r="Q153" i="15" s="1"/>
  <c r="M108" i="15"/>
  <c r="Q108" i="15" s="1"/>
  <c r="M31" i="15"/>
  <c r="R31" i="15" s="1"/>
  <c r="M246" i="15"/>
  <c r="R246" i="15" s="1"/>
  <c r="P114" i="15"/>
  <c r="P83" i="15"/>
  <c r="M132" i="15"/>
  <c r="Q132" i="15" s="1"/>
  <c r="M100" i="15"/>
  <c r="M89" i="15"/>
  <c r="R89" i="15" s="1"/>
  <c r="M14" i="15"/>
  <c r="R14" i="15" s="1"/>
  <c r="M165" i="15"/>
  <c r="R165" i="15" s="1"/>
  <c r="M216" i="15"/>
  <c r="Q216" i="15" s="1"/>
  <c r="P188" i="15"/>
  <c r="P169" i="15"/>
  <c r="M148" i="15"/>
  <c r="R148" i="15" s="1"/>
  <c r="M140" i="15"/>
  <c r="R140" i="15" s="1"/>
  <c r="P94" i="15"/>
  <c r="M256" i="15"/>
  <c r="R256" i="15" s="1"/>
  <c r="T63" i="15"/>
  <c r="P35" i="15"/>
  <c r="Q35" i="15" s="1"/>
  <c r="M244" i="15"/>
  <c r="R244" i="15" s="1"/>
  <c r="M106" i="15"/>
  <c r="R106" i="15" s="1"/>
  <c r="P52" i="15"/>
  <c r="T204" i="15"/>
  <c r="T242" i="15"/>
  <c r="T91" i="15"/>
  <c r="P162" i="15"/>
  <c r="P64" i="15"/>
  <c r="P205" i="15"/>
  <c r="P28" i="15"/>
  <c r="P165" i="15"/>
  <c r="M30" i="15"/>
  <c r="M177" i="15"/>
  <c r="R177" i="15" s="1"/>
  <c r="M261" i="15"/>
  <c r="R261" i="15" s="1"/>
  <c r="M161" i="15"/>
  <c r="R161" i="15" s="1"/>
  <c r="P144" i="15"/>
  <c r="M138" i="15"/>
  <c r="R138" i="15" s="1"/>
  <c r="Q131" i="15"/>
  <c r="M88" i="15"/>
  <c r="Q88" i="15" s="1"/>
  <c r="T158" i="15"/>
  <c r="M114" i="15"/>
  <c r="T255" i="15"/>
  <c r="M23" i="15"/>
  <c r="R23" i="15" s="1"/>
  <c r="M157" i="15"/>
  <c r="R157" i="15" s="1"/>
  <c r="P16" i="15"/>
  <c r="P226" i="15"/>
  <c r="M152" i="15"/>
  <c r="Q152" i="15" s="1"/>
  <c r="T201" i="15"/>
  <c r="T215" i="15"/>
  <c r="Q91" i="15"/>
  <c r="M50" i="15"/>
  <c r="R50" i="15" s="1"/>
  <c r="T218" i="15"/>
  <c r="M37" i="15"/>
  <c r="Q37" i="15" s="1"/>
  <c r="M239" i="15"/>
  <c r="R239" i="15" s="1"/>
  <c r="M146" i="15"/>
  <c r="R146" i="15" s="1"/>
  <c r="T182" i="15"/>
  <c r="T193" i="15"/>
  <c r="T155" i="15"/>
  <c r="T209" i="15"/>
  <c r="P182" i="15"/>
  <c r="Q182" i="15" s="1"/>
  <c r="M164" i="15"/>
  <c r="R164" i="15" s="1"/>
  <c r="M74" i="15"/>
  <c r="R74" i="15" s="1"/>
  <c r="P68" i="15"/>
  <c r="M66" i="15"/>
  <c r="R66" i="15" s="1"/>
  <c r="M58" i="15"/>
  <c r="Q58" i="15" s="1"/>
  <c r="P209" i="15"/>
  <c r="Q209" i="15" s="1"/>
  <c r="M207" i="15"/>
  <c r="R207" i="15" s="1"/>
  <c r="M199" i="15"/>
  <c r="Q199" i="15" s="1"/>
  <c r="M191" i="15"/>
  <c r="M168" i="15"/>
  <c r="Q168" i="15" s="1"/>
  <c r="M241" i="15"/>
  <c r="Q241" i="15" s="1"/>
  <c r="M249" i="15"/>
  <c r="R249" i="15" s="1"/>
  <c r="M228" i="15"/>
  <c r="R228" i="15" s="1"/>
  <c r="M128" i="15"/>
  <c r="Q128" i="15" s="1"/>
  <c r="M122" i="15"/>
  <c r="Q122" i="15" s="1"/>
  <c r="M116" i="15"/>
  <c r="Q116" i="15" s="1"/>
  <c r="M145" i="15"/>
  <c r="R145" i="15" s="1"/>
  <c r="T79" i="15"/>
  <c r="T27" i="15"/>
  <c r="M233" i="15"/>
  <c r="R233" i="15" s="1"/>
  <c r="P85" i="15"/>
  <c r="T76" i="15"/>
  <c r="T131" i="15"/>
  <c r="M46" i="15"/>
  <c r="R46" i="15" s="1"/>
  <c r="P173" i="15"/>
  <c r="P78" i="15"/>
  <c r="M68" i="15"/>
  <c r="R68" i="15" s="1"/>
  <c r="P62" i="15"/>
  <c r="M60" i="15"/>
  <c r="R60" i="15" s="1"/>
  <c r="M240" i="15"/>
  <c r="R240" i="15" s="1"/>
  <c r="M214" i="15"/>
  <c r="R214" i="15" s="1"/>
  <c r="M238" i="15"/>
  <c r="Q238" i="15" s="1"/>
  <c r="M136" i="15"/>
  <c r="R136" i="15" s="1"/>
  <c r="M130" i="15"/>
  <c r="R130" i="15" s="1"/>
  <c r="M124" i="15"/>
  <c r="Q124" i="15" s="1"/>
  <c r="P118" i="15"/>
  <c r="M104" i="15"/>
  <c r="R104" i="15" s="1"/>
  <c r="M98" i="15"/>
  <c r="R98" i="15" s="1"/>
  <c r="M92" i="15"/>
  <c r="R92" i="15" s="1"/>
  <c r="M174" i="15"/>
  <c r="R174" i="15" s="1"/>
  <c r="M42" i="15"/>
  <c r="Q42" i="15" s="1"/>
  <c r="T99" i="15"/>
  <c r="R35" i="15"/>
  <c r="R236" i="15"/>
  <c r="Q236" i="15"/>
  <c r="R77" i="15"/>
  <c r="R202" i="15"/>
  <c r="R39" i="15"/>
  <c r="Q262" i="15"/>
  <c r="R182" i="15"/>
  <c r="R209" i="15"/>
  <c r="P186" i="15"/>
  <c r="M163" i="15"/>
  <c r="R79" i="15"/>
  <c r="P71" i="15"/>
  <c r="Q71" i="15" s="1"/>
  <c r="R69" i="15"/>
  <c r="M64" i="15"/>
  <c r="R59" i="15"/>
  <c r="Q59" i="15"/>
  <c r="P56" i="15"/>
  <c r="M206" i="15"/>
  <c r="R204" i="15"/>
  <c r="P196" i="15"/>
  <c r="Q196" i="15" s="1"/>
  <c r="R194" i="15"/>
  <c r="M28" i="15"/>
  <c r="R213" i="15"/>
  <c r="Q213" i="15"/>
  <c r="P30" i="15"/>
  <c r="M34" i="15"/>
  <c r="R242" i="15"/>
  <c r="R212" i="15"/>
  <c r="R245" i="15"/>
  <c r="M150" i="15"/>
  <c r="T150" i="15"/>
  <c r="P84" i="15"/>
  <c r="M82" i="15"/>
  <c r="T82" i="15"/>
  <c r="P260" i="15"/>
  <c r="M258" i="15"/>
  <c r="T258" i="15"/>
  <c r="M81" i="15"/>
  <c r="T81" i="15"/>
  <c r="P147" i="15"/>
  <c r="M143" i="15"/>
  <c r="T143" i="15"/>
  <c r="M135" i="15"/>
  <c r="T135" i="15"/>
  <c r="M129" i="15"/>
  <c r="T129" i="15"/>
  <c r="M103" i="15"/>
  <c r="T103" i="15"/>
  <c r="M97" i="15"/>
  <c r="T97" i="15"/>
  <c r="M24" i="15"/>
  <c r="T24" i="15"/>
  <c r="M51" i="15"/>
  <c r="T51" i="15"/>
  <c r="M160" i="15"/>
  <c r="T160" i="15"/>
  <c r="M175" i="15"/>
  <c r="T175" i="15"/>
  <c r="M149" i="15"/>
  <c r="T149" i="15"/>
  <c r="M172" i="15"/>
  <c r="T172" i="15"/>
  <c r="T183" i="15"/>
  <c r="T77" i="15"/>
  <c r="T69" i="15"/>
  <c r="T61" i="15"/>
  <c r="T210" i="15"/>
  <c r="T202" i="15"/>
  <c r="T194" i="15"/>
  <c r="T237" i="15"/>
  <c r="T167" i="15"/>
  <c r="T39" i="15"/>
  <c r="T212" i="15"/>
  <c r="T245" i="15"/>
  <c r="T47" i="15"/>
  <c r="R76" i="15"/>
  <c r="Q76" i="15"/>
  <c r="R201" i="15"/>
  <c r="Q201" i="15"/>
  <c r="M117" i="15"/>
  <c r="T117" i="15"/>
  <c r="R208" i="15"/>
  <c r="Q208" i="15"/>
  <c r="R237" i="15"/>
  <c r="R30" i="15"/>
  <c r="R36" i="15"/>
  <c r="Q36" i="15"/>
  <c r="R180" i="15"/>
  <c r="Q180" i="15"/>
  <c r="R54" i="15"/>
  <c r="Q54" i="15"/>
  <c r="M189" i="15"/>
  <c r="T189" i="15"/>
  <c r="M84" i="15"/>
  <c r="T84" i="15"/>
  <c r="M260" i="15"/>
  <c r="T260" i="15"/>
  <c r="M227" i="15"/>
  <c r="T227" i="15"/>
  <c r="M147" i="15"/>
  <c r="T147" i="15"/>
  <c r="M137" i="15"/>
  <c r="T137" i="15"/>
  <c r="M111" i="15"/>
  <c r="T111" i="15"/>
  <c r="M105" i="15"/>
  <c r="T105" i="15"/>
  <c r="R87" i="15"/>
  <c r="M22" i="15"/>
  <c r="T22" i="15"/>
  <c r="M49" i="15"/>
  <c r="T49" i="15"/>
  <c r="M230" i="15"/>
  <c r="T230" i="15"/>
  <c r="M15" i="15"/>
  <c r="T15" i="15"/>
  <c r="M13" i="15"/>
  <c r="T13" i="15"/>
  <c r="M10" i="15"/>
  <c r="T10" i="15"/>
  <c r="T181" i="15"/>
  <c r="T75" i="15"/>
  <c r="T67" i="15"/>
  <c r="T59" i="15"/>
  <c r="T208" i="15"/>
  <c r="T200" i="15"/>
  <c r="T192" i="15"/>
  <c r="T213" i="15"/>
  <c r="T36" i="15"/>
  <c r="T247" i="15"/>
  <c r="T170" i="15"/>
  <c r="T257" i="15"/>
  <c r="T123" i="15"/>
  <c r="T8" i="15"/>
  <c r="Q123" i="15"/>
  <c r="M19" i="15"/>
  <c r="T19" i="15"/>
  <c r="R8" i="15"/>
  <c r="M44" i="15"/>
  <c r="T44" i="15"/>
  <c r="T236" i="15"/>
  <c r="R181" i="15"/>
  <c r="Q181" i="15"/>
  <c r="R71" i="15"/>
  <c r="Q203" i="15"/>
  <c r="R193" i="15"/>
  <c r="Q193" i="15"/>
  <c r="R255" i="15"/>
  <c r="Q255" i="15"/>
  <c r="R215" i="15"/>
  <c r="Q215" i="15"/>
  <c r="M251" i="15"/>
  <c r="T251" i="15"/>
  <c r="M169" i="15"/>
  <c r="T169" i="15"/>
  <c r="M253" i="15"/>
  <c r="T253" i="15"/>
  <c r="M80" i="15"/>
  <c r="T80" i="15"/>
  <c r="M142" i="15"/>
  <c r="T142" i="15"/>
  <c r="M134" i="15"/>
  <c r="T134" i="15"/>
  <c r="M125" i="15"/>
  <c r="T125" i="15"/>
  <c r="M102" i="15"/>
  <c r="T102" i="15"/>
  <c r="M93" i="15"/>
  <c r="T93" i="15"/>
  <c r="M25" i="15"/>
  <c r="M52" i="15"/>
  <c r="R158" i="15"/>
  <c r="M231" i="15"/>
  <c r="M16" i="15"/>
  <c r="T16" i="15"/>
  <c r="M222" i="15"/>
  <c r="M40" i="15"/>
  <c r="R218" i="15"/>
  <c r="M173" i="15"/>
  <c r="M176" i="15"/>
  <c r="T176" i="15"/>
  <c r="T35" i="15"/>
  <c r="T115" i="15"/>
  <c r="T43" i="15"/>
  <c r="Q57" i="15"/>
  <c r="Q115" i="15"/>
  <c r="M126" i="15"/>
  <c r="T126" i="15"/>
  <c r="M94" i="15"/>
  <c r="T94" i="15"/>
  <c r="M225" i="15"/>
  <c r="T225" i="15"/>
  <c r="R90" i="15"/>
  <c r="M243" i="15"/>
  <c r="R61" i="15"/>
  <c r="R196" i="15"/>
  <c r="R183" i="15"/>
  <c r="M162" i="15"/>
  <c r="R75" i="15"/>
  <c r="Q75" i="15"/>
  <c r="M65" i="15"/>
  <c r="R63" i="15"/>
  <c r="R210" i="15"/>
  <c r="M205" i="15"/>
  <c r="R200" i="15"/>
  <c r="Q200" i="15"/>
  <c r="M190" i="15"/>
  <c r="R27" i="15"/>
  <c r="Q27" i="15"/>
  <c r="R167" i="15"/>
  <c r="M33" i="15"/>
  <c r="R247" i="15"/>
  <c r="Q247" i="15"/>
  <c r="M119" i="15"/>
  <c r="T119" i="15"/>
  <c r="M113" i="15"/>
  <c r="T113" i="15"/>
  <c r="M20" i="15"/>
  <c r="T20" i="15"/>
  <c r="M234" i="15"/>
  <c r="T234" i="15"/>
  <c r="M178" i="15"/>
  <c r="T178" i="15"/>
  <c r="M45" i="15"/>
  <c r="T45" i="15"/>
  <c r="M11" i="15"/>
  <c r="T11" i="15"/>
  <c r="M7" i="15"/>
  <c r="T7" i="15"/>
  <c r="T107" i="15"/>
  <c r="T223" i="15"/>
  <c r="Q107" i="15"/>
  <c r="M179" i="15"/>
  <c r="R170" i="15"/>
  <c r="Q170" i="15"/>
  <c r="M53" i="15"/>
  <c r="R257" i="15"/>
  <c r="Q257" i="15"/>
  <c r="M188" i="15"/>
  <c r="M220" i="15"/>
  <c r="T220" i="15"/>
  <c r="M83" i="15"/>
  <c r="M250" i="15"/>
  <c r="T250" i="15"/>
  <c r="M259" i="15"/>
  <c r="M252" i="15"/>
  <c r="T252" i="15"/>
  <c r="M219" i="15"/>
  <c r="M154" i="15"/>
  <c r="T154" i="15"/>
  <c r="M144" i="15"/>
  <c r="M141" i="15"/>
  <c r="T141" i="15"/>
  <c r="M133" i="15"/>
  <c r="T133" i="15"/>
  <c r="M110" i="15"/>
  <c r="T110" i="15"/>
  <c r="M101" i="15"/>
  <c r="T101" i="15"/>
  <c r="R47" i="15"/>
  <c r="M159" i="15"/>
  <c r="T159" i="15"/>
  <c r="R223" i="15"/>
  <c r="M171" i="15"/>
  <c r="T171" i="15"/>
  <c r="Q155" i="15"/>
  <c r="Q99" i="15"/>
  <c r="R185" i="15"/>
  <c r="Q185" i="15"/>
  <c r="R72" i="15"/>
  <c r="Q72" i="15"/>
  <c r="R55" i="15"/>
  <c r="Q55" i="15"/>
  <c r="R192" i="15"/>
  <c r="Q192" i="15"/>
  <c r="Q177" i="15"/>
  <c r="M127" i="15"/>
  <c r="T127" i="15"/>
  <c r="M121" i="15"/>
  <c r="T121" i="15"/>
  <c r="M95" i="15"/>
  <c r="T95" i="15"/>
  <c r="R88" i="15"/>
  <c r="M86" i="15"/>
  <c r="T86" i="15"/>
  <c r="M224" i="15"/>
  <c r="T224" i="15"/>
  <c r="M156" i="15"/>
  <c r="T156" i="15"/>
  <c r="M232" i="15"/>
  <c r="T232" i="15"/>
  <c r="M17" i="15"/>
  <c r="T17" i="15"/>
  <c r="M41" i="15"/>
  <c r="T41" i="15"/>
  <c r="M217" i="15"/>
  <c r="T217" i="15"/>
  <c r="M9" i="15"/>
  <c r="T9" i="15"/>
  <c r="T185" i="15"/>
  <c r="T71" i="15"/>
  <c r="T55" i="15"/>
  <c r="T196" i="15"/>
  <c r="T29" i="15"/>
  <c r="T180" i="15"/>
  <c r="T54" i="15"/>
  <c r="T90" i="15"/>
  <c r="R67" i="15"/>
  <c r="Q67" i="15"/>
  <c r="R29" i="15"/>
  <c r="Q29" i="15"/>
  <c r="R248" i="15"/>
  <c r="Q248" i="15"/>
  <c r="R254" i="15"/>
  <c r="Q254" i="15"/>
  <c r="R153" i="15"/>
  <c r="Q140" i="15"/>
  <c r="R132" i="15"/>
  <c r="M118" i="15"/>
  <c r="T118" i="15"/>
  <c r="M109" i="15"/>
  <c r="T109" i="15"/>
  <c r="Q106" i="15"/>
  <c r="R100" i="15"/>
  <c r="Q100" i="15"/>
  <c r="M21" i="15"/>
  <c r="M48" i="15"/>
  <c r="T48" i="15"/>
  <c r="M235" i="15"/>
  <c r="M229" i="15"/>
  <c r="R43" i="15"/>
  <c r="M226" i="15"/>
  <c r="M12" i="15"/>
  <c r="T12" i="15"/>
  <c r="M32" i="15"/>
  <c r="M85" i="15"/>
  <c r="T18" i="15"/>
  <c r="Q187" i="15"/>
  <c r="P18" i="15"/>
  <c r="Q18" i="15" s="1"/>
  <c r="P47" i="15"/>
  <c r="Q47" i="15" s="1"/>
  <c r="P158" i="15"/>
  <c r="Q158" i="15" s="1"/>
  <c r="P8" i="15"/>
  <c r="Q8" i="15" s="1"/>
  <c r="P43" i="15"/>
  <c r="Q43" i="15" s="1"/>
  <c r="P223" i="15"/>
  <c r="Q223" i="15" s="1"/>
  <c r="P218" i="15"/>
  <c r="Q218" i="15" s="1"/>
  <c r="P90" i="15"/>
  <c r="Q90" i="15" s="1"/>
  <c r="P20" i="15"/>
  <c r="P49" i="15"/>
  <c r="P160" i="15"/>
  <c r="P17" i="15"/>
  <c r="P45" i="15"/>
  <c r="P13" i="15"/>
  <c r="P172" i="15"/>
  <c r="P9" i="15"/>
  <c r="P245" i="15"/>
  <c r="Q245" i="15" s="1"/>
  <c r="P77" i="15"/>
  <c r="Q77" i="15" s="1"/>
  <c r="P61" i="15"/>
  <c r="Q61" i="15" s="1"/>
  <c r="P202" i="15"/>
  <c r="Q202" i="15" s="1"/>
  <c r="P237" i="15"/>
  <c r="Q237" i="15" s="1"/>
  <c r="P39" i="15"/>
  <c r="Q39" i="15" s="1"/>
  <c r="P150" i="15"/>
  <c r="P82" i="15"/>
  <c r="P183" i="15"/>
  <c r="Q183" i="15" s="1"/>
  <c r="P69" i="15"/>
  <c r="Q69" i="15" s="1"/>
  <c r="P210" i="15"/>
  <c r="Q210" i="15" s="1"/>
  <c r="P194" i="15"/>
  <c r="Q194" i="15" s="1"/>
  <c r="P167" i="15"/>
  <c r="Q167" i="15" s="1"/>
  <c r="P212" i="15"/>
  <c r="Q212" i="15" s="1"/>
  <c r="P258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Q239" i="15" l="1"/>
  <c r="Q139" i="15"/>
  <c r="Q112" i="15"/>
  <c r="Q228" i="15"/>
  <c r="R58" i="15"/>
  <c r="R197" i="15"/>
  <c r="Q56" i="15"/>
  <c r="R124" i="15"/>
  <c r="Q148" i="15"/>
  <c r="Q78" i="15"/>
  <c r="Q73" i="15"/>
  <c r="Q198" i="15"/>
  <c r="R241" i="15"/>
  <c r="Q146" i="15"/>
  <c r="Q161" i="15"/>
  <c r="Q50" i="15"/>
  <c r="Q14" i="15"/>
  <c r="Q38" i="15"/>
  <c r="Q104" i="15"/>
  <c r="Q256" i="15"/>
  <c r="R108" i="15"/>
  <c r="Q23" i="15"/>
  <c r="Q195" i="15"/>
  <c r="Q165" i="15"/>
  <c r="Q240" i="15"/>
  <c r="Q96" i="15"/>
  <c r="Q31" i="15"/>
  <c r="Q70" i="15"/>
  <c r="R122" i="15"/>
  <c r="R216" i="15"/>
  <c r="R116" i="15"/>
  <c r="Q191" i="15"/>
  <c r="Q130" i="15"/>
  <c r="Q184" i="15"/>
  <c r="Q233" i="15"/>
  <c r="Q74" i="15"/>
  <c r="R168" i="15"/>
  <c r="Q68" i="15"/>
  <c r="Q62" i="15"/>
  <c r="Q246" i="15"/>
  <c r="Q66" i="15"/>
  <c r="Q89" i="15"/>
  <c r="Q221" i="15"/>
  <c r="Q98" i="15"/>
  <c r="R128" i="15"/>
  <c r="R152" i="15"/>
  <c r="Q261" i="15"/>
  <c r="Q211" i="15"/>
  <c r="Q120" i="15"/>
  <c r="Q114" i="15"/>
  <c r="Q157" i="15"/>
  <c r="Q151" i="15"/>
  <c r="Q46" i="15"/>
  <c r="Q30" i="15"/>
  <c r="R37" i="15"/>
  <c r="Q166" i="15"/>
  <c r="Q174" i="15"/>
  <c r="Q138" i="15"/>
  <c r="Q26" i="15"/>
  <c r="Q60" i="15"/>
  <c r="Q249" i="15"/>
  <c r="Q186" i="15"/>
  <c r="R114" i="15"/>
  <c r="R191" i="15"/>
  <c r="Q244" i="15"/>
  <c r="Q164" i="15"/>
  <c r="R238" i="15"/>
  <c r="Q92" i="15"/>
  <c r="Q136" i="15"/>
  <c r="R199" i="15"/>
  <c r="Q207" i="15"/>
  <c r="Q145" i="15"/>
  <c r="R42" i="15"/>
  <c r="Q214" i="15"/>
  <c r="R9" i="15"/>
  <c r="Q9" i="15"/>
  <c r="R144" i="15"/>
  <c r="Q144" i="15"/>
  <c r="R17" i="15"/>
  <c r="Q17" i="15"/>
  <c r="R127" i="15"/>
  <c r="Q127" i="15"/>
  <c r="R231" i="15"/>
  <c r="Q231" i="15"/>
  <c r="R169" i="15"/>
  <c r="Q169" i="15"/>
  <c r="R44" i="15"/>
  <c r="Q44" i="15"/>
  <c r="R10" i="15"/>
  <c r="Q10" i="15"/>
  <c r="R49" i="15"/>
  <c r="Q49" i="15"/>
  <c r="R111" i="15"/>
  <c r="Q111" i="15"/>
  <c r="R260" i="15"/>
  <c r="Q260" i="15"/>
  <c r="R117" i="15"/>
  <c r="Q117" i="15"/>
  <c r="R175" i="15"/>
  <c r="Q175" i="15"/>
  <c r="R97" i="15"/>
  <c r="Q97" i="15"/>
  <c r="R143" i="15"/>
  <c r="Q143" i="15"/>
  <c r="R82" i="15"/>
  <c r="Q82" i="15"/>
  <c r="R64" i="15"/>
  <c r="Q64" i="15"/>
  <c r="R85" i="15"/>
  <c r="Q85" i="15"/>
  <c r="R235" i="15"/>
  <c r="Q235" i="15"/>
  <c r="R141" i="15"/>
  <c r="Q141" i="15"/>
  <c r="R53" i="15"/>
  <c r="Q53" i="15"/>
  <c r="R45" i="15"/>
  <c r="Q45" i="15"/>
  <c r="R113" i="15"/>
  <c r="Q113" i="15"/>
  <c r="R243" i="15"/>
  <c r="Q243" i="15"/>
  <c r="R225" i="15"/>
  <c r="Q225" i="15"/>
  <c r="R173" i="15"/>
  <c r="Q173" i="15"/>
  <c r="R109" i="15"/>
  <c r="Q109" i="15"/>
  <c r="R250" i="15"/>
  <c r="Q250" i="15"/>
  <c r="R142" i="15"/>
  <c r="Q142" i="15"/>
  <c r="R137" i="15"/>
  <c r="Q137" i="15"/>
  <c r="R103" i="15"/>
  <c r="Q103" i="15"/>
  <c r="R52" i="15"/>
  <c r="Q52" i="15"/>
  <c r="R251" i="15"/>
  <c r="Q251" i="15"/>
  <c r="R13" i="15"/>
  <c r="Q13" i="15"/>
  <c r="R84" i="15"/>
  <c r="Q84" i="15"/>
  <c r="R48" i="15"/>
  <c r="Q48" i="15"/>
  <c r="R119" i="15"/>
  <c r="Q119" i="15"/>
  <c r="R65" i="15"/>
  <c r="Q65" i="15"/>
  <c r="R81" i="15"/>
  <c r="Q81" i="15"/>
  <c r="R12" i="15"/>
  <c r="Q12" i="15"/>
  <c r="R21" i="15"/>
  <c r="Q21" i="15"/>
  <c r="R217" i="15"/>
  <c r="Q217" i="15"/>
  <c r="R156" i="15"/>
  <c r="Q156" i="15"/>
  <c r="R95" i="15"/>
  <c r="Q95" i="15"/>
  <c r="R154" i="15"/>
  <c r="Q154" i="15"/>
  <c r="R179" i="15"/>
  <c r="Q179" i="15"/>
  <c r="R40" i="15"/>
  <c r="Q40" i="15"/>
  <c r="R25" i="15"/>
  <c r="Q25" i="15"/>
  <c r="R125" i="15"/>
  <c r="Q125" i="15"/>
  <c r="R80" i="15"/>
  <c r="Q80" i="15"/>
  <c r="R19" i="15"/>
  <c r="Q19" i="15"/>
  <c r="R15" i="15"/>
  <c r="Q15" i="15"/>
  <c r="R147" i="15"/>
  <c r="Q147" i="15"/>
  <c r="R189" i="15"/>
  <c r="Q189" i="15"/>
  <c r="R172" i="15"/>
  <c r="Q172" i="15"/>
  <c r="R51" i="15"/>
  <c r="Q51" i="15"/>
  <c r="R129" i="15"/>
  <c r="Q129" i="15"/>
  <c r="R206" i="15"/>
  <c r="Q206" i="15"/>
  <c r="R22" i="15"/>
  <c r="Q22" i="15"/>
  <c r="R160" i="15"/>
  <c r="Q160" i="15"/>
  <c r="R34" i="15"/>
  <c r="Q34" i="15"/>
  <c r="R101" i="15"/>
  <c r="Q101" i="15"/>
  <c r="R83" i="15"/>
  <c r="Q83" i="15"/>
  <c r="R178" i="15"/>
  <c r="Q178" i="15"/>
  <c r="R190" i="15"/>
  <c r="Q190" i="15"/>
  <c r="R94" i="15"/>
  <c r="Q94" i="15"/>
  <c r="R150" i="15"/>
  <c r="Q150" i="15"/>
  <c r="R226" i="15"/>
  <c r="Q226" i="15"/>
  <c r="R133" i="15"/>
  <c r="Q133" i="15"/>
  <c r="R219" i="15"/>
  <c r="Q219" i="15"/>
  <c r="R220" i="15"/>
  <c r="Q220" i="15"/>
  <c r="R7" i="15"/>
  <c r="Q7" i="15"/>
  <c r="R234" i="15"/>
  <c r="Q234" i="15"/>
  <c r="R222" i="15"/>
  <c r="Q222" i="15"/>
  <c r="R258" i="15"/>
  <c r="Q258" i="15"/>
  <c r="R32" i="15"/>
  <c r="Q32" i="15"/>
  <c r="R93" i="15"/>
  <c r="Q93" i="15"/>
  <c r="R118" i="15"/>
  <c r="Q118" i="15"/>
  <c r="R41" i="15"/>
  <c r="Q41" i="15"/>
  <c r="R224" i="15"/>
  <c r="Q224" i="15"/>
  <c r="R121" i="15"/>
  <c r="Q121" i="15"/>
  <c r="R188" i="15"/>
  <c r="Q188" i="15"/>
  <c r="R33" i="15"/>
  <c r="Q33" i="15"/>
  <c r="R205" i="15"/>
  <c r="Q205" i="15"/>
  <c r="R162" i="15"/>
  <c r="Q162" i="15"/>
  <c r="R102" i="15"/>
  <c r="Q102" i="15"/>
  <c r="R253" i="15"/>
  <c r="Q253" i="15"/>
  <c r="R230" i="15"/>
  <c r="Q230" i="15"/>
  <c r="R105" i="15"/>
  <c r="Q105" i="15"/>
  <c r="R227" i="15"/>
  <c r="Q227" i="15"/>
  <c r="R149" i="15"/>
  <c r="Q149" i="15"/>
  <c r="R24" i="15"/>
  <c r="Q24" i="15"/>
  <c r="R135" i="15"/>
  <c r="Q135" i="15"/>
  <c r="R28" i="15"/>
  <c r="Q28" i="15"/>
  <c r="R163" i="15"/>
  <c r="Q163" i="15"/>
  <c r="R232" i="15"/>
  <c r="Q232" i="15"/>
  <c r="R171" i="15"/>
  <c r="Q171" i="15"/>
  <c r="R159" i="15"/>
  <c r="Q159" i="15"/>
  <c r="R110" i="15"/>
  <c r="Q110" i="15"/>
  <c r="R252" i="15"/>
  <c r="Q252" i="15"/>
  <c r="R11" i="15"/>
  <c r="Q11" i="15"/>
  <c r="R20" i="15"/>
  <c r="Q20" i="15"/>
  <c r="R126" i="15"/>
  <c r="Q126" i="15"/>
  <c r="R16" i="15"/>
  <c r="Q16" i="15"/>
  <c r="R229" i="15"/>
  <c r="Q229" i="15"/>
  <c r="R86" i="15"/>
  <c r="Q86" i="15"/>
  <c r="R259" i="15"/>
  <c r="Q259" i="15"/>
  <c r="R176" i="15"/>
  <c r="Q176" i="15"/>
  <c r="R134" i="15"/>
  <c r="Q134" i="15"/>
  <c r="Y27" i="15" l="1"/>
  <c r="G40" i="10" s="1"/>
  <c r="G48" i="10" s="1"/>
  <c r="Y22" i="15"/>
  <c r="F40" i="10" s="1"/>
  <c r="Y17" i="15"/>
  <c r="E40" i="10" s="1"/>
  <c r="E48" i="10" s="1"/>
  <c r="Y12" i="15"/>
  <c r="D40" i="10" s="1"/>
  <c r="AA26" i="15"/>
  <c r="X9" i="10" s="1"/>
  <c r="AA21" i="15"/>
  <c r="W9" i="10" s="1"/>
  <c r="Y15" i="15"/>
  <c r="P9" i="10" s="1"/>
  <c r="Y26" i="15"/>
  <c r="AC9" i="10" s="1"/>
  <c r="AA16" i="15"/>
  <c r="V9" i="10" s="1"/>
  <c r="AA25" i="15"/>
  <c r="M9" i="10" s="1"/>
  <c r="Y21" i="15"/>
  <c r="AB9" i="10" s="1"/>
  <c r="AA20" i="15"/>
  <c r="L9" i="10" s="1"/>
  <c r="Y16" i="15"/>
  <c r="AA9" i="10" s="1"/>
  <c r="Y25" i="15"/>
  <c r="R9" i="10" s="1"/>
  <c r="AA15" i="15"/>
  <c r="K9" i="10" s="1"/>
  <c r="Y20" i="15"/>
  <c r="Q9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D48" i="10" l="1"/>
  <c r="I40" i="10"/>
  <c r="I48" i="10" s="1"/>
  <c r="S913" i="15"/>
  <c r="S909" i="15"/>
  <c r="S887" i="15"/>
  <c r="S881" i="15"/>
  <c r="S900" i="15"/>
  <c r="S902" i="15"/>
  <c r="S936" i="15"/>
  <c r="S954" i="15"/>
  <c r="S945" i="15"/>
  <c r="S917" i="15"/>
  <c r="S919" i="15"/>
  <c r="S932" i="15"/>
  <c r="S942" i="15"/>
  <c r="S958" i="15"/>
  <c r="S944" i="15"/>
  <c r="S889" i="15"/>
  <c r="S906" i="15"/>
  <c r="S939" i="15"/>
  <c r="S914" i="15"/>
  <c r="S924" i="15"/>
  <c r="S935" i="15"/>
  <c r="S948" i="15"/>
  <c r="S950" i="15"/>
  <c r="S901" i="15"/>
  <c r="S893" i="15"/>
  <c r="S891" i="15"/>
  <c r="S897" i="15"/>
  <c r="S903" i="15"/>
  <c r="S912" i="15"/>
  <c r="S928" i="15"/>
  <c r="S934" i="15"/>
  <c r="S956" i="15"/>
  <c r="S946" i="15"/>
  <c r="S938" i="15"/>
  <c r="S962" i="15"/>
  <c r="S959" i="15"/>
  <c r="S905" i="15"/>
  <c r="S886" i="15"/>
  <c r="S884" i="15"/>
  <c r="S904" i="15"/>
  <c r="S882" i="15"/>
  <c r="S918" i="15"/>
  <c r="S931" i="15"/>
  <c r="S910" i="15"/>
  <c r="S953" i="15"/>
  <c r="S927" i="15"/>
  <c r="S930" i="15"/>
  <c r="S940" i="15"/>
  <c r="S957" i="15"/>
  <c r="S952" i="15"/>
  <c r="S963" i="15"/>
  <c r="S964" i="15"/>
  <c r="S915" i="15"/>
  <c r="S925" i="15"/>
  <c r="S941" i="15"/>
  <c r="S920" i="15"/>
  <c r="S923" i="15"/>
  <c r="S888" i="15"/>
  <c r="S890" i="15"/>
  <c r="S922" i="15"/>
  <c r="S943" i="15"/>
  <c r="S921" i="15"/>
  <c r="S955" i="15"/>
  <c r="S898" i="15"/>
  <c r="S908" i="15"/>
  <c r="S926" i="15"/>
  <c r="S896" i="15"/>
  <c r="S916" i="15"/>
  <c r="S892" i="15"/>
  <c r="S883" i="15"/>
  <c r="S907" i="15"/>
  <c r="S949" i="15"/>
  <c r="S911" i="15"/>
  <c r="S961" i="15"/>
  <c r="S885" i="15"/>
  <c r="S933" i="15"/>
  <c r="S899" i="15"/>
  <c r="S951" i="15"/>
  <c r="S947" i="15"/>
  <c r="S960" i="15"/>
  <c r="S895" i="15"/>
  <c r="S937" i="15"/>
  <c r="S894" i="15"/>
  <c r="S929" i="15"/>
  <c r="S858" i="15"/>
  <c r="S861" i="15"/>
  <c r="S875" i="15"/>
  <c r="S862" i="15"/>
  <c r="S874" i="15"/>
  <c r="S863" i="15"/>
  <c r="S854" i="15"/>
  <c r="S855" i="15"/>
  <c r="S857" i="15"/>
  <c r="S865" i="15"/>
  <c r="S873" i="15"/>
  <c r="S867" i="15"/>
  <c r="S877" i="15"/>
  <c r="S871" i="15"/>
  <c r="S856" i="15"/>
  <c r="S859" i="15"/>
  <c r="S868" i="15"/>
  <c r="S870" i="15"/>
  <c r="S866" i="15"/>
  <c r="S869" i="15"/>
  <c r="S878" i="15"/>
  <c r="S879" i="15"/>
  <c r="S872" i="15"/>
  <c r="S864" i="15"/>
  <c r="S876" i="15"/>
  <c r="S880" i="15"/>
  <c r="S860" i="15"/>
  <c r="S852" i="15"/>
  <c r="S853" i="15"/>
  <c r="C40" i="10"/>
  <c r="F48" i="10"/>
  <c r="C48" i="10" s="1"/>
  <c r="S820" i="15"/>
  <c r="S844" i="15"/>
  <c r="S840" i="15"/>
  <c r="S836" i="15"/>
  <c r="S832" i="15"/>
  <c r="S828" i="15"/>
  <c r="S824" i="15"/>
  <c r="S786" i="15"/>
  <c r="S799" i="15"/>
  <c r="S822" i="15"/>
  <c r="S803" i="15"/>
  <c r="S813" i="15"/>
  <c r="S807" i="15"/>
  <c r="S826" i="15"/>
  <c r="S797" i="15"/>
  <c r="S818" i="15"/>
  <c r="S787" i="15"/>
  <c r="S791" i="15"/>
  <c r="S808" i="15"/>
  <c r="S801" i="15"/>
  <c r="S805" i="15"/>
  <c r="S810" i="15"/>
  <c r="S845" i="15"/>
  <c r="S795" i="15"/>
  <c r="S848" i="15"/>
  <c r="S788" i="15"/>
  <c r="S798" i="15"/>
  <c r="S838" i="15"/>
  <c r="S792" i="15"/>
  <c r="S802" i="15"/>
  <c r="S796" i="15"/>
  <c r="S842" i="15"/>
  <c r="S846" i="15"/>
  <c r="S811" i="15"/>
  <c r="S849" i="15"/>
  <c r="S850" i="15"/>
  <c r="S793" i="15"/>
  <c r="S789" i="15"/>
  <c r="S843" i="15"/>
  <c r="S815" i="15"/>
  <c r="S841" i="15"/>
  <c r="S806" i="15"/>
  <c r="S819" i="15"/>
  <c r="S839" i="15"/>
  <c r="S829" i="15"/>
  <c r="S837" i="15"/>
  <c r="S817" i="15"/>
  <c r="S831" i="15"/>
  <c r="S812" i="15"/>
  <c r="S847" i="15"/>
  <c r="S833" i="15"/>
  <c r="S804" i="15"/>
  <c r="S834" i="15"/>
  <c r="S790" i="15"/>
  <c r="S827" i="15"/>
  <c r="S830" i="15"/>
  <c r="S825" i="15"/>
  <c r="S835" i="15"/>
  <c r="S814" i="15"/>
  <c r="S823" i="15"/>
  <c r="S800" i="15"/>
  <c r="S794" i="15"/>
  <c r="S816" i="15"/>
  <c r="S821" i="15"/>
  <c r="S809" i="15"/>
  <c r="S851" i="15"/>
  <c r="S8" i="15"/>
  <c r="S12" i="15"/>
  <c r="S16" i="15"/>
  <c r="S20" i="15"/>
  <c r="S24" i="15"/>
  <c r="S28" i="15"/>
  <c r="S32" i="15"/>
  <c r="S36" i="15"/>
  <c r="S40" i="15"/>
  <c r="S44" i="15"/>
  <c r="S48" i="15"/>
  <c r="S52" i="15"/>
  <c r="S56" i="15"/>
  <c r="S60" i="15"/>
  <c r="S64" i="15"/>
  <c r="S68" i="15"/>
  <c r="S72" i="15"/>
  <c r="S76" i="15"/>
  <c r="S80" i="15"/>
  <c r="S84" i="15"/>
  <c r="S88" i="15"/>
  <c r="S92" i="15"/>
  <c r="S96" i="15"/>
  <c r="S100" i="15"/>
  <c r="S104" i="15"/>
  <c r="S108" i="15"/>
  <c r="S112" i="15"/>
  <c r="S116" i="15"/>
  <c r="S120" i="15"/>
  <c r="S124" i="15"/>
  <c r="S128" i="15"/>
  <c r="S132" i="15"/>
  <c r="S136" i="15"/>
  <c r="S140" i="15"/>
  <c r="S144" i="15"/>
  <c r="S148" i="15"/>
  <c r="S152" i="15"/>
  <c r="S156" i="15"/>
  <c r="S160" i="15"/>
  <c r="S164" i="15"/>
  <c r="S168" i="15"/>
  <c r="S172" i="15"/>
  <c r="S176" i="15"/>
  <c r="S180" i="15"/>
  <c r="S184" i="15"/>
  <c r="S188" i="15"/>
  <c r="S192" i="15"/>
  <c r="S196" i="15"/>
  <c r="S200" i="15"/>
  <c r="S204" i="15"/>
  <c r="S208" i="15"/>
  <c r="S212" i="15"/>
  <c r="S216" i="15"/>
  <c r="S220" i="15"/>
  <c r="S224" i="15"/>
  <c r="S228" i="15"/>
  <c r="S232" i="15"/>
  <c r="S236" i="15"/>
  <c r="S240" i="15"/>
  <c r="S244" i="15"/>
  <c r="S248" i="15"/>
  <c r="S252" i="15"/>
  <c r="S256" i="15"/>
  <c r="S260" i="15"/>
  <c r="S9" i="15"/>
  <c r="S13" i="15"/>
  <c r="S17" i="15"/>
  <c r="S21" i="15"/>
  <c r="S25" i="15"/>
  <c r="S29" i="15"/>
  <c r="S33" i="15"/>
  <c r="S37" i="15"/>
  <c r="S41" i="15"/>
  <c r="S45" i="15"/>
  <c r="S49" i="15"/>
  <c r="S53" i="15"/>
  <c r="S57" i="15"/>
  <c r="S61" i="15"/>
  <c r="S65" i="15"/>
  <c r="S69" i="15"/>
  <c r="S73" i="15"/>
  <c r="S77" i="15"/>
  <c r="S81" i="15"/>
  <c r="S85" i="15"/>
  <c r="S89" i="15"/>
  <c r="S93" i="15"/>
  <c r="S97" i="15"/>
  <c r="S101" i="15"/>
  <c r="S105" i="15"/>
  <c r="S109" i="15"/>
  <c r="S113" i="15"/>
  <c r="S117" i="15"/>
  <c r="S121" i="15"/>
  <c r="S125" i="15"/>
  <c r="S129" i="15"/>
  <c r="S133" i="15"/>
  <c r="S137" i="15"/>
  <c r="S141" i="15"/>
  <c r="S145" i="15"/>
  <c r="S149" i="15"/>
  <c r="S153" i="15"/>
  <c r="S157" i="15"/>
  <c r="S161" i="15"/>
  <c r="S165" i="15"/>
  <c r="S169" i="15"/>
  <c r="S173" i="15"/>
  <c r="S177" i="15"/>
  <c r="S181" i="15"/>
  <c r="S185" i="15"/>
  <c r="S189" i="15"/>
  <c r="S193" i="15"/>
  <c r="S197" i="15"/>
  <c r="S201" i="15"/>
  <c r="S205" i="15"/>
  <c r="S209" i="15"/>
  <c r="S213" i="15"/>
  <c r="S217" i="15"/>
  <c r="S221" i="15"/>
  <c r="S225" i="15"/>
  <c r="S229" i="15"/>
  <c r="S233" i="15"/>
  <c r="S237" i="15"/>
  <c r="S241" i="15"/>
  <c r="S245" i="15"/>
  <c r="S249" i="15"/>
  <c r="S253" i="15"/>
  <c r="S257" i="15"/>
  <c r="S261" i="15"/>
  <c r="S10" i="15"/>
  <c r="S14" i="15"/>
  <c r="S18" i="15"/>
  <c r="S22" i="15"/>
  <c r="S26" i="15"/>
  <c r="S30" i="15"/>
  <c r="S34" i="15"/>
  <c r="S38" i="15"/>
  <c r="S42" i="15"/>
  <c r="S46" i="15"/>
  <c r="S50" i="15"/>
  <c r="S54" i="15"/>
  <c r="S58" i="15"/>
  <c r="S62" i="15"/>
  <c r="S66" i="15"/>
  <c r="S70" i="15"/>
  <c r="S74" i="15"/>
  <c r="S78" i="15"/>
  <c r="S82" i="15"/>
  <c r="S86" i="15"/>
  <c r="S90" i="15"/>
  <c r="S94" i="15"/>
  <c r="S98" i="15"/>
  <c r="S102" i="15"/>
  <c r="S106" i="15"/>
  <c r="S110" i="15"/>
  <c r="S114" i="15"/>
  <c r="S118" i="15"/>
  <c r="S122" i="15"/>
  <c r="S126" i="15"/>
  <c r="S130" i="15"/>
  <c r="S134" i="15"/>
  <c r="S138" i="15"/>
  <c r="S142" i="15"/>
  <c r="S146" i="15"/>
  <c r="S150" i="15"/>
  <c r="S154" i="15"/>
  <c r="S158" i="15"/>
  <c r="S162" i="15"/>
  <c r="S166" i="15"/>
  <c r="S170" i="15"/>
  <c r="S174" i="15"/>
  <c r="S178" i="15"/>
  <c r="S182" i="15"/>
  <c r="S186" i="15"/>
  <c r="S190" i="15"/>
  <c r="S194" i="15"/>
  <c r="S198" i="15"/>
  <c r="S202" i="15"/>
  <c r="S206" i="15"/>
  <c r="S210" i="15"/>
  <c r="S214" i="15"/>
  <c r="S218" i="15"/>
  <c r="S222" i="15"/>
  <c r="S226" i="15"/>
  <c r="S230" i="15"/>
  <c r="S234" i="15"/>
  <c r="S238" i="15"/>
  <c r="S242" i="15"/>
  <c r="S246" i="15"/>
  <c r="S250" i="15"/>
  <c r="S254" i="15"/>
  <c r="S258" i="15"/>
  <c r="S262" i="15"/>
  <c r="S11" i="15"/>
  <c r="S15" i="15"/>
  <c r="S19" i="15"/>
  <c r="S23" i="15"/>
  <c r="S27" i="15"/>
  <c r="S31" i="15"/>
  <c r="S35" i="15"/>
  <c r="S39" i="15"/>
  <c r="S43" i="15"/>
  <c r="S47" i="15"/>
  <c r="S51" i="15"/>
  <c r="S55" i="15"/>
  <c r="S59" i="15"/>
  <c r="S63" i="15"/>
  <c r="S67" i="15"/>
  <c r="S71" i="15"/>
  <c r="S75" i="15"/>
  <c r="S79" i="15"/>
  <c r="S83" i="15"/>
  <c r="S87" i="15"/>
  <c r="S91" i="15"/>
  <c r="S95" i="15"/>
  <c r="S99" i="15"/>
  <c r="S103" i="15"/>
  <c r="S107" i="15"/>
  <c r="S111" i="15"/>
  <c r="S115" i="15"/>
  <c r="S119" i="15"/>
  <c r="S123" i="15"/>
  <c r="S127" i="15"/>
  <c r="S131" i="15"/>
  <c r="S135" i="15"/>
  <c r="S139" i="15"/>
  <c r="S143" i="15"/>
  <c r="S147" i="15"/>
  <c r="S151" i="15"/>
  <c r="S155" i="15"/>
  <c r="S159" i="15"/>
  <c r="S163" i="15"/>
  <c r="S167" i="15"/>
  <c r="S171" i="15"/>
  <c r="S175" i="15"/>
  <c r="S179" i="15"/>
  <c r="S183" i="15"/>
  <c r="S187" i="15"/>
  <c r="S191" i="15"/>
  <c r="S195" i="15"/>
  <c r="S199" i="15"/>
  <c r="S203" i="15"/>
  <c r="S207" i="15"/>
  <c r="S211" i="15"/>
  <c r="S215" i="15"/>
  <c r="S219" i="15"/>
  <c r="S223" i="15"/>
  <c r="S227" i="15"/>
  <c r="S231" i="15"/>
  <c r="S235" i="15"/>
  <c r="S239" i="15"/>
  <c r="S243" i="15"/>
  <c r="S247" i="15"/>
  <c r="S251" i="15"/>
  <c r="S255" i="15"/>
  <c r="S259" i="15"/>
  <c r="S7" i="15"/>
  <c r="E41" i="10"/>
  <c r="E42" i="10" s="1"/>
  <c r="S264" i="15"/>
  <c r="S268" i="15"/>
  <c r="S272" i="15"/>
  <c r="S276" i="15"/>
  <c r="S280" i="15"/>
  <c r="S284" i="15"/>
  <c r="S288" i="15"/>
  <c r="S292" i="15"/>
  <c r="S296" i="15"/>
  <c r="S300" i="15"/>
  <c r="S304" i="15"/>
  <c r="S308" i="15"/>
  <c r="S312" i="15"/>
  <c r="S316" i="15"/>
  <c r="S320" i="15"/>
  <c r="S324" i="15"/>
  <c r="S328" i="15"/>
  <c r="S332" i="15"/>
  <c r="S336" i="15"/>
  <c r="S340" i="15"/>
  <c r="S344" i="15"/>
  <c r="S265" i="15"/>
  <c r="S269" i="15"/>
  <c r="S273" i="15"/>
  <c r="S277" i="15"/>
  <c r="S281" i="15"/>
  <c r="S285" i="15"/>
  <c r="S289" i="15"/>
  <c r="S293" i="15"/>
  <c r="S297" i="15"/>
  <c r="S301" i="15"/>
  <c r="S305" i="15"/>
  <c r="S309" i="15"/>
  <c r="S313" i="15"/>
  <c r="S317" i="15"/>
  <c r="S321" i="15"/>
  <c r="S325" i="15"/>
  <c r="S329" i="15"/>
  <c r="S333" i="15"/>
  <c r="S337" i="15"/>
  <c r="S341" i="15"/>
  <c r="S345" i="15"/>
  <c r="S266" i="15"/>
  <c r="S270" i="15"/>
  <c r="S274" i="15"/>
  <c r="S278" i="15"/>
  <c r="S282" i="15"/>
  <c r="S286" i="15"/>
  <c r="S290" i="15"/>
  <c r="S294" i="15"/>
  <c r="S298" i="15"/>
  <c r="S302" i="15"/>
  <c r="S306" i="15"/>
  <c r="S310" i="15"/>
  <c r="S314" i="15"/>
  <c r="S318" i="15"/>
  <c r="S322" i="15"/>
  <c r="S326" i="15"/>
  <c r="S330" i="15"/>
  <c r="S334" i="15"/>
  <c r="S338" i="15"/>
  <c r="S342" i="15"/>
  <c r="S346" i="15"/>
  <c r="S263" i="15"/>
  <c r="S267" i="15"/>
  <c r="S271" i="15"/>
  <c r="S275" i="15"/>
  <c r="S279" i="15"/>
  <c r="S283" i="15"/>
  <c r="S287" i="15"/>
  <c r="S291" i="15"/>
  <c r="S295" i="15"/>
  <c r="S299" i="15"/>
  <c r="S303" i="15"/>
  <c r="S307" i="15"/>
  <c r="S311" i="15"/>
  <c r="S315" i="15"/>
  <c r="S319" i="15"/>
  <c r="S323" i="15"/>
  <c r="S327" i="15"/>
  <c r="S331" i="15"/>
  <c r="S335" i="15"/>
  <c r="S339" i="15"/>
  <c r="S343" i="15"/>
  <c r="S347" i="15"/>
  <c r="S348" i="15"/>
  <c r="S352" i="15"/>
  <c r="S356" i="15"/>
  <c r="S360" i="15"/>
  <c r="S364" i="15"/>
  <c r="S368" i="15"/>
  <c r="S372" i="15"/>
  <c r="S376" i="15"/>
  <c r="S380" i="15"/>
  <c r="S384" i="15"/>
  <c r="S388" i="15"/>
  <c r="S392" i="15"/>
  <c r="S396" i="15"/>
  <c r="S400" i="15"/>
  <c r="S404" i="15"/>
  <c r="S408" i="15"/>
  <c r="S412" i="15"/>
  <c r="S416" i="15"/>
  <c r="S420" i="15"/>
  <c r="S424" i="15"/>
  <c r="S428" i="15"/>
  <c r="S432" i="15"/>
  <c r="S436" i="15"/>
  <c r="S440" i="15"/>
  <c r="S444" i="15"/>
  <c r="S448" i="15"/>
  <c r="S452" i="15"/>
  <c r="S456" i="15"/>
  <c r="S460" i="15"/>
  <c r="S464" i="15"/>
  <c r="S468" i="15"/>
  <c r="S472" i="15"/>
  <c r="S476" i="15"/>
  <c r="S480" i="15"/>
  <c r="S484" i="15"/>
  <c r="S488" i="15"/>
  <c r="S492" i="15"/>
  <c r="S496" i="15"/>
  <c r="S500" i="15"/>
  <c r="S504" i="15"/>
  <c r="S508" i="15"/>
  <c r="S512" i="15"/>
  <c r="S516" i="15"/>
  <c r="S520" i="15"/>
  <c r="S524" i="15"/>
  <c r="S528" i="15"/>
  <c r="S532" i="15"/>
  <c r="S536" i="15"/>
  <c r="S540" i="15"/>
  <c r="S349" i="15"/>
  <c r="S353" i="15"/>
  <c r="S357" i="15"/>
  <c r="S361" i="15"/>
  <c r="S365" i="15"/>
  <c r="S369" i="15"/>
  <c r="S373" i="15"/>
  <c r="S377" i="15"/>
  <c r="S381" i="15"/>
  <c r="S385" i="15"/>
  <c r="S389" i="15"/>
  <c r="S393" i="15"/>
  <c r="S397" i="15"/>
  <c r="S401" i="15"/>
  <c r="S405" i="15"/>
  <c r="S409" i="15"/>
  <c r="S413" i="15"/>
  <c r="S417" i="15"/>
  <c r="S421" i="15"/>
  <c r="S425" i="15"/>
  <c r="S429" i="15"/>
  <c r="S433" i="15"/>
  <c r="S437" i="15"/>
  <c r="S441" i="15"/>
  <c r="S445" i="15"/>
  <c r="S449" i="15"/>
  <c r="S453" i="15"/>
  <c r="S457" i="15"/>
  <c r="S461" i="15"/>
  <c r="S465" i="15"/>
  <c r="S469" i="15"/>
  <c r="S473" i="15"/>
  <c r="S477" i="15"/>
  <c r="S481" i="15"/>
  <c r="S485" i="15"/>
  <c r="S489" i="15"/>
  <c r="S493" i="15"/>
  <c r="S497" i="15"/>
  <c r="S501" i="15"/>
  <c r="S505" i="15"/>
  <c r="S509" i="15"/>
  <c r="S513" i="15"/>
  <c r="S517" i="15"/>
  <c r="S521" i="15"/>
  <c r="S525" i="15"/>
  <c r="S529" i="15"/>
  <c r="S533" i="15"/>
  <c r="S537" i="15"/>
  <c r="S350" i="15"/>
  <c r="S354" i="15"/>
  <c r="S358" i="15"/>
  <c r="S362" i="15"/>
  <c r="S366" i="15"/>
  <c r="S370" i="15"/>
  <c r="S374" i="15"/>
  <c r="S378" i="15"/>
  <c r="S382" i="15"/>
  <c r="S386" i="15"/>
  <c r="S390" i="15"/>
  <c r="S394" i="15"/>
  <c r="S398" i="15"/>
  <c r="S402" i="15"/>
  <c r="S406" i="15"/>
  <c r="S410" i="15"/>
  <c r="S414" i="15"/>
  <c r="S418" i="15"/>
  <c r="S422" i="15"/>
  <c r="S426" i="15"/>
  <c r="S430" i="15"/>
  <c r="S434" i="15"/>
  <c r="S438" i="15"/>
  <c r="S442" i="15"/>
  <c r="S446" i="15"/>
  <c r="S450" i="15"/>
  <c r="S454" i="15"/>
  <c r="S458" i="15"/>
  <c r="S462" i="15"/>
  <c r="S466" i="15"/>
  <c r="S470" i="15"/>
  <c r="S474" i="15"/>
  <c r="S478" i="15"/>
  <c r="S482" i="15"/>
  <c r="S486" i="15"/>
  <c r="S490" i="15"/>
  <c r="S494" i="15"/>
  <c r="S498" i="15"/>
  <c r="S502" i="15"/>
  <c r="S506" i="15"/>
  <c r="S510" i="15"/>
  <c r="S514" i="15"/>
  <c r="S518" i="15"/>
  <c r="S522" i="15"/>
  <c r="S526" i="15"/>
  <c r="S530" i="15"/>
  <c r="S534" i="15"/>
  <c r="S538" i="15"/>
  <c r="S351" i="15"/>
  <c r="S355" i="15"/>
  <c r="S359" i="15"/>
  <c r="S363" i="15"/>
  <c r="S367" i="15"/>
  <c r="S371" i="15"/>
  <c r="S375" i="15"/>
  <c r="S379" i="15"/>
  <c r="S383" i="15"/>
  <c r="S387" i="15"/>
  <c r="S391" i="15"/>
  <c r="S395" i="15"/>
  <c r="S399" i="15"/>
  <c r="S403" i="15"/>
  <c r="S407" i="15"/>
  <c r="S411" i="15"/>
  <c r="S415" i="15"/>
  <c r="S419" i="15"/>
  <c r="S423" i="15"/>
  <c r="S427" i="15"/>
  <c r="S431" i="15"/>
  <c r="S435" i="15"/>
  <c r="S439" i="15"/>
  <c r="S443" i="15"/>
  <c r="S447" i="15"/>
  <c r="S451" i="15"/>
  <c r="S455" i="15"/>
  <c r="S459" i="15"/>
  <c r="S463" i="15"/>
  <c r="S467" i="15"/>
  <c r="S471" i="15"/>
  <c r="S475" i="15"/>
  <c r="S479" i="15"/>
  <c r="S483" i="15"/>
  <c r="S487" i="15"/>
  <c r="S491" i="15"/>
  <c r="S495" i="15"/>
  <c r="S499" i="15"/>
  <c r="S503" i="15"/>
  <c r="S507" i="15"/>
  <c r="S511" i="15"/>
  <c r="S515" i="15"/>
  <c r="S519" i="15"/>
  <c r="S523" i="15"/>
  <c r="S527" i="15"/>
  <c r="S531" i="15"/>
  <c r="S535" i="15"/>
  <c r="S539" i="15"/>
  <c r="S544" i="15"/>
  <c r="S548" i="15"/>
  <c r="S552" i="15"/>
  <c r="S556" i="15"/>
  <c r="S560" i="15"/>
  <c r="S564" i="15"/>
  <c r="S568" i="15"/>
  <c r="S572" i="15"/>
  <c r="S576" i="15"/>
  <c r="S580" i="15"/>
  <c r="S584" i="15"/>
  <c r="S588" i="15"/>
  <c r="S592" i="15"/>
  <c r="S596" i="15"/>
  <c r="S600" i="15"/>
  <c r="S604" i="15"/>
  <c r="S608" i="15"/>
  <c r="S612" i="15"/>
  <c r="S616" i="15"/>
  <c r="S620" i="15"/>
  <c r="S624" i="15"/>
  <c r="S628" i="15"/>
  <c r="S632" i="15"/>
  <c r="S636" i="15"/>
  <c r="S640" i="15"/>
  <c r="S644" i="15"/>
  <c r="S648" i="15"/>
  <c r="S652" i="15"/>
  <c r="S656" i="15"/>
  <c r="S660" i="15"/>
  <c r="S664" i="15"/>
  <c r="S668" i="15"/>
  <c r="S672" i="15"/>
  <c r="S676" i="15"/>
  <c r="S680" i="15"/>
  <c r="S684" i="15"/>
  <c r="S688" i="15"/>
  <c r="S541" i="15"/>
  <c r="S545" i="15"/>
  <c r="S549" i="15"/>
  <c r="S553" i="15"/>
  <c r="S557" i="15"/>
  <c r="S561" i="15"/>
  <c r="S565" i="15"/>
  <c r="S569" i="15"/>
  <c r="S573" i="15"/>
  <c r="S577" i="15"/>
  <c r="S581" i="15"/>
  <c r="S585" i="15"/>
  <c r="S589" i="15"/>
  <c r="S593" i="15"/>
  <c r="S597" i="15"/>
  <c r="S601" i="15"/>
  <c r="S605" i="15"/>
  <c r="S609" i="15"/>
  <c r="S613" i="15"/>
  <c r="S617" i="15"/>
  <c r="S621" i="15"/>
  <c r="S625" i="15"/>
  <c r="S629" i="15"/>
  <c r="S633" i="15"/>
  <c r="S637" i="15"/>
  <c r="S641" i="15"/>
  <c r="S645" i="15"/>
  <c r="S649" i="15"/>
  <c r="S653" i="15"/>
  <c r="S657" i="15"/>
  <c r="S661" i="15"/>
  <c r="S665" i="15"/>
  <c r="S669" i="15"/>
  <c r="S673" i="15"/>
  <c r="S677" i="15"/>
  <c r="S681" i="15"/>
  <c r="S685" i="15"/>
  <c r="S542" i="15"/>
  <c r="S546" i="15"/>
  <c r="S550" i="15"/>
  <c r="S554" i="15"/>
  <c r="S558" i="15"/>
  <c r="S562" i="15"/>
  <c r="S566" i="15"/>
  <c r="S570" i="15"/>
  <c r="S574" i="15"/>
  <c r="S578" i="15"/>
  <c r="S582" i="15"/>
  <c r="S586" i="15"/>
  <c r="S590" i="15"/>
  <c r="S594" i="15"/>
  <c r="S598" i="15"/>
  <c r="S602" i="15"/>
  <c r="S606" i="15"/>
  <c r="S610" i="15"/>
  <c r="S614" i="15"/>
  <c r="S618" i="15"/>
  <c r="S622" i="15"/>
  <c r="S626" i="15"/>
  <c r="S630" i="15"/>
  <c r="S634" i="15"/>
  <c r="S638" i="15"/>
  <c r="S642" i="15"/>
  <c r="S646" i="15"/>
  <c r="S650" i="15"/>
  <c r="S654" i="15"/>
  <c r="S658" i="15"/>
  <c r="S662" i="15"/>
  <c r="S666" i="15"/>
  <c r="S670" i="15"/>
  <c r="S674" i="15"/>
  <c r="S678" i="15"/>
  <c r="S682" i="15"/>
  <c r="S686" i="15"/>
  <c r="S543" i="15"/>
  <c r="S547" i="15"/>
  <c r="S551" i="15"/>
  <c r="S555" i="15"/>
  <c r="S559" i="15"/>
  <c r="S563" i="15"/>
  <c r="S567" i="15"/>
  <c r="S571" i="15"/>
  <c r="S575" i="15"/>
  <c r="S579" i="15"/>
  <c r="S583" i="15"/>
  <c r="S587" i="15"/>
  <c r="S591" i="15"/>
  <c r="S595" i="15"/>
  <c r="S599" i="15"/>
  <c r="S603" i="15"/>
  <c r="S607" i="15"/>
  <c r="S611" i="15"/>
  <c r="S615" i="15"/>
  <c r="S619" i="15"/>
  <c r="S623" i="15"/>
  <c r="S627" i="15"/>
  <c r="S631" i="15"/>
  <c r="S635" i="15"/>
  <c r="S639" i="15"/>
  <c r="S643" i="15"/>
  <c r="S647" i="15"/>
  <c r="S651" i="15"/>
  <c r="S655" i="15"/>
  <c r="S659" i="15"/>
  <c r="S663" i="15"/>
  <c r="S667" i="15"/>
  <c r="S671" i="15"/>
  <c r="S675" i="15"/>
  <c r="S679" i="15"/>
  <c r="S683" i="15"/>
  <c r="S687" i="15"/>
  <c r="S689" i="15"/>
  <c r="S693" i="15"/>
  <c r="S697" i="15"/>
  <c r="S701" i="15"/>
  <c r="S705" i="15"/>
  <c r="S709" i="15"/>
  <c r="S713" i="15"/>
  <c r="S717" i="15"/>
  <c r="S721" i="15"/>
  <c r="S725" i="15"/>
  <c r="S729" i="15"/>
  <c r="S733" i="15"/>
  <c r="S737" i="15"/>
  <c r="S741" i="15"/>
  <c r="S745" i="15"/>
  <c r="S749" i="15"/>
  <c r="S753" i="15"/>
  <c r="S757" i="15"/>
  <c r="S761" i="15"/>
  <c r="S765" i="15"/>
  <c r="S769" i="15"/>
  <c r="S773" i="15"/>
  <c r="S777" i="15"/>
  <c r="S781" i="15"/>
  <c r="S785" i="15"/>
  <c r="S782" i="15"/>
  <c r="S690" i="15"/>
  <c r="S694" i="15"/>
  <c r="S698" i="15"/>
  <c r="S702" i="15"/>
  <c r="S706" i="15"/>
  <c r="S710" i="15"/>
  <c r="S714" i="15"/>
  <c r="S718" i="15"/>
  <c r="S722" i="15"/>
  <c r="S726" i="15"/>
  <c r="S730" i="15"/>
  <c r="S734" i="15"/>
  <c r="S738" i="15"/>
  <c r="S742" i="15"/>
  <c r="S746" i="15"/>
  <c r="S750" i="15"/>
  <c r="S754" i="15"/>
  <c r="S758" i="15"/>
  <c r="S762" i="15"/>
  <c r="S766" i="15"/>
  <c r="S774" i="15"/>
  <c r="S691" i="15"/>
  <c r="S695" i="15"/>
  <c r="S699" i="15"/>
  <c r="S703" i="15"/>
  <c r="S707" i="15"/>
  <c r="S711" i="15"/>
  <c r="S715" i="15"/>
  <c r="S719" i="15"/>
  <c r="S723" i="15"/>
  <c r="S727" i="15"/>
  <c r="S731" i="15"/>
  <c r="S735" i="15"/>
  <c r="S739" i="15"/>
  <c r="S743" i="15"/>
  <c r="S747" i="15"/>
  <c r="S751" i="15"/>
  <c r="S755" i="15"/>
  <c r="S759" i="15"/>
  <c r="S763" i="15"/>
  <c r="S767" i="15"/>
  <c r="S771" i="15"/>
  <c r="S775" i="15"/>
  <c r="S779" i="15"/>
  <c r="S783" i="15"/>
  <c r="S770" i="15"/>
  <c r="S692" i="15"/>
  <c r="S696" i="15"/>
  <c r="S700" i="15"/>
  <c r="S704" i="15"/>
  <c r="S708" i="15"/>
  <c r="S712" i="15"/>
  <c r="S716" i="15"/>
  <c r="S720" i="15"/>
  <c r="S724" i="15"/>
  <c r="S728" i="15"/>
  <c r="S732" i="15"/>
  <c r="S736" i="15"/>
  <c r="S740" i="15"/>
  <c r="S744" i="15"/>
  <c r="S748" i="15"/>
  <c r="S752" i="15"/>
  <c r="S756" i="15"/>
  <c r="S760" i="15"/>
  <c r="S764" i="15"/>
  <c r="S768" i="15"/>
  <c r="S772" i="15"/>
  <c r="S776" i="15"/>
  <c r="S780" i="15"/>
  <c r="S784" i="15"/>
  <c r="S778" i="15"/>
  <c r="G41" i="10"/>
  <c r="G42" i="10" s="1"/>
  <c r="F41" i="10"/>
  <c r="I9" i="10"/>
  <c r="J9" i="10"/>
  <c r="Y9" i="10"/>
  <c r="Z9" i="10"/>
  <c r="T9" i="10"/>
  <c r="U9" i="10"/>
  <c r="N9" i="10"/>
  <c r="O9" i="10"/>
  <c r="L282" i="4"/>
  <c r="E49" i="10" l="1"/>
  <c r="E50" i="10" s="1"/>
  <c r="Z25" i="15"/>
  <c r="Z24" i="15"/>
  <c r="G9" i="10" s="1"/>
  <c r="Z26" i="15"/>
  <c r="G49" i="10"/>
  <c r="G50" i="10" s="1"/>
  <c r="F42" i="10"/>
  <c r="F49" i="10"/>
  <c r="F50" i="10" s="1"/>
  <c r="D41" i="10"/>
  <c r="Z16" i="15"/>
  <c r="Z21" i="15"/>
  <c r="Z19" i="15"/>
  <c r="F9" i="10" s="1"/>
  <c r="Z20" i="15"/>
  <c r="Z15" i="15"/>
  <c r="Z14" i="15"/>
  <c r="E9" i="10" s="1"/>
  <c r="Z11" i="15"/>
  <c r="Z10" i="15"/>
  <c r="Z9" i="15"/>
  <c r="Q282" i="4"/>
  <c r="C41" i="10" l="1"/>
  <c r="I41" i="10"/>
  <c r="D42" i="10"/>
  <c r="C42" i="10" s="1"/>
  <c r="D49" i="10"/>
  <c r="C9" i="10"/>
  <c r="D9" i="10"/>
  <c r="I42" i="10" l="1"/>
  <c r="I49" i="10"/>
  <c r="I50" i="10" s="1"/>
  <c r="D50" i="10"/>
  <c r="C50" i="10" s="1"/>
  <c r="C49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L98" i="4"/>
  <c r="L97" i="4"/>
  <c r="Q152" i="4" s="1"/>
  <c r="L72" i="4"/>
  <c r="Q151" i="4" s="1"/>
  <c r="L71" i="4"/>
  <c r="L110" i="4"/>
  <c r="L186" i="4"/>
  <c r="Q146" i="4"/>
  <c r="L185" i="4"/>
  <c r="L184" i="4"/>
  <c r="L183" i="4"/>
  <c r="Q141" i="4"/>
  <c r="L182" i="4"/>
  <c r="L181" i="4"/>
  <c r="L180" i="4"/>
  <c r="L179" i="4"/>
  <c r="L178" i="4"/>
  <c r="L177" i="4"/>
  <c r="L176" i="4"/>
  <c r="Q129" i="4" s="1"/>
  <c r="L175" i="4"/>
  <c r="Q128" i="4" s="1"/>
  <c r="L174" i="4"/>
  <c r="L173" i="4"/>
  <c r="L172" i="4"/>
  <c r="L171" i="4"/>
  <c r="L170" i="4"/>
  <c r="L169" i="4"/>
  <c r="L168" i="4"/>
  <c r="Q117" i="4" s="1"/>
  <c r="L167" i="4"/>
  <c r="L166" i="4"/>
  <c r="L165" i="4"/>
  <c r="L164" i="4"/>
  <c r="Q111" i="4" s="1"/>
  <c r="L163" i="4"/>
  <c r="L162" i="4"/>
  <c r="Q109" i="4" s="1"/>
  <c r="L87" i="4"/>
  <c r="Q108" i="4" s="1"/>
  <c r="L92" i="4"/>
  <c r="Q107" i="4" s="1"/>
  <c r="L86" i="4"/>
  <c r="L85" i="4"/>
  <c r="L120" i="4"/>
  <c r="L84" i="4"/>
  <c r="L139" i="4"/>
  <c r="L127" i="4"/>
  <c r="Q94" i="4" s="1"/>
  <c r="Q93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Q66" i="4" s="1"/>
  <c r="L63" i="4"/>
  <c r="Q65" i="4" s="1"/>
  <c r="L62" i="4"/>
  <c r="L61" i="4"/>
  <c r="L60" i="4"/>
  <c r="L59" i="4"/>
  <c r="L58" i="4"/>
  <c r="L57" i="4"/>
  <c r="L56" i="4"/>
  <c r="L55" i="4"/>
  <c r="Q57" i="4" s="1"/>
  <c r="L54" i="4"/>
  <c r="L53" i="4"/>
  <c r="L52" i="4"/>
  <c r="L51" i="4"/>
  <c r="L50" i="4"/>
  <c r="L49" i="4"/>
  <c r="L48" i="4"/>
  <c r="Q50" i="4" s="1"/>
  <c r="L47" i="4"/>
  <c r="Q49" i="4" s="1"/>
  <c r="L46" i="4"/>
  <c r="L45" i="4"/>
  <c r="L44" i="4"/>
  <c r="L43" i="4"/>
  <c r="L42" i="4"/>
  <c r="L41" i="4"/>
  <c r="L40" i="4"/>
  <c r="Q42" i="4" s="1"/>
  <c r="L39" i="4"/>
  <c r="Q41" i="4" s="1"/>
  <c r="L38" i="4"/>
  <c r="L37" i="4"/>
  <c r="L36" i="4"/>
  <c r="L35" i="4"/>
  <c r="L34" i="4"/>
  <c r="L33" i="4"/>
  <c r="L32" i="4"/>
  <c r="Q34" i="4" s="1"/>
  <c r="L31" i="4"/>
  <c r="Q33" i="4" s="1"/>
  <c r="L30" i="4"/>
  <c r="L29" i="4"/>
  <c r="L28" i="4"/>
  <c r="L27" i="4"/>
  <c r="L26" i="4"/>
  <c r="L25" i="4"/>
  <c r="L24" i="4"/>
  <c r="Q26" i="4" s="1"/>
  <c r="L23" i="4"/>
  <c r="Q25" i="4" s="1"/>
  <c r="L22" i="4"/>
  <c r="L21" i="4"/>
  <c r="L20" i="4"/>
  <c r="L19" i="4"/>
  <c r="L18" i="4"/>
  <c r="Q20" i="4" s="1"/>
  <c r="L17" i="4"/>
  <c r="L16" i="4"/>
  <c r="Q18" i="4" s="1"/>
  <c r="L15" i="4"/>
  <c r="Q17" i="4" s="1"/>
  <c r="L14" i="4"/>
  <c r="L13" i="4"/>
  <c r="L12" i="4"/>
  <c r="L106" i="4"/>
  <c r="L105" i="4"/>
  <c r="Q12" i="4" s="1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97" i="4" l="1"/>
  <c r="Q21" i="4"/>
  <c r="Q29" i="4"/>
  <c r="Q37" i="4"/>
  <c r="Q45" i="4"/>
  <c r="Q61" i="4"/>
  <c r="Q112" i="4"/>
  <c r="Q149" i="4"/>
  <c r="Q136" i="4"/>
  <c r="Q13" i="4"/>
  <c r="Q80" i="4"/>
  <c r="Q92" i="4"/>
  <c r="Q113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2" i="10"/>
  <c r="Q4" i="4"/>
  <c r="I12" i="10" l="1"/>
  <c r="Q290" i="4" l="1"/>
  <c r="Q294" i="4" s="1"/>
  <c r="Q295" i="4" s="1"/>
  <c r="R293" i="4" l="1"/>
  <c r="R291" i="4"/>
  <c r="R290" i="4"/>
  <c r="R294" i="4" l="1"/>
  <c r="Y12" i="10"/>
  <c r="N12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<sst xmlns="http://schemas.openxmlformats.org/spreadsheetml/2006/main" count="4432" uniqueCount="1852">
  <si>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</si>
  <si>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</si>
  <si>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</si>
  <si>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</si>
  <si>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</si>
  <si>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</si>
  <si>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</si>
  <si>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</si>
  <si>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</si>
  <si>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</si>
  <si>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</si>
  <si>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</si>
  <si>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</si>
  <si>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</si>
  <si>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ITEUVE TECHNOLOGY, S.L.</t>
  </si>
  <si>
    <t>3ABC LASURES, S.L.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</si>
  <si>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</si>
  <si>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</si>
  <si>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</si>
  <si>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</si>
  <si>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</si>
  <si>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</si>
  <si>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</si>
  <si>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</si>
  <si>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</si>
  <si>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</si>
  <si>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</si>
  <si>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</si>
  <si>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</si>
  <si>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</si>
  <si>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</si>
  <si>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</si>
  <si>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</si>
  <si>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</si>
  <si>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</si>
  <si>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</si>
  <si>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</si>
  <si>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</si>
  <si>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</si>
  <si>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</si>
  <si>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</si>
  <si>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</si>
  <si>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</si>
  <si>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</si>
  <si>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</si>
  <si>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</si>
  <si>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HORTICULTURA MUNS, S.C.P.</t>
  </si>
  <si>
    <t>GOOD AIR, S.L.</t>
  </si>
  <si>
    <t>PROMAR EDIFICIOS, S.L.</t>
  </si>
  <si>
    <t>RIMOPEMAR, S.A.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</si>
  <si>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</si>
  <si>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</si>
  <si>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</si>
  <si>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</si>
  <si>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</si>
  <si>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</si>
  <si>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</si>
  <si>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</si>
  <si>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</si>
  <si>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</si>
  <si>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</si>
  <si>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3ABC LASURES, S.L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</si>
  <si>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</si>
  <si>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</si>
  <si>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</si>
  <si>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</si>
  <si>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HORTICULTURA MUNS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</si>
  <si>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</si>
  <si>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</si>
  <si>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</si>
  <si>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</si>
  <si>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</si>
  <si>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</si>
  <si>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</si>
  <si>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</si>
  <si>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</si>
  <si>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</si>
  <si>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</si>
  <si>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</si>
  <si>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</si>
  <si>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SALTOKI GAVA, S.L</t>
  </si>
  <si>
    <t>SALTOKI GAVA, S.L.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</si>
  <si>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</si>
  <si>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</si>
  <si>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</si>
  <si>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</si>
  <si>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</si>
  <si>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</si>
  <si>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</si>
  <si>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</si>
  <si>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</si>
  <si>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 xml:space="preserve"> Pago a JJ COMERCIAL, S.A</t>
  </si>
  <si>
    <t>JJ COMERCIAL, S.A.</t>
  </si>
  <si>
    <t>TALLERES SALDAVI, S.L.</t>
  </si>
  <si>
    <t>PMP</t>
  </si>
  <si>
    <t>ARRIBAS CENTER, S.L.</t>
  </si>
  <si>
    <t>WATERFIRE, S.L.</t>
  </si>
  <si>
    <t>SIERRA GRANDE, JUAN ANTONIO</t>
  </si>
  <si>
    <t xml:space="preserve"> Pago a ARRIBAS CENTER, S</t>
  </si>
  <si>
    <t>HPC IBERICA, S.A.</t>
  </si>
  <si>
    <t>INGENIERÍA URBANA MARGAR, S</t>
  </si>
  <si>
    <t xml:space="preserve"> Pago a WATERFIRE, S.L.</t>
  </si>
  <si>
    <t xml:space="preserve"> Pago a EUQUALITY NETWORK</t>
  </si>
  <si>
    <t xml:space="preserve"> Pago a TALLERES SALDAVI,</t>
  </si>
  <si>
    <t>PAGOS enero 2018</t>
  </si>
  <si>
    <t xml:space="preserve"> Pago a AIGUA DEL MONTSEN</t>
  </si>
  <si>
    <t>AIGUA DEL MONTSENY, S.A.</t>
  </si>
  <si>
    <t xml:space="preserve"> Pago a TRENCHSALVIC, S.L</t>
  </si>
  <si>
    <t>TRENCHSALVIC, S.L.</t>
  </si>
  <si>
    <t>RAMOS SERV. TECNICOS Y SUMI</t>
  </si>
  <si>
    <t xml:space="preserve"> Pago a SERVEIS AMBIENTAL</t>
  </si>
  <si>
    <t>SERVEIS AMBIENTALS DE CASTE</t>
  </si>
  <si>
    <t xml:space="preserve"> Pago a LEROY MERLIN ESPA</t>
  </si>
  <si>
    <t>LEROY MERLIN ESPAÑA, S.L.U.</t>
  </si>
  <si>
    <t xml:space="preserve"> Pago a VIVEROS EBRO, S.L</t>
  </si>
  <si>
    <t>VIVEROS EBRO, S.L.</t>
  </si>
  <si>
    <t>COMERCIAL PROJAR, S.A.</t>
  </si>
  <si>
    <t>POLITRACTOR, S.A.</t>
  </si>
  <si>
    <t>ROP</t>
  </si>
  <si>
    <t>PMPE</t>
  </si>
  <si>
    <t>AGROQUIMICS FABREGAT-DURAN,</t>
  </si>
  <si>
    <t xml:space="preserve"> Pago a COMERCIAL PROJAR,</t>
  </si>
  <si>
    <t xml:space="preserve"> Pago a HPC IBERICA, S.A.</t>
  </si>
  <si>
    <t xml:space="preserve"> Pago a MOIX, SERVEIS I O</t>
  </si>
  <si>
    <t>MOIX, SERVEIS I OBRES, S.L.</t>
  </si>
  <si>
    <t xml:space="preserve"> Pago a APROFITAMENT ASSE</t>
  </si>
  <si>
    <t>APROFITAMENT ASSESSORAMENT</t>
  </si>
  <si>
    <t xml:space="preserve"> Pago a ARSYS INTERNET, S</t>
  </si>
  <si>
    <t>ARSYS INTERNET, S.L.</t>
  </si>
  <si>
    <t>BNFIX PICH AUDITORES, S.L.P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</si>
  <si>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</si>
  <si>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</si>
  <si>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</si>
  <si>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</si>
  <si>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</si>
  <si>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</si>
  <si>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</si>
  <si>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</si>
  <si>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</si>
  <si>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>MECA ELECTRIC VILADECANS, S</t>
  </si>
  <si>
    <t xml:space="preserve"> Pago a POLITRACTOR, S.A.</t>
  </si>
  <si>
    <t xml:space="preserve"> Pago a SEUR GEOPOST, S.L</t>
  </si>
  <si>
    <t>SEUR GEOPOST, S.L.</t>
  </si>
  <si>
    <t>MARTA CASASAYAS GUILERA</t>
  </si>
  <si>
    <t>STAR FOC ANOIA, S.L.U.</t>
  </si>
  <si>
    <t>ratio operaciones pagadas</t>
  </si>
  <si>
    <t xml:space="preserve"> Pago a ESCOFET 1886, S.A</t>
  </si>
  <si>
    <t>ESCOFET 1886, S.A.</t>
  </si>
  <si>
    <t xml:space="preserve"> Pago a MARTI FABRES, S.L</t>
  </si>
  <si>
    <t>MARTI FABRES, S.L.</t>
  </si>
  <si>
    <t>RIEGOS IBERIA REGABER, S.A.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</si>
  <si>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</si>
  <si>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</si>
  <si>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</si>
  <si>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</si>
  <si>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HIDRALAIR, S.L</t>
  </si>
  <si>
    <t xml:space="preserve"> Pago a MARTA CASASAYAS G</t>
  </si>
  <si>
    <t xml:space="preserve"> Pago a OCA INSTITUTO DE</t>
  </si>
  <si>
    <t>OCA INSTITUTO DE CERTIFICAC</t>
  </si>
  <si>
    <t>RECTIFICADORA LLOBREGAT, S.</t>
  </si>
  <si>
    <t>SALTOKI CORNELLA, S.A.</t>
  </si>
  <si>
    <t>SCHIBSTED CLASSIFIED MEDIA</t>
  </si>
  <si>
    <t xml:space="preserve"> Pago a AQUALOGY SOLUTION</t>
  </si>
  <si>
    <t>AQUALOGY SOLUTION, S.A.</t>
  </si>
  <si>
    <t>25</t>
  </si>
  <si>
    <t>ARENES BELLPUIG, S.L.</t>
  </si>
  <si>
    <t>MESA MARTINEZ, ANTONIO "F. Mel</t>
  </si>
  <si>
    <t>BURES PROFESIONAL, S.A.</t>
  </si>
  <si>
    <t>INTEGRAL MAQUINARIA &amp; TALLER,</t>
  </si>
  <si>
    <t>PROJE PITAGORA, S.L.</t>
  </si>
  <si>
    <t>RAINS, CONTROL DE PLAGAS, S.L.</t>
  </si>
  <si>
    <t>TALLERES VELILLA, S.A.</t>
  </si>
  <si>
    <t>WOLTERS KLUWER ESPAÑA,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</si>
  <si>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</si>
  <si>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</si>
  <si>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</si>
  <si>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</si>
  <si>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</si>
  <si>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</si>
  <si>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</si>
  <si>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</si>
  <si>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</si>
  <si>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</si>
  <si>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</si>
  <si>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</si>
  <si>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</si>
  <si>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</si>
  <si>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</si>
  <si>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</si>
  <si>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</si>
  <si>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</si>
  <si>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</si>
  <si>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</si>
  <si>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</si>
  <si>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</si>
  <si>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</si>
  <si>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</si>
  <si>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</si>
  <si>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</si>
  <si>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</si>
  <si>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</si>
  <si>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</si>
  <si>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</si>
  <si>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</si>
  <si>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</si>
  <si>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</si>
  <si>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</si>
  <si>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</si>
  <si>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</si>
  <si>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</si>
  <si>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</si>
  <si>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</si>
  <si>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</si>
  <si>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</si>
  <si>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</si>
  <si>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</si>
  <si>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</si>
  <si>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</si>
  <si>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</si>
  <si>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</si>
  <si>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</si>
  <si>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</si>
  <si>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</si>
  <si>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</si>
  <si>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</si>
  <si>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</si>
  <si>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</si>
  <si>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</si>
  <si>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</si>
  <si>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</si>
  <si>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</si>
  <si>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</si>
  <si>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Su Fra.Nº904100250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</si>
  <si>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</si>
  <si>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</si>
  <si>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</si>
  <si>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</si>
  <si>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</si>
  <si>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</si>
  <si>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</si>
  <si>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</si>
  <si>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</si>
  <si>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</si>
  <si>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</si>
  <si>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</si>
  <si>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</si>
  <si>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</si>
  <si>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</si>
  <si>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</si>
  <si>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</si>
  <si>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</si>
  <si>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</si>
  <si>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</si>
  <si>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</si>
  <si>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</si>
  <si>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</si>
  <si>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</si>
  <si>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</si>
  <si>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</si>
  <si>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</si>
  <si>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</si>
  <si>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</si>
  <si>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</si>
  <si>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</si>
  <si>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</si>
  <si>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</si>
  <si>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</si>
  <si>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</si>
  <si>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</si>
  <si>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</si>
  <si>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</si>
  <si>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</si>
  <si>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</si>
  <si>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</si>
  <si>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</si>
  <si>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</si>
  <si>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</si>
  <si>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</si>
  <si>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</si>
  <si>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</si>
  <si>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</si>
  <si>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</si>
  <si>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</si>
  <si>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</si>
  <si>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</si>
  <si>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</si>
  <si>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</si>
  <si>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</si>
  <si>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</si>
  <si>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</si>
  <si>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</si>
  <si>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</si>
  <si>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</si>
  <si>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</si>
  <si>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</si>
  <si>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</si>
  <si>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</si>
  <si>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</si>
  <si>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</si>
  <si>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</si>
  <si>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</si>
  <si>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</si>
  <si>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</si>
  <si>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</si>
  <si>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</si>
  <si>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</si>
  <si>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</si>
  <si>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</si>
  <si>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</si>
  <si>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</si>
  <si>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</si>
  <si>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</si>
  <si>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</si>
  <si>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</si>
  <si>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</si>
  <si>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</si>
  <si>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</si>
  <si>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</si>
  <si>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</si>
  <si>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</si>
  <si>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</si>
  <si>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</si>
  <si>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</si>
  <si>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</si>
  <si>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</si>
  <si>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</si>
  <si>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</si>
  <si>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</si>
  <si>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</si>
  <si>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</si>
  <si>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</si>
  <si>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</si>
  <si>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</si>
  <si>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</si>
  <si>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</si>
  <si>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</si>
  <si>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</si>
  <si>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</si>
  <si>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</si>
  <si>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</si>
  <si>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</si>
  <si>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</si>
  <si>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</si>
  <si>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</si>
  <si>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</si>
  <si>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</si>
  <si>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</si>
  <si>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</si>
  <si>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</si>
  <si>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</si>
  <si>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</si>
  <si>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</si>
  <si>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</si>
  <si>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</si>
  <si>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</si>
  <si>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</si>
  <si>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</si>
  <si>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</si>
  <si>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</si>
  <si>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</si>
  <si>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</si>
  <si>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</si>
  <si>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</si>
  <si>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</si>
  <si>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</si>
  <si>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</si>
  <si>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</si>
  <si>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</si>
  <si>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</si>
  <si>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</si>
  <si>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</si>
  <si>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</si>
  <si>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</si>
  <si>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</si>
  <si>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</si>
  <si>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</si>
  <si>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</si>
  <si>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</si>
  <si>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</si>
  <si>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</si>
  <si>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</si>
  <si>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</si>
  <si>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</si>
  <si>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</si>
  <si>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</si>
  <si>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</si>
  <si>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</si>
  <si>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</si>
  <si>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</si>
  <si>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</si>
  <si>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</si>
  <si>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</si>
  <si>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</si>
  <si>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</si>
  <si>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</si>
  <si>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</si>
  <si>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</si>
  <si>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</si>
  <si>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</si>
  <si>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</si>
  <si>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</si>
  <si>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</si>
  <si>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</si>
  <si>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</si>
  <si>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</si>
  <si>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</si>
  <si>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</si>
  <si>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</si>
  <si>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</si>
  <si>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</si>
  <si>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</si>
  <si>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</si>
  <si>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</si>
  <si>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</si>
  <si>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</si>
  <si>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</si>
  <si>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</si>
  <si>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</si>
  <si>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</si>
  <si>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</si>
  <si>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</si>
  <si>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</si>
  <si>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</si>
  <si>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</si>
  <si>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</si>
  <si>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</si>
  <si>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</si>
  <si>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</si>
  <si>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</si>
  <si>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</si>
  <si>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</si>
  <si>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</si>
  <si>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</si>
  <si>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</si>
  <si>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</si>
  <si>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</si>
  <si>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</si>
  <si>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</si>
  <si>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</si>
  <si>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</si>
  <si>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</si>
  <si>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</si>
  <si>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</si>
  <si>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</si>
  <si>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</si>
  <si>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</si>
  <si>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</si>
  <si>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</si>
  <si>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</si>
  <si>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</si>
  <si>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</si>
  <si>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</si>
  <si>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</si>
  <si>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</si>
  <si>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</si>
  <si>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</si>
  <si>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</si>
  <si>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</si>
  <si>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</si>
  <si>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</si>
  <si>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</si>
  <si>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</si>
  <si>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</si>
  <si>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</si>
  <si>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</si>
  <si>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</si>
  <si>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</si>
  <si>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</si>
  <si>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</si>
  <si>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</si>
  <si>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</si>
  <si>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</si>
  <si>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</si>
  <si>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</si>
  <si>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</si>
  <si>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</si>
  <si>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</si>
  <si>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</si>
  <si>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</si>
  <si>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</si>
  <si>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</si>
  <si>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</si>
  <si>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</si>
  <si>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</si>
  <si>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</si>
  <si>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</si>
  <si>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</si>
  <si>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</si>
  <si>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</si>
  <si>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</si>
  <si>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</si>
  <si>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</si>
  <si>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</si>
  <si>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</si>
  <si>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</si>
  <si>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</si>
  <si>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</si>
  <si>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</si>
  <si>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</si>
  <si>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</si>
  <si>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</si>
  <si>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</si>
  <si>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</si>
  <si>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</si>
  <si>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</si>
  <si>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</si>
  <si>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</si>
  <si>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</si>
  <si>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</si>
  <si>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</si>
  <si>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</si>
  <si>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</si>
  <si>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</si>
  <si>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</si>
  <si>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</si>
  <si>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</si>
  <si>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</si>
  <si>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</si>
  <si>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</si>
  <si>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</si>
  <si>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</si>
  <si>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</si>
  <si>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</si>
  <si>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</si>
  <si>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</si>
  <si>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</si>
  <si>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</si>
  <si>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</si>
  <si>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</si>
  <si>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</si>
  <si>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</si>
  <si>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</si>
  <si>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</si>
  <si>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</si>
  <si>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</si>
  <si>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</si>
  <si>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</si>
  <si>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 xml:space="preserve"> MESA MARTINEZ, AN</t>
  </si>
  <si>
    <t xml:space="preserve"> RECAMBIOS BRUGUES</t>
  </si>
  <si>
    <t xml:space="preserve"> RIEGOS FUCA, S.L.</t>
  </si>
  <si>
    <t xml:space="preserve"> BENITO URBAN, S.L</t>
  </si>
  <si>
    <t xml:space="preserve"> ARENES BELLPUIG,</t>
  </si>
  <si>
    <t xml:space="preserve"> HPC IBERICA, S.A.</t>
  </si>
  <si>
    <t xml:space="preserve"> MAQUINAS COPIADOR</t>
  </si>
  <si>
    <t xml:space="preserve"> AGRO MONTBALL, S.</t>
  </si>
  <si>
    <t xml:space="preserve"> ABC CASTELLDEFELS</t>
  </si>
  <si>
    <t xml:space="preserve"> PREVENCIO INFORMA</t>
  </si>
  <si>
    <t xml:space="preserve"> FERRETERIA PEPIOL</t>
  </si>
  <si>
    <t xml:space="preserve"> PICH ASOCIADOS, S</t>
  </si>
  <si>
    <t xml:space="preserve"> CERRAMIENTOS VADI</t>
  </si>
  <si>
    <t xml:space="preserve"> BARNACROC, S.L.</t>
  </si>
  <si>
    <t xml:space="preserve"> SQV ASSOCIATS, S.</t>
  </si>
  <si>
    <t xml:space="preserve"> MOTOR ALBET, S.L.</t>
  </si>
  <si>
    <t xml:space="preserve"> BURES PROFESIONAL</t>
  </si>
  <si>
    <t xml:space="preserve"> SERVEIS AMBIENTAL</t>
  </si>
  <si>
    <t xml:space="preserve"> GARDEN CENTER BOR</t>
  </si>
  <si>
    <t xml:space="preserve"> OFFICE 24</t>
  </si>
  <si>
    <t xml:space="preserve"> ARIZA SERRANO, AN</t>
  </si>
  <si>
    <t xml:space="preserve"> COVAL MAQUINARIA,</t>
  </si>
  <si>
    <t xml:space="preserve"> SECURMAN PROTECCI</t>
  </si>
  <si>
    <t xml:space="preserve"> SENESANT 2000, S.</t>
  </si>
  <si>
    <t xml:space="preserve"> SEÑALES GIROD, S.</t>
  </si>
  <si>
    <t xml:space="preserve"> NIPPON GASES ESPA</t>
  </si>
  <si>
    <t xml:space="preserve"> RAMILA HERRERO, E</t>
  </si>
  <si>
    <t xml:space="preserve"> NEUMATICOS RUDA,</t>
  </si>
  <si>
    <t xml:space="preserve"> TRANSPORTES VILAN</t>
  </si>
  <si>
    <t xml:space="preserve"> ARRIBAS CENTER, S</t>
  </si>
  <si>
    <t xml:space="preserve"> TERRES VILADECANS</t>
  </si>
  <si>
    <t xml:space="preserve"> SALTOKI CORNELLA,</t>
  </si>
  <si>
    <t xml:space="preserve"> ANTONIO MORENTE M</t>
  </si>
  <si>
    <t xml:space="preserve"> MARTI FABRES, S.L</t>
  </si>
  <si>
    <t xml:space="preserve"> VESPA BALART, S.A</t>
  </si>
  <si>
    <t xml:space="preserve"> ROMAUTO GRUO CONC</t>
  </si>
  <si>
    <t xml:space="preserve"> GOOD AIR, S.L.</t>
  </si>
  <si>
    <t xml:space="preserve"> JORGE VIDAL ROCA</t>
  </si>
  <si>
    <t xml:space="preserve"> SILEVA, S.A.</t>
  </si>
  <si>
    <t xml:space="preserve"> POLITRACTOR, S.A.</t>
  </si>
  <si>
    <t xml:space="preserve"> BOREAL INFORMATIO</t>
  </si>
  <si>
    <t xml:space="preserve"> SUMINISTROS ILAGA</t>
  </si>
  <si>
    <t xml:space="preserve"> SERVIGEST, S.C.C.</t>
  </si>
  <si>
    <t xml:space="preserve"> SUMINISTROS SAMA,</t>
  </si>
  <si>
    <t>Su Fra.Nº3115</t>
  </si>
  <si>
    <t>Su Fra.Nº214851</t>
  </si>
  <si>
    <t>Su Fra.NºA/123</t>
  </si>
  <si>
    <t>Su Fra.Nº210496088</t>
  </si>
  <si>
    <t>Su Fra.NºA579</t>
  </si>
  <si>
    <t>Su Fra.Nº191121</t>
  </si>
  <si>
    <t>Su Fra.Nº190819</t>
  </si>
  <si>
    <t>Su Fra.Nº19/185</t>
  </si>
  <si>
    <t>Su Fra.Nº1903-0003</t>
  </si>
  <si>
    <t>Su Fra.NºAL/37098</t>
  </si>
  <si>
    <t>Su Fra.NºA183475</t>
  </si>
  <si>
    <t>Su Fra.Nº55</t>
  </si>
  <si>
    <t>Su Fra.NºA190578</t>
  </si>
  <si>
    <t>Su Fra.NºB19/65</t>
  </si>
  <si>
    <t>Su Fra.Nº19/267</t>
  </si>
  <si>
    <t>Su Fra.Nº10496</t>
  </si>
  <si>
    <t>Su Fra.Nº19/2247</t>
  </si>
  <si>
    <t>Su Fra.Nº1900501</t>
  </si>
  <si>
    <t>Su Fra.Nº99/000046</t>
  </si>
  <si>
    <t>Su Fra.Nº1903-0034</t>
  </si>
  <si>
    <t>Su Fra.Nº190076</t>
  </si>
  <si>
    <t>Su Fra.Nº19/04611</t>
  </si>
  <si>
    <t>Su Fra.Nº9</t>
  </si>
  <si>
    <t>Su Fra.Nº579</t>
  </si>
  <si>
    <t>Su Fra.NºA183349</t>
  </si>
  <si>
    <t>Su Fra.NºEV/903146</t>
  </si>
  <si>
    <t>Su Fra.Nº471</t>
  </si>
  <si>
    <t>Su Fra.Nº49459</t>
  </si>
  <si>
    <t>Su Fra.Nº10-1900428</t>
  </si>
  <si>
    <t>Su Fra.Nº9023956</t>
  </si>
  <si>
    <t>Su Fra.Nº2019-008</t>
  </si>
  <si>
    <t>Su Fra.Nº19/049</t>
  </si>
  <si>
    <t>Su Fra.Nº7</t>
  </si>
  <si>
    <t>Su Fra.NºAR0000272</t>
  </si>
  <si>
    <t>Su Fra.Nº52433</t>
  </si>
  <si>
    <t>Su Fra.Nº19000017</t>
  </si>
  <si>
    <t>Su Fra.Nº19/05108</t>
  </si>
  <si>
    <t>Su Fra.Nº19-01112</t>
  </si>
  <si>
    <t>Su Fra.Nº1A01027</t>
  </si>
  <si>
    <t>Su Fra.NºR12519304</t>
  </si>
  <si>
    <t>Su Fra.NºFC056770</t>
  </si>
  <si>
    <t>Su Fra.NºFV190646</t>
  </si>
  <si>
    <t>Su Fra.Nº1903-0012</t>
  </si>
  <si>
    <t>Su Fra.NºC191</t>
  </si>
  <si>
    <t>Su Fra.NºRP02190039</t>
  </si>
  <si>
    <t>Su Fra.Nº10497</t>
  </si>
  <si>
    <t>Su Fra.Nº210495436</t>
  </si>
  <si>
    <t>Su Fra.Nº191150</t>
  </si>
  <si>
    <t>Su Fra.Nº42/2019</t>
  </si>
  <si>
    <t>Su Fra.NºC-20190283</t>
  </si>
  <si>
    <t>Su Fra.Nº19/179</t>
  </si>
  <si>
    <t>Su Fra.Nº1902-0044</t>
  </si>
  <si>
    <t>Su Fra.NºA/1903580</t>
  </si>
  <si>
    <t>Su Fra.Nº190238</t>
  </si>
  <si>
    <t>Su Fra.Nº3137</t>
  </si>
  <si>
    <t>Su Fra.NºAR0000480</t>
  </si>
  <si>
    <t>Su Fra.Nº1900659</t>
  </si>
  <si>
    <t xml:space="preserve"> FERROS BRUGUES, S.A.</t>
  </si>
  <si>
    <t>Su Fra.Nº1823</t>
  </si>
  <si>
    <t>Su Fra.NºAL/37247</t>
  </si>
  <si>
    <t>Su Fra.Nº1900809</t>
  </si>
  <si>
    <t>Su Fra.Nº904100417</t>
  </si>
  <si>
    <t>Su Fra.Nº210495625</t>
  </si>
  <si>
    <t>Su Fra.Nº190155</t>
  </si>
  <si>
    <t>Su Fra.Nº1026</t>
  </si>
  <si>
    <t xml:space="preserve"> GREENBLUE CITIES, S.L.</t>
  </si>
  <si>
    <t xml:space="preserve"> HORTICULTURA MUNS, S.C.P.</t>
  </si>
  <si>
    <t>Su Fra.Nº191243</t>
  </si>
  <si>
    <t xml:space="preserve"> JUEGOS KOMPAN, S.A.</t>
  </si>
  <si>
    <t>Su Fra.NºFVR19-0244</t>
  </si>
  <si>
    <t xml:space="preserve"> LAPPSET ESPAÑA</t>
  </si>
  <si>
    <t>Su Fra.NºA/2019125</t>
  </si>
  <si>
    <t xml:space="preserve"> MADERAS CUNILL, S.A.</t>
  </si>
  <si>
    <t>Su Fra.Nº1/144</t>
  </si>
  <si>
    <t>Su Fra.Nº19-01674</t>
  </si>
  <si>
    <t xml:space="preserve"> PARQUES Y JARDINES FABREGAS, S</t>
  </si>
  <si>
    <t>Su Fra.NºA/208</t>
  </si>
  <si>
    <t>Su Fra.NºA/1905669</t>
  </si>
  <si>
    <t>Su Fra.NºFV191062</t>
  </si>
  <si>
    <t xml:space="preserve"> FLUIDRA ESPAÑA, S.A.U.</t>
  </si>
  <si>
    <t>Su Fra.Nº357089-N</t>
  </si>
  <si>
    <t xml:space="preserve"> DISSENY BARRACA, S.L.</t>
  </si>
  <si>
    <t>Su Fra.Nº190088</t>
  </si>
  <si>
    <t>Su Fra.Nº19/102</t>
  </si>
  <si>
    <t>Su Fra.NºC324</t>
  </si>
  <si>
    <t xml:space="preserve"> HOBBY FLOWER DE ESPAÑA, S.A.</t>
  </si>
  <si>
    <t>Su Fra.Nº160604</t>
  </si>
  <si>
    <t>Su Fra.Nº11171</t>
  </si>
  <si>
    <t xml:space="preserve"> HIGIENE I PROTECCIO, S.L.</t>
  </si>
  <si>
    <t>Su Fra.Nº19331</t>
  </si>
  <si>
    <t xml:space="preserve"> AGROQUIMICS FABREGAT-DURAN, S.</t>
  </si>
  <si>
    <t xml:space="preserve"> ALEPH COMUNICACION + MKT DE PE</t>
  </si>
  <si>
    <t>Su Fra.Nº66/2019</t>
  </si>
  <si>
    <t>Su Fra.Nº2019-013</t>
  </si>
  <si>
    <t xml:space="preserve"> EUQUALITY NETWORKS, S.L.U.</t>
  </si>
  <si>
    <t>Su Fra.Nº171/2019</t>
  </si>
  <si>
    <t>Su Fra.NºFC056898</t>
  </si>
  <si>
    <t>Su Fra.NºFC057060</t>
  </si>
  <si>
    <t xml:space="preserve"> INTEGRAL MAQUINARIA &amp; TALLER,</t>
  </si>
  <si>
    <t>Su Fra.NºDSX9/87</t>
  </si>
  <si>
    <t>Su Fra.NºDSX9/148</t>
  </si>
  <si>
    <t>Su Fra.Nº191336</t>
  </si>
  <si>
    <t>Su Fra.Nº19/07377</t>
  </si>
  <si>
    <t>Su Fra.Nº19/07854</t>
  </si>
  <si>
    <t>Su Fra.Nº191000812</t>
  </si>
  <si>
    <t>Su Fra.Nº191000822</t>
  </si>
  <si>
    <t xml:space="preserve"> PROMAR EDIFICIOS, S.L.</t>
  </si>
  <si>
    <t>Su Fra.Nº194000757</t>
  </si>
  <si>
    <t xml:space="preserve"> SALICRU, S.A.</t>
  </si>
  <si>
    <t>Su Fra.Nº03224/0</t>
  </si>
  <si>
    <t>Su Fra.Nº03225/0</t>
  </si>
  <si>
    <t xml:space="preserve"> SAMCLA-ESIC, S.L.</t>
  </si>
  <si>
    <t>Su Fra.Nº49756</t>
  </si>
  <si>
    <t xml:space="preserve"> FUNDACIO DE LA JARDINERIA I EL PAISA</t>
  </si>
  <si>
    <t>Su Fra.Nº145</t>
  </si>
  <si>
    <t xml:space="preserve"> JJ COMERCIAL ,S.A.</t>
  </si>
  <si>
    <t>Su Fra.Nº1900167</t>
  </si>
  <si>
    <t xml:space="preserve"> MECA ELECTRIC VILADECANS, S.L.</t>
  </si>
  <si>
    <t>Su Fra.Nº19/0319</t>
  </si>
  <si>
    <t>Su Fra.Nº19/0374</t>
  </si>
  <si>
    <t>Su Fra.Nº19/2753</t>
  </si>
  <si>
    <t>Su Fra.Nº19/2800</t>
  </si>
  <si>
    <t>Su Fra.Nº19/2910</t>
  </si>
  <si>
    <t>Su Fra.Nº19/2911</t>
  </si>
  <si>
    <t>Su Fra.NºRP02190065</t>
  </si>
  <si>
    <t>Su Fra.Nº4613021269</t>
  </si>
  <si>
    <t xml:space="preserve"> RECA HISPANIA, S.A.U.</t>
  </si>
  <si>
    <t>Su Fra.Nº214901</t>
  </si>
  <si>
    <t>Su Fra.Nº19011271</t>
  </si>
  <si>
    <t>Su Fra.Nº99/000063</t>
  </si>
  <si>
    <t xml:space="preserve"> SEUR GEOPOST, S.L.</t>
  </si>
  <si>
    <t>Su Fra.NºD0001603</t>
  </si>
  <si>
    <t>Su Fra.NºC-20190379</t>
  </si>
  <si>
    <t>Su Fra.NºC-20190380</t>
  </si>
  <si>
    <t>Su Fra.Nº10</t>
  </si>
  <si>
    <t xml:space="preserve"> OFRIPRIX, S.L.</t>
  </si>
  <si>
    <t>Su Fra.Nº1941004160</t>
  </si>
  <si>
    <t>Su Fra.Nº1941004778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</si>
  <si>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</si>
  <si>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</si>
  <si>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</si>
  <si>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</si>
  <si>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</si>
  <si>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</si>
  <si>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</si>
  <si>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</si>
  <si>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</si>
  <si>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</si>
  <si>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</si>
  <si>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</si>
  <si>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</si>
  <si>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</si>
  <si>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</si>
  <si>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</si>
  <si>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</si>
  <si>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</si>
  <si>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</si>
  <si>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</si>
  <si>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</si>
  <si>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</si>
  <si>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</si>
  <si>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</si>
  <si>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</si>
  <si>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</si>
  <si>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</si>
  <si>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</si>
  <si>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</si>
  <si>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</si>
  <si>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</si>
  <si>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</si>
  <si>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</si>
  <si>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</si>
  <si>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</si>
  <si>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</si>
  <si>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</si>
  <si>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1191950</t>
  </si>
  <si>
    <t>502425</t>
  </si>
  <si>
    <t>99-00875</t>
  </si>
  <si>
    <t>ALTIMA SERVEIS FUNERARIS, S</t>
  </si>
  <si>
    <t>TV-FPA-5</t>
  </si>
  <si>
    <t>1385</t>
  </si>
  <si>
    <t>GADEA PREFABRICADOS DE HORM</t>
  </si>
  <si>
    <t>F001631530</t>
  </si>
  <si>
    <t>2157306</t>
  </si>
  <si>
    <t>61689850</t>
  </si>
  <si>
    <t>MEDIA MARKT ONLINE, S.A.U.</t>
  </si>
  <si>
    <t>2223055</t>
  </si>
  <si>
    <t>244</t>
  </si>
  <si>
    <t>MOBILTECH</t>
  </si>
  <si>
    <t>TV-FPA-172</t>
  </si>
  <si>
    <t>631926</t>
  </si>
  <si>
    <t>1409474</t>
  </si>
  <si>
    <t>1800520</t>
  </si>
  <si>
    <t>759713</t>
  </si>
  <si>
    <t>V2DU-10012</t>
  </si>
  <si>
    <t>575558</t>
  </si>
  <si>
    <t>3290485</t>
  </si>
  <si>
    <t>191000812</t>
  </si>
  <si>
    <t>191000822</t>
  </si>
  <si>
    <t>191001648</t>
  </si>
  <si>
    <t>191001649</t>
  </si>
  <si>
    <t>10496</t>
  </si>
  <si>
    <t>10497</t>
  </si>
  <si>
    <t>61863159</t>
  </si>
  <si>
    <t>191001232</t>
  </si>
  <si>
    <t>191001233</t>
  </si>
  <si>
    <t>914712757</t>
  </si>
  <si>
    <t>2762101571</t>
  </si>
  <si>
    <t>914430243</t>
  </si>
  <si>
    <t>931899</t>
  </si>
  <si>
    <t>10668</t>
  </si>
  <si>
    <t>29/299</t>
  </si>
  <si>
    <t>914572293</t>
  </si>
  <si>
    <t>10607</t>
  </si>
  <si>
    <t>19/247</t>
  </si>
  <si>
    <t>19/179</t>
  </si>
  <si>
    <t>1656/1</t>
  </si>
  <si>
    <t>OFICINA DE FARMACIA ISABEL</t>
  </si>
  <si>
    <t>EV/903146</t>
  </si>
  <si>
    <t>10-1900428</t>
  </si>
  <si>
    <t>GIRODSERVICES, S.L.</t>
  </si>
  <si>
    <t>1941004778</t>
  </si>
  <si>
    <t>579</t>
  </si>
  <si>
    <t>100</t>
  </si>
  <si>
    <t>19/4125</t>
  </si>
  <si>
    <t>52433</t>
  </si>
  <si>
    <t>210496088</t>
  </si>
  <si>
    <t>1905-0015</t>
  </si>
  <si>
    <t>PREVENCIÓ INFORMATITZADA AP</t>
  </si>
  <si>
    <t>1905-0022</t>
  </si>
  <si>
    <t>1901416</t>
  </si>
  <si>
    <t>19/267</t>
  </si>
  <si>
    <t>2622</t>
  </si>
  <si>
    <t>9004939</t>
  </si>
  <si>
    <t>OPEN GARDEN, S.L.</t>
  </si>
  <si>
    <t>19051254</t>
  </si>
  <si>
    <t>145</t>
  </si>
  <si>
    <t>1823</t>
  </si>
  <si>
    <t>210496625</t>
  </si>
  <si>
    <t>19/2910</t>
  </si>
  <si>
    <t>19/2911</t>
  </si>
  <si>
    <t>57335</t>
  </si>
  <si>
    <t>210499931</t>
  </si>
  <si>
    <t>210499932</t>
  </si>
  <si>
    <t>1941004160</t>
  </si>
  <si>
    <t>FVR19-0244</t>
  </si>
  <si>
    <t>3331</t>
  </si>
  <si>
    <t>C796</t>
  </si>
  <si>
    <t>11171</t>
  </si>
  <si>
    <t>HIGIENE I PROTECCIO, S.L.</t>
  </si>
  <si>
    <t>19011271</t>
  </si>
  <si>
    <t>CORMA, S.C.C.L.</t>
  </si>
  <si>
    <t>19/0319</t>
  </si>
  <si>
    <t>C234</t>
  </si>
  <si>
    <t>A190860</t>
  </si>
  <si>
    <t>40</t>
  </si>
  <si>
    <t>214947</t>
  </si>
  <si>
    <t>201900217</t>
  </si>
  <si>
    <t>1/500072</t>
  </si>
  <si>
    <t>MASTER COMPUTER, S.A.</t>
  </si>
  <si>
    <t>10</t>
  </si>
  <si>
    <t>3137</t>
  </si>
  <si>
    <t>1900809</t>
  </si>
  <si>
    <t>0/1083</t>
  </si>
  <si>
    <t>PARQUES Y JARDINES FABREGAS</t>
  </si>
  <si>
    <t>19/07377</t>
  </si>
  <si>
    <t>19/07854</t>
  </si>
  <si>
    <t>19/102</t>
  </si>
  <si>
    <t>2019-013</t>
  </si>
  <si>
    <t>66/2019</t>
  </si>
  <si>
    <t>RP02190065</t>
  </si>
  <si>
    <t>12</t>
  </si>
  <si>
    <t>1350</t>
  </si>
  <si>
    <t>3165</t>
  </si>
  <si>
    <t>13308</t>
  </si>
  <si>
    <t>TECNIVALL EUROPA, S.L.</t>
  </si>
  <si>
    <t>19447</t>
  </si>
  <si>
    <t>MARQUIFREN, S.L.</t>
  </si>
  <si>
    <t>50071</t>
  </si>
  <si>
    <t>190224</t>
  </si>
  <si>
    <t>191867</t>
  </si>
  <si>
    <t>215030</t>
  </si>
  <si>
    <t>1901092</t>
  </si>
  <si>
    <t>2019019</t>
  </si>
  <si>
    <t>19000228</t>
  </si>
  <si>
    <t>210499006</t>
  </si>
  <si>
    <t>904100609</t>
  </si>
  <si>
    <t>19/10067</t>
  </si>
  <si>
    <t>19/147</t>
  </si>
  <si>
    <t>FCO. JAVIER GARCIA RAMOS</t>
  </si>
  <si>
    <t>19-00151</t>
  </si>
  <si>
    <t>TAPATO, S.A.</t>
  </si>
  <si>
    <t>1A02084</t>
  </si>
  <si>
    <t>2019-017</t>
  </si>
  <si>
    <t>374757-N</t>
  </si>
  <si>
    <t>FLUIDRA COMERCIAL ESPAÑA, S</t>
  </si>
  <si>
    <t>86/2019</t>
  </si>
  <si>
    <t>99/000095</t>
  </si>
  <si>
    <t>A19/393</t>
  </si>
  <si>
    <t>PAUTER, S.L.U.</t>
  </si>
  <si>
    <t>AL/37402</t>
  </si>
  <si>
    <t>C-20190675</t>
  </si>
  <si>
    <t>DSX9/219</t>
  </si>
  <si>
    <t>RP02190085</t>
  </si>
  <si>
    <t>S19/747</t>
  </si>
  <si>
    <t>1903-0003</t>
  </si>
  <si>
    <t>1903-0012</t>
  </si>
  <si>
    <t>1903-0034</t>
  </si>
  <si>
    <t>A190578</t>
  </si>
  <si>
    <t>19331</t>
  </si>
  <si>
    <t>49756</t>
  </si>
  <si>
    <t>1900167</t>
  </si>
  <si>
    <t>2019010</t>
  </si>
  <si>
    <t>904100417</t>
  </si>
  <si>
    <t>1/144</t>
  </si>
  <si>
    <t>171/2019</t>
  </si>
  <si>
    <t>19/0374</t>
  </si>
  <si>
    <t>99/000063</t>
  </si>
  <si>
    <t>A/1905669</t>
  </si>
  <si>
    <t>AL/37247</t>
  </si>
  <si>
    <t>DSX9/148</t>
  </si>
  <si>
    <t>FC057060</t>
  </si>
  <si>
    <t>FV191062</t>
  </si>
  <si>
    <t>D0001603</t>
  </si>
  <si>
    <t>190373</t>
  </si>
  <si>
    <t>214990</t>
  </si>
  <si>
    <t>1900950</t>
  </si>
  <si>
    <t>19000303</t>
  </si>
  <si>
    <t>904100552</t>
  </si>
  <si>
    <t>19-02454</t>
  </si>
  <si>
    <t>A1083</t>
  </si>
  <si>
    <t>C-20190577</t>
  </si>
  <si>
    <t>FVR19-0366</t>
  </si>
  <si>
    <t>J6393</t>
  </si>
  <si>
    <t>RP02190076</t>
  </si>
  <si>
    <t>19/11949</t>
  </si>
  <si>
    <t>19/610</t>
  </si>
  <si>
    <t>C648</t>
  </si>
  <si>
    <t>ANTONES POY, CARLES (MARGAL</t>
  </si>
  <si>
    <t>9010254961</t>
  </si>
  <si>
    <t>INOX IBERICA, S.A.</t>
  </si>
  <si>
    <t>7</t>
  </si>
  <si>
    <t>9</t>
  </si>
  <si>
    <t>ARIZA SERRANO, ANTONIO</t>
  </si>
  <si>
    <t>3115</t>
  </si>
  <si>
    <t>49459</t>
  </si>
  <si>
    <t>190076</t>
  </si>
  <si>
    <t>190819</t>
  </si>
  <si>
    <t>191150</t>
  </si>
  <si>
    <t>214851</t>
  </si>
  <si>
    <t>1900501</t>
  </si>
  <si>
    <t>19000017</t>
  </si>
  <si>
    <t>MORENTE MONTENEGRO, ANTONIO</t>
  </si>
  <si>
    <t>904100250</t>
  </si>
  <si>
    <t>19/04611</t>
  </si>
  <si>
    <t>19/049</t>
  </si>
  <si>
    <t>19/05108</t>
  </si>
  <si>
    <t>19-01112</t>
  </si>
  <si>
    <t>1A01027</t>
  </si>
  <si>
    <t>2019-008</t>
  </si>
  <si>
    <t>42/2019</t>
  </si>
  <si>
    <t>99/000046</t>
  </si>
  <si>
    <t>A/123</t>
  </si>
  <si>
    <t>A/1903580</t>
  </si>
  <si>
    <t>A579</t>
  </si>
  <si>
    <t>AL/37098</t>
  </si>
  <si>
    <t>AR0000272</t>
  </si>
  <si>
    <t>B19/65</t>
  </si>
  <si>
    <t>BARNACROP, S.L.</t>
  </si>
  <si>
    <t>C-20190283</t>
  </si>
  <si>
    <t>D0000905</t>
  </si>
  <si>
    <t>FC056770</t>
  </si>
  <si>
    <t>FV190646</t>
  </si>
  <si>
    <t>R12519304</t>
  </si>
  <si>
    <t>RP02190039</t>
  </si>
  <si>
    <t>190238</t>
  </si>
  <si>
    <t>191243</t>
  </si>
  <si>
    <t>214901</t>
  </si>
  <si>
    <t>1900659</t>
  </si>
  <si>
    <t>4613021053</t>
  </si>
  <si>
    <t>03224/0</t>
  </si>
  <si>
    <t>03225/0</t>
  </si>
  <si>
    <t>19/2800</t>
  </si>
  <si>
    <t>C-20190379</t>
  </si>
  <si>
    <t>C-20190380</t>
  </si>
  <si>
    <t>FC056898</t>
  </si>
  <si>
    <t>190155</t>
  </si>
  <si>
    <t>191336</t>
  </si>
  <si>
    <t>2019016</t>
  </si>
  <si>
    <t>ALEPH COMUNICACION + MKT DE</t>
  </si>
  <si>
    <t>A/208</t>
  </si>
  <si>
    <t>AR000480</t>
  </si>
  <si>
    <t>19040026</t>
  </si>
  <si>
    <t>1904-0040</t>
  </si>
  <si>
    <t>D0002303</t>
  </si>
  <si>
    <t>19050746</t>
  </si>
  <si>
    <t>19/4325</t>
  </si>
  <si>
    <t>19/807</t>
  </si>
  <si>
    <t>210495436</t>
  </si>
  <si>
    <t>1902-0044</t>
  </si>
  <si>
    <t>19/2753</t>
  </si>
  <si>
    <t>A/2019125</t>
  </si>
  <si>
    <t>LAPPSET ESPAÑA</t>
  </si>
  <si>
    <t>19/561</t>
  </si>
  <si>
    <t>215075</t>
  </si>
  <si>
    <t>1901224</t>
  </si>
  <si>
    <t>1901450</t>
  </si>
  <si>
    <t>904100739</t>
  </si>
  <si>
    <t>2019/2147</t>
  </si>
  <si>
    <t>C-20190775</t>
  </si>
  <si>
    <t>CG-288292</t>
  </si>
  <si>
    <t>FC057573</t>
  </si>
  <si>
    <t>RP02190100</t>
  </si>
  <si>
    <t>55</t>
  </si>
  <si>
    <t>19/185</t>
  </si>
  <si>
    <t>19/2728</t>
  </si>
  <si>
    <t>1026</t>
  </si>
  <si>
    <t>GREENBLUE CITIES, S.L.</t>
  </si>
  <si>
    <t>19536</t>
  </si>
  <si>
    <t>MOBERMA CONSTRUCCIONS, S.L.</t>
  </si>
  <si>
    <t>19537</t>
  </si>
  <si>
    <t>191350</t>
  </si>
  <si>
    <t>VE1433</t>
  </si>
  <si>
    <t>19545</t>
  </si>
  <si>
    <t>471</t>
  </si>
  <si>
    <t>C191</t>
  </si>
  <si>
    <t>371834-N</t>
  </si>
  <si>
    <t>371835-N</t>
  </si>
  <si>
    <t>CG-287264</t>
  </si>
  <si>
    <t>C751</t>
  </si>
  <si>
    <t>EV/905137</t>
  </si>
  <si>
    <t>190088</t>
  </si>
  <si>
    <t>357089-N</t>
  </si>
  <si>
    <t>2337</t>
  </si>
  <si>
    <t>365450-N</t>
  </si>
  <si>
    <t>V/20191178</t>
  </si>
  <si>
    <t>19021616</t>
  </si>
  <si>
    <t>10/1900734</t>
  </si>
  <si>
    <t>19-02556</t>
  </si>
  <si>
    <t>EV/904232</t>
  </si>
  <si>
    <t>19/2247</t>
  </si>
  <si>
    <t>FVR19-0330</t>
  </si>
  <si>
    <t>T12519735</t>
  </si>
  <si>
    <t>T12519736</t>
  </si>
  <si>
    <t>11280</t>
  </si>
  <si>
    <t>190005146</t>
  </si>
  <si>
    <t>1/265</t>
  </si>
  <si>
    <t>379764-N</t>
  </si>
  <si>
    <t>379765-N</t>
  </si>
  <si>
    <t>F08049352</t>
  </si>
  <si>
    <t>MANUFACTURAS POLITENO, S.L.</t>
  </si>
  <si>
    <t>19-01674</t>
  </si>
  <si>
    <t>160604</t>
  </si>
  <si>
    <t>194000757</t>
  </si>
  <si>
    <t>SALICRU, S.A.   (S.S.T. CAT</t>
  </si>
  <si>
    <t>19025974</t>
  </si>
  <si>
    <t>210499311</t>
  </si>
  <si>
    <t>191121</t>
  </si>
  <si>
    <t>19000258</t>
  </si>
  <si>
    <t>9010252708</t>
  </si>
  <si>
    <t>1922</t>
  </si>
  <si>
    <t>PLANTA NOVA, S.L.</t>
  </si>
  <si>
    <t>190285</t>
  </si>
  <si>
    <t>SICAL, S.L.</t>
  </si>
  <si>
    <t>C190051</t>
  </si>
  <si>
    <t>19/3680</t>
  </si>
  <si>
    <t>9023956</t>
  </si>
  <si>
    <t>NIPPON GASES ESPAÑA, S.L.U.</t>
  </si>
  <si>
    <t>28430162</t>
  </si>
  <si>
    <t>PLAYMOBIL IBERICA, S.A.U.</t>
  </si>
  <si>
    <t>T12519706</t>
  </si>
  <si>
    <t>T12519713</t>
  </si>
  <si>
    <t>19023775</t>
  </si>
  <si>
    <t>19/10498</t>
  </si>
  <si>
    <t>374758-N</t>
  </si>
  <si>
    <t>A/1907777</t>
  </si>
  <si>
    <t>66</t>
  </si>
  <si>
    <t>19/3376</t>
  </si>
  <si>
    <t>A183349</t>
  </si>
  <si>
    <t>A183475</t>
  </si>
  <si>
    <t>A191020</t>
  </si>
  <si>
    <t>DSX9/87</t>
  </si>
  <si>
    <t xml:space="preserve"> Pago a ALLCELL BARNASUD</t>
  </si>
  <si>
    <t>20190019</t>
  </si>
  <si>
    <t>ALLCELL BARNASUD</t>
  </si>
  <si>
    <t>2560274</t>
  </si>
  <si>
    <t>533935</t>
  </si>
  <si>
    <t>27855</t>
  </si>
  <si>
    <t>1427079</t>
  </si>
  <si>
    <t>TV-FPA-392</t>
  </si>
  <si>
    <t>B125643</t>
  </si>
  <si>
    <t>TV-FPA-432</t>
  </si>
  <si>
    <t>543455</t>
  </si>
  <si>
    <t xml:space="preserve"> Pago a REGISTRO MERCANTI</t>
  </si>
  <si>
    <t>39068113</t>
  </si>
  <si>
    <t>REGISTRO MERCANTIL DE BARCE</t>
  </si>
  <si>
    <t xml:space="preserve"> Pago a TOPLUDI, S.L.</t>
  </si>
  <si>
    <t>74352</t>
  </si>
  <si>
    <t>TOPLUDI, S.L.</t>
  </si>
  <si>
    <t xml:space="preserve"> Pago a EQUIP BARCELONA 9</t>
  </si>
  <si>
    <t>19002938</t>
  </si>
  <si>
    <t>EQUIP BARCELONA 92, S.L.</t>
  </si>
  <si>
    <t>28237</t>
  </si>
  <si>
    <t xml:space="preserve"> Pago a MEDIA MARKT GAVA</t>
  </si>
  <si>
    <t>60450109</t>
  </si>
  <si>
    <t>MEDIA MARKT GAVA VIDEO-TV-H</t>
  </si>
  <si>
    <t>60450570</t>
  </si>
  <si>
    <t>915128375</t>
  </si>
  <si>
    <t>3024352</t>
  </si>
  <si>
    <t>B148085</t>
  </si>
  <si>
    <t>6146435</t>
  </si>
  <si>
    <t>191002075</t>
  </si>
  <si>
    <t>191002084</t>
  </si>
  <si>
    <t>1099825</t>
  </si>
  <si>
    <t>4736417</t>
  </si>
  <si>
    <t>191002484</t>
  </si>
  <si>
    <t>191002492</t>
  </si>
  <si>
    <t>191002887</t>
  </si>
  <si>
    <t>191002895</t>
  </si>
  <si>
    <t>19/373</t>
  </si>
  <si>
    <t>10732</t>
  </si>
  <si>
    <t>10733</t>
  </si>
  <si>
    <t>2762818230</t>
  </si>
  <si>
    <t>10893</t>
  </si>
  <si>
    <t>1449612</t>
  </si>
  <si>
    <t>19/590</t>
  </si>
  <si>
    <t>914990384</t>
  </si>
  <si>
    <t>P1908-010</t>
  </si>
  <si>
    <t>914851966</t>
  </si>
  <si>
    <t>19/549</t>
  </si>
  <si>
    <t>19/483</t>
  </si>
  <si>
    <t>190471</t>
  </si>
  <si>
    <t>10833</t>
  </si>
  <si>
    <t>A191810</t>
  </si>
  <si>
    <t>179084</t>
  </si>
  <si>
    <t xml:space="preserve"> Pago a PREVENCIÓ INFORMA</t>
  </si>
  <si>
    <t>1908-0009</t>
  </si>
  <si>
    <t>S19/1469</t>
  </si>
  <si>
    <t>19-06219</t>
  </si>
  <si>
    <t>1902484</t>
  </si>
  <si>
    <t>99/000205</t>
  </si>
  <si>
    <t>19/6794</t>
  </si>
  <si>
    <t>19/6795</t>
  </si>
  <si>
    <t>23513</t>
  </si>
  <si>
    <t>114</t>
  </si>
  <si>
    <t>V/20192255</t>
  </si>
  <si>
    <t>P1906-004</t>
  </si>
  <si>
    <t>P1908-001</t>
  </si>
  <si>
    <t>P1908-002</t>
  </si>
  <si>
    <t xml:space="preserve"> Pago a CORMA, S.C.C.L.</t>
  </si>
  <si>
    <t>19036193</t>
  </si>
  <si>
    <t xml:space="preserve"> Pago a WOLTERS KLUWER ES</t>
  </si>
  <si>
    <t>70138556</t>
  </si>
  <si>
    <t>19000555</t>
  </si>
  <si>
    <t>19/1314</t>
  </si>
  <si>
    <t xml:space="preserve"> Pago a FLUIDRA COMERCIAL</t>
  </si>
  <si>
    <t>320210-R</t>
  </si>
  <si>
    <t>A/1912180</t>
  </si>
  <si>
    <t>2019109</t>
  </si>
  <si>
    <t>1A03282</t>
  </si>
  <si>
    <t>19-15782</t>
  </si>
  <si>
    <t>388/2019</t>
  </si>
  <si>
    <t>2019-037</t>
  </si>
  <si>
    <t xml:space="preserve"> Pago a SUMINISTROS INDRU</t>
  </si>
  <si>
    <t>38796</t>
  </si>
  <si>
    <t>SUMINISTROS INDRUSTRIALES C</t>
  </si>
  <si>
    <t xml:space="preserve"> Pago a EXCAVACIONES Y TR</t>
  </si>
  <si>
    <t>158/19</t>
  </si>
  <si>
    <t>EXCAVACIONES Y TRANSPORTES</t>
  </si>
  <si>
    <t>50691</t>
  </si>
  <si>
    <t>139/2019</t>
  </si>
  <si>
    <t>DSX9/366</t>
  </si>
  <si>
    <t>21</t>
  </si>
  <si>
    <t>1/321</t>
  </si>
  <si>
    <t xml:space="preserve"> Pago a PAUTER, S.L.U.</t>
  </si>
  <si>
    <t>A19/580</t>
  </si>
  <si>
    <t xml:space="preserve"> Pago a MARQUIFREN, S.L.</t>
  </si>
  <si>
    <t>19619</t>
  </si>
  <si>
    <t>215215</t>
  </si>
  <si>
    <t>FC058073</t>
  </si>
  <si>
    <t>C-20191125</t>
  </si>
  <si>
    <t>C-20191126</t>
  </si>
  <si>
    <t xml:space="preserve"> Pago a RECTIFICADORA LLO</t>
  </si>
  <si>
    <t>F190674</t>
  </si>
  <si>
    <t>3220</t>
  </si>
  <si>
    <t xml:space="preserve"> Pago a FCO. JAVIER GARCI</t>
  </si>
  <si>
    <t>19/237</t>
  </si>
  <si>
    <t>R125191084</t>
  </si>
  <si>
    <t>FV193099</t>
  </si>
  <si>
    <t>1A04286</t>
  </si>
  <si>
    <t>1902002</t>
  </si>
  <si>
    <t>185/2019</t>
  </si>
  <si>
    <t>2019-044</t>
  </si>
  <si>
    <t xml:space="preserve"> Pago a ARIZA SERRANO, AN</t>
  </si>
  <si>
    <t>32</t>
  </si>
  <si>
    <t>19/312</t>
  </si>
  <si>
    <t>3277</t>
  </si>
  <si>
    <t>AL/38040</t>
  </si>
  <si>
    <t>D0008385</t>
  </si>
  <si>
    <t>FV191937</t>
  </si>
  <si>
    <t xml:space="preserve"> Pago a MOBERMA CONSTRUCC</t>
  </si>
  <si>
    <t>19549</t>
  </si>
  <si>
    <t>RP02190113</t>
  </si>
  <si>
    <t>12425</t>
  </si>
  <si>
    <t>AL/37553</t>
  </si>
  <si>
    <t>1901340</t>
  </si>
  <si>
    <t>129/19</t>
  </si>
  <si>
    <t>A19/477</t>
  </si>
  <si>
    <t>215122</t>
  </si>
  <si>
    <t>C-20190908</t>
  </si>
  <si>
    <t>2019-034</t>
  </si>
  <si>
    <t>109/2019</t>
  </si>
  <si>
    <t>FC057719</t>
  </si>
  <si>
    <t>DSX9/288</t>
  </si>
  <si>
    <t>190297</t>
  </si>
  <si>
    <t>2-21900082</t>
  </si>
  <si>
    <t>2019043</t>
  </si>
  <si>
    <t>AR000928</t>
  </si>
  <si>
    <t>99/000117</t>
  </si>
  <si>
    <t>3193</t>
  </si>
  <si>
    <t>C-20191032</t>
  </si>
  <si>
    <t>904100937</t>
  </si>
  <si>
    <t>215169</t>
  </si>
  <si>
    <t>RP02190125</t>
  </si>
  <si>
    <t>AL/37717</t>
  </si>
  <si>
    <t>T125191503</t>
  </si>
  <si>
    <t>2019/242</t>
  </si>
  <si>
    <t>99/000196</t>
  </si>
  <si>
    <t>A/1915706</t>
  </si>
  <si>
    <t>51307</t>
  </si>
  <si>
    <t>215392</t>
  </si>
  <si>
    <t>19/6652</t>
  </si>
  <si>
    <t>904101307</t>
  </si>
  <si>
    <t>193475</t>
  </si>
  <si>
    <t>2019068</t>
  </si>
  <si>
    <t xml:space="preserve"> Pago a FERNIE, S.L.</t>
  </si>
  <si>
    <t>624/19</t>
  </si>
  <si>
    <t>FERNIE, S.L.</t>
  </si>
  <si>
    <t>19548</t>
  </si>
  <si>
    <t>904100792</t>
  </si>
  <si>
    <t>192329</t>
  </si>
  <si>
    <t>A/1909940</t>
  </si>
  <si>
    <t>50374</t>
  </si>
  <si>
    <t>191535</t>
  </si>
  <si>
    <t>339/2019</t>
  </si>
  <si>
    <t>2019/2898</t>
  </si>
  <si>
    <t>192722</t>
  </si>
  <si>
    <t xml:space="preserve"> Pago a TECNIVALL EUROPA,</t>
  </si>
  <si>
    <t>13419</t>
  </si>
  <si>
    <t>AR001128</t>
  </si>
  <si>
    <t>190374</t>
  </si>
  <si>
    <t>99/000143</t>
  </si>
  <si>
    <t>D0022143</t>
  </si>
  <si>
    <t>13363</t>
  </si>
  <si>
    <t>95</t>
  </si>
  <si>
    <t>249</t>
  </si>
  <si>
    <t>19035234</t>
  </si>
  <si>
    <t>19550</t>
  </si>
  <si>
    <t>19/0000941</t>
  </si>
  <si>
    <t>140</t>
  </si>
  <si>
    <t>A/794</t>
  </si>
  <si>
    <t>57378</t>
  </si>
  <si>
    <t>4613041824</t>
  </si>
  <si>
    <t>1909001978</t>
  </si>
  <si>
    <t xml:space="preserve"> Pago a PLAYMOBIL IBERICA</t>
  </si>
  <si>
    <t>28440367</t>
  </si>
  <si>
    <t>7148</t>
  </si>
  <si>
    <t>1875</t>
  </si>
  <si>
    <t>19/959</t>
  </si>
  <si>
    <t xml:space="preserve"> Pago a GIRODSERVICES, S.</t>
  </si>
  <si>
    <t>10/1901160</t>
  </si>
  <si>
    <t>99/000125</t>
  </si>
  <si>
    <t xml:space="preserve"> Pago a FERROS BRUGUÉS, S</t>
  </si>
  <si>
    <t>3969</t>
  </si>
  <si>
    <t xml:space="preserve"> Pago a MORENTE MONTENEGR</t>
  </si>
  <si>
    <t>A/42</t>
  </si>
  <si>
    <t>164/2019</t>
  </si>
  <si>
    <t>1901784</t>
  </si>
  <si>
    <t>1902223</t>
  </si>
  <si>
    <t>19000443</t>
  </si>
  <si>
    <t>191/19</t>
  </si>
  <si>
    <t>AL/37880</t>
  </si>
  <si>
    <t>19/278</t>
  </si>
  <si>
    <t>190415</t>
  </si>
  <si>
    <t>2019062</t>
  </si>
  <si>
    <t>DSX9/444</t>
  </si>
  <si>
    <t>FV192887</t>
  </si>
  <si>
    <t>193246</t>
  </si>
  <si>
    <t>19711</t>
  </si>
  <si>
    <t>3249</t>
  </si>
  <si>
    <t>19-17850</t>
  </si>
  <si>
    <t>19/18338</t>
  </si>
  <si>
    <t>2019-041</t>
  </si>
  <si>
    <t>215314</t>
  </si>
  <si>
    <t>99/000169</t>
  </si>
  <si>
    <t>A/1914441</t>
  </si>
  <si>
    <t>C-20191347</t>
  </si>
  <si>
    <t>1902288</t>
  </si>
  <si>
    <t>24</t>
  </si>
  <si>
    <t>904101177</t>
  </si>
  <si>
    <t>440069-N</t>
  </si>
  <si>
    <t>1900371</t>
  </si>
  <si>
    <t>19-05440</t>
  </si>
  <si>
    <t>51000</t>
  </si>
  <si>
    <t>FVR19-0505</t>
  </si>
  <si>
    <t xml:space="preserve"> Pago a INGENIERÍA URBANA</t>
  </si>
  <si>
    <t>19/12084</t>
  </si>
  <si>
    <t>1907-0062</t>
  </si>
  <si>
    <t xml:space="preserve"> Pago a LAPPSET ESPAÑA</t>
  </si>
  <si>
    <t>A/2019226</t>
  </si>
  <si>
    <t>4613040894</t>
  </si>
  <si>
    <t>19-05630</t>
  </si>
  <si>
    <t>T125191020</t>
  </si>
  <si>
    <t>19/6010</t>
  </si>
  <si>
    <t>19/6011</t>
  </si>
  <si>
    <t>19/4844</t>
  </si>
  <si>
    <t xml:space="preserve"> Pago a HIGIENE I PROTECC</t>
  </si>
  <si>
    <t>11366</t>
  </si>
  <si>
    <t>1A02723</t>
  </si>
  <si>
    <t>2019/208</t>
  </si>
  <si>
    <t>136</t>
  </si>
  <si>
    <t>19-13406</t>
  </si>
  <si>
    <t xml:space="preserve"> Pago a GAMA EXTERIORES,</t>
  </si>
  <si>
    <t>619-2019</t>
  </si>
  <si>
    <t>GAMA EXTERIORES, S.L.</t>
  </si>
  <si>
    <t>A191255</t>
  </si>
  <si>
    <t xml:space="preserve"> Pago a BICHELOS CONTROL</t>
  </si>
  <si>
    <t>A/2019151</t>
  </si>
  <si>
    <t>BICHELOS CONTROL BIOLOGICO,</t>
  </si>
  <si>
    <t>A/2019166</t>
  </si>
  <si>
    <t>1904-0047</t>
  </si>
  <si>
    <t>03327/0</t>
  </si>
  <si>
    <t>1901905</t>
  </si>
  <si>
    <t>11468</t>
  </si>
  <si>
    <t>190539</t>
  </si>
  <si>
    <t>T125191382</t>
  </si>
  <si>
    <t>06-19035</t>
  </si>
  <si>
    <t>1907-0036</t>
  </si>
  <si>
    <t>J6444</t>
  </si>
  <si>
    <t>3016</t>
  </si>
  <si>
    <t>904101119</t>
  </si>
  <si>
    <t>1901672</t>
  </si>
  <si>
    <t>FC058253</t>
  </si>
  <si>
    <t>RP02190153</t>
  </si>
  <si>
    <t>215263</t>
  </si>
  <si>
    <t>T125191347</t>
  </si>
  <si>
    <t>T125191350</t>
  </si>
  <si>
    <t>210502586</t>
  </si>
  <si>
    <t>11453</t>
  </si>
  <si>
    <t>1907-0024</t>
  </si>
  <si>
    <t>130</t>
  </si>
  <si>
    <t>4696</t>
  </si>
  <si>
    <t>1629</t>
  </si>
  <si>
    <t xml:space="preserve"> Pago a SILEVA. S.A.</t>
  </si>
  <si>
    <t>C1045</t>
  </si>
  <si>
    <t>19/5594</t>
  </si>
  <si>
    <t>19-05252</t>
  </si>
  <si>
    <t>20190677</t>
  </si>
  <si>
    <t>201900362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</si>
  <si>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</si>
  <si>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</si>
  <si>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</si>
  <si>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</si>
  <si>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</si>
  <si>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</si>
  <si>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</si>
  <si>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</si>
  <si>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</si>
  <si>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</si>
  <si>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Su Fra.Nº3220</t>
  </si>
  <si>
    <t>EDU BARCELONA DISSNEY URBÀ, S.L.</t>
  </si>
  <si>
    <t>Su Fra.Nº2019109</t>
  </si>
  <si>
    <t>SUMINISTROS INDRUSTRIALES CALS</t>
  </si>
  <si>
    <t>Su Fra.Nº38796</t>
  </si>
  <si>
    <t>Su Fra.Nº1/321</t>
  </si>
  <si>
    <t>Su Fra.NºA19/580</t>
  </si>
  <si>
    <t>Su Fra.NºA/1912180</t>
  </si>
  <si>
    <t>Su Fra.Nº19/237</t>
  </si>
  <si>
    <t>Su Fra.Nº19619</t>
  </si>
  <si>
    <t>BOREAL INFORMATION TECHNOLOGY,</t>
  </si>
  <si>
    <t>Su Fra.Nº139/2019</t>
  </si>
  <si>
    <t>Su Fra.Nº2019-037</t>
  </si>
  <si>
    <t>Su Fra.Nº388/2019</t>
  </si>
  <si>
    <t>Su Fra.NºFC058073</t>
  </si>
  <si>
    <t>Su Fra.NºDSX9/366</t>
  </si>
  <si>
    <t>RECTIFICADORA LLOBREGAT, S.A.</t>
  </si>
  <si>
    <t>Su Fra.NºF190674</t>
  </si>
  <si>
    <t>Su Fra.Nº50691</t>
  </si>
  <si>
    <t>EXCAVACIONES Y TRANSPORTES SOU</t>
  </si>
  <si>
    <t>Su Fra.Nº158/19</t>
  </si>
  <si>
    <t>RECAMBIOS BRUGUES MOTOR, S.L.</t>
  </si>
  <si>
    <t>Su Fra.Nº215215</t>
  </si>
  <si>
    <t>Su Fra.NºC-20191125</t>
  </si>
  <si>
    <t>Su Fra.NºC-20191126</t>
  </si>
  <si>
    <t>Su Fra.Nº21</t>
  </si>
  <si>
    <t>Su Fra.Nº1A03282</t>
  </si>
  <si>
    <t>Su Fra.NºAL/37717</t>
  </si>
  <si>
    <t>Su Fra.NºAR001128</t>
  </si>
  <si>
    <t>GARDEN CENTER BORDAS GAVÀ, S.L</t>
  </si>
  <si>
    <t>Su Fra.Nº190374</t>
  </si>
  <si>
    <t>Su Fra.Nº2019/2898</t>
  </si>
  <si>
    <t>MAQUINAS COPIADORAS COPY SERVI</t>
  </si>
  <si>
    <t>Su Fra.Nº192722</t>
  </si>
  <si>
    <t>SERVEIS AMBIENTALS DE CASTELLD</t>
  </si>
  <si>
    <t>Su Fra.Nº99/00143</t>
  </si>
  <si>
    <t>Su Fra.Nº13419</t>
  </si>
  <si>
    <t>Su Fra.Nº28440367</t>
  </si>
  <si>
    <t>OCA INSTITUTO DE CERTIFICACION</t>
  </si>
  <si>
    <t>Su Fra.Nº1909001978</t>
  </si>
  <si>
    <t>Su Fra.Nº10732</t>
  </si>
  <si>
    <t>Su Fra.Nº10733</t>
  </si>
  <si>
    <t>Su Fra.Nº19/373</t>
  </si>
  <si>
    <t>RAMOS SERV. TECNICOS Y SUMINIS</t>
  </si>
  <si>
    <t>Su Fra.Nº7148</t>
  </si>
  <si>
    <t>Su Fra.Nº904100937</t>
  </si>
  <si>
    <t>Su Fra.N16</t>
  </si>
  <si>
    <t>Su Fra.N3193</t>
  </si>
  <si>
    <t>Su Fra.N12425</t>
  </si>
  <si>
    <t>Su Fra.N19549</t>
  </si>
  <si>
    <t>Su Fra.N190297</t>
  </si>
  <si>
    <t>Su Fra.N215122</t>
  </si>
  <si>
    <t>Su Fra.N1901340</t>
  </si>
  <si>
    <t>Su Fra.N2019043</t>
  </si>
  <si>
    <t>Su Fra.N109/2019</t>
  </si>
  <si>
    <t>Su Fra.N129/19</t>
  </si>
  <si>
    <t>Su Fra.N2019-034</t>
  </si>
  <si>
    <t>Su Fra.N2-21900082</t>
  </si>
  <si>
    <t>Su Fra.N99/000117</t>
  </si>
  <si>
    <t>Su Fra.NA19/477</t>
  </si>
  <si>
    <t>Su Fra.NAL/37553</t>
  </si>
  <si>
    <t>Su Fra.NAR000928</t>
  </si>
  <si>
    <t>Su Fra.NC-20190908</t>
  </si>
  <si>
    <t>Su Fra.NDSX9/288</t>
  </si>
  <si>
    <t>Su Fra.NFC057719</t>
  </si>
  <si>
    <t>Su Fra.NFV191937</t>
  </si>
  <si>
    <t>Su Fra.NRP02190113</t>
  </si>
  <si>
    <t>Su Fra.ND0008385</t>
  </si>
  <si>
    <t>Su Fra.N19548</t>
  </si>
  <si>
    <t>Su Fra.N50374</t>
  </si>
  <si>
    <t>Su Fra.N191535</t>
  </si>
  <si>
    <t>Su Fra.N192329</t>
  </si>
  <si>
    <t>Su Fra.N904100792</t>
  </si>
  <si>
    <t>Su Fra.NA/1909940</t>
  </si>
  <si>
    <t>Su Fra.NºD0008385</t>
  </si>
  <si>
    <t>Su Fra.N95</t>
  </si>
  <si>
    <t>Su Fra.N13363</t>
  </si>
  <si>
    <t>Su Fra.N57378</t>
  </si>
  <si>
    <t>Su Fra.N19/12084</t>
  </si>
  <si>
    <t>Su Fra.NFVR19-0505</t>
  </si>
  <si>
    <t>Su Fra.NA/2019226</t>
  </si>
  <si>
    <t>Su Fra.NT125191020</t>
  </si>
  <si>
    <t>Su Fra.N3016</t>
  </si>
  <si>
    <t>Su Fra.Nº904101453</t>
  </si>
  <si>
    <t>Su Fra.Nº3292</t>
  </si>
  <si>
    <t>Su Fra.Nº1902263</t>
  </si>
  <si>
    <t>Su Fra.NºAL/38174</t>
  </si>
  <si>
    <t>Su Fra.Nº190509</t>
  </si>
  <si>
    <t>Su Fra.NºA/868</t>
  </si>
  <si>
    <t>A/1917342</t>
  </si>
  <si>
    <t>FV193486</t>
  </si>
  <si>
    <t>Su Fra.Nº2019/4122</t>
  </si>
  <si>
    <t>Su Fra.Nº212/2019</t>
  </si>
  <si>
    <t>Su Fra.Nº2019-050</t>
  </si>
  <si>
    <t>Su Fra.Nº607/2019</t>
  </si>
  <si>
    <t>Su Fra.NºFC059074</t>
  </si>
  <si>
    <t>Su Fra.NºDSX9/568</t>
  </si>
  <si>
    <t>Su Fra.Nº193935</t>
  </si>
  <si>
    <t>Su Fra.Nº19-22498</t>
  </si>
  <si>
    <t>Su Fra.Nº191003267</t>
  </si>
  <si>
    <t>Su Fra.Nº191003274</t>
  </si>
  <si>
    <t>Su Fra.Nº51617</t>
  </si>
  <si>
    <t>Su Fra.Nº10946</t>
  </si>
  <si>
    <t>Su Fra.Nº19/347</t>
  </si>
  <si>
    <t>Su Fra.Nº215477</t>
  </si>
  <si>
    <t>Su Fra.Nº99/000226</t>
  </si>
  <si>
    <t>Su Fra.Nº99/000227</t>
  </si>
  <si>
    <t>Su Fra.NºC-20191604</t>
  </si>
  <si>
    <t>Su Fra.Nº1351</t>
  </si>
  <si>
    <t>Su Fra.NºFF00076</t>
  </si>
  <si>
    <t>Su Fra.Nº1A04824</t>
  </si>
  <si>
    <t>Su Fra.Nº9010261863</t>
  </si>
  <si>
    <t>Su Fra.NºFC058987</t>
  </si>
  <si>
    <t>Su Fra.Nº11593</t>
  </si>
  <si>
    <t>DAVID LECHA AGUERA</t>
  </si>
  <si>
    <t>Su Fra.Nº190139</t>
  </si>
  <si>
    <t>Su Fra.Nº9010261512</t>
  </si>
  <si>
    <t>Su Fra.Nº2177</t>
  </si>
  <si>
    <t>ROMAUTO GRUP CONCESSIONARIS, S</t>
  </si>
  <si>
    <t>Su Fra.NºT125191772</t>
  </si>
  <si>
    <t>Su Fra.Nº19-3815</t>
  </si>
  <si>
    <t>Su Fra.NºT12591765</t>
  </si>
  <si>
    <t>Su Fra.NºC1303</t>
  </si>
  <si>
    <t>Su Fra.Nº03469/0</t>
  </si>
  <si>
    <t>Su Fra.Nº904101409</t>
  </si>
  <si>
    <t>Su Fra.NºA2587</t>
  </si>
  <si>
    <t>Su Fra.Nº1/445</t>
  </si>
  <si>
    <t>Su Fra.NºR125191142</t>
  </si>
  <si>
    <t>Su Fra.NºRP02190200</t>
  </si>
  <si>
    <t>Su Fra.Nº215432</t>
  </si>
  <si>
    <t>Su Fra.NºC-20191514</t>
  </si>
  <si>
    <t>Su Fra.Nº19005062</t>
  </si>
  <si>
    <t>Su Fra.Nº19-3365</t>
  </si>
  <si>
    <t>Su Fra.NºT125191527</t>
  </si>
  <si>
    <t>Su Fra.Nº143/2019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</si>
  <si>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</si>
  <si>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</si>
  <si>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</si>
  <si>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</si>
  <si>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</si>
  <si>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</si>
  <si>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</si>
  <si>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</si>
  <si>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</si>
  <si>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</si>
  <si>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</si>
  <si>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</si>
  <si>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</si>
  <si>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</si>
  <si>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</si>
  <si>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</si>
  <si>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</si>
  <si>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10946</t>
  </si>
  <si>
    <t>191003267</t>
  </si>
  <si>
    <t>191003274</t>
  </si>
  <si>
    <t xml:space="preserve"> Pago a SEMILLAS CANTUESO</t>
  </si>
  <si>
    <t>19000556</t>
  </si>
  <si>
    <t>SEMILLAS CANTUESO, S.L.</t>
  </si>
  <si>
    <t>28861</t>
  </si>
  <si>
    <t xml:space="preserve"> Pago a CEPSA CARD, S.A.</t>
  </si>
  <si>
    <t>904101409</t>
  </si>
  <si>
    <t>R125191142</t>
  </si>
  <si>
    <t>T125191765</t>
  </si>
  <si>
    <t>T125191772</t>
  </si>
  <si>
    <t>1/445</t>
  </si>
  <si>
    <t>215432</t>
  </si>
  <si>
    <t>C-20191514</t>
  </si>
  <si>
    <t>C1303</t>
  </si>
  <si>
    <t>A2587</t>
  </si>
  <si>
    <t>RP02190200</t>
  </si>
  <si>
    <t>2177</t>
  </si>
  <si>
    <t>V/20193537</t>
  </si>
  <si>
    <t>03469/0</t>
  </si>
  <si>
    <t xml:space="preserve"> Pago a RAINS, CONTROL DE</t>
  </si>
  <si>
    <t>19-3815</t>
  </si>
  <si>
    <t>RAINS, CONTROL DE PLAGAS, S</t>
  </si>
  <si>
    <t xml:space="preserve"> Pago a DAVID LECHA AGUER</t>
  </si>
  <si>
    <t>190139</t>
  </si>
  <si>
    <t>R125191031</t>
  </si>
  <si>
    <t>03281/0</t>
  </si>
  <si>
    <t>2828</t>
  </si>
  <si>
    <t>A366201</t>
  </si>
  <si>
    <t>281504</t>
  </si>
  <si>
    <t>915266284</t>
  </si>
  <si>
    <t>193935</t>
  </si>
  <si>
    <t>1902263</t>
  </si>
  <si>
    <t>C-20191604</t>
  </si>
  <si>
    <t>19-22498</t>
  </si>
  <si>
    <t>FC058987</t>
  </si>
  <si>
    <t>FC059074</t>
  </si>
  <si>
    <t>11593</t>
  </si>
  <si>
    <t xml:space="preserve"> Pago a INOX IBERICA, S.A</t>
  </si>
  <si>
    <t>9010261512</t>
  </si>
  <si>
    <t>9010261863</t>
  </si>
  <si>
    <t>FF00076</t>
  </si>
  <si>
    <t>904101453</t>
  </si>
  <si>
    <t>2019/4122</t>
  </si>
  <si>
    <t>2019-050</t>
  </si>
  <si>
    <t>190509</t>
  </si>
  <si>
    <t>19/347</t>
  </si>
  <si>
    <t>AL/38174</t>
  </si>
  <si>
    <t>1351</t>
  </si>
  <si>
    <t>A/868</t>
  </si>
  <si>
    <t>1A04824</t>
  </si>
  <si>
    <t>215477</t>
  </si>
  <si>
    <t>3292</t>
  </si>
  <si>
    <t>607/2019</t>
  </si>
  <si>
    <t>51617</t>
  </si>
  <si>
    <t>212/2019</t>
  </si>
  <si>
    <t>99/000226</t>
  </si>
  <si>
    <t>99/000227</t>
  </si>
  <si>
    <t>201900487</t>
  </si>
  <si>
    <t>T125191897</t>
  </si>
  <si>
    <t>11066</t>
  </si>
  <si>
    <t>11068</t>
  </si>
  <si>
    <t>11614</t>
  </si>
  <si>
    <t>19-06802</t>
  </si>
  <si>
    <t xml:space="preserve"> Pago a STAR FOC ANOIA, S</t>
  </si>
  <si>
    <t>19007189</t>
  </si>
  <si>
    <t>S19/1629</t>
  </si>
  <si>
    <t xml:space="preserve"> Pago a CRISTAL AUTO BARC</t>
  </si>
  <si>
    <t>19/0002322</t>
  </si>
  <si>
    <t>CRISTAL AUTO BARCINO, S.L.</t>
  </si>
  <si>
    <t>DSX9/568</t>
  </si>
  <si>
    <t>Adquisicions d'immobilitzat material i inmaterial</t>
  </si>
  <si>
    <t>1648063</t>
  </si>
  <si>
    <t>CIA.ESPAÑOLA DISTRIBUIDO PE</t>
  </si>
  <si>
    <t xml:space="preserve"> Pago a PLATAFORMAS AEREA</t>
  </si>
  <si>
    <t>2194392</t>
  </si>
  <si>
    <t>PLATAFORMAS AEREAS ALTEX, S</t>
  </si>
  <si>
    <t xml:space="preserve"> Pago a INDOOSTRIAL</t>
  </si>
  <si>
    <t>100000660</t>
  </si>
  <si>
    <t>INDOOSTRIAL</t>
  </si>
  <si>
    <t>FPA-1257</t>
  </si>
  <si>
    <t xml:space="preserve"> Pago a ASSOC. DE PROF. D</t>
  </si>
  <si>
    <t>CGI024/19</t>
  </si>
  <si>
    <t>ASSOC. DE PROF. DELS ESPAIS</t>
  </si>
  <si>
    <t xml:space="preserve"> Pago a HOSTELERIA GARBI,</t>
  </si>
  <si>
    <t>2</t>
  </si>
  <si>
    <t>HOSTELERIA GARBI, S.L.</t>
  </si>
  <si>
    <t>CG-295286</t>
  </si>
  <si>
    <t>215515</t>
  </si>
  <si>
    <t>19/7716</t>
  </si>
  <si>
    <t>R125191290</t>
  </si>
  <si>
    <t>1/506</t>
  </si>
  <si>
    <t xml:space="preserve"> Pago a COMERCIAL Y TECNI</t>
  </si>
  <si>
    <t>900105291</t>
  </si>
  <si>
    <t>COMERCIAL Y TECNICA DE ELEC</t>
  </si>
  <si>
    <t>416</t>
  </si>
  <si>
    <t>C1427</t>
  </si>
  <si>
    <t>19/1581</t>
  </si>
  <si>
    <t>4613063769</t>
  </si>
  <si>
    <t>19053004</t>
  </si>
  <si>
    <t xml:space="preserve"> Pago a BOLETIN OFICIAL D</t>
  </si>
  <si>
    <t>B/39568862</t>
  </si>
  <si>
    <t>BOLETIN OFICIAL DEL REGISTR</t>
  </si>
  <si>
    <t xml:space="preserve"> Pago a COMUNIDAD DE BIEN</t>
  </si>
  <si>
    <t>39096317</t>
  </si>
  <si>
    <t>COMUNIDAD DE BIENES RM DE B</t>
  </si>
  <si>
    <t>7688671</t>
  </si>
  <si>
    <t>A404755</t>
  </si>
  <si>
    <t>1799002</t>
  </si>
  <si>
    <t>B212786</t>
  </si>
  <si>
    <t xml:space="preserve"> Pago a LANPER NOTARIOS D</t>
  </si>
  <si>
    <t>S000398</t>
  </si>
  <si>
    <t>LANPER NOTARIOS DE CASTELLD</t>
  </si>
  <si>
    <t>23302092</t>
  </si>
  <si>
    <t xml:space="preserve"> Pago a MARCIL, S.A.</t>
  </si>
  <si>
    <t>11902292</t>
  </si>
  <si>
    <t>MARCIL, S.A.</t>
  </si>
  <si>
    <t xml:space="preserve"> Pago a RED ESPAÑOLA DE S</t>
  </si>
  <si>
    <t>102219801</t>
  </si>
  <si>
    <t>RED ESPAÑOLA DE SERVICIOS,</t>
  </si>
  <si>
    <t>310237738</t>
  </si>
  <si>
    <t>915404145</t>
  </si>
  <si>
    <t>D0042576</t>
  </si>
  <si>
    <t>10990224</t>
  </si>
  <si>
    <t>1099053</t>
  </si>
  <si>
    <t>1099161</t>
  </si>
  <si>
    <t>19-3365</t>
  </si>
  <si>
    <t>3318</t>
  </si>
  <si>
    <t xml:space="preserve"> Pago a HIDRALAIR, S.L</t>
  </si>
  <si>
    <t>190012079</t>
  </si>
  <si>
    <t>215567</t>
  </si>
  <si>
    <t>19/7781</t>
  </si>
  <si>
    <t>19/7782</t>
  </si>
  <si>
    <t>194238</t>
  </si>
  <si>
    <t>51933</t>
  </si>
  <si>
    <t>260/19</t>
  </si>
  <si>
    <t>FV193912</t>
  </si>
  <si>
    <t>C-20191818</t>
  </si>
  <si>
    <t>904101625</t>
  </si>
  <si>
    <t>VC/10263</t>
  </si>
  <si>
    <t>19/8051</t>
  </si>
  <si>
    <t>2019082</t>
  </si>
  <si>
    <t>233/2019</t>
  </si>
  <si>
    <t>190567</t>
  </si>
  <si>
    <t>19000648</t>
  </si>
  <si>
    <t>11690</t>
  </si>
  <si>
    <t>VE942</t>
  </si>
  <si>
    <t>19/12692</t>
  </si>
  <si>
    <t>99/000256</t>
  </si>
  <si>
    <t>1A05434</t>
  </si>
  <si>
    <t xml:space="preserve"> Pago a CONSTRUCCIONES Y</t>
  </si>
  <si>
    <t>19/19159</t>
  </si>
  <si>
    <t>CONSTRUCCIONES Y OBRAS INTE</t>
  </si>
  <si>
    <t>19-24737</t>
  </si>
  <si>
    <t>AR001619</t>
  </si>
  <si>
    <t>2019-054</t>
  </si>
  <si>
    <t>10/1901861</t>
  </si>
  <si>
    <t>779/19</t>
  </si>
  <si>
    <t>171</t>
  </si>
  <si>
    <t>1911-0009</t>
  </si>
  <si>
    <t>99/000254</t>
  </si>
  <si>
    <t>19-4526</t>
  </si>
  <si>
    <t>FVR19-1206</t>
  </si>
  <si>
    <t xml:space="preserve"> Pago a JORDI PLANTERS, S</t>
  </si>
  <si>
    <t>624A</t>
  </si>
  <si>
    <t>JORDI PLANTERS, S.C.P.</t>
  </si>
  <si>
    <t>T125191993</t>
  </si>
  <si>
    <t>T125191994</t>
  </si>
  <si>
    <t>T125191995</t>
  </si>
  <si>
    <t>19/7780</t>
  </si>
  <si>
    <t>19-07017</t>
  </si>
  <si>
    <t>S19/1802</t>
  </si>
  <si>
    <t xml:space="preserve"> Pago a PLANTBOW BIOTEC,</t>
  </si>
  <si>
    <t>491/2019</t>
  </si>
  <si>
    <t>PLANTBOW BIOTEC, S.L.</t>
  </si>
  <si>
    <t>2019/304</t>
  </si>
  <si>
    <t>19-06894</t>
  </si>
  <si>
    <t>DSX9/628</t>
  </si>
  <si>
    <t>AL/38319</t>
  </si>
  <si>
    <t xml:space="preserve"> Pago a DIGEBIS, S.L.</t>
  </si>
  <si>
    <t>191679</t>
  </si>
  <si>
    <t>DIGEBIS, S.L.</t>
  </si>
  <si>
    <t xml:space="preserve"> Pago a APPLUS ITEUVE TEC</t>
  </si>
  <si>
    <t>5619021402</t>
  </si>
  <si>
    <t>APPLUS ITEUVE TECHNOLOGY, S</t>
  </si>
  <si>
    <t xml:space="preserve"> Pago a IBERENT TECHNOLOG</t>
  </si>
  <si>
    <t>IBERENT TECHNOLOGY, S.A.</t>
  </si>
  <si>
    <t>19000725</t>
  </si>
  <si>
    <t>102464807</t>
  </si>
  <si>
    <t xml:space="preserve"> Pago a ISABELLE BONNEAU</t>
  </si>
  <si>
    <t>J002</t>
  </si>
  <si>
    <t>ISABELLE BONNEAU</t>
  </si>
  <si>
    <t xml:space="preserve"> Pago a CASA GAY, S.A.</t>
  </si>
  <si>
    <t>L4249</t>
  </si>
  <si>
    <t>CASA GAY, S.A.</t>
  </si>
  <si>
    <t xml:space="preserve"> Pago a CLIMASOL SERVICIO</t>
  </si>
  <si>
    <t>19/844</t>
  </si>
  <si>
    <t>CLIMASOL SERVICIOS PARA LA</t>
  </si>
  <si>
    <t xml:space="preserve"> Pago a LIDEXGROUP 1998,</t>
  </si>
  <si>
    <t>65255</t>
  </si>
  <si>
    <t>LIDEXGROUP 1998, S.L.</t>
  </si>
  <si>
    <t>2018330</t>
  </si>
  <si>
    <t xml:space="preserve"> Pago a COVER CROP, S.L.</t>
  </si>
  <si>
    <t>1912009</t>
  </si>
  <si>
    <t>COVER CROP, S.L.</t>
  </si>
  <si>
    <t>11907256</t>
  </si>
  <si>
    <t>19/19165</t>
  </si>
  <si>
    <t>V/20194279</t>
  </si>
  <si>
    <t xml:space="preserve"> Pago a AGROQUIMICS FABRE</t>
  </si>
  <si>
    <t>191337</t>
  </si>
  <si>
    <t xml:space="preserve"> Pago a ARCO TECHNOLOGIES</t>
  </si>
  <si>
    <t>AT19/1205</t>
  </si>
  <si>
    <t>ARCO TECHNOLOGIES, S.L.</t>
  </si>
  <si>
    <t>187280</t>
  </si>
  <si>
    <t>C-20191898</t>
  </si>
  <si>
    <t>11710</t>
  </si>
  <si>
    <t>A3156</t>
  </si>
  <si>
    <t>904101767</t>
  </si>
  <si>
    <t>11119</t>
  </si>
  <si>
    <t>VC/10423</t>
  </si>
  <si>
    <t>189</t>
  </si>
  <si>
    <t xml:space="preserve"> Pago a PLUMELEC INSTALAC</t>
  </si>
  <si>
    <t>19/900</t>
  </si>
  <si>
    <t>PLUMELEC INSTALACIONS, S.L.</t>
  </si>
  <si>
    <t>11120</t>
  </si>
  <si>
    <t>11121</t>
  </si>
  <si>
    <t>19/363</t>
  </si>
  <si>
    <t xml:space="preserve"> Pago a NORBERT NEBRA RIE</t>
  </si>
  <si>
    <t>2019-069</t>
  </si>
  <si>
    <t>NORBERT NEBRA RIERA</t>
  </si>
  <si>
    <t>191678</t>
  </si>
  <si>
    <t>16283</t>
  </si>
  <si>
    <t>915541862</t>
  </si>
  <si>
    <t>Su Fra.Nº19/89</t>
  </si>
  <si>
    <t>INSTALACIONES CUBERO, S.A.</t>
  </si>
  <si>
    <t>PITAGORA ADVANCED, S.L.U.</t>
  </si>
  <si>
    <t>REPRESENTACIONES MARTIN MENA, S.L.</t>
  </si>
  <si>
    <t>SEGURIDAD Y LLAVES BARCELONA, S.L.</t>
  </si>
  <si>
    <t>Su Fra.Nº904101939</t>
  </si>
  <si>
    <t>Su Fra.Nº19/1793</t>
  </si>
  <si>
    <t>Su Fra.Nº191395</t>
  </si>
  <si>
    <t>Su Fra.Nº20473</t>
  </si>
  <si>
    <t>Su Fra.Nº1902912</t>
  </si>
  <si>
    <t>Su Fra.Nº19065827</t>
  </si>
  <si>
    <t>Su Fra.Nº19065832</t>
  </si>
  <si>
    <t>Su Fra.Nº19/3364</t>
  </si>
  <si>
    <t>Su Fra.Nº19/3396</t>
  </si>
  <si>
    <t>Su Fra.NºVC/10738</t>
  </si>
  <si>
    <t>Su Fra.NºA-478</t>
  </si>
  <si>
    <t>Su Fra.Nº9005343</t>
  </si>
  <si>
    <t>Su Fra.Nº9005344</t>
  </si>
  <si>
    <t>Su Fra.Nº900</t>
  </si>
  <si>
    <t>Su Fra.Nº901</t>
  </si>
  <si>
    <t>Su Fra.Nº902</t>
  </si>
  <si>
    <t>Su Fra.Nº903</t>
  </si>
  <si>
    <t>Su Fra.Nº215681</t>
  </si>
  <si>
    <t>Su Fra.Nº274/2019</t>
  </si>
  <si>
    <t>Su Fra.NºA/10443</t>
  </si>
  <si>
    <t>Su Fra.NºC-20192064</t>
  </si>
  <si>
    <t>Su Fra.Nº203</t>
  </si>
  <si>
    <t>Su Fra.Nº1-21900951</t>
  </si>
  <si>
    <t>Su Fra.Nº904101813</t>
  </si>
  <si>
    <t>Su Fra.Nº19007192</t>
  </si>
  <si>
    <t>MESA MARTINEZ ANTONIO "FERRETERIA MELLA"</t>
  </si>
  <si>
    <t>Su Fra.Nº3347</t>
  </si>
  <si>
    <t>Su Fra.Nº3382</t>
  </si>
  <si>
    <t>Su Fra.Nº1902771</t>
  </si>
  <si>
    <t>Su Fra.Nº1903038</t>
  </si>
  <si>
    <t>SUMINISTROS INDUSTRIALES CALS</t>
  </si>
  <si>
    <t>Su Fra.Nº40285</t>
  </si>
  <si>
    <t>Su Fra.NºAL/38632</t>
  </si>
  <si>
    <t>Su Fra.NºAL/38483</t>
  </si>
  <si>
    <t>Su Fra.Nº210508783</t>
  </si>
  <si>
    <t>Su Fra.Nº210508888</t>
  </si>
  <si>
    <t>Su Fra.Nº210509658</t>
  </si>
  <si>
    <t>GARDEN CENTER BORDAS GAVA</t>
  </si>
  <si>
    <t>Su Fra.Nº190567</t>
  </si>
  <si>
    <t>Su Fra.Nº190621</t>
  </si>
  <si>
    <t>Su Fra.Nº190679</t>
  </si>
  <si>
    <t>Su Fra.Nº2019094</t>
  </si>
  <si>
    <t>Su Fra.Nº28488916</t>
  </si>
  <si>
    <t>Su Fra.NºA19/1089</t>
  </si>
  <si>
    <t>Su Fra.NºA/993</t>
  </si>
  <si>
    <t>Su Fra.NºA/1023</t>
  </si>
  <si>
    <t>Su Fra.NºA/1921635</t>
  </si>
  <si>
    <t>Su Fra.NºA/1923364</t>
  </si>
  <si>
    <t>Su Fra.NºFV194308</t>
  </si>
  <si>
    <t>Su Fra.Nº19401</t>
  </si>
  <si>
    <t>Su Fra.Nº19/446</t>
  </si>
  <si>
    <t>Su Fra.NºC1601</t>
  </si>
  <si>
    <t>Su Fra.NºC1657</t>
  </si>
  <si>
    <t>Su Fra.NºC1710</t>
  </si>
  <si>
    <t>Su Fra.NºC1711</t>
  </si>
  <si>
    <t>Su Fra.NºC1731</t>
  </si>
  <si>
    <t>HOBBY FLOWER DE ESPAÑA, S.A.</t>
  </si>
  <si>
    <t>Su Fra.Nº161553</t>
  </si>
  <si>
    <t>Su Fra.Nº11786</t>
  </si>
  <si>
    <t>Su Fra.Nº11808</t>
  </si>
  <si>
    <t>RED ESPAÑOLA DE SERVICIOS, S.A.</t>
  </si>
  <si>
    <t>Su Fra.Nº102684462</t>
  </si>
  <si>
    <t>GRUES I SERVEIS D'ELEVACIO</t>
  </si>
  <si>
    <t>Su Fra.Nº1157</t>
  </si>
  <si>
    <t>Su Fra.NºA/76</t>
  </si>
  <si>
    <t>Su Fra.Nº2019-061</t>
  </si>
  <si>
    <t>Su Fra.Nº2019-070</t>
  </si>
  <si>
    <t>Su Fra.Nº835/2019</t>
  </si>
  <si>
    <t>INTEGRAL MAQUINARIA I&amp;TALLER</t>
  </si>
  <si>
    <t>Su Fra.NºDSX9/698</t>
  </si>
  <si>
    <t>Su Fra.NºDSX9/783</t>
  </si>
  <si>
    <t>Su Fra.NºC190240</t>
  </si>
  <si>
    <t>PROJE PITAGORA</t>
  </si>
  <si>
    <t>Su Fra.Nº667</t>
  </si>
  <si>
    <t>Su Fra.Nº19-30337</t>
  </si>
  <si>
    <t>Su Fra.Nº19-30546</t>
  </si>
  <si>
    <t>Su Fra.Nº19-27658</t>
  </si>
  <si>
    <t>Su Fra.Nº19/28236</t>
  </si>
  <si>
    <t>Su Fra.NºT125192253</t>
  </si>
  <si>
    <t>Su Fra.NºR125191512</t>
  </si>
  <si>
    <t>Su Fra.NºT12519274</t>
  </si>
  <si>
    <t>Su Fra.Nº03281/0</t>
  </si>
  <si>
    <t>Su Fra.Nº52598</t>
  </si>
  <si>
    <t>Su Fra.Nº52279</t>
  </si>
  <si>
    <t>ESCAVACIONES Y TRANSPORTES SOUPORT</t>
  </si>
  <si>
    <t>Su Fra.Nº286/19</t>
  </si>
  <si>
    <t>Su Fra.Nº11175</t>
  </si>
  <si>
    <t>Su Fra.Nº11176</t>
  </si>
  <si>
    <t>Su Fra.Nº19000762</t>
  </si>
  <si>
    <t>Su Fra.Nº19/9045</t>
  </si>
  <si>
    <t>Su Fra.Nº19/9331</t>
  </si>
  <si>
    <t>Su Fra.NºRP02190263</t>
  </si>
  <si>
    <t>Su Fra.NºRP02190281</t>
  </si>
  <si>
    <t>SECURMAN PROTECCION EN ALTURA</t>
  </si>
  <si>
    <t>Su Fra.NºEV/911214</t>
  </si>
  <si>
    <t>RECA HISPANIA, S.A.</t>
  </si>
  <si>
    <t>Su Fra.Nº4613078396</t>
  </si>
  <si>
    <t>Su Fra.Nº215720</t>
  </si>
  <si>
    <t>Su Fra.Nº19/2128</t>
  </si>
  <si>
    <t>Su Fra.Nº19/3896</t>
  </si>
  <si>
    <t>Su Fra.Nº19065818</t>
  </si>
  <si>
    <t>SERVEIS AMBIENTALS DE CASTELLDEFELS</t>
  </si>
  <si>
    <t>Su Fra.Nº99/000312</t>
  </si>
  <si>
    <t>Su Fra.Nº99/000313</t>
  </si>
  <si>
    <t>Su Fra.Nº99/000283</t>
  </si>
  <si>
    <t>Su Fra.Nº99/000284</t>
  </si>
  <si>
    <t>Su Fra.Nº19/675</t>
  </si>
  <si>
    <t>Su Fra.NºC-20191986</t>
  </si>
  <si>
    <t>Su Fra.Nº1354</t>
  </si>
  <si>
    <t>Su Fra.Nº1A05913</t>
  </si>
  <si>
    <t>ESCOLLIR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</si>
</sst>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</cellStyleXfs>
  <cellXfs count="181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22" fillId="14" borderId="0" xfId="0" applyNumberFormat="1" applyFont="1" applyFill="1" applyAlignment="1">
      <alignment vertical="center"/>
    </xf>
    <xf numFmtId="14" fontId="8" fillId="6" borderId="0" xfId="2" applyNumberFormat="1" applyFont="1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9">
    <cellStyle name="Millares" xfId="1" builtinId="3"/>
    <cellStyle name="Millares 2" xfId="3" xr:uid="{00000000-0005-0000-0000-000001000000}"/>
    <cellStyle name="Millares 3" xfId="4" xr:uid="{00000000-0005-0000-0000-000002000000}"/>
    <cellStyle name="Millares 4" xfId="5" xr:uid="{00000000-0005-0000-0000-000003000000}"/>
    <cellStyle name="Millares 5" xfId="7" xr:uid="{00000000-0005-0000-0000-000004000000}"/>
    <cellStyle name="Normal" xfId="0" builtinId="0"/>
    <cellStyle name="Normal 2" xfId="2" xr:uid="{00000000-0005-0000-0000-000006000000}"/>
    <cellStyle name="Normal 3" xfId="6" xr:uid="{00000000-0005-0000-0000-000007000000}"/>
    <cellStyle name="Normal 4" xfId="8" xr:uid="{00000000-0005-0000-0000-000008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231321</xdr:colOff>
      <xdr:row>1</xdr:row>
      <xdr:rowOff>95250</xdr:rowOff>
    </xdr:from>
    <xdr:to>
      <xdr:col>29</xdr:col>
      <xdr:colOff>639535</xdr:colOff>
      <xdr:row>1</xdr:row>
      <xdr:rowOff>476250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7D5D9EC7-B4AF-4501-8810-6849C7F37963}"/>
            </a:ext>
          </a:extLst>
        </xdr:cNvPr>
        <xdr:cNvSpPr/>
      </xdr:nvSpPr>
      <xdr:spPr>
        <a:xfrm flipH="1">
          <a:off x="10395857" y="285750"/>
          <a:ext cx="408214" cy="381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104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52</v>
      </c>
      <c r="C5" s="24" t="s">
        <v>84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85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45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97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221</v>
      </c>
      <c r="H5" s="36"/>
      <c r="I5" s="37">
        <v>41040700</v>
      </c>
      <c r="J5" s="34" t="s">
        <v>222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414</v>
      </c>
      <c r="H6" s="36" t="s">
        <v>415</v>
      </c>
      <c r="I6" s="37">
        <v>40000187</v>
      </c>
      <c r="J6" s="34" t="s">
        <v>416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504</v>
      </c>
      <c r="H7" s="36"/>
      <c r="I7" s="37">
        <v>40001160</v>
      </c>
      <c r="J7" s="34" t="s">
        <v>505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295</v>
      </c>
      <c r="H8" s="36"/>
      <c r="I8" s="37">
        <v>41000164</v>
      </c>
      <c r="J8" s="34" t="s">
        <v>296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297</v>
      </c>
      <c r="H9" s="36" t="s">
        <v>298</v>
      </c>
      <c r="I9" s="37">
        <v>41001065</v>
      </c>
      <c r="J9" s="34" t="s">
        <v>299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411</v>
      </c>
      <c r="H10" s="36" t="s">
        <v>412</v>
      </c>
      <c r="I10" s="37">
        <v>40002910</v>
      </c>
      <c r="J10" s="34" t="s">
        <v>413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249</v>
      </c>
      <c r="H11" s="36"/>
      <c r="I11" s="37">
        <v>48000030</v>
      </c>
      <c r="J11" s="34" t="s">
        <v>235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234</v>
      </c>
      <c r="H12" s="36"/>
      <c r="I12" s="37">
        <v>48000030</v>
      </c>
      <c r="J12" s="34" t="s">
        <v>235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236</v>
      </c>
      <c r="H13" s="36"/>
      <c r="I13" s="37">
        <v>48000030</v>
      </c>
      <c r="J13" s="34" t="s">
        <v>235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237</v>
      </c>
      <c r="H14" s="36"/>
      <c r="I14" s="37">
        <v>48000030</v>
      </c>
      <c r="J14" s="34" t="s">
        <v>235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238</v>
      </c>
      <c r="H15" s="36"/>
      <c r="I15" s="37">
        <v>48000030</v>
      </c>
      <c r="J15" s="34" t="s">
        <v>235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242</v>
      </c>
      <c r="H16" s="36"/>
      <c r="I16" s="37">
        <v>48000030</v>
      </c>
      <c r="J16" s="34" t="s">
        <v>235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243</v>
      </c>
      <c r="H17" s="36"/>
      <c r="I17" s="37">
        <v>48000030</v>
      </c>
      <c r="J17" s="34" t="s">
        <v>235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244</v>
      </c>
      <c r="H18" s="36"/>
      <c r="I18" s="37">
        <v>48000030</v>
      </c>
      <c r="J18" s="34" t="s">
        <v>235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245</v>
      </c>
      <c r="H19" s="36"/>
      <c r="I19" s="37">
        <v>48000030</v>
      </c>
      <c r="J19" s="34" t="s">
        <v>235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246</v>
      </c>
      <c r="H20" s="36"/>
      <c r="I20" s="37">
        <v>48000030</v>
      </c>
      <c r="J20" s="34" t="s">
        <v>235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247</v>
      </c>
      <c r="H21" s="36"/>
      <c r="I21" s="37">
        <v>48000030</v>
      </c>
      <c r="J21" s="34" t="s">
        <v>235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248</v>
      </c>
      <c r="H22" s="36"/>
      <c r="I22" s="37">
        <v>48000030</v>
      </c>
      <c r="J22" s="34" t="s">
        <v>235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250</v>
      </c>
      <c r="H23" s="36"/>
      <c r="I23" s="37">
        <v>48000030</v>
      </c>
      <c r="J23" s="34" t="s">
        <v>235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251</v>
      </c>
      <c r="H24" s="36"/>
      <c r="I24" s="37">
        <v>48000030</v>
      </c>
      <c r="J24" s="34" t="s">
        <v>235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252</v>
      </c>
      <c r="H25" s="36"/>
      <c r="I25" s="37">
        <v>48000030</v>
      </c>
      <c r="J25" s="34" t="s">
        <v>235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253</v>
      </c>
      <c r="H26" s="36"/>
      <c r="I26" s="37">
        <v>48000030</v>
      </c>
      <c r="J26" s="34" t="s">
        <v>235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254</v>
      </c>
      <c r="H27" s="36"/>
      <c r="I27" s="37">
        <v>48000030</v>
      </c>
      <c r="J27" s="34" t="s">
        <v>235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255</v>
      </c>
      <c r="H28" s="36"/>
      <c r="I28" s="37">
        <v>48000030</v>
      </c>
      <c r="J28" s="34" t="s">
        <v>235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256</v>
      </c>
      <c r="H29" s="36"/>
      <c r="I29" s="37">
        <v>48000030</v>
      </c>
      <c r="J29" s="34" t="s">
        <v>235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257</v>
      </c>
      <c r="H30" s="36"/>
      <c r="I30" s="37">
        <v>48000030</v>
      </c>
      <c r="J30" s="34" t="s">
        <v>235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258</v>
      </c>
      <c r="H31" s="36"/>
      <c r="I31" s="37">
        <v>48000030</v>
      </c>
      <c r="J31" s="34" t="s">
        <v>235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259</v>
      </c>
      <c r="H32" s="36"/>
      <c r="I32" s="37">
        <v>48000030</v>
      </c>
      <c r="J32" s="34" t="s">
        <v>235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260</v>
      </c>
      <c r="H33" s="36"/>
      <c r="I33" s="37">
        <v>48000030</v>
      </c>
      <c r="J33" s="34" t="s">
        <v>235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261</v>
      </c>
      <c r="H34" s="36"/>
      <c r="I34" s="37">
        <v>48000030</v>
      </c>
      <c r="J34" s="34" t="s">
        <v>235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262</v>
      </c>
      <c r="H35" s="36"/>
      <c r="I35" s="37">
        <v>48000030</v>
      </c>
      <c r="J35" s="34" t="s">
        <v>235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263</v>
      </c>
      <c r="H36" s="36"/>
      <c r="I36" s="37">
        <v>48000030</v>
      </c>
      <c r="J36" s="34" t="s">
        <v>235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264</v>
      </c>
      <c r="H37" s="36"/>
      <c r="I37" s="37">
        <v>48000030</v>
      </c>
      <c r="J37" s="34" t="s">
        <v>235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265</v>
      </c>
      <c r="H38" s="36"/>
      <c r="I38" s="37">
        <v>48000030</v>
      </c>
      <c r="J38" s="34" t="s">
        <v>235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266</v>
      </c>
      <c r="H39" s="36"/>
      <c r="I39" s="37">
        <v>48000030</v>
      </c>
      <c r="J39" s="34" t="s">
        <v>235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267</v>
      </c>
      <c r="H40" s="36"/>
      <c r="I40" s="37">
        <v>48000030</v>
      </c>
      <c r="J40" s="34" t="s">
        <v>235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268</v>
      </c>
      <c r="H41" s="36"/>
      <c r="I41" s="37">
        <v>48000030</v>
      </c>
      <c r="J41" s="34" t="s">
        <v>235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269</v>
      </c>
      <c r="H42" s="36"/>
      <c r="I42" s="37">
        <v>48000030</v>
      </c>
      <c r="J42" s="34" t="s">
        <v>235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270</v>
      </c>
      <c r="H43" s="36"/>
      <c r="I43" s="37">
        <v>48000030</v>
      </c>
      <c r="J43" s="34" t="s">
        <v>235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271</v>
      </c>
      <c r="H44" s="36"/>
      <c r="I44" s="37">
        <v>48000030</v>
      </c>
      <c r="J44" s="34" t="s">
        <v>235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272</v>
      </c>
      <c r="H45" s="36"/>
      <c r="I45" s="37">
        <v>48000030</v>
      </c>
      <c r="J45" s="34" t="s">
        <v>235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273</v>
      </c>
      <c r="H46" s="36"/>
      <c r="I46" s="37">
        <v>48000030</v>
      </c>
      <c r="J46" s="34" t="s">
        <v>235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274</v>
      </c>
      <c r="H47" s="36"/>
      <c r="I47" s="37">
        <v>48000030</v>
      </c>
      <c r="J47" s="34" t="s">
        <v>235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275</v>
      </c>
      <c r="H48" s="36"/>
      <c r="I48" s="37">
        <v>48000030</v>
      </c>
      <c r="J48" s="34" t="s">
        <v>235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276</v>
      </c>
      <c r="H49" s="36"/>
      <c r="I49" s="37">
        <v>48000030</v>
      </c>
      <c r="J49" s="34" t="s">
        <v>235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277</v>
      </c>
      <c r="H50" s="36"/>
      <c r="I50" s="37">
        <v>48000030</v>
      </c>
      <c r="J50" s="34" t="s">
        <v>235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278</v>
      </c>
      <c r="H51" s="36"/>
      <c r="I51" s="37">
        <v>48000030</v>
      </c>
      <c r="J51" s="34" t="s">
        <v>235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279</v>
      </c>
      <c r="H52" s="36"/>
      <c r="I52" s="37">
        <v>48000030</v>
      </c>
      <c r="J52" s="34" t="s">
        <v>235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280</v>
      </c>
      <c r="H53" s="36"/>
      <c r="I53" s="37">
        <v>48000030</v>
      </c>
      <c r="J53" s="34" t="s">
        <v>235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281</v>
      </c>
      <c r="H54" s="36"/>
      <c r="I54" s="37">
        <v>48000030</v>
      </c>
      <c r="J54" s="34" t="s">
        <v>235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282</v>
      </c>
      <c r="H55" s="36"/>
      <c r="I55" s="37">
        <v>48000030</v>
      </c>
      <c r="J55" s="34" t="s">
        <v>235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283</v>
      </c>
      <c r="H56" s="36"/>
      <c r="I56" s="37">
        <v>48000030</v>
      </c>
      <c r="J56" s="34" t="s">
        <v>235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284</v>
      </c>
      <c r="H57" s="36"/>
      <c r="I57" s="37">
        <v>48000030</v>
      </c>
      <c r="J57" s="34" t="s">
        <v>235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285</v>
      </c>
      <c r="H58" s="36"/>
      <c r="I58" s="37">
        <v>48000030</v>
      </c>
      <c r="J58" s="34" t="s">
        <v>235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286</v>
      </c>
      <c r="H59" s="36"/>
      <c r="I59" s="37">
        <v>48000030</v>
      </c>
      <c r="J59" s="34" t="s">
        <v>235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287</v>
      </c>
      <c r="H60" s="36"/>
      <c r="I60" s="37">
        <v>48000030</v>
      </c>
      <c r="J60" s="34" t="s">
        <v>235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288</v>
      </c>
      <c r="H61" s="36"/>
      <c r="I61" s="37">
        <v>48000030</v>
      </c>
      <c r="J61" s="34" t="s">
        <v>235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289</v>
      </c>
      <c r="H62" s="36"/>
      <c r="I62" s="37">
        <v>48000030</v>
      </c>
      <c r="J62" s="34" t="s">
        <v>235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290</v>
      </c>
      <c r="H63" s="36"/>
      <c r="I63" s="37">
        <v>48000030</v>
      </c>
      <c r="J63" s="34" t="s">
        <v>235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291</v>
      </c>
      <c r="H64" s="36"/>
      <c r="I64" s="37">
        <v>48000030</v>
      </c>
      <c r="J64" s="34" t="s">
        <v>235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292</v>
      </c>
      <c r="H65" s="36"/>
      <c r="I65" s="37">
        <v>48000030</v>
      </c>
      <c r="J65" s="34" t="s">
        <v>235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293</v>
      </c>
      <c r="H66" s="36"/>
      <c r="I66" s="37">
        <v>48000030</v>
      </c>
      <c r="J66" s="34" t="s">
        <v>235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294</v>
      </c>
      <c r="H67" s="36"/>
      <c r="I67" s="37">
        <v>48000030</v>
      </c>
      <c r="J67" s="34" t="s">
        <v>235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300</v>
      </c>
      <c r="H68" s="36" t="s">
        <v>301</v>
      </c>
      <c r="I68" s="37">
        <v>41007543</v>
      </c>
      <c r="J68" s="34" t="s">
        <v>302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303</v>
      </c>
      <c r="H69" s="36"/>
      <c r="I69" s="37">
        <v>48000030</v>
      </c>
      <c r="J69" s="34" t="s">
        <v>235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304</v>
      </c>
      <c r="H70" s="36" t="s">
        <v>305</v>
      </c>
      <c r="I70" s="37">
        <v>41003255</v>
      </c>
      <c r="J70" s="34" t="s">
        <v>306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304</v>
      </c>
      <c r="H71" s="36" t="s">
        <v>307</v>
      </c>
      <c r="I71" s="37">
        <v>41003255</v>
      </c>
      <c r="J71" s="34" t="s">
        <v>306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60</v>
      </c>
      <c r="H72" s="36" t="s">
        <v>403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60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407</v>
      </c>
      <c r="H74" s="36" t="s">
        <v>408</v>
      </c>
      <c r="I74" s="37">
        <v>41010031</v>
      </c>
      <c r="J74" s="34" t="s">
        <v>409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418</v>
      </c>
      <c r="H75" s="36" t="s">
        <v>419</v>
      </c>
      <c r="I75" s="37">
        <v>41007770</v>
      </c>
      <c r="J75" s="34" t="s">
        <v>420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60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450</v>
      </c>
      <c r="H77" s="36" t="s">
        <v>451</v>
      </c>
      <c r="I77" s="37">
        <v>41007437</v>
      </c>
      <c r="J77" s="34" t="s">
        <v>452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407</v>
      </c>
      <c r="H78" s="36" t="s">
        <v>453</v>
      </c>
      <c r="I78" s="37">
        <v>41010031</v>
      </c>
      <c r="J78" s="34" t="s">
        <v>409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219</v>
      </c>
      <c r="H79" s="36" t="s">
        <v>502</v>
      </c>
      <c r="I79" s="37">
        <v>41010010</v>
      </c>
      <c r="J79" s="34" t="s">
        <v>220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407</v>
      </c>
      <c r="H80" s="36" t="s">
        <v>503</v>
      </c>
      <c r="I80" s="37">
        <v>41010031</v>
      </c>
      <c r="J80" s="34" t="s">
        <v>409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60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531</v>
      </c>
      <c r="H82" s="36" t="s">
        <v>532</v>
      </c>
      <c r="I82" s="37">
        <v>41010023</v>
      </c>
      <c r="J82" s="34" t="s">
        <v>533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131</v>
      </c>
      <c r="H83" s="36" t="s">
        <v>350</v>
      </c>
      <c r="I83" s="37">
        <v>41000860</v>
      </c>
      <c r="J83" s="34" t="s">
        <v>132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212</v>
      </c>
      <c r="H84" s="36"/>
      <c r="I84" s="37">
        <v>41002966</v>
      </c>
      <c r="J84" s="34" t="s">
        <v>213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352</v>
      </c>
      <c r="H85" s="36" t="s">
        <v>353</v>
      </c>
      <c r="I85" s="37">
        <v>41007251</v>
      </c>
      <c r="J85" s="34" t="s">
        <v>354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60</v>
      </c>
      <c r="H86" s="36" t="s">
        <v>230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60</v>
      </c>
      <c r="H87" s="36" t="s">
        <v>231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60</v>
      </c>
      <c r="H88" s="36" t="s">
        <v>233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411</v>
      </c>
      <c r="H89" s="36" t="s">
        <v>412</v>
      </c>
      <c r="I89" s="37">
        <v>40002910</v>
      </c>
      <c r="J89" s="34" t="s">
        <v>413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60</v>
      </c>
      <c r="H90" s="36" t="s">
        <v>351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131</v>
      </c>
      <c r="H91" s="36" t="s">
        <v>406</v>
      </c>
      <c r="I91" s="37">
        <v>41000860</v>
      </c>
      <c r="J91" s="34" t="s">
        <v>132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197</v>
      </c>
      <c r="H92" s="36" t="s">
        <v>410</v>
      </c>
      <c r="I92" s="37">
        <v>40008651</v>
      </c>
      <c r="J92" s="34" t="s">
        <v>198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131</v>
      </c>
      <c r="H93" s="36"/>
      <c r="I93" s="37">
        <v>41000860</v>
      </c>
      <c r="J93" s="34" t="s">
        <v>132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506</v>
      </c>
      <c r="H94" s="36"/>
      <c r="I94" s="37">
        <v>40001180</v>
      </c>
      <c r="J94" s="34" t="s">
        <v>507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53</v>
      </c>
      <c r="H95" s="36"/>
      <c r="I95" s="37">
        <v>41000166</v>
      </c>
      <c r="J95" s="34" t="s">
        <v>33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53</v>
      </c>
      <c r="H96" s="36"/>
      <c r="I96" s="37">
        <v>41000166</v>
      </c>
      <c r="J96" s="34" t="s">
        <v>33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56</v>
      </c>
      <c r="H97" s="36" t="s">
        <v>404</v>
      </c>
      <c r="I97" s="37">
        <v>41002593</v>
      </c>
      <c r="J97" s="34" t="s">
        <v>240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56</v>
      </c>
      <c r="H98" s="36" t="s">
        <v>405</v>
      </c>
      <c r="I98" s="37">
        <v>41002593</v>
      </c>
      <c r="J98" s="34" t="s">
        <v>240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56</v>
      </c>
      <c r="H99" s="36" t="s">
        <v>500</v>
      </c>
      <c r="I99" s="37">
        <v>41002593</v>
      </c>
      <c r="J99" s="34" t="s">
        <v>240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56</v>
      </c>
      <c r="H100" s="36" t="s">
        <v>501</v>
      </c>
      <c r="I100" s="37">
        <v>41002593</v>
      </c>
      <c r="J100" s="34" t="s">
        <v>240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87</v>
      </c>
      <c r="H101" s="36" t="s">
        <v>417</v>
      </c>
      <c r="I101" s="37">
        <v>41000001</v>
      </c>
      <c r="J101" s="34" t="s">
        <v>88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217</v>
      </c>
      <c r="H102" s="36" t="s">
        <v>518</v>
      </c>
      <c r="I102" s="37">
        <v>41008640</v>
      </c>
      <c r="J102" s="34" t="s">
        <v>218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87</v>
      </c>
      <c r="H103" s="36"/>
      <c r="I103" s="37">
        <v>41000001</v>
      </c>
      <c r="J103" s="34" t="s">
        <v>88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56</v>
      </c>
      <c r="H104" s="36" t="s">
        <v>239</v>
      </c>
      <c r="I104" s="37">
        <v>41002593</v>
      </c>
      <c r="J104" s="34" t="s">
        <v>240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56</v>
      </c>
      <c r="H105" s="36" t="s">
        <v>241</v>
      </c>
      <c r="I105" s="37">
        <v>41002593</v>
      </c>
      <c r="J105" s="34" t="s">
        <v>240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75</v>
      </c>
      <c r="H106" s="36" t="s">
        <v>486</v>
      </c>
      <c r="I106" s="37">
        <v>41005150</v>
      </c>
      <c r="J106" s="34" t="s">
        <v>30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217</v>
      </c>
      <c r="H107" s="36"/>
      <c r="I107" s="37">
        <v>41008640</v>
      </c>
      <c r="J107" s="34" t="s">
        <v>218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74</v>
      </c>
      <c r="H108" s="36" t="s">
        <v>489</v>
      </c>
      <c r="I108" s="37">
        <v>41007650</v>
      </c>
      <c r="J108" s="34" t="s">
        <v>31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217</v>
      </c>
      <c r="H109" s="36"/>
      <c r="I109" s="37">
        <v>41008640</v>
      </c>
      <c r="J109" s="34" t="s">
        <v>218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529</v>
      </c>
      <c r="H110" s="36"/>
      <c r="I110" s="37">
        <v>41000060</v>
      </c>
      <c r="J110" s="34" t="s">
        <v>530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134</v>
      </c>
      <c r="H111" s="36" t="s">
        <v>448</v>
      </c>
      <c r="I111" s="37">
        <v>41002530</v>
      </c>
      <c r="J111" s="34" t="s">
        <v>135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75</v>
      </c>
      <c r="H112" s="36" t="s">
        <v>427</v>
      </c>
      <c r="I112" s="37">
        <v>41005150</v>
      </c>
      <c r="J112" s="34" t="s">
        <v>30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125</v>
      </c>
      <c r="H113" s="36" t="s">
        <v>449</v>
      </c>
      <c r="I113" s="37">
        <v>41000173</v>
      </c>
      <c r="J113" s="34" t="s">
        <v>126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436</v>
      </c>
      <c r="H114" s="36" t="s">
        <v>437</v>
      </c>
      <c r="I114" s="37">
        <v>41001147</v>
      </c>
      <c r="J114" s="34" t="s">
        <v>438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462</v>
      </c>
      <c r="H115" s="36" t="s">
        <v>463</v>
      </c>
      <c r="I115" s="37">
        <v>41005615</v>
      </c>
      <c r="J115" s="34" t="s">
        <v>464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179</v>
      </c>
      <c r="H116" s="36" t="s">
        <v>468</v>
      </c>
      <c r="I116" s="37">
        <v>40001070</v>
      </c>
      <c r="J116" s="34" t="s">
        <v>180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105</v>
      </c>
      <c r="H117" s="36" t="s">
        <v>517</v>
      </c>
      <c r="I117" s="37">
        <v>41000115</v>
      </c>
      <c r="J117" s="34" t="s">
        <v>106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76</v>
      </c>
      <c r="H118" s="36" t="s">
        <v>311</v>
      </c>
      <c r="I118" s="37">
        <v>40002950</v>
      </c>
      <c r="J118" s="34" t="s">
        <v>22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75</v>
      </c>
      <c r="H119" s="36" t="s">
        <v>344</v>
      </c>
      <c r="I119" s="37">
        <v>41005150</v>
      </c>
      <c r="J119" s="34" t="s">
        <v>30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74</v>
      </c>
      <c r="H120" s="36" t="s">
        <v>435</v>
      </c>
      <c r="I120" s="37">
        <v>41007650</v>
      </c>
      <c r="J120" s="34" t="s">
        <v>31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195</v>
      </c>
      <c r="H121" s="36" t="s">
        <v>519</v>
      </c>
      <c r="I121" s="37">
        <v>40007508</v>
      </c>
      <c r="J121" s="34" t="s">
        <v>196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79</v>
      </c>
      <c r="H122" s="36" t="s">
        <v>316</v>
      </c>
      <c r="I122" s="37">
        <v>41002557</v>
      </c>
      <c r="J122" s="34" t="s">
        <v>34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204</v>
      </c>
      <c r="H123" s="36" t="s">
        <v>318</v>
      </c>
      <c r="I123" s="37">
        <v>41002511</v>
      </c>
      <c r="J123" s="34" t="s">
        <v>205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122</v>
      </c>
      <c r="H124" s="36" t="s">
        <v>323</v>
      </c>
      <c r="I124" s="37">
        <v>40001800</v>
      </c>
      <c r="J124" s="34" t="s">
        <v>99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325</v>
      </c>
      <c r="H125" s="36" t="s">
        <v>326</v>
      </c>
      <c r="I125" s="37">
        <v>40000311</v>
      </c>
      <c r="J125" s="34" t="s">
        <v>327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122</v>
      </c>
      <c r="H126" s="36" t="s">
        <v>335</v>
      </c>
      <c r="I126" s="37">
        <v>40001800</v>
      </c>
      <c r="J126" s="34" t="s">
        <v>99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443</v>
      </c>
      <c r="H127" s="36" t="s">
        <v>444</v>
      </c>
      <c r="I127" s="37">
        <v>40002945</v>
      </c>
      <c r="J127" s="34" t="s">
        <v>445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181</v>
      </c>
      <c r="H128" s="36" t="s">
        <v>510</v>
      </c>
      <c r="I128" s="37">
        <v>40001350</v>
      </c>
      <c r="J128" s="34" t="s">
        <v>44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321</v>
      </c>
      <c r="H129" s="36" t="s">
        <v>322</v>
      </c>
      <c r="I129" s="37">
        <v>41001242</v>
      </c>
      <c r="J129" s="34" t="s">
        <v>228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190</v>
      </c>
      <c r="H130" s="36" t="s">
        <v>331</v>
      </c>
      <c r="I130" s="37">
        <v>40003006</v>
      </c>
      <c r="J130" s="34" t="s">
        <v>191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77</v>
      </c>
      <c r="H131" s="36" t="s">
        <v>332</v>
      </c>
      <c r="I131" s="37">
        <v>41007530</v>
      </c>
      <c r="J131" s="34" t="s">
        <v>51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182</v>
      </c>
      <c r="H132" s="36" t="s">
        <v>439</v>
      </c>
      <c r="I132" s="37">
        <v>40001400</v>
      </c>
      <c r="J132" s="34" t="s">
        <v>36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134</v>
      </c>
      <c r="H133" s="36" t="s">
        <v>459</v>
      </c>
      <c r="I133" s="37">
        <v>41002530</v>
      </c>
      <c r="J133" s="34" t="s">
        <v>135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215</v>
      </c>
      <c r="H134" s="36" t="s">
        <v>509</v>
      </c>
      <c r="I134" s="37">
        <v>41008103</v>
      </c>
      <c r="J134" s="34" t="s">
        <v>171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110</v>
      </c>
      <c r="H135" s="36" t="s">
        <v>521</v>
      </c>
      <c r="I135" s="37">
        <v>41007555</v>
      </c>
      <c r="J135" s="34" t="s">
        <v>111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195</v>
      </c>
      <c r="H136" s="36" t="s">
        <v>315</v>
      </c>
      <c r="I136" s="37">
        <v>40007508</v>
      </c>
      <c r="J136" s="34" t="s">
        <v>196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195</v>
      </c>
      <c r="H137" s="36" t="s">
        <v>333</v>
      </c>
      <c r="I137" s="37">
        <v>40007508</v>
      </c>
      <c r="J137" s="34" t="s">
        <v>196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182</v>
      </c>
      <c r="H138" s="36" t="s">
        <v>337</v>
      </c>
      <c r="I138" s="37">
        <v>40001400</v>
      </c>
      <c r="J138" s="34" t="s">
        <v>36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176</v>
      </c>
      <c r="H139" s="36" t="s">
        <v>456</v>
      </c>
      <c r="I139" s="37">
        <v>40000651</v>
      </c>
      <c r="J139" s="34" t="s">
        <v>167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71</v>
      </c>
      <c r="H140" s="36" t="s">
        <v>457</v>
      </c>
      <c r="I140" s="37">
        <v>41001247</v>
      </c>
      <c r="J140" s="34" t="s">
        <v>18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70</v>
      </c>
      <c r="H141" s="36" t="s">
        <v>458</v>
      </c>
      <c r="I141" s="37">
        <v>40000200</v>
      </c>
      <c r="J141" s="34" t="s">
        <v>17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63</v>
      </c>
      <c r="H142" s="36" t="s">
        <v>460</v>
      </c>
      <c r="I142" s="37">
        <v>41005300</v>
      </c>
      <c r="J142" s="34" t="s">
        <v>24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216</v>
      </c>
      <c r="H143" s="36" t="s">
        <v>466</v>
      </c>
      <c r="I143" s="37">
        <v>41008440</v>
      </c>
      <c r="J143" s="34" t="s">
        <v>97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69</v>
      </c>
      <c r="H144" s="36" t="s">
        <v>467</v>
      </c>
      <c r="I144" s="37">
        <v>41002375</v>
      </c>
      <c r="J144" s="34" t="s">
        <v>32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140</v>
      </c>
      <c r="H145" s="36" t="s">
        <v>469</v>
      </c>
      <c r="I145" s="37">
        <v>41007250</v>
      </c>
      <c r="J145" s="34" t="s">
        <v>117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83</v>
      </c>
      <c r="H146" s="36" t="s">
        <v>471</v>
      </c>
      <c r="I146" s="37">
        <v>41008600</v>
      </c>
      <c r="J146" s="34" t="s">
        <v>29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79</v>
      </c>
      <c r="H147" s="36" t="s">
        <v>473</v>
      </c>
      <c r="I147" s="37">
        <v>41002557</v>
      </c>
      <c r="J147" s="34" t="s">
        <v>34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82</v>
      </c>
      <c r="H148" s="36" t="s">
        <v>478</v>
      </c>
      <c r="I148" s="37">
        <v>41008450</v>
      </c>
      <c r="J148" s="34" t="s">
        <v>28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199</v>
      </c>
      <c r="H149" s="36" t="s">
        <v>479</v>
      </c>
      <c r="I149" s="37">
        <v>41000460</v>
      </c>
      <c r="J149" s="34" t="s">
        <v>200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210</v>
      </c>
      <c r="H150" s="36" t="s">
        <v>481</v>
      </c>
      <c r="I150" s="37">
        <v>41002895</v>
      </c>
      <c r="J150" s="34" t="s">
        <v>211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174</v>
      </c>
      <c r="H151" s="36" t="s">
        <v>482</v>
      </c>
      <c r="I151" s="37">
        <v>40000650</v>
      </c>
      <c r="J151" s="34" t="s">
        <v>175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65</v>
      </c>
      <c r="H152" s="36" t="s">
        <v>483</v>
      </c>
      <c r="I152" s="37">
        <v>40001550</v>
      </c>
      <c r="J152" s="34" t="s">
        <v>21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68</v>
      </c>
      <c r="H153" s="36" t="s">
        <v>484</v>
      </c>
      <c r="I153" s="37">
        <v>40003005</v>
      </c>
      <c r="J153" s="34" t="s">
        <v>23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313</v>
      </c>
      <c r="H154" s="36" t="s">
        <v>490</v>
      </c>
      <c r="I154" s="37">
        <v>40000800</v>
      </c>
      <c r="J154" s="34" t="s">
        <v>224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192</v>
      </c>
      <c r="H155" s="36" t="s">
        <v>492</v>
      </c>
      <c r="I155" s="37">
        <v>40003180</v>
      </c>
      <c r="J155" s="34" t="s">
        <v>193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121</v>
      </c>
      <c r="H156" s="36" t="s">
        <v>494</v>
      </c>
      <c r="I156" s="37">
        <v>40001050</v>
      </c>
      <c r="J156" s="34" t="s">
        <v>116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208</v>
      </c>
      <c r="H157" s="36" t="s">
        <v>495</v>
      </c>
      <c r="I157" s="37">
        <v>41002865</v>
      </c>
      <c r="J157" s="34" t="s">
        <v>209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64</v>
      </c>
      <c r="H158" s="36" t="s">
        <v>496</v>
      </c>
      <c r="I158" s="37">
        <v>40001300</v>
      </c>
      <c r="J158" s="34" t="s">
        <v>20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79</v>
      </c>
      <c r="H159" s="36" t="s">
        <v>497</v>
      </c>
      <c r="I159" s="37">
        <v>41002557</v>
      </c>
      <c r="J159" s="34" t="s">
        <v>34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187</v>
      </c>
      <c r="H160" s="36" t="s">
        <v>498</v>
      </c>
      <c r="I160" s="37">
        <v>40002919</v>
      </c>
      <c r="J160" s="34" t="s">
        <v>186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70</v>
      </c>
      <c r="H161" s="36" t="s">
        <v>355</v>
      </c>
      <c r="I161" s="37">
        <v>40000200</v>
      </c>
      <c r="J161" s="34" t="s">
        <v>17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153</v>
      </c>
      <c r="H162" s="36" t="s">
        <v>356</v>
      </c>
      <c r="I162" s="37">
        <v>41001545</v>
      </c>
      <c r="J162" s="34" t="s">
        <v>154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357</v>
      </c>
      <c r="H163" s="36" t="s">
        <v>358</v>
      </c>
      <c r="I163" s="37">
        <v>41002591</v>
      </c>
      <c r="J163" s="34" t="s">
        <v>169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357</v>
      </c>
      <c r="H164" s="36" t="s">
        <v>359</v>
      </c>
      <c r="I164" s="37">
        <v>41002591</v>
      </c>
      <c r="J164" s="34" t="s">
        <v>169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357</v>
      </c>
      <c r="H165" s="36" t="s">
        <v>360</v>
      </c>
      <c r="I165" s="37">
        <v>41002591</v>
      </c>
      <c r="J165" s="34" t="s">
        <v>169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58</v>
      </c>
      <c r="H166" s="36" t="s">
        <v>364</v>
      </c>
      <c r="I166" s="37">
        <v>41007450</v>
      </c>
      <c r="J166" s="34" t="s">
        <v>26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202</v>
      </c>
      <c r="H167" s="36" t="s">
        <v>365</v>
      </c>
      <c r="I167" s="37">
        <v>41001048</v>
      </c>
      <c r="J167" s="34" t="s">
        <v>203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69</v>
      </c>
      <c r="H168" s="36" t="s">
        <v>366</v>
      </c>
      <c r="I168" s="37">
        <v>41002375</v>
      </c>
      <c r="J168" s="34" t="s">
        <v>32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79</v>
      </c>
      <c r="H169" s="36" t="s">
        <v>367</v>
      </c>
      <c r="I169" s="37">
        <v>41002557</v>
      </c>
      <c r="J169" s="34" t="s">
        <v>34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110</v>
      </c>
      <c r="H170" s="36" t="s">
        <v>373</v>
      </c>
      <c r="I170" s="37">
        <v>41007555</v>
      </c>
      <c r="J170" s="34" t="s">
        <v>111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71</v>
      </c>
      <c r="H171" s="36" t="s">
        <v>374</v>
      </c>
      <c r="I171" s="37">
        <v>41001247</v>
      </c>
      <c r="J171" s="34" t="s">
        <v>18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82</v>
      </c>
      <c r="H172" s="36" t="s">
        <v>376</v>
      </c>
      <c r="I172" s="37">
        <v>41008450</v>
      </c>
      <c r="J172" s="34" t="s">
        <v>28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54</v>
      </c>
      <c r="H173" s="36" t="s">
        <v>377</v>
      </c>
      <c r="I173" s="37">
        <v>41001612</v>
      </c>
      <c r="J173" s="34" t="s">
        <v>47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140</v>
      </c>
      <c r="H174" s="36" t="s">
        <v>378</v>
      </c>
      <c r="I174" s="37">
        <v>41007250</v>
      </c>
      <c r="J174" s="34" t="s">
        <v>117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176</v>
      </c>
      <c r="H175" s="36" t="s">
        <v>379</v>
      </c>
      <c r="I175" s="37">
        <v>40000651</v>
      </c>
      <c r="J175" s="34" t="s">
        <v>167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67</v>
      </c>
      <c r="H176" s="36" t="s">
        <v>380</v>
      </c>
      <c r="I176" s="37">
        <v>41001822</v>
      </c>
      <c r="J176" s="34" t="s">
        <v>43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206</v>
      </c>
      <c r="H177" s="36" t="s">
        <v>381</v>
      </c>
      <c r="I177" s="37">
        <v>41002525</v>
      </c>
      <c r="J177" s="34" t="s">
        <v>207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216</v>
      </c>
      <c r="H178" s="36" t="s">
        <v>384</v>
      </c>
      <c r="I178" s="37">
        <v>41008440</v>
      </c>
      <c r="J178" s="34" t="s">
        <v>97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98</v>
      </c>
      <c r="H179" s="36" t="s">
        <v>386</v>
      </c>
      <c r="I179" s="37">
        <v>40000308</v>
      </c>
      <c r="J179" s="34" t="s">
        <v>95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64</v>
      </c>
      <c r="H180" s="36" t="s">
        <v>388</v>
      </c>
      <c r="I180" s="37">
        <v>40001300</v>
      </c>
      <c r="J180" s="34" t="s">
        <v>20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194</v>
      </c>
      <c r="H181" s="36" t="s">
        <v>390</v>
      </c>
      <c r="I181" s="37">
        <v>40007051</v>
      </c>
      <c r="J181" s="34" t="s">
        <v>50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392</v>
      </c>
      <c r="H182" s="36" t="s">
        <v>393</v>
      </c>
      <c r="I182" s="37">
        <v>40002919</v>
      </c>
      <c r="J182" s="34" t="s">
        <v>186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65</v>
      </c>
      <c r="H183" s="36" t="s">
        <v>394</v>
      </c>
      <c r="I183" s="37">
        <v>40001550</v>
      </c>
      <c r="J183" s="34" t="s">
        <v>21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199</v>
      </c>
      <c r="H184" s="36" t="s">
        <v>397</v>
      </c>
      <c r="I184" s="37">
        <v>41000460</v>
      </c>
      <c r="J184" s="34" t="s">
        <v>200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173</v>
      </c>
      <c r="H185" s="36" t="s">
        <v>399</v>
      </c>
      <c r="I185" s="37">
        <v>40000183</v>
      </c>
      <c r="J185" s="34" t="s">
        <v>165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188</v>
      </c>
      <c r="H186" s="36" t="s">
        <v>428</v>
      </c>
      <c r="I186" s="37">
        <v>40002926</v>
      </c>
      <c r="J186" s="34" t="s">
        <v>189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201</v>
      </c>
      <c r="H187" s="36" t="s">
        <v>430</v>
      </c>
      <c r="I187" s="37">
        <v>41000846</v>
      </c>
      <c r="J187" s="34" t="s">
        <v>130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199</v>
      </c>
      <c r="H188" s="36" t="s">
        <v>446</v>
      </c>
      <c r="I188" s="37">
        <v>41000460</v>
      </c>
      <c r="J188" s="34" t="s">
        <v>200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424</v>
      </c>
      <c r="H189" s="36" t="s">
        <v>454</v>
      </c>
      <c r="I189" s="37">
        <v>40005725</v>
      </c>
      <c r="J189" s="34" t="s">
        <v>426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73</v>
      </c>
      <c r="H190" s="36" t="s">
        <v>461</v>
      </c>
      <c r="I190" s="37">
        <v>41002908</v>
      </c>
      <c r="J190" s="34" t="s">
        <v>41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58</v>
      </c>
      <c r="H191" s="36" t="s">
        <v>470</v>
      </c>
      <c r="I191" s="37">
        <v>41007450</v>
      </c>
      <c r="J191" s="34" t="s">
        <v>26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214</v>
      </c>
      <c r="H192" s="36" t="s">
        <v>474</v>
      </c>
      <c r="I192" s="37">
        <v>41005450</v>
      </c>
      <c r="J192" s="34" t="s">
        <v>138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76</v>
      </c>
      <c r="H193" s="36" t="s">
        <v>480</v>
      </c>
      <c r="I193" s="37">
        <v>40002950</v>
      </c>
      <c r="J193" s="34" t="s">
        <v>22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62</v>
      </c>
      <c r="H194" s="36" t="s">
        <v>485</v>
      </c>
      <c r="I194" s="37">
        <v>40000100</v>
      </c>
      <c r="J194" s="34" t="s">
        <v>16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67</v>
      </c>
      <c r="H195" s="36" t="s">
        <v>488</v>
      </c>
      <c r="I195" s="37">
        <v>41001822</v>
      </c>
      <c r="J195" s="34" t="s">
        <v>43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140</v>
      </c>
      <c r="H196" s="36" t="s">
        <v>308</v>
      </c>
      <c r="I196" s="37">
        <v>41007250</v>
      </c>
      <c r="J196" s="34" t="s">
        <v>117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59</v>
      </c>
      <c r="H197" s="36" t="s">
        <v>309</v>
      </c>
      <c r="I197" s="37">
        <v>41008099</v>
      </c>
      <c r="J197" s="34" t="s">
        <v>27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313</v>
      </c>
      <c r="H198" s="36" t="s">
        <v>314</v>
      </c>
      <c r="I198" s="37">
        <v>40000800</v>
      </c>
      <c r="J198" s="34" t="s">
        <v>224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58</v>
      </c>
      <c r="H199" s="36" t="s">
        <v>317</v>
      </c>
      <c r="I199" s="37">
        <v>41007450</v>
      </c>
      <c r="J199" s="34" t="s">
        <v>26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174</v>
      </c>
      <c r="H200" s="36" t="s">
        <v>324</v>
      </c>
      <c r="I200" s="37">
        <v>40000650</v>
      </c>
      <c r="J200" s="34" t="s">
        <v>175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341</v>
      </c>
      <c r="H201" s="36" t="s">
        <v>342</v>
      </c>
      <c r="I201" s="37">
        <v>40001505</v>
      </c>
      <c r="J201" s="34" t="s">
        <v>225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177</v>
      </c>
      <c r="H202" s="36" t="s">
        <v>343</v>
      </c>
      <c r="I202" s="37">
        <v>40000950</v>
      </c>
      <c r="J202" s="34" t="s">
        <v>178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184</v>
      </c>
      <c r="H203" s="36" t="s">
        <v>348</v>
      </c>
      <c r="I203" s="37">
        <v>40002250</v>
      </c>
      <c r="J203" s="34" t="s">
        <v>185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341</v>
      </c>
      <c r="H204" s="36" t="s">
        <v>369</v>
      </c>
      <c r="I204" s="37">
        <v>40001505</v>
      </c>
      <c r="J204" s="34" t="s">
        <v>225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370</v>
      </c>
      <c r="H205" s="36" t="s">
        <v>371</v>
      </c>
      <c r="I205" s="37">
        <v>41002153</v>
      </c>
      <c r="J205" s="34" t="s">
        <v>372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73</v>
      </c>
      <c r="H206" s="36" t="s">
        <v>375</v>
      </c>
      <c r="I206" s="37">
        <v>41002908</v>
      </c>
      <c r="J206" s="34" t="s">
        <v>41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62</v>
      </c>
      <c r="H207" s="36" t="s">
        <v>383</v>
      </c>
      <c r="I207" s="37">
        <v>40000100</v>
      </c>
      <c r="J207" s="34" t="s">
        <v>16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102</v>
      </c>
      <c r="H208" s="36" t="s">
        <v>389</v>
      </c>
      <c r="I208" s="37">
        <v>41001249</v>
      </c>
      <c r="J208" s="34" t="s">
        <v>19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370</v>
      </c>
      <c r="H209" s="36" t="s">
        <v>398</v>
      </c>
      <c r="I209" s="37">
        <v>41002153</v>
      </c>
      <c r="J209" s="34" t="s">
        <v>372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58</v>
      </c>
      <c r="H210" s="36" t="s">
        <v>429</v>
      </c>
      <c r="I210" s="37">
        <v>41007450</v>
      </c>
      <c r="J210" s="34" t="s">
        <v>26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151</v>
      </c>
      <c r="H211" s="36" t="s">
        <v>431</v>
      </c>
      <c r="I211" s="37">
        <v>41000865</v>
      </c>
      <c r="J211" s="34" t="s">
        <v>152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176</v>
      </c>
      <c r="H212" s="36" t="s">
        <v>433</v>
      </c>
      <c r="I212" s="37">
        <v>40000651</v>
      </c>
      <c r="J212" s="34" t="s">
        <v>167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136</v>
      </c>
      <c r="H213" s="36" t="s">
        <v>434</v>
      </c>
      <c r="I213" s="37">
        <v>41002915</v>
      </c>
      <c r="J213" s="34" t="s">
        <v>137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194</v>
      </c>
      <c r="H214" s="36" t="s">
        <v>447</v>
      </c>
      <c r="I214" s="37">
        <v>40007051</v>
      </c>
      <c r="J214" s="34" t="s">
        <v>50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62</v>
      </c>
      <c r="H215" s="36" t="s">
        <v>508</v>
      </c>
      <c r="I215" s="37">
        <v>40000100</v>
      </c>
      <c r="J215" s="34" t="s">
        <v>16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54</v>
      </c>
      <c r="H216" s="36" t="s">
        <v>512</v>
      </c>
      <c r="I216" s="37">
        <v>41001612</v>
      </c>
      <c r="J216" s="34" t="s">
        <v>47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176</v>
      </c>
      <c r="H217" s="36" t="s">
        <v>513</v>
      </c>
      <c r="I217" s="37">
        <v>40000651</v>
      </c>
      <c r="J217" s="34" t="s">
        <v>167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208</v>
      </c>
      <c r="H218" s="36" t="s">
        <v>515</v>
      </c>
      <c r="I218" s="37">
        <v>41002865</v>
      </c>
      <c r="J218" s="34" t="s">
        <v>209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140</v>
      </c>
      <c r="H219" s="36" t="s">
        <v>516</v>
      </c>
      <c r="I219" s="37">
        <v>41007250</v>
      </c>
      <c r="J219" s="34" t="s">
        <v>117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141</v>
      </c>
      <c r="H220" s="36" t="s">
        <v>229</v>
      </c>
      <c r="I220" s="37">
        <v>41007660</v>
      </c>
      <c r="J220" s="34" t="s">
        <v>142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328</v>
      </c>
      <c r="H221" s="36" t="s">
        <v>329</v>
      </c>
      <c r="I221" s="37">
        <v>40000550</v>
      </c>
      <c r="J221" s="34" t="s">
        <v>330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122</v>
      </c>
      <c r="H222" s="36" t="s">
        <v>336</v>
      </c>
      <c r="I222" s="37">
        <v>40001800</v>
      </c>
      <c r="J222" s="34" t="s">
        <v>99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440</v>
      </c>
      <c r="H223" s="36" t="s">
        <v>441</v>
      </c>
      <c r="I223" s="37">
        <v>41007532</v>
      </c>
      <c r="J223" s="34" t="s">
        <v>442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78</v>
      </c>
      <c r="H224" s="36" t="s">
        <v>491</v>
      </c>
      <c r="I224" s="37">
        <v>41006850</v>
      </c>
      <c r="J224" s="34" t="s">
        <v>25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89</v>
      </c>
      <c r="H225" s="36" t="s">
        <v>514</v>
      </c>
      <c r="I225" s="37">
        <v>40002150</v>
      </c>
      <c r="J225" s="34" t="s">
        <v>90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424</v>
      </c>
      <c r="H226" s="36" t="s">
        <v>528</v>
      </c>
      <c r="I226" s="37">
        <v>40005725</v>
      </c>
      <c r="J226" s="34" t="s">
        <v>426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72</v>
      </c>
      <c r="H227" s="36" t="s">
        <v>385</v>
      </c>
      <c r="I227" s="37">
        <v>40002800</v>
      </c>
      <c r="J227" s="34" t="s">
        <v>37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122</v>
      </c>
      <c r="H228" s="36" t="s">
        <v>391</v>
      </c>
      <c r="I228" s="37">
        <v>40001800</v>
      </c>
      <c r="J228" s="34" t="s">
        <v>99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395</v>
      </c>
      <c r="H229" s="36" t="s">
        <v>396</v>
      </c>
      <c r="I229" s="37">
        <v>41000315</v>
      </c>
      <c r="J229" s="34" t="s">
        <v>226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400</v>
      </c>
      <c r="H230" s="36" t="s">
        <v>401</v>
      </c>
      <c r="I230" s="37">
        <v>41001146</v>
      </c>
      <c r="J230" s="34" t="s">
        <v>402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522</v>
      </c>
      <c r="H231" s="36" t="s">
        <v>523</v>
      </c>
      <c r="I231" s="37">
        <v>41007265</v>
      </c>
      <c r="J231" s="34" t="s">
        <v>109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195</v>
      </c>
      <c r="H232" s="36" t="s">
        <v>334</v>
      </c>
      <c r="I232" s="37">
        <v>40007508</v>
      </c>
      <c r="J232" s="34" t="s">
        <v>196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321</v>
      </c>
      <c r="H233" s="36" t="s">
        <v>465</v>
      </c>
      <c r="I233" s="37">
        <v>41001242</v>
      </c>
      <c r="J233" s="34" t="s">
        <v>228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321</v>
      </c>
      <c r="H234" s="36" t="s">
        <v>472</v>
      </c>
      <c r="I234" s="37">
        <v>41001242</v>
      </c>
      <c r="J234" s="34" t="s">
        <v>228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195</v>
      </c>
      <c r="H235" s="36" t="s">
        <v>520</v>
      </c>
      <c r="I235" s="37">
        <v>40007508</v>
      </c>
      <c r="J235" s="34" t="s">
        <v>196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89</v>
      </c>
      <c r="H236" s="36" t="s">
        <v>524</v>
      </c>
      <c r="I236" s="37">
        <v>40002150</v>
      </c>
      <c r="J236" s="34" t="s">
        <v>90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319</v>
      </c>
      <c r="H237" s="36" t="s">
        <v>320</v>
      </c>
      <c r="I237" s="37">
        <v>40001850</v>
      </c>
      <c r="J237" s="34" t="s">
        <v>183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345</v>
      </c>
      <c r="H238" s="36" t="s">
        <v>346</v>
      </c>
      <c r="I238" s="37">
        <v>41001075</v>
      </c>
      <c r="J238" s="34" t="s">
        <v>227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89</v>
      </c>
      <c r="H239" s="36" t="s">
        <v>349</v>
      </c>
      <c r="I239" s="37">
        <v>40002150</v>
      </c>
      <c r="J239" s="34" t="s">
        <v>90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136</v>
      </c>
      <c r="H240" s="36" t="s">
        <v>432</v>
      </c>
      <c r="I240" s="37">
        <v>41002915</v>
      </c>
      <c r="J240" s="34" t="s">
        <v>137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362</v>
      </c>
      <c r="H241" s="36" t="s">
        <v>363</v>
      </c>
      <c r="I241" s="37">
        <v>41002895</v>
      </c>
      <c r="J241" s="34" t="s">
        <v>211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105</v>
      </c>
      <c r="H242" s="36" t="s">
        <v>368</v>
      </c>
      <c r="I242" s="37">
        <v>41000115</v>
      </c>
      <c r="J242" s="34" t="s">
        <v>106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362</v>
      </c>
      <c r="H243" s="36" t="s">
        <v>382</v>
      </c>
      <c r="I243" s="37">
        <v>41002895</v>
      </c>
      <c r="J243" s="34" t="s">
        <v>211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195</v>
      </c>
      <c r="H244" s="36" t="s">
        <v>511</v>
      </c>
      <c r="I244" s="37">
        <v>40007508</v>
      </c>
      <c r="J244" s="34" t="s">
        <v>196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475</v>
      </c>
      <c r="H245" s="36" t="s">
        <v>476</v>
      </c>
      <c r="I245" s="37">
        <v>40001913</v>
      </c>
      <c r="J245" s="34" t="s">
        <v>477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148</v>
      </c>
      <c r="H246" s="36" t="s">
        <v>493</v>
      </c>
      <c r="I246" s="37">
        <v>40002390</v>
      </c>
      <c r="J246" s="34" t="s">
        <v>149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208</v>
      </c>
      <c r="H247" s="36" t="s">
        <v>499</v>
      </c>
      <c r="I247" s="37">
        <v>41002865</v>
      </c>
      <c r="J247" s="34" t="s">
        <v>209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525</v>
      </c>
      <c r="H248" s="36" t="s">
        <v>526</v>
      </c>
      <c r="I248" s="37">
        <v>41002969</v>
      </c>
      <c r="J248" s="34" t="s">
        <v>527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424</v>
      </c>
      <c r="H249" s="36" t="s">
        <v>425</v>
      </c>
      <c r="I249" s="37">
        <v>40005725</v>
      </c>
      <c r="J249" s="34" t="s">
        <v>426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215</v>
      </c>
      <c r="H250" s="36" t="s">
        <v>347</v>
      </c>
      <c r="I250" s="37">
        <v>41008103</v>
      </c>
      <c r="J250" s="34" t="s">
        <v>171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57</v>
      </c>
      <c r="H251" s="36" t="s">
        <v>387</v>
      </c>
      <c r="I251" s="37">
        <v>41007440</v>
      </c>
      <c r="J251" s="34" t="s">
        <v>40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421</v>
      </c>
      <c r="H252" s="36" t="s">
        <v>422</v>
      </c>
      <c r="I252" s="37">
        <v>41010002</v>
      </c>
      <c r="J252" s="34" t="s">
        <v>423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190</v>
      </c>
      <c r="H253" s="36"/>
      <c r="I253" s="37">
        <v>40003006</v>
      </c>
      <c r="J253" s="34" t="s">
        <v>191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110</v>
      </c>
      <c r="H254" s="36" t="s">
        <v>310</v>
      </c>
      <c r="I254" s="37">
        <v>41007555</v>
      </c>
      <c r="J254" s="34" t="s">
        <v>111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57</v>
      </c>
      <c r="H255" s="36" t="s">
        <v>487</v>
      </c>
      <c r="I255" s="37">
        <v>41007440</v>
      </c>
      <c r="J255" s="34" t="s">
        <v>40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182</v>
      </c>
      <c r="H256" s="36" t="s">
        <v>312</v>
      </c>
      <c r="I256" s="37">
        <v>40001400</v>
      </c>
      <c r="J256" s="34" t="s">
        <v>36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133</v>
      </c>
      <c r="H257" s="36" t="s">
        <v>455</v>
      </c>
      <c r="I257" s="37">
        <v>41001608</v>
      </c>
      <c r="J257" s="34" t="s">
        <v>86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136</v>
      </c>
      <c r="H258" s="36" t="s">
        <v>361</v>
      </c>
      <c r="I258" s="37">
        <v>41002915</v>
      </c>
      <c r="J258" s="34" t="s">
        <v>137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338</v>
      </c>
      <c r="H259" s="36" t="s">
        <v>339</v>
      </c>
      <c r="I259" s="37">
        <v>41000037</v>
      </c>
      <c r="J259" s="34" t="s">
        <v>340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534</v>
      </c>
      <c r="H260" s="36"/>
      <c r="I260" s="37">
        <v>41007800</v>
      </c>
      <c r="J260" s="34" t="s">
        <v>535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536</v>
      </c>
      <c r="H261" s="36"/>
      <c r="I261" s="37">
        <v>55500000</v>
      </c>
      <c r="J261" s="34" t="s">
        <v>223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J110" sqref="J110"/>
      <selection pane="bottomLeft" activeCell="Q278" sqref="Q278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35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42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42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222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415</v>
      </c>
      <c r="I5" s="37">
        <v>40000187</v>
      </c>
      <c r="J5" s="34" t="s">
        <v>416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505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412</v>
      </c>
      <c r="I7" s="37">
        <v>40002910</v>
      </c>
      <c r="J7" s="34" t="s">
        <v>413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235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235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235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235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235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235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235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235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235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235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235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235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235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235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235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235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235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235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235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235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235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235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235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235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235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235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235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235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235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235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235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235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235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235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235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235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235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235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235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235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235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235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235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235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235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235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235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235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235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235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235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235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235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235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235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235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235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296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298</v>
      </c>
      <c r="I66" s="37">
        <v>41001065</v>
      </c>
      <c r="J66" s="34" t="s">
        <v>299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301</v>
      </c>
      <c r="I67" s="37">
        <v>41007543</v>
      </c>
      <c r="J67" s="34" t="s">
        <v>302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235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305</v>
      </c>
      <c r="I69" s="37">
        <v>41003255</v>
      </c>
      <c r="J69" s="34" t="s">
        <v>306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307</v>
      </c>
      <c r="I70" s="37">
        <v>41003255</v>
      </c>
      <c r="J70" s="34" t="s">
        <v>306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403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408</v>
      </c>
      <c r="I73" s="37">
        <v>41010031</v>
      </c>
      <c r="J73" s="34" t="s">
        <v>409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419</v>
      </c>
      <c r="I74" s="37">
        <v>41007770</v>
      </c>
      <c r="J74" s="34" t="s">
        <v>420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451</v>
      </c>
      <c r="I76" s="37">
        <v>41007437</v>
      </c>
      <c r="J76" s="34" t="s">
        <v>452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453</v>
      </c>
      <c r="I77" s="37">
        <v>41010031</v>
      </c>
      <c r="J77" s="34" t="s">
        <v>409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502</v>
      </c>
      <c r="I78" s="37">
        <v>41010010</v>
      </c>
      <c r="J78" s="34" t="s">
        <v>220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503</v>
      </c>
      <c r="I79" s="37">
        <v>41010031</v>
      </c>
      <c r="J79" s="34" t="s">
        <v>409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33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532</v>
      </c>
      <c r="I82" s="37">
        <v>41010023</v>
      </c>
      <c r="J82" s="34" t="s">
        <v>533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535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339</v>
      </c>
      <c r="I84" s="37">
        <v>41000037</v>
      </c>
      <c r="J84" s="34" t="s">
        <v>340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350</v>
      </c>
      <c r="I85" s="37">
        <v>41000860</v>
      </c>
      <c r="J85" s="34" t="s">
        <v>132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213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353</v>
      </c>
      <c r="I87" s="37">
        <v>41007251</v>
      </c>
      <c r="J87" s="34" t="s">
        <v>354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230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231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233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412</v>
      </c>
      <c r="I91" s="37">
        <v>40002910</v>
      </c>
      <c r="J91" s="34" t="s">
        <v>413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351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406</v>
      </c>
      <c r="I93" s="37">
        <v>41000860</v>
      </c>
      <c r="J93" s="34" t="s">
        <v>132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410</v>
      </c>
      <c r="I94" s="37">
        <v>40008651</v>
      </c>
      <c r="J94" s="34" t="s">
        <v>198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132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33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404</v>
      </c>
      <c r="I97" s="37">
        <v>41002593</v>
      </c>
      <c r="J97" s="34" t="s">
        <v>240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405</v>
      </c>
      <c r="I98" s="37">
        <v>41002593</v>
      </c>
      <c r="J98" s="34" t="s">
        <v>240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500</v>
      </c>
      <c r="I99" s="37">
        <v>41002593</v>
      </c>
      <c r="J99" s="34" t="s">
        <v>240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501</v>
      </c>
      <c r="I100" s="37">
        <v>41002593</v>
      </c>
      <c r="J100" s="34" t="s">
        <v>240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507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88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417</v>
      </c>
      <c r="I103" s="37">
        <v>41000001</v>
      </c>
      <c r="J103" s="34" t="s">
        <v>88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518</v>
      </c>
      <c r="I104" s="37">
        <v>41008640</v>
      </c>
      <c r="J104" s="34" t="s">
        <v>218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239</v>
      </c>
      <c r="I105" s="37">
        <v>41002593</v>
      </c>
      <c r="J105" s="34" t="s">
        <v>240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241</v>
      </c>
      <c r="I106" s="37">
        <v>41002593</v>
      </c>
      <c r="J106" s="34" t="s">
        <v>240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486</v>
      </c>
      <c r="I107" s="37">
        <v>41005150</v>
      </c>
      <c r="J107" s="34" t="s">
        <v>30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218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489</v>
      </c>
      <c r="I109" s="37">
        <v>41007650</v>
      </c>
      <c r="J109" s="34" t="s">
        <v>31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218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530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448</v>
      </c>
      <c r="I112" s="37">
        <v>41002530</v>
      </c>
      <c r="J112" s="34" t="s">
        <v>135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427</v>
      </c>
      <c r="I113" s="37">
        <v>41005150</v>
      </c>
      <c r="J113" s="34" t="s">
        <v>30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449</v>
      </c>
      <c r="I114" s="37">
        <v>41000173</v>
      </c>
      <c r="J114" s="34" t="s">
        <v>126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437</v>
      </c>
      <c r="I115" s="37">
        <v>41001147</v>
      </c>
      <c r="J115" s="34" t="s">
        <v>438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463</v>
      </c>
      <c r="I116" s="37">
        <v>41005615</v>
      </c>
      <c r="J116" s="34" t="s">
        <v>464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468</v>
      </c>
      <c r="I117" s="37">
        <v>40001070</v>
      </c>
      <c r="J117" s="34" t="s">
        <v>180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517</v>
      </c>
      <c r="I118" s="37">
        <v>41000115</v>
      </c>
      <c r="J118" s="34" t="s">
        <v>106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311</v>
      </c>
      <c r="I119" s="37">
        <v>40002950</v>
      </c>
      <c r="J119" s="34" t="s">
        <v>22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344</v>
      </c>
      <c r="I120" s="37">
        <v>41005150</v>
      </c>
      <c r="J120" s="34" t="s">
        <v>30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435</v>
      </c>
      <c r="I121" s="37">
        <v>41007650</v>
      </c>
      <c r="J121" s="34" t="s">
        <v>31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519</v>
      </c>
      <c r="I122" s="37">
        <v>40007508</v>
      </c>
      <c r="J122" s="34" t="s">
        <v>196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316</v>
      </c>
      <c r="I123" s="37">
        <v>41002557</v>
      </c>
      <c r="J123" s="34" t="s">
        <v>34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318</v>
      </c>
      <c r="I124" s="37">
        <v>41002511</v>
      </c>
      <c r="J124" s="34" t="s">
        <v>205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323</v>
      </c>
      <c r="I125" s="37">
        <v>40001800</v>
      </c>
      <c r="J125" s="34" t="s">
        <v>99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326</v>
      </c>
      <c r="I126" s="37">
        <v>40000311</v>
      </c>
      <c r="J126" s="34" t="s">
        <v>327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335</v>
      </c>
      <c r="I127" s="37">
        <v>40001800</v>
      </c>
      <c r="J127" s="34" t="s">
        <v>99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444</v>
      </c>
      <c r="I128" s="37">
        <v>40002945</v>
      </c>
      <c r="J128" s="34" t="s">
        <v>445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510</v>
      </c>
      <c r="I129" s="37">
        <v>40001350</v>
      </c>
      <c r="J129" s="34" t="s">
        <v>44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322</v>
      </c>
      <c r="I130" s="37">
        <v>41001242</v>
      </c>
      <c r="J130" s="34" t="s">
        <v>228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331</v>
      </c>
      <c r="I131" s="37">
        <v>40003006</v>
      </c>
      <c r="J131" s="34" t="s">
        <v>191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332</v>
      </c>
      <c r="I132" s="37">
        <v>41007530</v>
      </c>
      <c r="J132" s="34" t="s">
        <v>51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439</v>
      </c>
      <c r="I133" s="37">
        <v>40001400</v>
      </c>
      <c r="J133" s="34" t="s">
        <v>36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459</v>
      </c>
      <c r="I134" s="37">
        <v>41002530</v>
      </c>
      <c r="J134" s="34" t="s">
        <v>135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509</v>
      </c>
      <c r="I135" s="37">
        <v>41008103</v>
      </c>
      <c r="J135" s="34" t="s">
        <v>171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521</v>
      </c>
      <c r="I136" s="37">
        <v>41007555</v>
      </c>
      <c r="J136" s="34" t="s">
        <v>111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315</v>
      </c>
      <c r="I137" s="37">
        <v>40007508</v>
      </c>
      <c r="J137" s="34" t="s">
        <v>196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333</v>
      </c>
      <c r="I138" s="37">
        <v>40007508</v>
      </c>
      <c r="J138" s="34" t="s">
        <v>196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337</v>
      </c>
      <c r="I139" s="37">
        <v>40001400</v>
      </c>
      <c r="J139" s="34" t="s">
        <v>36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456</v>
      </c>
      <c r="I140" s="37">
        <v>40000651</v>
      </c>
      <c r="J140" s="34" t="s">
        <v>167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457</v>
      </c>
      <c r="I141" s="37">
        <v>41001247</v>
      </c>
      <c r="J141" s="34" t="s">
        <v>18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458</v>
      </c>
      <c r="I142" s="37">
        <v>40000200</v>
      </c>
      <c r="J142" s="34" t="s">
        <v>17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460</v>
      </c>
      <c r="I143" s="37">
        <v>41005300</v>
      </c>
      <c r="J143" s="34" t="s">
        <v>24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466</v>
      </c>
      <c r="I144" s="37">
        <v>41008440</v>
      </c>
      <c r="J144" s="34" t="s">
        <v>97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467</v>
      </c>
      <c r="I145" s="37">
        <v>41002375</v>
      </c>
      <c r="J145" s="34" t="s">
        <v>32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469</v>
      </c>
      <c r="I146" s="37">
        <v>41007250</v>
      </c>
      <c r="J146" s="34" t="s">
        <v>117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471</v>
      </c>
      <c r="I147" s="37">
        <v>41008600</v>
      </c>
      <c r="J147" s="34" t="s">
        <v>29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473</v>
      </c>
      <c r="I148" s="37">
        <v>41002557</v>
      </c>
      <c r="J148" s="34" t="s">
        <v>34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478</v>
      </c>
      <c r="I149" s="37">
        <v>41008450</v>
      </c>
      <c r="J149" s="34" t="s">
        <v>28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479</v>
      </c>
      <c r="I150" s="37">
        <v>41000460</v>
      </c>
      <c r="J150" s="34" t="s">
        <v>200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481</v>
      </c>
      <c r="I151" s="37">
        <v>41002895</v>
      </c>
      <c r="J151" s="34" t="s">
        <v>211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482</v>
      </c>
      <c r="I152" s="37">
        <v>40000650</v>
      </c>
      <c r="J152" s="34" t="s">
        <v>175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483</v>
      </c>
      <c r="I153" s="37">
        <v>40001550</v>
      </c>
      <c r="J153" s="34" t="s">
        <v>21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484</v>
      </c>
      <c r="I154" s="37">
        <v>40003005</v>
      </c>
      <c r="J154" s="34" t="s">
        <v>23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490</v>
      </c>
      <c r="I155" s="37">
        <v>40000800</v>
      </c>
      <c r="J155" s="34" t="s">
        <v>224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492</v>
      </c>
      <c r="I156" s="37">
        <v>40003180</v>
      </c>
      <c r="J156" s="34" t="s">
        <v>193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494</v>
      </c>
      <c r="I157" s="37">
        <v>40001050</v>
      </c>
      <c r="J157" s="34" t="s">
        <v>116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495</v>
      </c>
      <c r="I158" s="37">
        <v>41002865</v>
      </c>
      <c r="J158" s="34" t="s">
        <v>209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496</v>
      </c>
      <c r="I159" s="37">
        <v>40001300</v>
      </c>
      <c r="J159" s="34" t="s">
        <v>20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497</v>
      </c>
      <c r="I160" s="37">
        <v>41002557</v>
      </c>
      <c r="J160" s="34" t="s">
        <v>34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498</v>
      </c>
      <c r="I161" s="37">
        <v>40002919</v>
      </c>
      <c r="J161" s="34" t="s">
        <v>186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355</v>
      </c>
      <c r="I162" s="37">
        <v>40000200</v>
      </c>
      <c r="J162" s="34" t="s">
        <v>17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356</v>
      </c>
      <c r="I163" s="37">
        <v>41001545</v>
      </c>
      <c r="J163" s="34" t="s">
        <v>154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358</v>
      </c>
      <c r="I164" s="37">
        <v>41002591</v>
      </c>
      <c r="J164" s="34" t="s">
        <v>169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359</v>
      </c>
      <c r="I165" s="37">
        <v>41002591</v>
      </c>
      <c r="J165" s="34" t="s">
        <v>169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360</v>
      </c>
      <c r="I166" s="37">
        <v>41002591</v>
      </c>
      <c r="J166" s="34" t="s">
        <v>169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364</v>
      </c>
      <c r="I167" s="37">
        <v>41007450</v>
      </c>
      <c r="J167" s="34" t="s">
        <v>26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365</v>
      </c>
      <c r="I168" s="37">
        <v>41001048</v>
      </c>
      <c r="J168" s="34" t="s">
        <v>203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366</v>
      </c>
      <c r="I169" s="37">
        <v>41002375</v>
      </c>
      <c r="J169" s="34" t="s">
        <v>32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367</v>
      </c>
      <c r="I170" s="37">
        <v>41002557</v>
      </c>
      <c r="J170" s="34" t="s">
        <v>34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373</v>
      </c>
      <c r="I171" s="37">
        <v>41007555</v>
      </c>
      <c r="J171" s="34" t="s">
        <v>111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374</v>
      </c>
      <c r="I172" s="37">
        <v>41001247</v>
      </c>
      <c r="J172" s="34" t="s">
        <v>18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376</v>
      </c>
      <c r="I173" s="37">
        <v>41008450</v>
      </c>
      <c r="J173" s="34" t="s">
        <v>28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377</v>
      </c>
      <c r="I174" s="37">
        <v>41001612</v>
      </c>
      <c r="J174" s="34" t="s">
        <v>47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378</v>
      </c>
      <c r="I175" s="37">
        <v>41007250</v>
      </c>
      <c r="J175" s="34" t="s">
        <v>117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379</v>
      </c>
      <c r="I176" s="37">
        <v>40000651</v>
      </c>
      <c r="J176" s="34" t="s">
        <v>167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380</v>
      </c>
      <c r="I177" s="37">
        <v>41001822</v>
      </c>
      <c r="J177" s="34" t="s">
        <v>43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381</v>
      </c>
      <c r="I178" s="37">
        <v>41002525</v>
      </c>
      <c r="J178" s="34" t="s">
        <v>207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384</v>
      </c>
      <c r="I179" s="37">
        <v>41008440</v>
      </c>
      <c r="J179" s="34" t="s">
        <v>97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386</v>
      </c>
      <c r="I180" s="37">
        <v>40000308</v>
      </c>
      <c r="J180" s="34" t="s">
        <v>95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388</v>
      </c>
      <c r="I181" s="37">
        <v>40001300</v>
      </c>
      <c r="J181" s="34" t="s">
        <v>20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390</v>
      </c>
      <c r="I182" s="37">
        <v>40007051</v>
      </c>
      <c r="J182" s="34" t="s">
        <v>50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393</v>
      </c>
      <c r="I183" s="37">
        <v>40002919</v>
      </c>
      <c r="J183" s="34" t="s">
        <v>186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394</v>
      </c>
      <c r="I184" s="37">
        <v>40001550</v>
      </c>
      <c r="J184" s="34" t="s">
        <v>21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397</v>
      </c>
      <c r="I185" s="37">
        <v>41000460</v>
      </c>
      <c r="J185" s="34" t="s">
        <v>200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399</v>
      </c>
      <c r="I186" s="37">
        <v>40000183</v>
      </c>
      <c r="J186" s="34" t="s">
        <v>165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428</v>
      </c>
      <c r="I187" s="37">
        <v>40002926</v>
      </c>
      <c r="J187" s="34" t="s">
        <v>189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430</v>
      </c>
      <c r="I188" s="37">
        <v>41000846</v>
      </c>
      <c r="J188" s="34" t="s">
        <v>130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446</v>
      </c>
      <c r="I189" s="37">
        <v>41000460</v>
      </c>
      <c r="J189" s="34" t="s">
        <v>200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454</v>
      </c>
      <c r="I190" s="37">
        <v>40005725</v>
      </c>
      <c r="J190" s="34" t="s">
        <v>426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461</v>
      </c>
      <c r="I191" s="37">
        <v>41002908</v>
      </c>
      <c r="J191" s="34" t="s">
        <v>41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470</v>
      </c>
      <c r="I192" s="37">
        <v>41007450</v>
      </c>
      <c r="J192" s="34" t="s">
        <v>26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474</v>
      </c>
      <c r="I193" s="37">
        <v>41005450</v>
      </c>
      <c r="J193" s="34" t="s">
        <v>138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480</v>
      </c>
      <c r="I194" s="37">
        <v>40002950</v>
      </c>
      <c r="J194" s="34" t="s">
        <v>22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485</v>
      </c>
      <c r="I195" s="37">
        <v>40000100</v>
      </c>
      <c r="J195" s="34" t="s">
        <v>16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488</v>
      </c>
      <c r="I196" s="37">
        <v>41001822</v>
      </c>
      <c r="J196" s="34" t="s">
        <v>43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308</v>
      </c>
      <c r="I203" s="37">
        <v>41007250</v>
      </c>
      <c r="J203" s="34" t="s">
        <v>117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309</v>
      </c>
      <c r="I204" s="37">
        <v>41008099</v>
      </c>
      <c r="J204" s="34" t="s">
        <v>27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314</v>
      </c>
      <c r="I205" s="37">
        <v>40000800</v>
      </c>
      <c r="J205" s="34" t="s">
        <v>224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317</v>
      </c>
      <c r="I206" s="37">
        <v>41007450</v>
      </c>
      <c r="J206" s="34" t="s">
        <v>26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324</v>
      </c>
      <c r="I207" s="37">
        <v>40000650</v>
      </c>
      <c r="J207" s="34" t="s">
        <v>175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342</v>
      </c>
      <c r="I208" s="37">
        <v>40001505</v>
      </c>
      <c r="J208" s="34" t="s">
        <v>225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343</v>
      </c>
      <c r="I209" s="37">
        <v>40000950</v>
      </c>
      <c r="J209" s="34" t="s">
        <v>178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348</v>
      </c>
      <c r="I210" s="37">
        <v>40002250</v>
      </c>
      <c r="J210" s="34" t="s">
        <v>185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369</v>
      </c>
      <c r="I211" s="37">
        <v>40001505</v>
      </c>
      <c r="J211" s="34" t="s">
        <v>225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371</v>
      </c>
      <c r="I212" s="37">
        <v>41002153</v>
      </c>
      <c r="J212" s="34" t="s">
        <v>372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375</v>
      </c>
      <c r="I213" s="37">
        <v>41002908</v>
      </c>
      <c r="J213" s="34" t="s">
        <v>41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383</v>
      </c>
      <c r="I214" s="37">
        <v>40000100</v>
      </c>
      <c r="J214" s="34" t="s">
        <v>16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389</v>
      </c>
      <c r="I215" s="37">
        <v>41001249</v>
      </c>
      <c r="J215" s="34" t="s">
        <v>19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398</v>
      </c>
      <c r="I216" s="37">
        <v>41002153</v>
      </c>
      <c r="J216" s="34" t="s">
        <v>372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429</v>
      </c>
      <c r="I217" s="37">
        <v>41007450</v>
      </c>
      <c r="J217" s="34" t="s">
        <v>26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431</v>
      </c>
      <c r="I218" s="37">
        <v>41000865</v>
      </c>
      <c r="J218" s="34" t="s">
        <v>152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433</v>
      </c>
      <c r="I219" s="37">
        <v>40000651</v>
      </c>
      <c r="J219" s="34" t="s">
        <v>167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434</v>
      </c>
      <c r="I220" s="37">
        <v>41002915</v>
      </c>
      <c r="J220" s="34" t="s">
        <v>137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447</v>
      </c>
      <c r="I221" s="37">
        <v>40007051</v>
      </c>
      <c r="J221" s="34" t="s">
        <v>50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508</v>
      </c>
      <c r="I222" s="37">
        <v>40000100</v>
      </c>
      <c r="J222" s="34" t="s">
        <v>16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512</v>
      </c>
      <c r="I223" s="37">
        <v>41001612</v>
      </c>
      <c r="J223" s="34" t="s">
        <v>47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513</v>
      </c>
      <c r="I224" s="37">
        <v>40000651</v>
      </c>
      <c r="J224" s="34" t="s">
        <v>167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515</v>
      </c>
      <c r="I225" s="37">
        <v>41002865</v>
      </c>
      <c r="J225" s="34" t="s">
        <v>209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516</v>
      </c>
      <c r="I226" s="37">
        <v>41007250</v>
      </c>
      <c r="J226" s="34" t="s">
        <v>117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55</v>
      </c>
      <c r="H227" s="36" t="s">
        <v>229</v>
      </c>
      <c r="I227" s="37">
        <v>41007660</v>
      </c>
      <c r="J227" s="34" t="s">
        <v>142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329</v>
      </c>
      <c r="I228" s="37">
        <v>40000550</v>
      </c>
      <c r="J228" s="34" t="s">
        <v>330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336</v>
      </c>
      <c r="I229" s="37">
        <v>40001800</v>
      </c>
      <c r="J229" s="34" t="s">
        <v>99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441</v>
      </c>
      <c r="I230" s="37">
        <v>41007532</v>
      </c>
      <c r="J230" s="34" t="s">
        <v>442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491</v>
      </c>
      <c r="I231" s="37">
        <v>41006850</v>
      </c>
      <c r="J231" s="34" t="s">
        <v>25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514</v>
      </c>
      <c r="I232" s="37">
        <v>40002150</v>
      </c>
      <c r="J232" s="34" t="s">
        <v>90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528</v>
      </c>
      <c r="I233" s="37">
        <v>40005725</v>
      </c>
      <c r="J233" s="34" t="s">
        <v>426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385</v>
      </c>
      <c r="I234" s="37">
        <v>40002800</v>
      </c>
      <c r="J234" s="34" t="s">
        <v>37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391</v>
      </c>
      <c r="I235" s="37">
        <v>40001800</v>
      </c>
      <c r="J235" s="34" t="s">
        <v>99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396</v>
      </c>
      <c r="I236" s="37">
        <v>41000315</v>
      </c>
      <c r="J236" s="34" t="s">
        <v>226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401</v>
      </c>
      <c r="I237" s="37">
        <v>41001146</v>
      </c>
      <c r="J237" s="34" t="s">
        <v>402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523</v>
      </c>
      <c r="I238" s="37">
        <v>41007265</v>
      </c>
      <c r="J238" s="34" t="s">
        <v>109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334</v>
      </c>
      <c r="I239" s="37">
        <v>40007508</v>
      </c>
      <c r="J239" s="34" t="s">
        <v>196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465</v>
      </c>
      <c r="I240" s="37">
        <v>41001242</v>
      </c>
      <c r="J240" s="34" t="s">
        <v>228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472</v>
      </c>
      <c r="I241" s="37">
        <v>41001242</v>
      </c>
      <c r="J241" s="34" t="s">
        <v>228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520</v>
      </c>
      <c r="I242" s="37">
        <v>40007508</v>
      </c>
      <c r="J242" s="34" t="s">
        <v>196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524</v>
      </c>
      <c r="I243" s="37">
        <v>40002150</v>
      </c>
      <c r="J243" s="34" t="s">
        <v>90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320</v>
      </c>
      <c r="I244" s="37">
        <v>40001850</v>
      </c>
      <c r="J244" s="34" t="s">
        <v>183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346</v>
      </c>
      <c r="I245" s="37">
        <v>41001075</v>
      </c>
      <c r="J245" s="34" t="s">
        <v>227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349</v>
      </c>
      <c r="I246" s="37">
        <v>40002150</v>
      </c>
      <c r="J246" s="34" t="s">
        <v>90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432</v>
      </c>
      <c r="I247" s="37">
        <v>41002915</v>
      </c>
      <c r="J247" s="34" t="s">
        <v>137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363</v>
      </c>
      <c r="I248" s="37">
        <v>41002895</v>
      </c>
      <c r="J248" s="34" t="s">
        <v>211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368</v>
      </c>
      <c r="I249" s="37">
        <v>41000115</v>
      </c>
      <c r="J249" s="34" t="s">
        <v>106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382</v>
      </c>
      <c r="I250" s="37">
        <v>41002895</v>
      </c>
      <c r="J250" s="34" t="s">
        <v>211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511</v>
      </c>
      <c r="I251" s="37">
        <v>40007508</v>
      </c>
      <c r="J251" s="34" t="s">
        <v>196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476</v>
      </c>
      <c r="I252" s="37">
        <v>40001913</v>
      </c>
      <c r="J252" s="34" t="s">
        <v>477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493</v>
      </c>
      <c r="I253" s="37">
        <v>40002390</v>
      </c>
      <c r="J253" s="34" t="s">
        <v>149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499</v>
      </c>
      <c r="I254" s="37">
        <v>41002865</v>
      </c>
      <c r="J254" s="34" t="s">
        <v>209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526</v>
      </c>
      <c r="I255" s="37">
        <v>41002969</v>
      </c>
      <c r="J255" s="34" t="s">
        <v>527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425</v>
      </c>
      <c r="I256" s="37">
        <v>40005725</v>
      </c>
      <c r="J256" s="34" t="s">
        <v>426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347</v>
      </c>
      <c r="I257" s="37">
        <v>41008103</v>
      </c>
      <c r="J257" s="34" t="s">
        <v>171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387</v>
      </c>
      <c r="I258" s="37">
        <v>41007440</v>
      </c>
      <c r="J258" s="34" t="s">
        <v>40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422</v>
      </c>
      <c r="I259" s="37">
        <v>41010002</v>
      </c>
      <c r="J259" s="34" t="s">
        <v>423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191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310</v>
      </c>
      <c r="I261" s="37">
        <v>41007555</v>
      </c>
      <c r="J261" s="34" t="s">
        <v>111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487</v>
      </c>
      <c r="I262" s="37">
        <v>41007440</v>
      </c>
      <c r="J262" s="34" t="s">
        <v>40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312</v>
      </c>
      <c r="I263" s="37">
        <v>40001400</v>
      </c>
      <c r="J263" s="34" t="s">
        <v>36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455</v>
      </c>
      <c r="I264" s="37">
        <v>41001608</v>
      </c>
      <c r="J264" s="34" t="s">
        <v>86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361</v>
      </c>
      <c r="I265" s="37">
        <v>41002915</v>
      </c>
      <c r="J265" s="34" t="s">
        <v>137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118</v>
      </c>
      <c r="T278" s="44"/>
      <c r="U278" s="64"/>
      <c r="V278" s="64"/>
    </row>
    <row r="279" spans="1:22" s="8" customFormat="1" x14ac:dyDescent="0.25">
      <c r="A279" s="10"/>
      <c r="B279" s="10"/>
      <c r="C279" s="174" t="s">
        <v>38</v>
      </c>
      <c r="D279" s="174"/>
      <c r="E279" s="174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>
        <f>((M276*K277)+(APR.FPP!E131*APR.FPP!K131))/(K277+APR.FPP!E131)</f>
        <v>84.305314456324126</v>
      </c>
      <c r="T280" s="53" t="s">
        <v>119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446</v>
      </c>
      <c r="I282" s="58">
        <v>41000460</v>
      </c>
      <c r="J282" s="55" t="s">
        <v>200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74" t="s">
        <v>39</v>
      </c>
      <c r="D289" s="174"/>
      <c r="E289" s="174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145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58"/>
  <sheetViews>
    <sheetView tabSelected="1" topLeftCell="A13" zoomScale="70" zoomScaleNormal="70" workbookViewId="0">
      <selection activeCell="T52" sqref="T52"/>
    </sheetView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4.28515625" style="112" customWidth="1"/>
    <col min="4" max="7" width="14.2851562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2" spans="2:65" ht="47.25" thickBot="1" x14ac:dyDescent="0.3">
      <c r="B2" s="165" t="s">
        <v>753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7" t="s">
        <v>736</v>
      </c>
      <c r="AE2" s="112" t="s">
        <v>1851</v>
      </c>
      <c r="AH2" s="111"/>
    </row>
    <row r="4" spans="2:65" ht="34.5" thickBot="1" x14ac:dyDescent="0.3">
      <c r="B4" s="123" t="s">
        <v>1485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</row>
    <row r="5" spans="2:65" s="114" customFormat="1" ht="15.75" thickTop="1" x14ac:dyDescent="0.25"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BM5" s="112" t="s">
        <v>733</v>
      </c>
    </row>
    <row r="6" spans="2:65" s="114" customFormat="1" x14ac:dyDescent="0.25">
      <c r="C6" s="128" t="s">
        <v>1342</v>
      </c>
      <c r="D6" s="126"/>
      <c r="E6" s="126"/>
      <c r="F6" s="126"/>
      <c r="G6" s="126"/>
      <c r="H6" s="126"/>
      <c r="I6" s="178" t="s">
        <v>755</v>
      </c>
      <c r="J6" s="178"/>
      <c r="K6" s="178"/>
      <c r="L6" s="178"/>
      <c r="M6" s="178"/>
      <c r="N6" s="178"/>
      <c r="O6" s="128"/>
      <c r="P6" s="128"/>
      <c r="Q6" s="128"/>
      <c r="R6" s="128"/>
      <c r="S6" s="129"/>
      <c r="T6" s="178" t="s">
        <v>754</v>
      </c>
      <c r="U6" s="178"/>
      <c r="V6" s="178"/>
      <c r="W6" s="178"/>
      <c r="X6" s="178"/>
      <c r="Y6" s="178"/>
      <c r="Z6" s="128"/>
      <c r="AA6" s="128"/>
      <c r="AB6" s="128"/>
      <c r="AC6" s="128"/>
      <c r="BM6" s="112" t="s">
        <v>734</v>
      </c>
    </row>
    <row r="7" spans="2:65" s="114" customFormat="1" x14ac:dyDescent="0.25">
      <c r="C7" s="177" t="s">
        <v>94</v>
      </c>
      <c r="D7" s="175" t="s">
        <v>733</v>
      </c>
      <c r="E7" s="175" t="s">
        <v>734</v>
      </c>
      <c r="F7" s="175" t="s">
        <v>735</v>
      </c>
      <c r="G7" s="175" t="s">
        <v>736</v>
      </c>
      <c r="H7" s="115"/>
      <c r="I7" s="177" t="s">
        <v>741</v>
      </c>
      <c r="J7" s="175" t="s">
        <v>733</v>
      </c>
      <c r="K7" s="175" t="s">
        <v>734</v>
      </c>
      <c r="L7" s="175" t="s">
        <v>735</v>
      </c>
      <c r="M7" s="175" t="s">
        <v>736</v>
      </c>
      <c r="N7" s="177" t="s">
        <v>740</v>
      </c>
      <c r="O7" s="175" t="s">
        <v>733</v>
      </c>
      <c r="P7" s="175" t="s">
        <v>734</v>
      </c>
      <c r="Q7" s="175" t="s">
        <v>735</v>
      </c>
      <c r="R7" s="175" t="s">
        <v>736</v>
      </c>
      <c r="S7" s="115"/>
      <c r="T7" s="177" t="s">
        <v>741</v>
      </c>
      <c r="U7" s="175" t="s">
        <v>733</v>
      </c>
      <c r="V7" s="175" t="s">
        <v>734</v>
      </c>
      <c r="W7" s="175" t="s">
        <v>735</v>
      </c>
      <c r="X7" s="175" t="s">
        <v>736</v>
      </c>
      <c r="Y7" s="177" t="s">
        <v>740</v>
      </c>
      <c r="Z7" s="175" t="s">
        <v>733</v>
      </c>
      <c r="AA7" s="175" t="s">
        <v>734</v>
      </c>
      <c r="AB7" s="175" t="s">
        <v>735</v>
      </c>
      <c r="AC7" s="175" t="s">
        <v>736</v>
      </c>
      <c r="BM7" s="112" t="s">
        <v>735</v>
      </c>
    </row>
    <row r="8" spans="2:65" s="114" customFormat="1" x14ac:dyDescent="0.25">
      <c r="B8" s="126"/>
      <c r="C8" s="178"/>
      <c r="D8" s="176"/>
      <c r="E8" s="176"/>
      <c r="F8" s="176"/>
      <c r="G8" s="176"/>
      <c r="H8" s="127"/>
      <c r="I8" s="178"/>
      <c r="J8" s="176"/>
      <c r="K8" s="176"/>
      <c r="L8" s="176"/>
      <c r="M8" s="176"/>
      <c r="N8" s="178"/>
      <c r="O8" s="176"/>
      <c r="P8" s="176"/>
      <c r="Q8" s="176"/>
      <c r="R8" s="176"/>
      <c r="S8" s="127"/>
      <c r="T8" s="178"/>
      <c r="U8" s="176"/>
      <c r="V8" s="176"/>
      <c r="W8" s="176"/>
      <c r="X8" s="176"/>
      <c r="Y8" s="178"/>
      <c r="Z8" s="176"/>
      <c r="AA8" s="176"/>
      <c r="AB8" s="176"/>
      <c r="AC8" s="176"/>
      <c r="BM8" s="112" t="s">
        <v>736</v>
      </c>
    </row>
    <row r="9" spans="2:65" s="114" customFormat="1" x14ac:dyDescent="0.25">
      <c r="B9" s="114" t="s">
        <v>729</v>
      </c>
      <c r="C9" s="155">
        <f>IF($Y$2="T1",D9,IF($Y$2="T2",E9,IF($Y$2="T3",F9,IF($Y$2="T4",G9))))</f>
        <v>29.945360417183998</v>
      </c>
      <c r="D9" s="155">
        <f>APR.FP!$Z$9</f>
        <v>26.135372271547922</v>
      </c>
      <c r="E9" s="155">
        <f>APR.FP!$Z$14</f>
        <v>28.684857097032257</v>
      </c>
      <c r="F9" s="155">
        <f>APR.FP!$Z$19</f>
        <v>30.703620080058766</v>
      </c>
      <c r="G9" s="155">
        <f>APR.FP!$Z$24</f>
        <v>29.945360417183998</v>
      </c>
      <c r="H9" s="116"/>
      <c r="I9" s="157">
        <f>IF($Y$2="T1",J9,IF($Y$2="T2",K9,IF($Y$2="T3",L9,IF($Y$2="T4",M9))))</f>
        <v>79</v>
      </c>
      <c r="J9" s="157">
        <f>APR.FP!$AA$10</f>
        <v>193</v>
      </c>
      <c r="K9" s="157">
        <f>APR.FP!$AA$15</f>
        <v>112</v>
      </c>
      <c r="L9" s="157">
        <f>APR.FP!$AA$20</f>
        <v>97</v>
      </c>
      <c r="M9" s="157">
        <f>APR.FP!$AA$25</f>
        <v>79</v>
      </c>
      <c r="N9" s="155">
        <f>IF($Y$2="T1",O9,IF($Y$2="T2",P9,IF($Y$2="T3",Q9,IF($Y$2="T4",R9))))</f>
        <v>40734.450000000019</v>
      </c>
      <c r="O9" s="155">
        <f>APR.FP!$Y$10</f>
        <v>117617.41999999995</v>
      </c>
      <c r="P9" s="155">
        <f>APR.FP!$Y$15</f>
        <v>112955.97999999998</v>
      </c>
      <c r="Q9" s="155">
        <f>APR.FP!$Y$20</f>
        <v>74153.109999999986</v>
      </c>
      <c r="R9" s="155">
        <f>APR.FP!$Y$25</f>
        <v>40734.450000000019</v>
      </c>
      <c r="T9" s="157">
        <f>IF($Y$2="T1",U9,IF($Y$2="T2",V9,IF($Y$2="T3",W9,IF($Y$2="T4",X9))))</f>
        <v>100</v>
      </c>
      <c r="U9" s="157">
        <f>APR.FP!$AA$11</f>
        <v>63</v>
      </c>
      <c r="V9" s="157">
        <f>APR.FP!$AA$16</f>
        <v>166</v>
      </c>
      <c r="W9" s="157">
        <f>APR.FP!$AA$21</f>
        <v>148</v>
      </c>
      <c r="X9" s="157">
        <f>APR.FP!$AA$26</f>
        <v>100</v>
      </c>
      <c r="Y9" s="155">
        <f>IF($Y$2="T1",Z9,IF($Y$2="T2",AA9,IF($Y$2="T3",AB9,IF($Y$2="T4",AC9))))</f>
        <v>85109.300000000032</v>
      </c>
      <c r="Z9" s="155">
        <f>APR.FP!$Y$11</f>
        <v>101820.65000000001</v>
      </c>
      <c r="AA9" s="155">
        <f>APR.FP!$Y$16</f>
        <v>131327.96</v>
      </c>
      <c r="AB9" s="155">
        <f>APR.FP!$Y$21</f>
        <v>134373.7699999999</v>
      </c>
      <c r="AC9" s="155">
        <f>APR.FP!$Y$26</f>
        <v>85109.300000000032</v>
      </c>
      <c r="AE9" s="117"/>
    </row>
    <row r="10" spans="2:65" s="114" customFormat="1" x14ac:dyDescent="0.25">
      <c r="B10" s="114" t="s">
        <v>1574</v>
      </c>
      <c r="C10" s="155">
        <f>IF($Y$2="T1",D10,IF($Y$2="T2",E10,IF($Y$2="T3",F10,IF($Y$2="T4",G10))))</f>
        <v>31</v>
      </c>
      <c r="D10" s="155">
        <f>IMM.FP!$Z$9</f>
        <v>30</v>
      </c>
      <c r="E10" s="155">
        <f>IMM.FP!$Z$14</f>
        <v>0</v>
      </c>
      <c r="F10" s="155">
        <f>IMM.FP!$Z$19</f>
        <v>0</v>
      </c>
      <c r="G10" s="155">
        <f>IMM.FP!$Z$24</f>
        <v>31</v>
      </c>
      <c r="H10" s="116"/>
      <c r="I10" s="157">
        <f>IF($Y$2="T1",J10,IF($Y$2="T2",K10,IF($Y$2="T3",L10,IF($Y$2="T4",M10))))</f>
        <v>0</v>
      </c>
      <c r="J10" s="157">
        <f>IMM.FP!$AA$10</f>
        <v>1</v>
      </c>
      <c r="K10" s="157">
        <f>IMM.FP!$AA$15</f>
        <v>0</v>
      </c>
      <c r="L10" s="157">
        <f>IMM.FP!$AA$20</f>
        <v>0</v>
      </c>
      <c r="M10" s="157">
        <f>IMM.FP!$AA$25</f>
        <v>0</v>
      </c>
      <c r="N10" s="155">
        <f>IF($Y$2="T1",O10,IF($Y$2="T2",P10,IF($Y$2="T3",Q10,IF($Y$2="T4",R10))))</f>
        <v>0</v>
      </c>
      <c r="O10" s="155">
        <f>IMM.FP!$Y$10</f>
        <v>4840</v>
      </c>
      <c r="P10" s="155">
        <f>IMM.FP!$Y$15</f>
        <v>0</v>
      </c>
      <c r="Q10" s="155">
        <f>IMM.FP!$Y$20</f>
        <v>0</v>
      </c>
      <c r="R10" s="155">
        <f>IMM.FP!$Y$25</f>
        <v>0</v>
      </c>
      <c r="T10" s="157">
        <f>IF($Y$2="T1",U10,IF($Y$2="T2",V10,IF($Y$2="T3",W10,IF($Y$2="T4",X10))))</f>
        <v>1</v>
      </c>
      <c r="U10" s="157">
        <f>IMM.FP!$AA$11</f>
        <v>0</v>
      </c>
      <c r="V10" s="157">
        <f>IMM.FP!$AA$16</f>
        <v>0</v>
      </c>
      <c r="W10" s="157">
        <f>IMM.FP!$AA$21</f>
        <v>0</v>
      </c>
      <c r="X10" s="157">
        <f>IMM.FP!$AA$26</f>
        <v>1</v>
      </c>
      <c r="Y10" s="155">
        <f>IF($Y$2="T1",Z10,IF($Y$2="T2",AA10,IF($Y$2="T3",AB10,IF($Y$2="T4",AC10))))</f>
        <v>2064.8000000000002</v>
      </c>
      <c r="Z10" s="155">
        <f>IMM.FP!$Y$11</f>
        <v>0</v>
      </c>
      <c r="AA10" s="155">
        <f>IMM.FP!$Y$16</f>
        <v>0</v>
      </c>
      <c r="AB10" s="155">
        <f>IMM.FP!$Y$21</f>
        <v>0</v>
      </c>
      <c r="AC10" s="155">
        <f>IMM.FP!$Y$26</f>
        <v>2064.8000000000002</v>
      </c>
    </row>
    <row r="11" spans="2:65" s="114" customFormat="1" x14ac:dyDescent="0.25">
      <c r="B11" s="126" t="s">
        <v>1341</v>
      </c>
      <c r="C11" s="156"/>
      <c r="D11" s="156"/>
      <c r="E11" s="156"/>
      <c r="F11" s="156"/>
      <c r="G11" s="156"/>
      <c r="H11" s="126"/>
      <c r="I11" s="158"/>
      <c r="J11" s="158"/>
      <c r="K11" s="158"/>
      <c r="L11" s="158"/>
      <c r="M11" s="158"/>
      <c r="N11" s="156"/>
      <c r="O11" s="156"/>
      <c r="P11" s="156"/>
      <c r="Q11" s="156"/>
      <c r="R11" s="156"/>
      <c r="S11" s="126"/>
      <c r="T11" s="158"/>
      <c r="U11" s="158"/>
      <c r="V11" s="158"/>
      <c r="W11" s="158"/>
      <c r="X11" s="158"/>
      <c r="Y11" s="156"/>
      <c r="Z11" s="156"/>
      <c r="AA11" s="156"/>
      <c r="AB11" s="156"/>
      <c r="AC11" s="156"/>
    </row>
    <row r="12" spans="2:65" s="114" customFormat="1" x14ac:dyDescent="0.25">
      <c r="B12" s="163" t="s">
        <v>1342</v>
      </c>
      <c r="I12" s="159">
        <f>SUM(I9:I11)</f>
        <v>79</v>
      </c>
      <c r="J12" s="159"/>
      <c r="K12" s="159"/>
      <c r="L12" s="159"/>
      <c r="M12" s="159"/>
      <c r="N12" s="119">
        <f>SUM(N9:N11)</f>
        <v>40734.450000000019</v>
      </c>
      <c r="O12" s="119"/>
      <c r="P12" s="119"/>
      <c r="Q12" s="119"/>
      <c r="R12" s="119"/>
      <c r="T12" s="159">
        <f>SUM(T9:T11)</f>
        <v>101</v>
      </c>
      <c r="U12" s="159"/>
      <c r="V12" s="159"/>
      <c r="W12" s="159"/>
      <c r="X12" s="159"/>
      <c r="Y12" s="119">
        <f>SUM(Y9:Y11)</f>
        <v>87174.100000000035</v>
      </c>
      <c r="Z12" s="119"/>
      <c r="AA12" s="119"/>
      <c r="AB12" s="119"/>
      <c r="AC12" s="119"/>
      <c r="AD12" s="117"/>
    </row>
    <row r="13" spans="2:65" s="114" customFormat="1" x14ac:dyDescent="0.25">
      <c r="AD13" s="116"/>
    </row>
    <row r="14" spans="2:65" ht="34.5" thickBot="1" x14ac:dyDescent="0.3">
      <c r="B14" s="123" t="s">
        <v>1486</v>
      </c>
      <c r="C14" s="125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</row>
    <row r="15" spans="2:65" s="114" customFormat="1" ht="15.75" thickTop="1" x14ac:dyDescent="0.25">
      <c r="C15" s="118"/>
      <c r="I15" s="178"/>
      <c r="J15" s="178"/>
      <c r="K15" s="178"/>
      <c r="L15" s="178"/>
      <c r="M15" s="178"/>
      <c r="N15" s="178"/>
      <c r="O15" s="128"/>
      <c r="P15" s="128"/>
      <c r="Q15" s="128"/>
      <c r="R15" s="128"/>
      <c r="S15" s="111"/>
      <c r="T15" s="177"/>
      <c r="U15" s="177"/>
      <c r="V15" s="177"/>
      <c r="W15" s="177"/>
      <c r="X15" s="177"/>
      <c r="Y15" s="177"/>
      <c r="Z15" s="118"/>
      <c r="AA15" s="118"/>
      <c r="AB15" s="118"/>
      <c r="AC15" s="118"/>
      <c r="BM15" s="112"/>
    </row>
    <row r="16" spans="2:65" s="114" customFormat="1" x14ac:dyDescent="0.25">
      <c r="C16" s="177"/>
      <c r="D16" s="175"/>
      <c r="E16" s="175"/>
      <c r="F16" s="175"/>
      <c r="G16" s="175"/>
      <c r="H16" s="115"/>
      <c r="I16" s="177" t="s">
        <v>741</v>
      </c>
      <c r="J16" s="175" t="s">
        <v>733</v>
      </c>
      <c r="K16" s="175" t="s">
        <v>734</v>
      </c>
      <c r="L16" s="175" t="s">
        <v>735</v>
      </c>
      <c r="M16" s="175" t="s">
        <v>736</v>
      </c>
      <c r="N16" s="177" t="s">
        <v>1343</v>
      </c>
      <c r="O16" s="175" t="s">
        <v>733</v>
      </c>
      <c r="P16" s="175" t="s">
        <v>734</v>
      </c>
      <c r="Q16" s="175" t="s">
        <v>735</v>
      </c>
      <c r="R16" s="175" t="s">
        <v>736</v>
      </c>
      <c r="S16" s="115"/>
      <c r="T16" s="177"/>
      <c r="U16" s="175"/>
      <c r="V16" s="175"/>
      <c r="W16" s="175"/>
      <c r="X16" s="175"/>
      <c r="Y16" s="177"/>
      <c r="Z16" s="175"/>
      <c r="AA16" s="175"/>
      <c r="AB16" s="175"/>
      <c r="AC16" s="175"/>
      <c r="BM16" s="112"/>
    </row>
    <row r="17" spans="2:65" s="114" customFormat="1" x14ac:dyDescent="0.25">
      <c r="B17" s="126"/>
      <c r="C17" s="178"/>
      <c r="D17" s="176"/>
      <c r="E17" s="176"/>
      <c r="F17" s="176"/>
      <c r="G17" s="176"/>
      <c r="H17" s="127"/>
      <c r="I17" s="178"/>
      <c r="J17" s="176"/>
      <c r="K17" s="176"/>
      <c r="L17" s="176"/>
      <c r="M17" s="176"/>
      <c r="N17" s="178"/>
      <c r="O17" s="176"/>
      <c r="P17" s="176"/>
      <c r="Q17" s="176"/>
      <c r="R17" s="176"/>
      <c r="S17" s="115"/>
      <c r="T17" s="177"/>
      <c r="U17" s="175"/>
      <c r="V17" s="175"/>
      <c r="W17" s="175"/>
      <c r="X17" s="175"/>
      <c r="Y17" s="177"/>
      <c r="Z17" s="175"/>
      <c r="AA17" s="175"/>
      <c r="AB17" s="175"/>
      <c r="AC17" s="175"/>
    </row>
    <row r="18" spans="2:65" s="114" customFormat="1" x14ac:dyDescent="0.25">
      <c r="B18" s="114" t="s">
        <v>729</v>
      </c>
      <c r="C18" s="116"/>
      <c r="D18" s="116"/>
      <c r="E18" s="116"/>
      <c r="F18" s="116"/>
      <c r="G18" s="116"/>
      <c r="H18" s="116"/>
      <c r="I18" s="157">
        <f>IF($Y$2="T1",J18,IF($Y$2="T2",K18,IF($Y$2="T3",L18,IF($Y$2="T4",M18))))</f>
        <v>0</v>
      </c>
      <c r="J18" s="157">
        <v>0</v>
      </c>
      <c r="K18" s="157">
        <v>0</v>
      </c>
      <c r="L18" s="157">
        <v>0</v>
      </c>
      <c r="M18" s="157">
        <v>0</v>
      </c>
      <c r="N18" s="155">
        <f>IF($Y$2="T1",O18,IF($Y$2="T2",P18,IF($Y$2="T3",Q18,IF($Y$2="T4",R18))))</f>
        <v>0</v>
      </c>
      <c r="O18" s="155">
        <v>0</v>
      </c>
      <c r="P18" s="155">
        <v>0</v>
      </c>
      <c r="Q18" s="155">
        <v>0</v>
      </c>
      <c r="R18" s="155">
        <v>0</v>
      </c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E18" s="117"/>
    </row>
    <row r="19" spans="2:65" s="114" customFormat="1" x14ac:dyDescent="0.25">
      <c r="B19" s="114" t="s">
        <v>1574</v>
      </c>
      <c r="C19" s="116"/>
      <c r="D19" s="116"/>
      <c r="E19" s="116"/>
      <c r="F19" s="116"/>
      <c r="G19" s="116"/>
      <c r="H19" s="116"/>
      <c r="I19" s="157">
        <f>IF($Y$2="T1",J19,IF($Y$2="T2",K19,IF($Y$2="T3",L19,IF($Y$2="T4",M19))))</f>
        <v>0</v>
      </c>
      <c r="J19" s="157">
        <v>0</v>
      </c>
      <c r="K19" s="157">
        <v>0</v>
      </c>
      <c r="L19" s="157">
        <v>0</v>
      </c>
      <c r="M19" s="157">
        <v>0</v>
      </c>
      <c r="N19" s="155">
        <f>IF($Y$2="T1",O19,IF($Y$2="T2",P19,IF($Y$2="T3",Q19,IF($Y$2="T4",R19))))</f>
        <v>0</v>
      </c>
      <c r="O19" s="155">
        <v>0</v>
      </c>
      <c r="P19" s="155">
        <v>0</v>
      </c>
      <c r="Q19" s="155">
        <v>0</v>
      </c>
      <c r="R19" s="155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</row>
    <row r="20" spans="2:65" s="114" customFormat="1" x14ac:dyDescent="0.25">
      <c r="B20" s="126" t="s">
        <v>1341</v>
      </c>
      <c r="C20" s="126"/>
      <c r="D20" s="126"/>
      <c r="E20" s="126"/>
      <c r="F20" s="126"/>
      <c r="G20" s="126"/>
      <c r="H20" s="126"/>
      <c r="I20" s="158"/>
      <c r="J20" s="158"/>
      <c r="K20" s="158"/>
      <c r="L20" s="158"/>
      <c r="M20" s="158"/>
      <c r="N20" s="156"/>
      <c r="O20" s="156"/>
      <c r="P20" s="156"/>
      <c r="Q20" s="156"/>
      <c r="R20" s="156"/>
    </row>
    <row r="21" spans="2:65" s="114" customFormat="1" x14ac:dyDescent="0.25">
      <c r="B21" s="163" t="s">
        <v>1342</v>
      </c>
      <c r="I21" s="159">
        <f>SUM(I18:I20)</f>
        <v>0</v>
      </c>
      <c r="J21" s="159"/>
      <c r="K21" s="159"/>
      <c r="L21" s="159"/>
      <c r="M21" s="159"/>
      <c r="N21" s="119">
        <f>SUM(N18:N20)</f>
        <v>0</v>
      </c>
      <c r="O21" s="119"/>
      <c r="P21" s="119"/>
      <c r="Q21" s="119"/>
      <c r="R21" s="119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</row>
    <row r="22" spans="2:65" s="114" customFormat="1" x14ac:dyDescent="0.25"/>
    <row r="23" spans="2:65" ht="34.5" thickBot="1" x14ac:dyDescent="0.3">
      <c r="B23" s="123" t="s">
        <v>1344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</row>
    <row r="24" spans="2:65" s="114" customFormat="1" ht="15.75" thickTop="1" x14ac:dyDescent="0.25"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BM24" s="112"/>
    </row>
    <row r="25" spans="2:65" s="114" customFormat="1" x14ac:dyDescent="0.25">
      <c r="C25" s="128" t="s">
        <v>1342</v>
      </c>
      <c r="D25" s="126"/>
      <c r="E25" s="126"/>
      <c r="F25" s="126"/>
      <c r="G25" s="126"/>
      <c r="H25" s="126"/>
      <c r="I25" s="178" t="s">
        <v>755</v>
      </c>
      <c r="J25" s="178"/>
      <c r="K25" s="178"/>
      <c r="L25" s="178"/>
      <c r="M25" s="178"/>
      <c r="N25" s="178"/>
      <c r="O25" s="128"/>
      <c r="P25" s="128"/>
      <c r="Q25" s="128"/>
      <c r="R25" s="128"/>
      <c r="S25" s="129"/>
      <c r="T25" s="178" t="s">
        <v>754</v>
      </c>
      <c r="U25" s="178"/>
      <c r="V25" s="178"/>
      <c r="W25" s="178"/>
      <c r="X25" s="178"/>
      <c r="Y25" s="178"/>
      <c r="Z25" s="128"/>
      <c r="AA25" s="128"/>
      <c r="AB25" s="128"/>
      <c r="AC25" s="128"/>
      <c r="BM25" s="112"/>
    </row>
    <row r="26" spans="2:65" s="114" customFormat="1" x14ac:dyDescent="0.25">
      <c r="C26" s="177" t="s">
        <v>94</v>
      </c>
      <c r="D26" s="175" t="s">
        <v>733</v>
      </c>
      <c r="E26" s="175" t="s">
        <v>734</v>
      </c>
      <c r="F26" s="175" t="s">
        <v>735</v>
      </c>
      <c r="G26" s="175" t="s">
        <v>736</v>
      </c>
      <c r="H26" s="115"/>
      <c r="I26" s="177" t="s">
        <v>741</v>
      </c>
      <c r="J26" s="175" t="s">
        <v>733</v>
      </c>
      <c r="K26" s="175" t="s">
        <v>734</v>
      </c>
      <c r="L26" s="175" t="s">
        <v>735</v>
      </c>
      <c r="M26" s="175" t="s">
        <v>736</v>
      </c>
      <c r="N26" s="177" t="s">
        <v>740</v>
      </c>
      <c r="O26" s="175" t="s">
        <v>733</v>
      </c>
      <c r="P26" s="175" t="s">
        <v>734</v>
      </c>
      <c r="Q26" s="175" t="s">
        <v>735</v>
      </c>
      <c r="R26" s="175" t="s">
        <v>736</v>
      </c>
      <c r="S26" s="115"/>
      <c r="T26" s="177" t="s">
        <v>741</v>
      </c>
      <c r="U26" s="175" t="s">
        <v>733</v>
      </c>
      <c r="V26" s="175" t="s">
        <v>734</v>
      </c>
      <c r="W26" s="175" t="s">
        <v>735</v>
      </c>
      <c r="X26" s="175" t="s">
        <v>736</v>
      </c>
      <c r="Y26" s="177" t="s">
        <v>740</v>
      </c>
      <c r="Z26" s="175" t="s">
        <v>733</v>
      </c>
      <c r="AA26" s="175" t="s">
        <v>734</v>
      </c>
      <c r="AB26" s="175" t="s">
        <v>735</v>
      </c>
      <c r="AC26" s="175" t="s">
        <v>736</v>
      </c>
      <c r="BM26" s="112"/>
    </row>
    <row r="27" spans="2:65" s="114" customFormat="1" x14ac:dyDescent="0.25">
      <c r="B27" s="126"/>
      <c r="C27" s="178"/>
      <c r="D27" s="176"/>
      <c r="E27" s="176"/>
      <c r="F27" s="176"/>
      <c r="G27" s="176"/>
      <c r="H27" s="127"/>
      <c r="I27" s="178"/>
      <c r="J27" s="176"/>
      <c r="K27" s="176"/>
      <c r="L27" s="176"/>
      <c r="M27" s="176"/>
      <c r="N27" s="178"/>
      <c r="O27" s="176"/>
      <c r="P27" s="176"/>
      <c r="Q27" s="176"/>
      <c r="R27" s="176"/>
      <c r="S27" s="127"/>
      <c r="T27" s="178"/>
      <c r="U27" s="176"/>
      <c r="V27" s="176"/>
      <c r="W27" s="176"/>
      <c r="X27" s="176"/>
      <c r="Y27" s="178"/>
      <c r="Z27" s="176"/>
      <c r="AA27" s="176"/>
      <c r="AB27" s="176"/>
      <c r="AC27" s="176"/>
    </row>
    <row r="28" spans="2:65" s="114" customFormat="1" x14ac:dyDescent="0.25">
      <c r="B28" s="114" t="s">
        <v>729</v>
      </c>
      <c r="C28" s="155">
        <f>IF($Y$2="T1",D28,IF($Y$2="T2",E28,IF($Y$2="T3",F28,IF($Y$2="T4",G28))))</f>
        <v>24.383000797669045</v>
      </c>
      <c r="D28" s="155">
        <f>APR.FPP!V10</f>
        <v>18.431236666973216</v>
      </c>
      <c r="E28" s="155">
        <f>+APR.FPP!V15</f>
        <v>23.277756741996665</v>
      </c>
      <c r="F28" s="155">
        <f>+APR.FPP!V20</f>
        <v>9.0793676640491423</v>
      </c>
      <c r="G28" s="155">
        <f>+APR.FPP!V25</f>
        <v>24.383000797669045</v>
      </c>
      <c r="H28" s="116"/>
      <c r="I28" s="157">
        <f>IF($Y$2="T1",J28,IF($Y$2="T2",K28,IF($Y$2="T3",L28,IF($Y$2="T4",M28))))</f>
        <v>91</v>
      </c>
      <c r="J28" s="157">
        <f>+APR.FPP!W11</f>
        <v>104</v>
      </c>
      <c r="K28" s="157">
        <f>+APR.FPP!W16</f>
        <v>64</v>
      </c>
      <c r="L28" s="157">
        <f>+APR.FPP!W21</f>
        <v>48</v>
      </c>
      <c r="M28" s="157">
        <f>+APR.FPP!W26</f>
        <v>91</v>
      </c>
      <c r="N28" s="155">
        <f>IF($Y$2="T1",O28,IF($Y$2="T2",P28,IF($Y$2="T3",Q28,IF($Y$2="T4",R28))))</f>
        <v>87874.199999999983</v>
      </c>
      <c r="O28" s="155">
        <f>+APR.FPP!U11</f>
        <v>63461.12000000001</v>
      </c>
      <c r="P28" s="155">
        <f>+APR.FPP!U16</f>
        <v>50941.460000000014</v>
      </c>
      <c r="Q28" s="155">
        <f>+APR.FPP!U21</f>
        <v>31860.639999999999</v>
      </c>
      <c r="R28" s="155">
        <f>+APR.FPP!U26</f>
        <v>87874.199999999983</v>
      </c>
      <c r="T28" s="157">
        <f>IF($Y$2="T1",U28,IF($Y$2="T2",V28,IF($Y$2="T3",W28,IF($Y$2="T4",X28))))</f>
        <v>11</v>
      </c>
      <c r="U28" s="157">
        <f>+APR.FPP!W12</f>
        <v>14</v>
      </c>
      <c r="V28" s="157">
        <f>+APR.FPP!W17</f>
        <v>8</v>
      </c>
      <c r="W28" s="157">
        <f>+APR.FPP!W22</f>
        <v>2</v>
      </c>
      <c r="X28" s="157">
        <f>APR.FPP!W27</f>
        <v>11</v>
      </c>
      <c r="Y28" s="155">
        <f>IF($Y$2="T1",Z28,IF($Y$2="T2",AA28,IF($Y$2="T3",AB28,IF($Y$2="T4",AC28))))</f>
        <v>8155.6</v>
      </c>
      <c r="Z28" s="155">
        <f>APR.FPP!U12</f>
        <v>11784.36</v>
      </c>
      <c r="AA28" s="155">
        <f>+APR.FPP!U17</f>
        <v>26202.23</v>
      </c>
      <c r="AB28" s="155">
        <f>+APR.FPP!U22</f>
        <v>6214.6900000000005</v>
      </c>
      <c r="AC28" s="155">
        <f>+APR.FPP!U27</f>
        <v>8155.6</v>
      </c>
      <c r="AE28" s="117"/>
    </row>
    <row r="29" spans="2:65" s="114" customFormat="1" x14ac:dyDescent="0.25">
      <c r="B29" s="114" t="s">
        <v>1574</v>
      </c>
      <c r="C29" s="155">
        <f>IF($Y$2="T1",D29,IF($Y$2="T2",E29,IF($Y$2="T3",F29,IF($Y$2="T4",G29))))</f>
        <v>28</v>
      </c>
      <c r="D29" s="155">
        <f>+IMM.FPP!V10</f>
        <v>22.75303735440388</v>
      </c>
      <c r="E29" s="155">
        <f>+IMM.FPP!V15</f>
        <v>0</v>
      </c>
      <c r="F29" s="155">
        <f>+IMM.FPP!V20</f>
        <v>29</v>
      </c>
      <c r="G29" s="155">
        <f>+IMM.FPP!V25</f>
        <v>28</v>
      </c>
      <c r="H29" s="116"/>
      <c r="I29" s="157">
        <f>IF($Y$2="T1",J29,IF($Y$2="T2",K29,IF($Y$2="T3",L29,IF($Y$2="T4",M29))))</f>
        <v>1</v>
      </c>
      <c r="J29" s="157">
        <f>+IMM.FPP!W11</f>
        <v>2</v>
      </c>
      <c r="K29" s="157">
        <f>+IMM.FPP!W16</f>
        <v>0</v>
      </c>
      <c r="L29" s="157">
        <f>+IMM.FPP!W21</f>
        <v>1</v>
      </c>
      <c r="M29" s="157">
        <f>+IMM.FPP!W26</f>
        <v>1</v>
      </c>
      <c r="N29" s="155">
        <f>IF($Y$2="T1",O29,IF($Y$2="T2",P29,IF($Y$2="T3",Q29,IF($Y$2="T4",R29))))</f>
        <v>9680</v>
      </c>
      <c r="O29" s="155">
        <f>+IMM.FPP!U11</f>
        <v>6577.2699999999995</v>
      </c>
      <c r="P29" s="155">
        <f>+IMM.FPP!U16</f>
        <v>0</v>
      </c>
      <c r="Q29" s="155">
        <f>+IMM.FPP!U21</f>
        <v>4507.25</v>
      </c>
      <c r="R29" s="155">
        <f>+IMM.FPP!U26</f>
        <v>9680</v>
      </c>
      <c r="T29" s="157">
        <f>IF($Y$2="T1",U29,IF($Y$2="T2",V29,IF($Y$2="T3",W29,IF($Y$2="T4",X29))))</f>
        <v>0</v>
      </c>
      <c r="U29" s="157">
        <f>+IMM.FPP!W12</f>
        <v>0</v>
      </c>
      <c r="V29" s="157">
        <f>+IMM.FPP!W17</f>
        <v>0</v>
      </c>
      <c r="W29" s="157">
        <f>+IMM.FPP!W22</f>
        <v>0</v>
      </c>
      <c r="X29" s="157">
        <f>+IMM.FPP!W27</f>
        <v>0</v>
      </c>
      <c r="Y29" s="155">
        <f>IF($Y$2="T1",Z29,IF($Y$2="T2",AA29,IF($Y$2="T3",AB29,IF($Y$2="T4",AC29))))</f>
        <v>0</v>
      </c>
      <c r="Z29" s="155">
        <f>+IMM.FPP!U12</f>
        <v>0</v>
      </c>
      <c r="AA29" s="155">
        <f>+IMM.FPP!U17</f>
        <v>0</v>
      </c>
      <c r="AB29" s="155">
        <f>+IMM.FPP!U22</f>
        <v>0</v>
      </c>
      <c r="AC29" s="155">
        <f>+IMM.FPP!U27</f>
        <v>0</v>
      </c>
    </row>
    <row r="30" spans="2:65" s="114" customFormat="1" x14ac:dyDescent="0.25">
      <c r="B30" s="126" t="s">
        <v>1341</v>
      </c>
      <c r="C30" s="156"/>
      <c r="D30" s="156"/>
      <c r="E30" s="156"/>
      <c r="F30" s="156"/>
      <c r="G30" s="156"/>
      <c r="H30" s="126"/>
      <c r="I30" s="158"/>
      <c r="J30" s="158"/>
      <c r="K30" s="158"/>
      <c r="L30" s="158"/>
      <c r="M30" s="158"/>
      <c r="N30" s="156"/>
      <c r="O30" s="156"/>
      <c r="P30" s="156"/>
      <c r="Q30" s="156"/>
      <c r="R30" s="156"/>
      <c r="S30" s="126"/>
      <c r="T30" s="158"/>
      <c r="U30" s="158"/>
      <c r="V30" s="158"/>
      <c r="W30" s="158"/>
      <c r="X30" s="158"/>
      <c r="Y30" s="156"/>
      <c r="Z30" s="156"/>
      <c r="AA30" s="156"/>
      <c r="AB30" s="156"/>
      <c r="AC30" s="156"/>
    </row>
    <row r="31" spans="2:65" s="114" customFormat="1" x14ac:dyDescent="0.25">
      <c r="B31" s="163" t="s">
        <v>1342</v>
      </c>
      <c r="I31" s="159">
        <f>SUM(I28:I30)</f>
        <v>92</v>
      </c>
      <c r="J31" s="159"/>
      <c r="K31" s="159"/>
      <c r="L31" s="159"/>
      <c r="M31" s="159"/>
      <c r="N31" s="119">
        <f>SUM(N28:N30)</f>
        <v>97554.199999999983</v>
      </c>
      <c r="O31" s="119"/>
      <c r="P31" s="119"/>
      <c r="Q31" s="119"/>
      <c r="R31" s="119"/>
      <c r="T31" s="159">
        <f>SUM(T28:T30)</f>
        <v>11</v>
      </c>
      <c r="U31" s="159"/>
      <c r="V31" s="159"/>
      <c r="W31" s="159"/>
      <c r="X31" s="159"/>
      <c r="Y31" s="119">
        <f>SUM(Y28:Y30)</f>
        <v>8155.6</v>
      </c>
      <c r="Z31" s="119"/>
      <c r="AA31" s="119"/>
      <c r="AB31" s="119"/>
      <c r="AC31" s="119"/>
      <c r="AD31" s="117"/>
    </row>
    <row r="32" spans="2:65" s="114" customFormat="1" x14ac:dyDescent="0.25"/>
    <row r="33" spans="2:30" s="114" customFormat="1" ht="34.5" thickBot="1" x14ac:dyDescent="0.3">
      <c r="B33" s="123" t="s">
        <v>1487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4"/>
      <c r="Z33" s="124"/>
      <c r="AA33" s="124"/>
      <c r="AB33" s="124"/>
      <c r="AC33" s="124"/>
      <c r="AD33" s="117"/>
    </row>
    <row r="34" spans="2:30" s="114" customFormat="1" ht="15.75" thickTop="1" x14ac:dyDescent="0.25">
      <c r="Y34" s="117"/>
    </row>
    <row r="35" spans="2:30" s="114" customFormat="1" x14ac:dyDescent="0.25">
      <c r="B35" s="114" t="s">
        <v>1501</v>
      </c>
      <c r="Y35" s="117"/>
    </row>
    <row r="36" spans="2:30" s="114" customFormat="1" x14ac:dyDescent="0.25">
      <c r="Y36" s="117"/>
    </row>
    <row r="37" spans="2:30" s="114" customFormat="1" x14ac:dyDescent="0.25">
      <c r="C37" s="130" t="s">
        <v>1342</v>
      </c>
      <c r="D37" s="126"/>
      <c r="E37" s="126"/>
      <c r="F37" s="126"/>
      <c r="G37" s="126"/>
    </row>
    <row r="38" spans="2:30" s="114" customFormat="1" x14ac:dyDescent="0.25">
      <c r="C38" s="177" t="s">
        <v>94</v>
      </c>
      <c r="D38" s="175" t="s">
        <v>733</v>
      </c>
      <c r="E38" s="175" t="s">
        <v>734</v>
      </c>
      <c r="F38" s="175" t="s">
        <v>735</v>
      </c>
      <c r="G38" s="175" t="s">
        <v>736</v>
      </c>
      <c r="I38" s="179" t="s">
        <v>1342</v>
      </c>
    </row>
    <row r="39" spans="2:30" s="114" customFormat="1" x14ac:dyDescent="0.25">
      <c r="B39" s="126"/>
      <c r="C39" s="178"/>
      <c r="D39" s="176"/>
      <c r="E39" s="176"/>
      <c r="F39" s="176"/>
      <c r="G39" s="176"/>
      <c r="I39" s="180"/>
    </row>
    <row r="40" spans="2:30" s="114" customFormat="1" hidden="1" outlineLevel="1" x14ac:dyDescent="0.25">
      <c r="B40" s="114" t="s">
        <v>1492</v>
      </c>
      <c r="C40" s="119">
        <f>IF($Y$2="T1",D40,IF($Y$2="T2",E40,IF($Y$2="T3",F40,IF($Y$2="T4",G40))))</f>
        <v>3832445.2500000009</v>
      </c>
      <c r="D40" s="119">
        <f>APR.FP!Y12+IMM.FP!Y12</f>
        <v>5880295.6500000013</v>
      </c>
      <c r="E40" s="119">
        <f>+APR.FP!Y17+IMM.FP!Y17</f>
        <v>7007249.9100000001</v>
      </c>
      <c r="F40" s="119">
        <f>+APR.FP!Y22+IMM.FP!Y22</f>
        <v>6402530.0999999959</v>
      </c>
      <c r="G40" s="119">
        <f>+APR.FP!Y27+IMM.FP!Y27</f>
        <v>3832445.2500000009</v>
      </c>
      <c r="I40" s="170">
        <f>SUM(D40:H40)</f>
        <v>23122520.909999996</v>
      </c>
    </row>
    <row r="41" spans="2:30" s="114" customFormat="1" hidden="1" outlineLevel="1" x14ac:dyDescent="0.25">
      <c r="B41" s="114" t="s">
        <v>1493</v>
      </c>
      <c r="C41" s="119">
        <f>IF($Y$2="T1",D41,IF($Y$2="T2",E41,IF($Y$2="T3",F41,IF($Y$2="T4",G41))))</f>
        <v>127908.55000000006</v>
      </c>
      <c r="D41" s="119">
        <f>+O9+Z9+O10+Z10</f>
        <v>224278.06999999995</v>
      </c>
      <c r="E41" s="119">
        <f>+P9+AA9+P10+AA10</f>
        <v>244283.93999999997</v>
      </c>
      <c r="F41" s="119">
        <f>+Q9+AB9+Q10+AB10</f>
        <v>208526.87999999989</v>
      </c>
      <c r="G41" s="119">
        <f>+R9+AC9+R10+AC10</f>
        <v>127908.55000000006</v>
      </c>
      <c r="I41" s="170">
        <f>SUM(D41:H41)</f>
        <v>804997.43999999983</v>
      </c>
    </row>
    <row r="42" spans="2:30" s="114" customFormat="1" hidden="1" outlineLevel="1" x14ac:dyDescent="0.25">
      <c r="B42" s="114" t="s">
        <v>1494</v>
      </c>
      <c r="C42" s="160">
        <f>IF($Y$2="T1",D42,IF($Y$2="T2",E42,IF($Y$2="T3",F42,IF($Y$2="T4",G42))))</f>
        <v>29.962385235388869</v>
      </c>
      <c r="D42" s="160">
        <f>IF(D41=0,0,D40/D41)</f>
        <v>26.218772303506992</v>
      </c>
      <c r="E42" s="160">
        <f t="shared" ref="E42:G42" si="0">IF(E41=0,0,E40/E41)</f>
        <v>28.684857097032253</v>
      </c>
      <c r="F42" s="160">
        <f t="shared" si="0"/>
        <v>30.703620080058741</v>
      </c>
      <c r="G42" s="160">
        <f t="shared" si="0"/>
        <v>29.962385235388869</v>
      </c>
      <c r="I42" s="171">
        <f t="shared" ref="I42" si="1">IF(I41=0,0,I40/I41)</f>
        <v>28.723719804624473</v>
      </c>
      <c r="N42" s="117"/>
      <c r="O42" s="117"/>
      <c r="P42" s="117"/>
      <c r="Q42" s="117"/>
      <c r="R42" s="117"/>
      <c r="Z42" s="117"/>
      <c r="AA42" s="117"/>
      <c r="AB42" s="117"/>
      <c r="AC42" s="117"/>
    </row>
    <row r="43" spans="2:30" s="114" customFormat="1" hidden="1" outlineLevel="1" x14ac:dyDescent="0.25">
      <c r="I43" s="172"/>
    </row>
    <row r="44" spans="2:30" s="114" customFormat="1" hidden="1" outlineLevel="1" x14ac:dyDescent="0.25">
      <c r="B44" s="114" t="s">
        <v>1495</v>
      </c>
      <c r="C44" s="119">
        <f>IF($Y$2="T1",D44,IF($Y$2="T2",E44,IF($Y$2="T3",F44,IF($Y$2="T4",G44))))</f>
        <v>2612534.6900000004</v>
      </c>
      <c r="D44" s="119">
        <f>APR.FPP!U13+IMM.FPP!U13</f>
        <v>1536520.12</v>
      </c>
      <c r="E44" s="119">
        <f>+APR.FPP!U18+IMM.FPP!U18</f>
        <v>1795732.05</v>
      </c>
      <c r="F44" s="119">
        <f>+APR.FPP!U23+IMM.FPP!U23</f>
        <v>476410.17</v>
      </c>
      <c r="G44" s="119">
        <f>+APR.FPP!U28+IMM.FPP!U28</f>
        <v>2612534.6900000004</v>
      </c>
      <c r="I44" s="170">
        <f>SUM(D44:H44)</f>
        <v>6421197.0300000003</v>
      </c>
    </row>
    <row r="45" spans="2:30" s="114" customFormat="1" hidden="1" outlineLevel="1" x14ac:dyDescent="0.25">
      <c r="B45" s="114" t="s">
        <v>1496</v>
      </c>
      <c r="C45" s="119">
        <f>IF($Y$2="T1",D45,IF($Y$2="T2",E45,IF($Y$2="T3",F45,IF($Y$2="T4",G45))))</f>
        <v>105709.79999999999</v>
      </c>
      <c r="D45" s="119">
        <f>+O28+Z28+O29+Z29</f>
        <v>81822.750000000015</v>
      </c>
      <c r="E45" s="119">
        <f>+P28+AA28+P29+AA29</f>
        <v>77143.690000000017</v>
      </c>
      <c r="F45" s="119">
        <f>+Q28+AB28+Q29+AB29</f>
        <v>42582.58</v>
      </c>
      <c r="G45" s="119">
        <f>+R28+AC28+R29+AC29</f>
        <v>105709.79999999999</v>
      </c>
      <c r="H45" s="119"/>
      <c r="I45" s="170">
        <f>SUM(D45:H45)</f>
        <v>307258.82</v>
      </c>
      <c r="J45" s="120"/>
      <c r="K45" s="120"/>
      <c r="L45" s="120"/>
      <c r="M45" s="120"/>
      <c r="T45" s="117"/>
      <c r="U45" s="117"/>
      <c r="V45" s="117"/>
      <c r="W45" s="117"/>
      <c r="X45" s="117"/>
    </row>
    <row r="46" spans="2:30" s="114" customFormat="1" hidden="1" outlineLevel="1" x14ac:dyDescent="0.25">
      <c r="B46" s="114" t="s">
        <v>1497</v>
      </c>
      <c r="C46" s="160">
        <f>IF($Y$2="T1",D46,IF($Y$2="T2",E46,IF($Y$2="T3",F46,IF($Y$2="T4",G46))))</f>
        <v>24.71421467073063</v>
      </c>
      <c r="D46" s="160">
        <f>IF(D45=0,0,D44/D45)</f>
        <v>18.778641881383844</v>
      </c>
      <c r="E46" s="160">
        <f t="shared" ref="E46" si="2">IF(E45=0,0,E44/E45)</f>
        <v>23.277756741996651</v>
      </c>
      <c r="F46" s="160">
        <f t="shared" ref="F46" si="3">IF(F45=0,0,F44/F45)</f>
        <v>11.187912287137134</v>
      </c>
      <c r="G46" s="160">
        <f t="shared" ref="G46" si="4">IF(G45=0,0,G44/G45)</f>
        <v>24.71421467073063</v>
      </c>
      <c r="H46" s="119"/>
      <c r="I46" s="171">
        <f t="shared" ref="I46" si="5">IF(I45=0,0,I44/I45)</f>
        <v>20.898332649978933</v>
      </c>
      <c r="J46" s="121"/>
      <c r="K46" s="121"/>
      <c r="L46" s="121"/>
      <c r="M46" s="121"/>
    </row>
    <row r="47" spans="2:30" s="114" customFormat="1" hidden="1" outlineLevel="1" x14ac:dyDescent="0.25">
      <c r="C47" s="119"/>
      <c r="D47" s="119"/>
      <c r="E47" s="119"/>
      <c r="F47" s="119"/>
      <c r="G47" s="119"/>
      <c r="H47" s="119"/>
      <c r="I47" s="170"/>
    </row>
    <row r="48" spans="2:30" s="114" customFormat="1" hidden="1" outlineLevel="1" x14ac:dyDescent="0.25">
      <c r="B48" s="114" t="s">
        <v>1498</v>
      </c>
      <c r="C48" s="119">
        <f>IF($Y$2="T1",D48,IF($Y$2="T2",E48,IF($Y$2="T3",F48,IF($Y$2="T4",G48))))</f>
        <v>6444979.9400000013</v>
      </c>
      <c r="D48" s="119">
        <f>+D40+D44</f>
        <v>7416815.7700000014</v>
      </c>
      <c r="E48" s="119">
        <f t="shared" ref="E48:G48" si="6">+E40+E44</f>
        <v>8802981.9600000009</v>
      </c>
      <c r="F48" s="119">
        <f t="shared" si="6"/>
        <v>6878940.2699999958</v>
      </c>
      <c r="G48" s="119">
        <f t="shared" si="6"/>
        <v>6444979.9400000013</v>
      </c>
      <c r="H48" s="119"/>
      <c r="I48" s="170">
        <f t="shared" ref="I48" si="7">+I40+I44</f>
        <v>29543717.939999998</v>
      </c>
    </row>
    <row r="49" spans="2:9" s="114" customFormat="1" hidden="1" outlineLevel="1" x14ac:dyDescent="0.25">
      <c r="B49" s="114" t="s">
        <v>1499</v>
      </c>
      <c r="C49" s="119">
        <f>IF($Y$2="T1",D49,IF($Y$2="T2",E49,IF($Y$2="T3",F49,IF($Y$2="T4",G49))))</f>
        <v>233618.35000000003</v>
      </c>
      <c r="D49" s="119">
        <f>+D41+D45</f>
        <v>306100.81999999995</v>
      </c>
      <c r="E49" s="119">
        <f>+E41+E45</f>
        <v>321427.63</v>
      </c>
      <c r="F49" s="119">
        <f>+F41+F45</f>
        <v>251109.4599999999</v>
      </c>
      <c r="G49" s="119">
        <f>+G41+G45</f>
        <v>233618.35000000003</v>
      </c>
      <c r="H49" s="119"/>
      <c r="I49" s="170">
        <f>+I41+I45</f>
        <v>1112256.2599999998</v>
      </c>
    </row>
    <row r="50" spans="2:9" s="111" customFormat="1" collapsed="1" x14ac:dyDescent="0.25">
      <c r="B50" s="161" t="s">
        <v>1500</v>
      </c>
      <c r="C50" s="164">
        <f>IF($Y$2="T1",D50,IF($Y$2="T2",E50,IF($Y$2="T3",F50,IF($Y$2="T4",G50))))</f>
        <v>27.587644292496716</v>
      </c>
      <c r="D50" s="162">
        <f>IF(D49=0,0,D48/D49)</f>
        <v>24.229976809601499</v>
      </c>
      <c r="E50" s="162">
        <f t="shared" ref="E50" si="8">IF(E49=0,0,E48/E49)</f>
        <v>27.387135200542655</v>
      </c>
      <c r="F50" s="162">
        <f t="shared" ref="F50" si="9">IF(F49=0,0,F48/F49)</f>
        <v>27.394190047638979</v>
      </c>
      <c r="G50" s="162">
        <f t="shared" ref="G50" si="10">IF(G49=0,0,G48/G49)</f>
        <v>27.587644292496716</v>
      </c>
      <c r="H50" s="122"/>
      <c r="I50" s="173">
        <f t="shared" ref="I50" si="11">IF(I49=0,0,I48/I49)</f>
        <v>26.561970476120319</v>
      </c>
    </row>
    <row r="51" spans="2:9" s="114" customFormat="1" x14ac:dyDescent="0.25">
      <c r="C51" s="119"/>
      <c r="D51" s="119"/>
      <c r="E51" s="119"/>
      <c r="F51" s="119"/>
      <c r="G51" s="119"/>
      <c r="H51" s="119"/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B53" s="111"/>
      <c r="C53" s="122"/>
      <c r="D53" s="122"/>
      <c r="E53" s="122"/>
      <c r="F53" s="122"/>
      <c r="G53" s="122"/>
      <c r="H53" s="122"/>
    </row>
    <row r="54" spans="2:9" s="114" customFormat="1" x14ac:dyDescent="0.25"/>
    <row r="55" spans="2:9" s="114" customFormat="1" x14ac:dyDescent="0.25">
      <c r="C55" s="116"/>
      <c r="D55" s="116"/>
      <c r="E55" s="116"/>
      <c r="F55" s="116"/>
      <c r="G55" s="116"/>
      <c r="H55" s="116"/>
    </row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/>
  </sheetData>
  <mergeCells count="87">
    <mergeCell ref="I38:I39"/>
    <mergeCell ref="AC26:AC27"/>
    <mergeCell ref="X26:X27"/>
    <mergeCell ref="Y26:Y27"/>
    <mergeCell ref="Z26:Z27"/>
    <mergeCell ref="AA26:AA27"/>
    <mergeCell ref="AB26:AB27"/>
    <mergeCell ref="R26:R27"/>
    <mergeCell ref="T26:T27"/>
    <mergeCell ref="U26:U27"/>
    <mergeCell ref="V26:V27"/>
    <mergeCell ref="W26:W27"/>
    <mergeCell ref="I25:N25"/>
    <mergeCell ref="T25:Y25"/>
    <mergeCell ref="C26:C27"/>
    <mergeCell ref="D26:D27"/>
    <mergeCell ref="E26:E27"/>
    <mergeCell ref="F26:F27"/>
    <mergeCell ref="G26:G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T6:Y6"/>
    <mergeCell ref="C7:C8"/>
    <mergeCell ref="D7:D8"/>
    <mergeCell ref="E7:E8"/>
    <mergeCell ref="F7:F8"/>
    <mergeCell ref="G7:G8"/>
    <mergeCell ref="I6:N6"/>
    <mergeCell ref="I7:I8"/>
    <mergeCell ref="J7:J8"/>
    <mergeCell ref="K7:K8"/>
    <mergeCell ref="L7:L8"/>
    <mergeCell ref="M7:M8"/>
    <mergeCell ref="O7:O8"/>
    <mergeCell ref="P7:P8"/>
    <mergeCell ref="Q7:Q8"/>
    <mergeCell ref="R7:R8"/>
    <mergeCell ref="N7:N8"/>
    <mergeCell ref="T7:T8"/>
    <mergeCell ref="Z7:Z8"/>
    <mergeCell ref="AA7:AA8"/>
    <mergeCell ref="AB7:AB8"/>
    <mergeCell ref="AC7:AC8"/>
    <mergeCell ref="U7:U8"/>
    <mergeCell ref="V7:V8"/>
    <mergeCell ref="W7:W8"/>
    <mergeCell ref="X7:X8"/>
    <mergeCell ref="Y7:Y8"/>
    <mergeCell ref="C16:C17"/>
    <mergeCell ref="D16:D17"/>
    <mergeCell ref="E16:E17"/>
    <mergeCell ref="F16:F17"/>
    <mergeCell ref="G16:G17"/>
    <mergeCell ref="AB16:AB17"/>
    <mergeCell ref="AC16:AC17"/>
    <mergeCell ref="T16:T17"/>
    <mergeCell ref="U16:U17"/>
    <mergeCell ref="V16:V17"/>
    <mergeCell ref="W16:W17"/>
    <mergeCell ref="X16:X17"/>
    <mergeCell ref="I15:N15"/>
    <mergeCell ref="T15:Y15"/>
    <mergeCell ref="Y16:Y17"/>
    <mergeCell ref="Z16:Z17"/>
    <mergeCell ref="AA16:AA17"/>
    <mergeCell ref="N16:N17"/>
    <mergeCell ref="O16:O17"/>
    <mergeCell ref="P16:P17"/>
    <mergeCell ref="Q16:Q17"/>
    <mergeCell ref="R16:R17"/>
    <mergeCell ref="I16:I17"/>
    <mergeCell ref="J16:J17"/>
    <mergeCell ref="K16:K17"/>
    <mergeCell ref="L16:L17"/>
    <mergeCell ref="M16:M17"/>
    <mergeCell ref="G38:G39"/>
    <mergeCell ref="C38:C39"/>
    <mergeCell ref="D38:D39"/>
    <mergeCell ref="E38:E39"/>
    <mergeCell ref="F38:F39"/>
  </mergeCells>
  <phoneticPr fontId="18" type="noConversion"/>
  <dataValidations count="2">
    <dataValidation type="list" allowBlank="1" showInputMessage="1" showErrorMessage="1" sqref="Z14:AC14" xr:uid="{00000000-0002-0000-0300-000000000000}">
      <formula1>$BM$6:$BM$8</formula1>
    </dataValidation>
    <dataValidation type="list" allowBlank="1" showInputMessage="1" showErrorMessage="1" sqref="Y2" xr:uid="{00000000-0002-0000-0300-000001000000}">
      <formula1>$BM$5:$BM$8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964"/>
  <sheetViews>
    <sheetView topLeftCell="K1" zoomScale="70" zoomScaleNormal="70" workbookViewId="0">
      <pane ySplit="6" topLeftCell="A7" activePane="bottomLeft" state="frozen"/>
      <selection activeCell="J110" sqref="J110"/>
      <selection pane="bottomLeft" activeCell="Y12" sqref="Y12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1485</v>
      </c>
    </row>
    <row r="4" spans="2:38" ht="26.25" x14ac:dyDescent="0.25">
      <c r="C4" s="92" t="s">
        <v>742</v>
      </c>
    </row>
    <row r="6" spans="2:38" s="99" customFormat="1" x14ac:dyDescent="0.25">
      <c r="B6" s="100"/>
      <c r="C6" s="102" t="s">
        <v>719</v>
      </c>
      <c r="D6" s="102" t="s">
        <v>720</v>
      </c>
      <c r="E6" s="102" t="s">
        <v>721</v>
      </c>
      <c r="F6" s="102" t="s">
        <v>722</v>
      </c>
      <c r="G6" s="102" t="s">
        <v>723</v>
      </c>
      <c r="H6" s="102" t="s">
        <v>724</v>
      </c>
      <c r="I6" s="102" t="s">
        <v>725</v>
      </c>
      <c r="J6" s="102" t="s">
        <v>726</v>
      </c>
      <c r="K6" s="102" t="s">
        <v>727</v>
      </c>
      <c r="L6" s="103" t="s">
        <v>732</v>
      </c>
      <c r="M6" s="103" t="s">
        <v>731</v>
      </c>
      <c r="N6" s="103" t="s">
        <v>728</v>
      </c>
      <c r="O6" s="103" t="s">
        <v>743</v>
      </c>
      <c r="P6" s="103" t="s">
        <v>730</v>
      </c>
      <c r="Q6" s="103" t="s">
        <v>1348</v>
      </c>
      <c r="R6" s="103" t="s">
        <v>1349</v>
      </c>
      <c r="S6" s="109" t="s">
        <v>94</v>
      </c>
      <c r="T6" s="103" t="s">
        <v>741</v>
      </c>
    </row>
    <row r="7" spans="2:38" s="91" customFormat="1" x14ac:dyDescent="0.25">
      <c r="C7" s="95">
        <v>43431</v>
      </c>
      <c r="D7" s="95">
        <v>43480</v>
      </c>
      <c r="F7" s="91">
        <v>315</v>
      </c>
      <c r="H7" s="96" t="s">
        <v>312</v>
      </c>
      <c r="I7" s="97">
        <v>40001400</v>
      </c>
      <c r="J7" s="91" t="s">
        <v>36</v>
      </c>
      <c r="K7" s="94">
        <v>1522.18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49</v>
      </c>
      <c r="O7" s="106">
        <f t="shared" ref="O7:O70" si="3">K7*N7</f>
        <v>74586.820000000007</v>
      </c>
      <c r="P7" s="93" t="str">
        <f t="shared" ref="P7:P70" si="4">IF(N7&lt;=30,"Dins Periode Legal","Fora Periode Legal")</f>
        <v>Fora Periode Legal</v>
      </c>
      <c r="Q7" s="93" t="str">
        <f t="shared" ref="Q7:Q70" si="5">CONCATENATE($M7," - ",P7)</f>
        <v>T1 - Fora Periode Legal</v>
      </c>
      <c r="R7" s="93" t="str">
        <f t="shared" ref="R7:R70" si="6">CONCATENATE($M7," - Import Total")</f>
        <v>T1 - Import Total</v>
      </c>
      <c r="S7" s="110">
        <f>IF(M7="",0,K7/(VLOOKUP(R7,$X$9:$Y$27,2,FALSE))*N7)</f>
        <v>0.33989917975490741</v>
      </c>
      <c r="T7" s="107">
        <f t="shared" ref="T7:T70" si="7">IF(L7="",0,1)</f>
        <v>1</v>
      </c>
      <c r="V7" s="98"/>
      <c r="W7" s="98"/>
      <c r="X7" s="91" t="s">
        <v>731</v>
      </c>
      <c r="Y7" s="98" t="s">
        <v>740</v>
      </c>
      <c r="Z7" s="98" t="s">
        <v>94</v>
      </c>
      <c r="AA7" s="98" t="s">
        <v>741</v>
      </c>
    </row>
    <row r="8" spans="2:38" s="91" customFormat="1" x14ac:dyDescent="0.25">
      <c r="B8" s="90"/>
      <c r="C8" s="95">
        <v>43434</v>
      </c>
      <c r="D8" s="95">
        <v>43466</v>
      </c>
      <c r="E8" s="91">
        <v>3979</v>
      </c>
      <c r="F8" s="91">
        <v>71</v>
      </c>
      <c r="G8" s="91" t="s">
        <v>55</v>
      </c>
      <c r="H8" s="96" t="s">
        <v>229</v>
      </c>
      <c r="I8" s="97">
        <v>41007660</v>
      </c>
      <c r="J8" s="91" t="s">
        <v>142</v>
      </c>
      <c r="K8" s="94">
        <v>55.44</v>
      </c>
      <c r="L8" s="104">
        <f t="shared" si="0"/>
        <v>1</v>
      </c>
      <c r="M8" s="105" t="str">
        <f t="shared" si="1"/>
        <v>T1</v>
      </c>
      <c r="N8" s="93">
        <f t="shared" si="2"/>
        <v>32</v>
      </c>
      <c r="O8" s="106">
        <f t="shared" si="3"/>
        <v>1774.08</v>
      </c>
      <c r="P8" s="93" t="str">
        <f t="shared" si="4"/>
        <v>Fora Periode Legal</v>
      </c>
      <c r="Q8" s="93" t="str">
        <f t="shared" si="5"/>
        <v>T1 - Fora Periode Legal</v>
      </c>
      <c r="R8" s="93" t="str">
        <f t="shared" si="6"/>
        <v>T1 - Import Total</v>
      </c>
      <c r="S8" s="110">
        <f t="shared" ref="S8:S71" si="8">IF(M8="",0,K8/(VLOOKUP(R8,$X$9:$Y$27,2,FALSE))*N8)</f>
        <v>8.0846500336062884E-3</v>
      </c>
      <c r="T8" s="107">
        <f t="shared" si="7"/>
        <v>1</v>
      </c>
      <c r="AJ8" s="91">
        <v>1</v>
      </c>
      <c r="AK8" s="91" t="s">
        <v>733</v>
      </c>
      <c r="AL8" s="95">
        <v>43555</v>
      </c>
    </row>
    <row r="9" spans="2:38" s="91" customFormat="1" x14ac:dyDescent="0.25">
      <c r="B9" s="90"/>
      <c r="C9" s="95">
        <v>43434</v>
      </c>
      <c r="D9" s="95">
        <v>43480</v>
      </c>
      <c r="F9" s="91">
        <v>313</v>
      </c>
      <c r="H9" s="96" t="s">
        <v>310</v>
      </c>
      <c r="I9" s="97">
        <v>41007555</v>
      </c>
      <c r="J9" s="91" t="s">
        <v>111</v>
      </c>
      <c r="K9" s="94">
        <v>536.07000000000005</v>
      </c>
      <c r="L9" s="104">
        <f t="shared" si="0"/>
        <v>1</v>
      </c>
      <c r="M9" s="105" t="str">
        <f t="shared" si="1"/>
        <v>T1</v>
      </c>
      <c r="N9" s="93">
        <f t="shared" si="2"/>
        <v>46</v>
      </c>
      <c r="O9" s="106">
        <f t="shared" si="3"/>
        <v>24659.22</v>
      </c>
      <c r="P9" s="93" t="str">
        <f t="shared" si="4"/>
        <v>Fora Periode Legal</v>
      </c>
      <c r="Q9" s="93" t="str">
        <f t="shared" si="5"/>
        <v>T1 - Fora Periode Legal</v>
      </c>
      <c r="R9" s="93" t="str">
        <f t="shared" si="6"/>
        <v>T1 - Import Total</v>
      </c>
      <c r="S9" s="110">
        <f t="shared" si="8"/>
        <v>0.11237439337668248</v>
      </c>
      <c r="T9" s="107">
        <f t="shared" si="7"/>
        <v>1</v>
      </c>
      <c r="X9" s="101" t="s">
        <v>739</v>
      </c>
      <c r="Y9" s="106">
        <f>SUMIF($R:$R,$X9,$K:$K)</f>
        <v>219438.07000000012</v>
      </c>
      <c r="Z9" s="106">
        <f>SUMIF($R:$R,$X9,$S:$S)</f>
        <v>26.135372271547922</v>
      </c>
      <c r="AA9" s="106">
        <f>SUMIF($R:$R,$X9,$T:$T)</f>
        <v>256</v>
      </c>
      <c r="AJ9" s="91">
        <v>2</v>
      </c>
      <c r="AK9" s="91" t="s">
        <v>733</v>
      </c>
      <c r="AL9" s="95">
        <v>43555</v>
      </c>
    </row>
    <row r="10" spans="2:38" s="91" customFormat="1" x14ac:dyDescent="0.25">
      <c r="B10" s="90"/>
      <c r="C10" s="95">
        <v>43435</v>
      </c>
      <c r="D10" s="95">
        <v>43495</v>
      </c>
      <c r="F10" s="91">
        <v>572</v>
      </c>
      <c r="H10" s="96" t="s">
        <v>361</v>
      </c>
      <c r="I10" s="97">
        <v>41002915</v>
      </c>
      <c r="J10" s="91" t="s">
        <v>137</v>
      </c>
      <c r="K10" s="94">
        <v>110.5</v>
      </c>
      <c r="L10" s="104">
        <f t="shared" si="0"/>
        <v>1</v>
      </c>
      <c r="M10" s="105" t="str">
        <f t="shared" si="1"/>
        <v>T1</v>
      </c>
      <c r="N10" s="93">
        <f t="shared" si="2"/>
        <v>60</v>
      </c>
      <c r="O10" s="106">
        <f t="shared" si="3"/>
        <v>6630</v>
      </c>
      <c r="P10" s="93" t="str">
        <f t="shared" si="4"/>
        <v>Fora Periode Legal</v>
      </c>
      <c r="Q10" s="93" t="str">
        <f t="shared" si="5"/>
        <v>T1 - Fora Periode Legal</v>
      </c>
      <c r="R10" s="93" t="str">
        <f t="shared" si="6"/>
        <v>T1 - Import Total</v>
      </c>
      <c r="S10" s="110">
        <f t="shared" si="8"/>
        <v>3.0213535873697746E-2</v>
      </c>
      <c r="T10" s="107">
        <f t="shared" si="7"/>
        <v>1</v>
      </c>
      <c r="X10" s="101" t="s">
        <v>737</v>
      </c>
      <c r="Y10" s="106">
        <f>SUMIF($Q:$Q,$X10,$K:$K)</f>
        <v>117617.41999999995</v>
      </c>
      <c r="Z10" s="106">
        <f>SUMIF($Q:$Q,$X10,$S:$S)</f>
        <v>9.6414523241113077</v>
      </c>
      <c r="AA10" s="106">
        <f>SUMIF($Q:$Q,$X10,$T:$T)</f>
        <v>193</v>
      </c>
      <c r="AJ10" s="91">
        <v>3</v>
      </c>
      <c r="AK10" s="91" t="s">
        <v>733</v>
      </c>
      <c r="AL10" s="95">
        <v>43555</v>
      </c>
    </row>
    <row r="11" spans="2:38" s="91" customFormat="1" x14ac:dyDescent="0.25">
      <c r="B11" s="90"/>
      <c r="C11" s="95">
        <v>43438</v>
      </c>
      <c r="D11" s="95">
        <v>43480</v>
      </c>
      <c r="F11" s="91">
        <v>339</v>
      </c>
      <c r="H11" s="96" t="s">
        <v>347</v>
      </c>
      <c r="I11" s="97">
        <v>41008103</v>
      </c>
      <c r="J11" s="91" t="s">
        <v>171</v>
      </c>
      <c r="K11" s="94">
        <v>761.5</v>
      </c>
      <c r="L11" s="104">
        <f t="shared" si="0"/>
        <v>1</v>
      </c>
      <c r="M11" s="105" t="str">
        <f t="shared" si="1"/>
        <v>T1</v>
      </c>
      <c r="N11" s="93">
        <f t="shared" si="2"/>
        <v>42</v>
      </c>
      <c r="O11" s="106">
        <f t="shared" si="3"/>
        <v>31983</v>
      </c>
      <c r="P11" s="93" t="str">
        <f t="shared" si="4"/>
        <v>Fora Periode Legal</v>
      </c>
      <c r="Q11" s="93" t="str">
        <f t="shared" si="5"/>
        <v>T1 - Fora Periode Legal</v>
      </c>
      <c r="R11" s="93" t="str">
        <f t="shared" si="6"/>
        <v>T1 - Import Total</v>
      </c>
      <c r="S11" s="110">
        <f t="shared" si="8"/>
        <v>0.14574955020338987</v>
      </c>
      <c r="T11" s="107">
        <f t="shared" si="7"/>
        <v>1</v>
      </c>
      <c r="X11" s="101" t="s">
        <v>738</v>
      </c>
      <c r="Y11" s="106">
        <f>SUMIF($Q:$Q,$X11,$K:$K)</f>
        <v>101820.65000000001</v>
      </c>
      <c r="Z11" s="106">
        <f>SUMIF($Q:$Q,$X11,$S:$S)</f>
        <v>16.493919947436627</v>
      </c>
      <c r="AA11" s="106">
        <f>SUMIF($Q:$Q,$X11,$T:$T)</f>
        <v>63</v>
      </c>
      <c r="AJ11" s="91">
        <v>4</v>
      </c>
      <c r="AK11" s="91" t="s">
        <v>734</v>
      </c>
      <c r="AL11" s="95">
        <v>43646</v>
      </c>
    </row>
    <row r="12" spans="2:38" s="91" customFormat="1" x14ac:dyDescent="0.25">
      <c r="B12" s="90"/>
      <c r="C12" s="95">
        <v>43444</v>
      </c>
      <c r="D12" s="95">
        <v>43480</v>
      </c>
      <c r="F12" s="91">
        <v>321</v>
      </c>
      <c r="H12" s="96" t="s">
        <v>320</v>
      </c>
      <c r="I12" s="97">
        <v>40001850</v>
      </c>
      <c r="J12" s="91" t="s">
        <v>183</v>
      </c>
      <c r="K12" s="94">
        <v>1542.87</v>
      </c>
      <c r="L12" s="104">
        <f t="shared" si="0"/>
        <v>1</v>
      </c>
      <c r="M12" s="105" t="str">
        <f t="shared" si="1"/>
        <v>T1</v>
      </c>
      <c r="N12" s="93">
        <f t="shared" si="2"/>
        <v>36</v>
      </c>
      <c r="O12" s="106">
        <f t="shared" si="3"/>
        <v>55543.319999999992</v>
      </c>
      <c r="P12" s="93" t="str">
        <f t="shared" si="4"/>
        <v>Fora Periode Legal</v>
      </c>
      <c r="Q12" s="93" t="str">
        <f t="shared" si="5"/>
        <v>T1 - Fora Periode Legal</v>
      </c>
      <c r="R12" s="93" t="str">
        <f t="shared" si="6"/>
        <v>T1 - Import Total</v>
      </c>
      <c r="S12" s="110">
        <f t="shared" si="8"/>
        <v>0.25311615254363096</v>
      </c>
      <c r="T12" s="107">
        <f t="shared" si="7"/>
        <v>1</v>
      </c>
      <c r="X12" s="101" t="s">
        <v>1488</v>
      </c>
      <c r="Y12" s="106">
        <f>SUMIF($R:$R,X9,$O:$O)</f>
        <v>5735095.6500000013</v>
      </c>
      <c r="Z12" s="106"/>
      <c r="AA12" s="106"/>
      <c r="AJ12" s="91">
        <v>5</v>
      </c>
      <c r="AK12" s="91" t="s">
        <v>734</v>
      </c>
      <c r="AL12" s="95">
        <v>43646</v>
      </c>
    </row>
    <row r="13" spans="2:38" s="91" customFormat="1" x14ac:dyDescent="0.25">
      <c r="B13" s="90"/>
      <c r="C13" s="95">
        <v>43444</v>
      </c>
      <c r="D13" s="95">
        <v>43480</v>
      </c>
      <c r="F13" s="91">
        <v>338</v>
      </c>
      <c r="H13" s="96" t="s">
        <v>346</v>
      </c>
      <c r="I13" s="97">
        <v>41001075</v>
      </c>
      <c r="J13" s="91" t="s">
        <v>227</v>
      </c>
      <c r="K13" s="94">
        <v>1203.42</v>
      </c>
      <c r="L13" s="104">
        <f t="shared" si="0"/>
        <v>1</v>
      </c>
      <c r="M13" s="105" t="str">
        <f t="shared" si="1"/>
        <v>T1</v>
      </c>
      <c r="N13" s="93">
        <f t="shared" si="2"/>
        <v>36</v>
      </c>
      <c r="O13" s="106">
        <f t="shared" si="3"/>
        <v>43323.12</v>
      </c>
      <c r="P13" s="93" t="str">
        <f t="shared" si="4"/>
        <v>Fora Periode Legal</v>
      </c>
      <c r="Q13" s="93" t="str">
        <f t="shared" si="5"/>
        <v>T1 - Fora Periode Legal</v>
      </c>
      <c r="R13" s="93" t="str">
        <f t="shared" si="6"/>
        <v>T1 - Import Total</v>
      </c>
      <c r="S13" s="110">
        <f t="shared" si="8"/>
        <v>0.19742754755362174</v>
      </c>
      <c r="T13" s="107">
        <f t="shared" si="7"/>
        <v>1</v>
      </c>
      <c r="AJ13" s="91">
        <v>6</v>
      </c>
      <c r="AK13" s="91" t="s">
        <v>734</v>
      </c>
      <c r="AL13" s="95">
        <v>43646</v>
      </c>
    </row>
    <row r="14" spans="2:38" s="91" customFormat="1" x14ac:dyDescent="0.25">
      <c r="B14" s="90"/>
      <c r="C14" s="95">
        <v>43444</v>
      </c>
      <c r="D14" s="95">
        <v>43480</v>
      </c>
      <c r="F14" s="91">
        <v>341</v>
      </c>
      <c r="H14" s="96" t="s">
        <v>349</v>
      </c>
      <c r="I14" s="97">
        <v>40002150</v>
      </c>
      <c r="J14" s="91" t="s">
        <v>90</v>
      </c>
      <c r="K14" s="94">
        <v>210.54</v>
      </c>
      <c r="L14" s="104">
        <f t="shared" si="0"/>
        <v>1</v>
      </c>
      <c r="M14" s="105" t="str">
        <f t="shared" si="1"/>
        <v>T1</v>
      </c>
      <c r="N14" s="93">
        <f t="shared" si="2"/>
        <v>36</v>
      </c>
      <c r="O14" s="106">
        <f t="shared" si="3"/>
        <v>7579.44</v>
      </c>
      <c r="P14" s="93" t="str">
        <f t="shared" si="4"/>
        <v>Fora Periode Legal</v>
      </c>
      <c r="Q14" s="93" t="str">
        <f t="shared" si="5"/>
        <v>T1 - Fora Periode Legal</v>
      </c>
      <c r="R14" s="93" t="str">
        <f t="shared" si="6"/>
        <v>T1 - Import Total</v>
      </c>
      <c r="S14" s="110">
        <f t="shared" si="8"/>
        <v>3.4540223581076862E-2</v>
      </c>
      <c r="T14" s="107">
        <f t="shared" si="7"/>
        <v>1</v>
      </c>
      <c r="X14" s="101" t="s">
        <v>744</v>
      </c>
      <c r="Y14" s="106">
        <f>SUMIF($R:$R,$X14,$K:$K)</f>
        <v>244283.93999999997</v>
      </c>
      <c r="Z14" s="106">
        <f>SUMIF($R:$R,$X14,$S:$S)</f>
        <v>28.684857097032257</v>
      </c>
      <c r="AA14" s="106">
        <f>SUMIF($R:$R,$X14,$T:$T)</f>
        <v>278</v>
      </c>
      <c r="AJ14" s="91">
        <v>7</v>
      </c>
      <c r="AK14" s="91" t="s">
        <v>735</v>
      </c>
      <c r="AL14" s="95">
        <v>43738</v>
      </c>
    </row>
    <row r="15" spans="2:38" s="91" customFormat="1" x14ac:dyDescent="0.25">
      <c r="B15" s="90"/>
      <c r="C15" s="95">
        <v>43445</v>
      </c>
      <c r="D15" s="95">
        <v>43480</v>
      </c>
      <c r="F15" s="91">
        <v>330</v>
      </c>
      <c r="H15" s="96" t="s">
        <v>334</v>
      </c>
      <c r="I15" s="97">
        <v>40007508</v>
      </c>
      <c r="J15" s="91" t="s">
        <v>196</v>
      </c>
      <c r="K15" s="94">
        <v>137.5</v>
      </c>
      <c r="L15" s="104">
        <f t="shared" si="0"/>
        <v>1</v>
      </c>
      <c r="M15" s="105" t="str">
        <f t="shared" si="1"/>
        <v>T1</v>
      </c>
      <c r="N15" s="93">
        <f t="shared" si="2"/>
        <v>35</v>
      </c>
      <c r="O15" s="106">
        <f t="shared" si="3"/>
        <v>4812.5</v>
      </c>
      <c r="P15" s="93" t="str">
        <f t="shared" si="4"/>
        <v>Fora Periode Legal</v>
      </c>
      <c r="Q15" s="93" t="str">
        <f t="shared" si="5"/>
        <v>T1 - Fora Periode Legal</v>
      </c>
      <c r="R15" s="93" t="str">
        <f t="shared" si="6"/>
        <v>T1 - Import Total</v>
      </c>
      <c r="S15" s="110">
        <f t="shared" si="8"/>
        <v>2.1931016801232335E-2</v>
      </c>
      <c r="T15" s="107">
        <f t="shared" si="7"/>
        <v>1</v>
      </c>
      <c r="X15" s="101" t="s">
        <v>745</v>
      </c>
      <c r="Y15" s="106">
        <f>SUMIF($Q:$Q,$X15,$K:$K)</f>
        <v>112955.97999999998</v>
      </c>
      <c r="Z15" s="106">
        <f>SUMIF($Q:$Q,$X15,$S:$S)</f>
        <v>9.8550674677999748</v>
      </c>
      <c r="AA15" s="106">
        <f>SUMIF($Q:$Q,$X15,$T:$T)</f>
        <v>112</v>
      </c>
      <c r="AJ15" s="91">
        <v>8</v>
      </c>
      <c r="AK15" s="91" t="s">
        <v>735</v>
      </c>
      <c r="AL15" s="95">
        <v>43738</v>
      </c>
    </row>
    <row r="16" spans="2:38" s="91" customFormat="1" x14ac:dyDescent="0.25">
      <c r="B16" s="90"/>
      <c r="C16" s="95">
        <v>43448</v>
      </c>
      <c r="D16" s="95">
        <v>43480</v>
      </c>
      <c r="F16" s="91">
        <v>326</v>
      </c>
      <c r="H16" s="96" t="s">
        <v>329</v>
      </c>
      <c r="I16" s="97">
        <v>40000550</v>
      </c>
      <c r="J16" s="91" t="s">
        <v>330</v>
      </c>
      <c r="K16" s="94">
        <v>1763.43</v>
      </c>
      <c r="L16" s="104">
        <f t="shared" si="0"/>
        <v>1</v>
      </c>
      <c r="M16" s="105" t="str">
        <f t="shared" si="1"/>
        <v>T1</v>
      </c>
      <c r="N16" s="93">
        <f t="shared" si="2"/>
        <v>32</v>
      </c>
      <c r="O16" s="106">
        <f t="shared" si="3"/>
        <v>56429.760000000002</v>
      </c>
      <c r="P16" s="93" t="str">
        <f t="shared" si="4"/>
        <v>Fora Periode Legal</v>
      </c>
      <c r="Q16" s="93" t="str">
        <f t="shared" si="5"/>
        <v>T1 - Fora Periode Legal</v>
      </c>
      <c r="R16" s="93" t="str">
        <f t="shared" si="6"/>
        <v>T1 - Import Total</v>
      </c>
      <c r="S16" s="110">
        <f t="shared" si="8"/>
        <v>0.25715574330379398</v>
      </c>
      <c r="T16" s="107">
        <f t="shared" si="7"/>
        <v>1</v>
      </c>
      <c r="X16" s="101" t="s">
        <v>746</v>
      </c>
      <c r="Y16" s="106">
        <f>SUMIF($Q:$Q,$X16,$K:$K)</f>
        <v>131327.96</v>
      </c>
      <c r="Z16" s="106">
        <f>SUMIF($Q:$Q,$X16,$S:$S)</f>
        <v>18.829789629232287</v>
      </c>
      <c r="AA16" s="106">
        <f>SUMIF($Q:$Q,$X16,$T:$T)</f>
        <v>166</v>
      </c>
      <c r="AJ16" s="91">
        <v>9</v>
      </c>
      <c r="AK16" s="91" t="s">
        <v>735</v>
      </c>
      <c r="AL16" s="95">
        <v>43738</v>
      </c>
    </row>
    <row r="17" spans="2:38" s="91" customFormat="1" x14ac:dyDescent="0.25">
      <c r="B17" s="90"/>
      <c r="C17" s="95">
        <v>43448</v>
      </c>
      <c r="D17" s="95">
        <v>43480</v>
      </c>
      <c r="F17" s="91">
        <v>332</v>
      </c>
      <c r="H17" s="96" t="s">
        <v>336</v>
      </c>
      <c r="I17" s="97">
        <v>40001800</v>
      </c>
      <c r="J17" s="91" t="s">
        <v>99</v>
      </c>
      <c r="K17" s="94">
        <v>5965.11</v>
      </c>
      <c r="L17" s="104">
        <f t="shared" si="0"/>
        <v>1</v>
      </c>
      <c r="M17" s="105" t="str">
        <f t="shared" si="1"/>
        <v>T1</v>
      </c>
      <c r="N17" s="93">
        <f t="shared" si="2"/>
        <v>32</v>
      </c>
      <c r="O17" s="106">
        <f t="shared" si="3"/>
        <v>190883.52</v>
      </c>
      <c r="P17" s="93" t="str">
        <f t="shared" si="4"/>
        <v>Fora Periode Legal</v>
      </c>
      <c r="Q17" s="93" t="str">
        <f t="shared" si="5"/>
        <v>T1 - Fora Periode Legal</v>
      </c>
      <c r="R17" s="93" t="str">
        <f t="shared" si="6"/>
        <v>T1 - Import Total</v>
      </c>
      <c r="S17" s="110">
        <f t="shared" si="8"/>
        <v>0.86987422009316739</v>
      </c>
      <c r="T17" s="107">
        <f t="shared" si="7"/>
        <v>1</v>
      </c>
      <c r="X17" s="101" t="s">
        <v>1489</v>
      </c>
      <c r="Y17" s="106">
        <f>SUMIF($R:$R,X14,$O:$O)</f>
        <v>7007249.9100000001</v>
      </c>
      <c r="AJ17" s="91">
        <v>10</v>
      </c>
      <c r="AK17" s="91" t="s">
        <v>736</v>
      </c>
      <c r="AL17" s="95">
        <v>43830</v>
      </c>
    </row>
    <row r="18" spans="2:38" s="91" customFormat="1" x14ac:dyDescent="0.25">
      <c r="B18" s="90"/>
      <c r="C18" s="95">
        <v>43449</v>
      </c>
      <c r="D18" s="95">
        <v>43480</v>
      </c>
      <c r="F18" s="91">
        <v>311</v>
      </c>
      <c r="H18" s="96" t="s">
        <v>308</v>
      </c>
      <c r="I18" s="97">
        <v>41007250</v>
      </c>
      <c r="J18" s="91" t="s">
        <v>117</v>
      </c>
      <c r="K18" s="94">
        <v>88.91</v>
      </c>
      <c r="L18" s="104">
        <f t="shared" si="0"/>
        <v>1</v>
      </c>
      <c r="M18" s="105" t="str">
        <f t="shared" si="1"/>
        <v>T1</v>
      </c>
      <c r="N18" s="93">
        <f t="shared" si="2"/>
        <v>31</v>
      </c>
      <c r="O18" s="106">
        <f t="shared" si="3"/>
        <v>2756.21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8"/>
        <v>1.256030915692978E-2</v>
      </c>
      <c r="T18" s="107">
        <f t="shared" si="7"/>
        <v>1</v>
      </c>
      <c r="AJ18" s="91">
        <v>11</v>
      </c>
      <c r="AK18" s="91" t="s">
        <v>736</v>
      </c>
      <c r="AL18" s="95">
        <v>43830</v>
      </c>
    </row>
    <row r="19" spans="2:38" s="91" customFormat="1" x14ac:dyDescent="0.25">
      <c r="B19" s="90"/>
      <c r="C19" s="95">
        <v>43449</v>
      </c>
      <c r="D19" s="95">
        <v>43480</v>
      </c>
      <c r="F19" s="91">
        <v>312</v>
      </c>
      <c r="H19" s="96" t="s">
        <v>309</v>
      </c>
      <c r="I19" s="97">
        <v>41008099</v>
      </c>
      <c r="J19" s="91" t="s">
        <v>27</v>
      </c>
      <c r="K19" s="94">
        <v>508.12</v>
      </c>
      <c r="L19" s="104">
        <f t="shared" si="0"/>
        <v>1</v>
      </c>
      <c r="M19" s="105" t="str">
        <f t="shared" si="1"/>
        <v>T1</v>
      </c>
      <c r="N19" s="93">
        <f t="shared" si="2"/>
        <v>31</v>
      </c>
      <c r="O19" s="106">
        <f t="shared" si="3"/>
        <v>15751.72</v>
      </c>
      <c r="P19" s="93" t="str">
        <f t="shared" si="4"/>
        <v>Fora Periode Legal</v>
      </c>
      <c r="Q19" s="93" t="str">
        <f t="shared" si="5"/>
        <v>T1 - Fora Periode Legal</v>
      </c>
      <c r="R19" s="93" t="str">
        <f t="shared" si="6"/>
        <v>T1 - Import Total</v>
      </c>
      <c r="S19" s="110">
        <f t="shared" si="8"/>
        <v>7.1782075006401533E-2</v>
      </c>
      <c r="T19" s="107">
        <f t="shared" si="7"/>
        <v>1</v>
      </c>
      <c r="X19" s="101" t="s">
        <v>747</v>
      </c>
      <c r="Y19" s="106">
        <f>SUMIF($R:$R,$X19,$K:$K)</f>
        <v>208526.87999999992</v>
      </c>
      <c r="Z19" s="106">
        <f>SUMIF($R:$R,$X19,$S:$S)</f>
        <v>30.703620080058766</v>
      </c>
      <c r="AA19" s="106">
        <f>SUMIF($R:$R,$X19,$T:$T)</f>
        <v>245</v>
      </c>
      <c r="AJ19" s="91">
        <v>12</v>
      </c>
      <c r="AK19" s="91" t="s">
        <v>736</v>
      </c>
      <c r="AL19" s="95">
        <v>43830</v>
      </c>
    </row>
    <row r="20" spans="2:38" s="91" customFormat="1" x14ac:dyDescent="0.25">
      <c r="B20" s="90"/>
      <c r="C20" s="95">
        <v>43449</v>
      </c>
      <c r="D20" s="95">
        <v>43480</v>
      </c>
      <c r="F20" s="91">
        <v>316</v>
      </c>
      <c r="H20" s="96" t="s">
        <v>314</v>
      </c>
      <c r="I20" s="97">
        <v>40000800</v>
      </c>
      <c r="J20" s="91" t="s">
        <v>224</v>
      </c>
      <c r="K20" s="94">
        <v>7201.7</v>
      </c>
      <c r="L20" s="104">
        <f t="shared" si="0"/>
        <v>1</v>
      </c>
      <c r="M20" s="105" t="str">
        <f t="shared" si="1"/>
        <v>T1</v>
      </c>
      <c r="N20" s="93">
        <f t="shared" si="2"/>
        <v>31</v>
      </c>
      <c r="O20" s="106">
        <f t="shared" si="3"/>
        <v>223252.69999999998</v>
      </c>
      <c r="P20" s="93" t="str">
        <f t="shared" si="4"/>
        <v>Fora Periode Legal</v>
      </c>
      <c r="Q20" s="93" t="str">
        <f t="shared" si="5"/>
        <v>T1 - Fora Periode Legal</v>
      </c>
      <c r="R20" s="93" t="str">
        <f t="shared" si="6"/>
        <v>T1 - Import Total</v>
      </c>
      <c r="S20" s="110">
        <f t="shared" si="8"/>
        <v>1.0173836290120482</v>
      </c>
      <c r="T20" s="107">
        <f t="shared" si="7"/>
        <v>1</v>
      </c>
      <c r="X20" s="101" t="s">
        <v>748</v>
      </c>
      <c r="Y20" s="106">
        <f>SUMIF($Q:$Q,$X20,$K:$K)</f>
        <v>74153.109999999986</v>
      </c>
      <c r="Z20" s="106">
        <f>SUMIF($Q:$Q,$X20,$S:$S)</f>
        <v>6.5173062101154562</v>
      </c>
      <c r="AA20" s="106">
        <f>SUMIF($Q:$Q,$X20,$T:$T)</f>
        <v>97</v>
      </c>
    </row>
    <row r="21" spans="2:38" s="91" customFormat="1" x14ac:dyDescent="0.25">
      <c r="B21" s="90"/>
      <c r="C21" s="95">
        <v>43449</v>
      </c>
      <c r="D21" s="95">
        <v>43480</v>
      </c>
      <c r="F21" s="91">
        <v>319</v>
      </c>
      <c r="H21" s="96" t="s">
        <v>317</v>
      </c>
      <c r="I21" s="97">
        <v>41007450</v>
      </c>
      <c r="J21" s="91" t="s">
        <v>26</v>
      </c>
      <c r="K21" s="94">
        <v>45.45</v>
      </c>
      <c r="L21" s="104">
        <f t="shared" si="0"/>
        <v>1</v>
      </c>
      <c r="M21" s="105" t="str">
        <f t="shared" si="1"/>
        <v>T1</v>
      </c>
      <c r="N21" s="93">
        <f t="shared" si="2"/>
        <v>31</v>
      </c>
      <c r="O21" s="106">
        <f t="shared" si="3"/>
        <v>1408.95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8"/>
        <v>6.4207181552407904E-3</v>
      </c>
      <c r="T21" s="107">
        <f t="shared" si="7"/>
        <v>1</v>
      </c>
      <c r="X21" s="101" t="s">
        <v>749</v>
      </c>
      <c r="Y21" s="106">
        <f>SUMIF($Q:$Q,$X21,$K:$K)</f>
        <v>134373.7699999999</v>
      </c>
      <c r="Z21" s="106">
        <f>SUMIF($Q:$Q,$X21,$S:$S)</f>
        <v>24.186313869943298</v>
      </c>
      <c r="AA21" s="106">
        <f>SUMIF($Q:$Q,$X21,$T:$T)</f>
        <v>148</v>
      </c>
    </row>
    <row r="22" spans="2:38" s="91" customFormat="1" x14ac:dyDescent="0.25">
      <c r="B22" s="90"/>
      <c r="C22" s="95">
        <v>43449</v>
      </c>
      <c r="D22" s="95">
        <v>43480</v>
      </c>
      <c r="F22" s="91">
        <v>324</v>
      </c>
      <c r="H22" s="96" t="s">
        <v>324</v>
      </c>
      <c r="I22" s="97">
        <v>40000650</v>
      </c>
      <c r="J22" s="91" t="s">
        <v>175</v>
      </c>
      <c r="K22" s="94">
        <v>245.8</v>
      </c>
      <c r="L22" s="104">
        <f t="shared" si="0"/>
        <v>1</v>
      </c>
      <c r="M22" s="105" t="str">
        <f t="shared" si="1"/>
        <v>T1</v>
      </c>
      <c r="N22" s="93">
        <f t="shared" si="2"/>
        <v>31</v>
      </c>
      <c r="O22" s="106">
        <f t="shared" si="3"/>
        <v>7619.8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8"/>
        <v>3.4724147911071201E-2</v>
      </c>
      <c r="T22" s="107">
        <f t="shared" si="7"/>
        <v>1</v>
      </c>
      <c r="X22" s="101" t="s">
        <v>1490</v>
      </c>
      <c r="Y22" s="106">
        <f>SUMIF($R:$R,X19,$O:$O)</f>
        <v>6402530.0999999959</v>
      </c>
    </row>
    <row r="23" spans="2:38" s="91" customFormat="1" x14ac:dyDescent="0.25">
      <c r="B23" s="90"/>
      <c r="C23" s="95">
        <v>43449</v>
      </c>
      <c r="D23" s="95">
        <v>43480</v>
      </c>
      <c r="F23" s="91">
        <v>335</v>
      </c>
      <c r="H23" s="96" t="s">
        <v>342</v>
      </c>
      <c r="I23" s="97">
        <v>40001505</v>
      </c>
      <c r="J23" s="91" t="s">
        <v>225</v>
      </c>
      <c r="K23" s="94">
        <v>109.38</v>
      </c>
      <c r="L23" s="104">
        <f t="shared" si="0"/>
        <v>1</v>
      </c>
      <c r="M23" s="105" t="str">
        <f t="shared" si="1"/>
        <v>T1</v>
      </c>
      <c r="N23" s="93">
        <f t="shared" si="2"/>
        <v>31</v>
      </c>
      <c r="O23" s="106">
        <f t="shared" si="3"/>
        <v>3390.7799999999997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8"/>
        <v>1.5452104550500277E-2</v>
      </c>
      <c r="T23" s="107">
        <f t="shared" si="7"/>
        <v>1</v>
      </c>
    </row>
    <row r="24" spans="2:38" s="91" customFormat="1" x14ac:dyDescent="0.25">
      <c r="B24" s="90"/>
      <c r="C24" s="95">
        <v>43449</v>
      </c>
      <c r="D24" s="95">
        <v>43480</v>
      </c>
      <c r="F24" s="91">
        <v>336</v>
      </c>
      <c r="H24" s="96" t="s">
        <v>343</v>
      </c>
      <c r="I24" s="97">
        <v>40000950</v>
      </c>
      <c r="J24" s="91" t="s">
        <v>178</v>
      </c>
      <c r="K24" s="94">
        <v>52.03</v>
      </c>
      <c r="L24" s="104">
        <f t="shared" si="0"/>
        <v>1</v>
      </c>
      <c r="M24" s="105" t="str">
        <f t="shared" si="1"/>
        <v>T1</v>
      </c>
      <c r="N24" s="93">
        <f t="shared" si="2"/>
        <v>31</v>
      </c>
      <c r="O24" s="106">
        <f t="shared" si="3"/>
        <v>1612.93</v>
      </c>
      <c r="P24" s="93" t="str">
        <f t="shared" si="4"/>
        <v>Fora Periode Legal</v>
      </c>
      <c r="Q24" s="93" t="str">
        <f t="shared" si="5"/>
        <v>T1 - Fora Periode Legal</v>
      </c>
      <c r="R24" s="93" t="str">
        <f t="shared" si="6"/>
        <v>T1 - Import Total</v>
      </c>
      <c r="S24" s="110">
        <f t="shared" si="8"/>
        <v>7.3502742710050226E-3</v>
      </c>
      <c r="T24" s="107">
        <f t="shared" si="7"/>
        <v>1</v>
      </c>
      <c r="X24" s="101" t="s">
        <v>750</v>
      </c>
      <c r="Y24" s="106">
        <f>SUMIF($R:$R,$X24,$K:$K)</f>
        <v>125843.74999999996</v>
      </c>
      <c r="Z24" s="106">
        <f>SUMIF($R:$R,$X24,$S:$S)</f>
        <v>29.945360417183998</v>
      </c>
      <c r="AA24" s="106">
        <f>SUMIF($R:$R,$X24,$T:$T)</f>
        <v>179</v>
      </c>
    </row>
    <row r="25" spans="2:38" s="91" customFormat="1" x14ac:dyDescent="0.25">
      <c r="B25" s="90"/>
      <c r="C25" s="95">
        <v>43449</v>
      </c>
      <c r="D25" s="95">
        <v>43480</v>
      </c>
      <c r="F25" s="91">
        <v>340</v>
      </c>
      <c r="H25" s="96" t="s">
        <v>348</v>
      </c>
      <c r="I25" s="97">
        <v>40002250</v>
      </c>
      <c r="J25" s="91" t="s">
        <v>185</v>
      </c>
      <c r="K25" s="94">
        <v>588.33000000000004</v>
      </c>
      <c r="L25" s="104">
        <f t="shared" si="0"/>
        <v>1</v>
      </c>
      <c r="M25" s="105" t="str">
        <f t="shared" si="1"/>
        <v>T1</v>
      </c>
      <c r="N25" s="93">
        <f t="shared" si="2"/>
        <v>31</v>
      </c>
      <c r="O25" s="106">
        <f t="shared" si="3"/>
        <v>18238.23</v>
      </c>
      <c r="P25" s="93" t="str">
        <f t="shared" si="4"/>
        <v>Fora Periode Legal</v>
      </c>
      <c r="Q25" s="93" t="str">
        <f t="shared" si="5"/>
        <v>T1 - Fora Periode Legal</v>
      </c>
      <c r="R25" s="93" t="str">
        <f t="shared" si="6"/>
        <v>T1 - Import Total</v>
      </c>
      <c r="S25" s="110">
        <f t="shared" si="8"/>
        <v>8.3113335803582267E-2</v>
      </c>
      <c r="T25" s="107">
        <f t="shared" si="7"/>
        <v>1</v>
      </c>
      <c r="X25" s="101" t="s">
        <v>751</v>
      </c>
      <c r="Y25" s="106">
        <f>SUMIF($Q:$Q,$X25,$K:$K)</f>
        <v>40734.450000000019</v>
      </c>
      <c r="Z25" s="106">
        <f>SUMIF($Q:$Q,$X25,$S:$S)</f>
        <v>3.5582363049416457</v>
      </c>
      <c r="AA25" s="106">
        <f>SUMIF($Q:$Q,$X25,$T:$T)</f>
        <v>79</v>
      </c>
    </row>
    <row r="26" spans="2:38" s="91" customFormat="1" x14ac:dyDescent="0.25">
      <c r="B26" s="90"/>
      <c r="C26" s="95">
        <v>43451</v>
      </c>
      <c r="D26" s="95">
        <v>43480</v>
      </c>
      <c r="F26" s="91">
        <v>317</v>
      </c>
      <c r="H26" s="96" t="s">
        <v>315</v>
      </c>
      <c r="I26" s="97">
        <v>40007508</v>
      </c>
      <c r="J26" s="91" t="s">
        <v>196</v>
      </c>
      <c r="K26" s="94">
        <v>925.65</v>
      </c>
      <c r="L26" s="104">
        <f t="shared" si="0"/>
        <v>1</v>
      </c>
      <c r="M26" s="105" t="str">
        <f t="shared" si="1"/>
        <v>T1</v>
      </c>
      <c r="N26" s="93">
        <f t="shared" si="2"/>
        <v>29</v>
      </c>
      <c r="O26" s="106">
        <f t="shared" si="3"/>
        <v>26843.85</v>
      </c>
      <c r="P26" s="93" t="str">
        <f t="shared" si="4"/>
        <v>Dins Periode Legal</v>
      </c>
      <c r="Q26" s="93" t="str">
        <f t="shared" si="5"/>
        <v>T1 - Dins Periode Legal</v>
      </c>
      <c r="R26" s="93" t="str">
        <f t="shared" si="6"/>
        <v>T1 - Import Total</v>
      </c>
      <c r="S26" s="110">
        <f t="shared" si="8"/>
        <v>0.1223299585163139</v>
      </c>
      <c r="T26" s="107">
        <f t="shared" si="7"/>
        <v>1</v>
      </c>
      <c r="X26" s="101" t="s">
        <v>752</v>
      </c>
      <c r="Y26" s="106">
        <f>SUMIF($Q:$Q,$X26,$K:$K)</f>
        <v>85109.300000000032</v>
      </c>
      <c r="Z26" s="106">
        <f>SUMIF($Q:$Q,$X26,$S:$S)</f>
        <v>26.387124112242361</v>
      </c>
      <c r="AA26" s="106">
        <f>SUMIF($Q:$Q,$X26,$T:$T)</f>
        <v>100</v>
      </c>
    </row>
    <row r="27" spans="2:38" s="91" customFormat="1" x14ac:dyDescent="0.25">
      <c r="B27" s="90"/>
      <c r="C27" s="95">
        <v>43451</v>
      </c>
      <c r="D27" s="95">
        <v>43480</v>
      </c>
      <c r="F27" s="91">
        <v>329</v>
      </c>
      <c r="H27" s="96" t="s">
        <v>333</v>
      </c>
      <c r="I27" s="97">
        <v>40007508</v>
      </c>
      <c r="J27" s="91" t="s">
        <v>196</v>
      </c>
      <c r="K27" s="94">
        <v>519.86</v>
      </c>
      <c r="L27" s="104">
        <f t="shared" si="0"/>
        <v>1</v>
      </c>
      <c r="M27" s="105" t="str">
        <f t="shared" si="1"/>
        <v>T1</v>
      </c>
      <c r="N27" s="93">
        <f t="shared" si="2"/>
        <v>29</v>
      </c>
      <c r="O27" s="106">
        <f t="shared" si="3"/>
        <v>15075.94</v>
      </c>
      <c r="P27" s="93" t="str">
        <f t="shared" si="4"/>
        <v>Dins Periode Legal</v>
      </c>
      <c r="Q27" s="93" t="str">
        <f t="shared" si="5"/>
        <v>T1 - Dins Periode Legal</v>
      </c>
      <c r="R27" s="93" t="str">
        <f t="shared" si="6"/>
        <v>T1 - Import Total</v>
      </c>
      <c r="S27" s="110">
        <f t="shared" si="8"/>
        <v>6.8702481752596495E-2</v>
      </c>
      <c r="T27" s="107">
        <f t="shared" si="7"/>
        <v>1</v>
      </c>
      <c r="X27" s="101" t="s">
        <v>1491</v>
      </c>
      <c r="Y27" s="106">
        <f>SUMIF($R:$R,X24,$O:$O)</f>
        <v>3768436.4500000011</v>
      </c>
    </row>
    <row r="28" spans="2:38" s="91" customFormat="1" x14ac:dyDescent="0.25">
      <c r="B28" s="90"/>
      <c r="C28" s="95">
        <v>43451</v>
      </c>
      <c r="D28" s="95">
        <v>43480</v>
      </c>
      <c r="F28" s="91">
        <v>333</v>
      </c>
      <c r="H28" s="96" t="s">
        <v>337</v>
      </c>
      <c r="I28" s="97">
        <v>40001400</v>
      </c>
      <c r="J28" s="91" t="s">
        <v>36</v>
      </c>
      <c r="K28" s="94">
        <v>943.8</v>
      </c>
      <c r="L28" s="104">
        <f t="shared" si="0"/>
        <v>1</v>
      </c>
      <c r="M28" s="105" t="str">
        <f t="shared" si="1"/>
        <v>T1</v>
      </c>
      <c r="N28" s="93">
        <f t="shared" si="2"/>
        <v>29</v>
      </c>
      <c r="O28" s="106">
        <f t="shared" si="3"/>
        <v>27370.199999999997</v>
      </c>
      <c r="P28" s="93" t="str">
        <f t="shared" si="4"/>
        <v>Dins Periode Legal</v>
      </c>
      <c r="Q28" s="93" t="str">
        <f t="shared" si="5"/>
        <v>T1 - Dins Periode Legal</v>
      </c>
      <c r="R28" s="93" t="str">
        <f t="shared" si="6"/>
        <v>T1 - Import Total</v>
      </c>
      <c r="S28" s="110">
        <f t="shared" si="8"/>
        <v>0.12472858515388868</v>
      </c>
      <c r="T28" s="107">
        <f t="shared" si="7"/>
        <v>1</v>
      </c>
    </row>
    <row r="29" spans="2:38" s="91" customFormat="1" x14ac:dyDescent="0.25">
      <c r="B29" s="90"/>
      <c r="C29" s="95">
        <v>43452</v>
      </c>
      <c r="D29" s="95">
        <v>43480</v>
      </c>
      <c r="F29" s="91">
        <v>322</v>
      </c>
      <c r="H29" s="96" t="s">
        <v>322</v>
      </c>
      <c r="I29" s="97">
        <v>41001242</v>
      </c>
      <c r="J29" s="91" t="s">
        <v>228</v>
      </c>
      <c r="K29" s="94">
        <v>73.540000000000006</v>
      </c>
      <c r="L29" s="104">
        <f t="shared" si="0"/>
        <v>1</v>
      </c>
      <c r="M29" s="105" t="str">
        <f t="shared" si="1"/>
        <v>T1</v>
      </c>
      <c r="N29" s="93">
        <f t="shared" si="2"/>
        <v>28</v>
      </c>
      <c r="O29" s="106">
        <f t="shared" si="3"/>
        <v>2059.1200000000003</v>
      </c>
      <c r="P29" s="93" t="str">
        <f t="shared" si="4"/>
        <v>Dins Periode Legal</v>
      </c>
      <c r="Q29" s="93" t="str">
        <f t="shared" si="5"/>
        <v>T1 - Dins Periode Legal</v>
      </c>
      <c r="R29" s="93" t="str">
        <f t="shared" si="6"/>
        <v>T1 - Import Total</v>
      </c>
      <c r="S29" s="110">
        <f t="shared" si="8"/>
        <v>9.3836042214552797E-3</v>
      </c>
      <c r="T29" s="107">
        <f t="shared" si="7"/>
        <v>1</v>
      </c>
    </row>
    <row r="30" spans="2:38" s="91" customFormat="1" x14ac:dyDescent="0.25">
      <c r="B30" s="90"/>
      <c r="C30" s="95">
        <v>43452</v>
      </c>
      <c r="D30" s="95">
        <v>43480</v>
      </c>
      <c r="F30" s="91">
        <v>327</v>
      </c>
      <c r="H30" s="96" t="s">
        <v>331</v>
      </c>
      <c r="I30" s="97">
        <v>40003006</v>
      </c>
      <c r="J30" s="91" t="s">
        <v>191</v>
      </c>
      <c r="K30" s="94">
        <v>6054.84</v>
      </c>
      <c r="L30" s="104">
        <f t="shared" si="0"/>
        <v>1</v>
      </c>
      <c r="M30" s="105" t="str">
        <f t="shared" si="1"/>
        <v>T1</v>
      </c>
      <c r="N30" s="93">
        <f t="shared" si="2"/>
        <v>28</v>
      </c>
      <c r="O30" s="106">
        <f t="shared" si="3"/>
        <v>169535.52000000002</v>
      </c>
      <c r="P30" s="93" t="str">
        <f t="shared" si="4"/>
        <v>Dins Periode Legal</v>
      </c>
      <c r="Q30" s="93" t="str">
        <f t="shared" si="5"/>
        <v>T1 - Dins Periode Legal</v>
      </c>
      <c r="R30" s="93" t="str">
        <f t="shared" si="6"/>
        <v>T1 - Import Total</v>
      </c>
      <c r="S30" s="110">
        <f t="shared" si="8"/>
        <v>0.77258936883650098</v>
      </c>
      <c r="T30" s="107">
        <f t="shared" si="7"/>
        <v>1</v>
      </c>
    </row>
    <row r="31" spans="2:38" s="91" customFormat="1" x14ac:dyDescent="0.25">
      <c r="B31" s="90"/>
      <c r="C31" s="95">
        <v>43452</v>
      </c>
      <c r="D31" s="95">
        <v>43480</v>
      </c>
      <c r="F31" s="91">
        <v>328</v>
      </c>
      <c r="H31" s="96" t="s">
        <v>332</v>
      </c>
      <c r="I31" s="97">
        <v>41007530</v>
      </c>
      <c r="J31" s="91" t="s">
        <v>51</v>
      </c>
      <c r="K31" s="94">
        <v>266.19</v>
      </c>
      <c r="L31" s="104">
        <f t="shared" si="0"/>
        <v>1</v>
      </c>
      <c r="M31" s="105" t="str">
        <f t="shared" si="1"/>
        <v>T1</v>
      </c>
      <c r="N31" s="93">
        <f t="shared" si="2"/>
        <v>28</v>
      </c>
      <c r="O31" s="106">
        <f t="shared" si="3"/>
        <v>7453.32</v>
      </c>
      <c r="P31" s="93" t="str">
        <f t="shared" si="4"/>
        <v>Dins Periode Legal</v>
      </c>
      <c r="Q31" s="93" t="str">
        <f t="shared" si="5"/>
        <v>T1 - Dins Periode Legal</v>
      </c>
      <c r="R31" s="93" t="str">
        <f t="shared" si="6"/>
        <v>T1 - Import Total</v>
      </c>
      <c r="S31" s="110">
        <f t="shared" si="8"/>
        <v>3.3965482835316571E-2</v>
      </c>
      <c r="T31" s="107">
        <f t="shared" si="7"/>
        <v>1</v>
      </c>
    </row>
    <row r="32" spans="2:38" s="91" customFormat="1" x14ac:dyDescent="0.25">
      <c r="B32" s="90"/>
      <c r="C32" s="95">
        <v>43453</v>
      </c>
      <c r="D32" s="95">
        <v>43495</v>
      </c>
      <c r="F32" s="91">
        <v>595</v>
      </c>
      <c r="H32" s="96" t="s">
        <v>387</v>
      </c>
      <c r="I32" s="97">
        <v>41007440</v>
      </c>
      <c r="J32" s="91" t="s">
        <v>40</v>
      </c>
      <c r="K32" s="94">
        <v>94.74</v>
      </c>
      <c r="L32" s="104">
        <f t="shared" si="0"/>
        <v>1</v>
      </c>
      <c r="M32" s="105" t="str">
        <f t="shared" si="1"/>
        <v>T1</v>
      </c>
      <c r="N32" s="93">
        <f t="shared" si="2"/>
        <v>42</v>
      </c>
      <c r="O32" s="106">
        <f t="shared" si="3"/>
        <v>3979.08</v>
      </c>
      <c r="P32" s="93" t="str">
        <f t="shared" si="4"/>
        <v>Fora Periode Legal</v>
      </c>
      <c r="Q32" s="93" t="str">
        <f t="shared" si="5"/>
        <v>T1 - Fora Periode Legal</v>
      </c>
      <c r="R32" s="93" t="str">
        <f t="shared" si="6"/>
        <v>T1 - Import Total</v>
      </c>
      <c r="S32" s="110">
        <f t="shared" si="8"/>
        <v>1.813304318617092E-2</v>
      </c>
      <c r="T32" s="107">
        <f t="shared" si="7"/>
        <v>1</v>
      </c>
    </row>
    <row r="33" spans="2:20" s="91" customFormat="1" x14ac:dyDescent="0.25">
      <c r="B33" s="90"/>
      <c r="C33" s="95">
        <v>43454</v>
      </c>
      <c r="D33" s="95">
        <v>43480</v>
      </c>
      <c r="F33" s="91">
        <v>318</v>
      </c>
      <c r="H33" s="96" t="s">
        <v>316</v>
      </c>
      <c r="I33" s="97">
        <v>41002557</v>
      </c>
      <c r="J33" s="91" t="s">
        <v>34</v>
      </c>
      <c r="K33" s="94">
        <v>15.46</v>
      </c>
      <c r="L33" s="104">
        <f t="shared" si="0"/>
        <v>1</v>
      </c>
      <c r="M33" s="105" t="str">
        <f t="shared" si="1"/>
        <v>T1</v>
      </c>
      <c r="N33" s="93">
        <f t="shared" si="2"/>
        <v>26</v>
      </c>
      <c r="O33" s="106">
        <f t="shared" si="3"/>
        <v>401.96000000000004</v>
      </c>
      <c r="P33" s="93" t="str">
        <f t="shared" si="4"/>
        <v>Dins Periode Legal</v>
      </c>
      <c r="Q33" s="93" t="str">
        <f t="shared" si="5"/>
        <v>T1 - Dins Periode Legal</v>
      </c>
      <c r="R33" s="93" t="str">
        <f t="shared" si="6"/>
        <v>T1 - Import Total</v>
      </c>
      <c r="S33" s="110">
        <f t="shared" si="8"/>
        <v>1.8317696651269297E-3</v>
      </c>
      <c r="T33" s="107">
        <f t="shared" si="7"/>
        <v>1</v>
      </c>
    </row>
    <row r="34" spans="2:20" s="91" customFormat="1" x14ac:dyDescent="0.25">
      <c r="B34" s="90"/>
      <c r="C34" s="95">
        <v>43454</v>
      </c>
      <c r="D34" s="95">
        <v>43480</v>
      </c>
      <c r="F34" s="91">
        <v>320</v>
      </c>
      <c r="H34" s="96" t="s">
        <v>318</v>
      </c>
      <c r="I34" s="97">
        <v>41002511</v>
      </c>
      <c r="J34" s="91" t="s">
        <v>205</v>
      </c>
      <c r="K34" s="94">
        <v>36.74</v>
      </c>
      <c r="L34" s="104">
        <f t="shared" si="0"/>
        <v>1</v>
      </c>
      <c r="M34" s="105" t="str">
        <f t="shared" si="1"/>
        <v>T1</v>
      </c>
      <c r="N34" s="93">
        <f t="shared" si="2"/>
        <v>26</v>
      </c>
      <c r="O34" s="106">
        <f t="shared" si="3"/>
        <v>955.24</v>
      </c>
      <c r="P34" s="93" t="str">
        <f t="shared" si="4"/>
        <v>Dins Periode Legal</v>
      </c>
      <c r="Q34" s="93" t="str">
        <f t="shared" si="5"/>
        <v>T1 - Dins Periode Legal</v>
      </c>
      <c r="R34" s="93" t="str">
        <f t="shared" si="6"/>
        <v>T1 - Import Total</v>
      </c>
      <c r="S34" s="110">
        <f t="shared" si="8"/>
        <v>4.3531188549006082E-3</v>
      </c>
      <c r="T34" s="107">
        <f t="shared" si="7"/>
        <v>1</v>
      </c>
    </row>
    <row r="35" spans="2:20" s="91" customFormat="1" x14ac:dyDescent="0.25">
      <c r="B35" s="90"/>
      <c r="C35" s="95">
        <v>43454</v>
      </c>
      <c r="D35" s="95">
        <v>43480</v>
      </c>
      <c r="F35" s="91">
        <v>323</v>
      </c>
      <c r="H35" s="96" t="s">
        <v>323</v>
      </c>
      <c r="I35" s="97">
        <v>40001800</v>
      </c>
      <c r="J35" s="91" t="s">
        <v>99</v>
      </c>
      <c r="K35" s="94">
        <v>1395.37</v>
      </c>
      <c r="L35" s="104">
        <f t="shared" si="0"/>
        <v>1</v>
      </c>
      <c r="M35" s="105" t="str">
        <f t="shared" si="1"/>
        <v>T1</v>
      </c>
      <c r="N35" s="93">
        <f t="shared" si="2"/>
        <v>26</v>
      </c>
      <c r="O35" s="106">
        <f t="shared" si="3"/>
        <v>36279.619999999995</v>
      </c>
      <c r="P35" s="93" t="str">
        <f t="shared" si="4"/>
        <v>Dins Periode Legal</v>
      </c>
      <c r="Q35" s="93" t="str">
        <f t="shared" si="5"/>
        <v>T1 - Dins Periode Legal</v>
      </c>
      <c r="R35" s="93" t="str">
        <f t="shared" si="6"/>
        <v>T1 - Import Total</v>
      </c>
      <c r="S35" s="110">
        <f t="shared" si="8"/>
        <v>0.16532965314541809</v>
      </c>
      <c r="T35" s="107">
        <f t="shared" si="7"/>
        <v>1</v>
      </c>
    </row>
    <row r="36" spans="2:20" s="91" customFormat="1" x14ac:dyDescent="0.25">
      <c r="B36" s="90"/>
      <c r="C36" s="95">
        <v>43454</v>
      </c>
      <c r="D36" s="95">
        <v>43480</v>
      </c>
      <c r="F36" s="91">
        <v>325</v>
      </c>
      <c r="H36" s="96" t="s">
        <v>326</v>
      </c>
      <c r="I36" s="97">
        <v>40000311</v>
      </c>
      <c r="J36" s="91" t="s">
        <v>327</v>
      </c>
      <c r="K36" s="94">
        <v>14483.7</v>
      </c>
      <c r="L36" s="104">
        <f t="shared" si="0"/>
        <v>1</v>
      </c>
      <c r="M36" s="105" t="str">
        <f t="shared" si="1"/>
        <v>T1</v>
      </c>
      <c r="N36" s="93">
        <f t="shared" si="2"/>
        <v>26</v>
      </c>
      <c r="O36" s="106">
        <f t="shared" si="3"/>
        <v>376576.2</v>
      </c>
      <c r="P36" s="93" t="str">
        <f t="shared" si="4"/>
        <v>Dins Periode Legal</v>
      </c>
      <c r="Q36" s="93" t="str">
        <f t="shared" si="5"/>
        <v>T1 - Dins Periode Legal</v>
      </c>
      <c r="R36" s="93" t="str">
        <f t="shared" si="6"/>
        <v>T1 - Import Total</v>
      </c>
      <c r="S36" s="110">
        <f t="shared" si="8"/>
        <v>1.7160932922897099</v>
      </c>
      <c r="T36" s="107">
        <f t="shared" si="7"/>
        <v>1</v>
      </c>
    </row>
    <row r="37" spans="2:20" s="91" customFormat="1" x14ac:dyDescent="0.25">
      <c r="B37" s="90"/>
      <c r="C37" s="95">
        <v>43454</v>
      </c>
      <c r="D37" s="95">
        <v>43480</v>
      </c>
      <c r="F37" s="91">
        <v>331</v>
      </c>
      <c r="H37" s="96" t="s">
        <v>335</v>
      </c>
      <c r="I37" s="97">
        <v>40001800</v>
      </c>
      <c r="J37" s="91" t="s">
        <v>99</v>
      </c>
      <c r="K37" s="94">
        <v>2674.23</v>
      </c>
      <c r="L37" s="104">
        <f t="shared" si="0"/>
        <v>1</v>
      </c>
      <c r="M37" s="105" t="str">
        <f t="shared" si="1"/>
        <v>T1</v>
      </c>
      <c r="N37" s="93">
        <f t="shared" si="2"/>
        <v>26</v>
      </c>
      <c r="O37" s="106">
        <f t="shared" si="3"/>
        <v>69529.98</v>
      </c>
      <c r="P37" s="93" t="str">
        <f t="shared" si="4"/>
        <v>Dins Periode Legal</v>
      </c>
      <c r="Q37" s="93" t="str">
        <f t="shared" si="5"/>
        <v>T1 - Dins Periode Legal</v>
      </c>
      <c r="R37" s="93" t="str">
        <f t="shared" si="6"/>
        <v>T1 - Import Total</v>
      </c>
      <c r="S37" s="110">
        <f t="shared" si="8"/>
        <v>0.31685468250791649</v>
      </c>
      <c r="T37" s="107">
        <f t="shared" si="7"/>
        <v>1</v>
      </c>
    </row>
    <row r="38" spans="2:20" s="91" customFormat="1" x14ac:dyDescent="0.25">
      <c r="B38" s="90"/>
      <c r="C38" s="95">
        <v>43455</v>
      </c>
      <c r="D38" s="95">
        <v>43480</v>
      </c>
      <c r="F38" s="91">
        <v>314</v>
      </c>
      <c r="H38" s="96" t="s">
        <v>311</v>
      </c>
      <c r="I38" s="97">
        <v>40002950</v>
      </c>
      <c r="J38" s="91" t="s">
        <v>22</v>
      </c>
      <c r="K38" s="94">
        <v>169.4</v>
      </c>
      <c r="L38" s="104">
        <f t="shared" si="0"/>
        <v>1</v>
      </c>
      <c r="M38" s="105" t="str">
        <f t="shared" si="1"/>
        <v>T1</v>
      </c>
      <c r="N38" s="93">
        <f t="shared" si="2"/>
        <v>25</v>
      </c>
      <c r="O38" s="106">
        <f t="shared" si="3"/>
        <v>4235</v>
      </c>
      <c r="P38" s="93" t="str">
        <f t="shared" si="4"/>
        <v>Dins Periode Legal</v>
      </c>
      <c r="Q38" s="93" t="str">
        <f t="shared" si="5"/>
        <v>T1 - Dins Periode Legal</v>
      </c>
      <c r="R38" s="93" t="str">
        <f t="shared" si="6"/>
        <v>T1 - Import Total</v>
      </c>
      <c r="S38" s="110">
        <f t="shared" si="8"/>
        <v>1.9299294785084457E-2</v>
      </c>
      <c r="T38" s="107">
        <f t="shared" si="7"/>
        <v>1</v>
      </c>
    </row>
    <row r="39" spans="2:20" s="91" customFormat="1" x14ac:dyDescent="0.25">
      <c r="B39" s="90"/>
      <c r="C39" s="95">
        <v>43455</v>
      </c>
      <c r="D39" s="95">
        <v>43480</v>
      </c>
      <c r="F39" s="91">
        <v>337</v>
      </c>
      <c r="H39" s="96" t="s">
        <v>344</v>
      </c>
      <c r="I39" s="97">
        <v>41005150</v>
      </c>
      <c r="J39" s="91" t="s">
        <v>30</v>
      </c>
      <c r="K39" s="94">
        <v>396.28</v>
      </c>
      <c r="L39" s="104">
        <f t="shared" si="0"/>
        <v>1</v>
      </c>
      <c r="M39" s="105" t="str">
        <f t="shared" si="1"/>
        <v>T1</v>
      </c>
      <c r="N39" s="93">
        <f t="shared" si="2"/>
        <v>25</v>
      </c>
      <c r="O39" s="106">
        <f t="shared" si="3"/>
        <v>9907</v>
      </c>
      <c r="P39" s="93" t="str">
        <f t="shared" si="4"/>
        <v>Dins Periode Legal</v>
      </c>
      <c r="Q39" s="93" t="str">
        <f t="shared" si="5"/>
        <v>T1 - Dins Periode Legal</v>
      </c>
      <c r="R39" s="93" t="str">
        <f t="shared" si="6"/>
        <v>T1 - Import Total</v>
      </c>
      <c r="S39" s="110">
        <f t="shared" si="8"/>
        <v>4.5147134223336882E-2</v>
      </c>
      <c r="T39" s="107">
        <f t="shared" si="7"/>
        <v>1</v>
      </c>
    </row>
    <row r="40" spans="2:20" s="91" customFormat="1" x14ac:dyDescent="0.25">
      <c r="B40" s="90"/>
      <c r="C40" s="95">
        <v>43458</v>
      </c>
      <c r="D40" s="95">
        <v>43495</v>
      </c>
      <c r="F40" s="91">
        <v>573</v>
      </c>
      <c r="H40" s="96" t="s">
        <v>363</v>
      </c>
      <c r="I40" s="97">
        <v>41002895</v>
      </c>
      <c r="J40" s="91" t="s">
        <v>211</v>
      </c>
      <c r="K40" s="94">
        <v>3033.95</v>
      </c>
      <c r="L40" s="104">
        <f t="shared" si="0"/>
        <v>1</v>
      </c>
      <c r="M40" s="105" t="str">
        <f t="shared" si="1"/>
        <v>T1</v>
      </c>
      <c r="N40" s="93">
        <f t="shared" si="2"/>
        <v>37</v>
      </c>
      <c r="O40" s="106">
        <f t="shared" si="3"/>
        <v>112256.15</v>
      </c>
      <c r="P40" s="93" t="str">
        <f t="shared" si="4"/>
        <v>Fora Periode Legal</v>
      </c>
      <c r="Q40" s="93" t="str">
        <f t="shared" si="5"/>
        <v>T1 - Fora Periode Legal</v>
      </c>
      <c r="R40" s="93" t="str">
        <f t="shared" si="6"/>
        <v>T1 - Import Total</v>
      </c>
      <c r="S40" s="110">
        <f t="shared" si="8"/>
        <v>0.51156187255930541</v>
      </c>
      <c r="T40" s="107">
        <f t="shared" si="7"/>
        <v>1</v>
      </c>
    </row>
    <row r="41" spans="2:20" s="91" customFormat="1" x14ac:dyDescent="0.25">
      <c r="B41" s="90"/>
      <c r="C41" s="95">
        <v>43458</v>
      </c>
      <c r="D41" s="95">
        <v>43495</v>
      </c>
      <c r="F41" s="91">
        <v>578</v>
      </c>
      <c r="H41" s="96" t="s">
        <v>368</v>
      </c>
      <c r="I41" s="97">
        <v>41000115</v>
      </c>
      <c r="J41" s="91" t="s">
        <v>106</v>
      </c>
      <c r="K41" s="94">
        <v>159.5</v>
      </c>
      <c r="L41" s="104">
        <f t="shared" si="0"/>
        <v>1</v>
      </c>
      <c r="M41" s="105" t="str">
        <f t="shared" si="1"/>
        <v>T1</v>
      </c>
      <c r="N41" s="93">
        <f t="shared" si="2"/>
        <v>37</v>
      </c>
      <c r="O41" s="106">
        <f t="shared" si="3"/>
        <v>5901.5</v>
      </c>
      <c r="P41" s="93" t="str">
        <f t="shared" si="4"/>
        <v>Fora Periode Legal</v>
      </c>
      <c r="Q41" s="93" t="str">
        <f t="shared" si="5"/>
        <v>T1 - Fora Periode Legal</v>
      </c>
      <c r="R41" s="93" t="str">
        <f t="shared" si="6"/>
        <v>T1 - Import Total</v>
      </c>
      <c r="S41" s="110">
        <f t="shared" si="8"/>
        <v>2.6893692603111193E-2</v>
      </c>
      <c r="T41" s="107">
        <f t="shared" si="7"/>
        <v>1</v>
      </c>
    </row>
    <row r="42" spans="2:20" s="91" customFormat="1" x14ac:dyDescent="0.25">
      <c r="B42" s="90"/>
      <c r="C42" s="95">
        <v>43458</v>
      </c>
      <c r="D42" s="95">
        <v>43495</v>
      </c>
      <c r="F42" s="91">
        <v>590</v>
      </c>
      <c r="H42" s="96" t="s">
        <v>382</v>
      </c>
      <c r="I42" s="97">
        <v>41002895</v>
      </c>
      <c r="J42" s="91" t="s">
        <v>211</v>
      </c>
      <c r="K42" s="94">
        <v>5565.58</v>
      </c>
      <c r="L42" s="104">
        <f t="shared" si="0"/>
        <v>1</v>
      </c>
      <c r="M42" s="105" t="str">
        <f t="shared" si="1"/>
        <v>T1</v>
      </c>
      <c r="N42" s="93">
        <f t="shared" si="2"/>
        <v>37</v>
      </c>
      <c r="O42" s="106">
        <f t="shared" si="3"/>
        <v>205926.46</v>
      </c>
      <c r="P42" s="93" t="str">
        <f t="shared" si="4"/>
        <v>Fora Periode Legal</v>
      </c>
      <c r="Q42" s="93" t="str">
        <f t="shared" si="5"/>
        <v>T1 - Fora Periode Legal</v>
      </c>
      <c r="R42" s="93" t="str">
        <f t="shared" si="6"/>
        <v>T1 - Import Total</v>
      </c>
      <c r="S42" s="110">
        <f t="shared" si="8"/>
        <v>0.93842631773055551</v>
      </c>
      <c r="T42" s="107">
        <f t="shared" si="7"/>
        <v>1</v>
      </c>
    </row>
    <row r="43" spans="2:20" s="91" customFormat="1" x14ac:dyDescent="0.25">
      <c r="B43" s="90"/>
      <c r="C43" s="95">
        <v>43461</v>
      </c>
      <c r="D43" s="95">
        <v>43495</v>
      </c>
      <c r="F43" s="91">
        <v>599</v>
      </c>
      <c r="H43" s="96" t="s">
        <v>391</v>
      </c>
      <c r="I43" s="97">
        <v>40001800</v>
      </c>
      <c r="J43" s="91" t="s">
        <v>99</v>
      </c>
      <c r="K43" s="94">
        <v>1703.05</v>
      </c>
      <c r="L43" s="104">
        <f t="shared" si="0"/>
        <v>1</v>
      </c>
      <c r="M43" s="105" t="str">
        <f t="shared" si="1"/>
        <v>T1</v>
      </c>
      <c r="N43" s="93">
        <f t="shared" si="2"/>
        <v>34</v>
      </c>
      <c r="O43" s="106">
        <f t="shared" si="3"/>
        <v>57903.7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8"/>
        <v>0.26387262702410735</v>
      </c>
      <c r="T43" s="107">
        <f t="shared" si="7"/>
        <v>1</v>
      </c>
    </row>
    <row r="44" spans="2:20" s="91" customFormat="1" x14ac:dyDescent="0.25">
      <c r="B44" s="90"/>
      <c r="C44" s="95">
        <v>43461</v>
      </c>
      <c r="D44" s="95">
        <v>43495</v>
      </c>
      <c r="F44" s="91">
        <v>602</v>
      </c>
      <c r="H44" s="96" t="s">
        <v>396</v>
      </c>
      <c r="I44" s="97">
        <v>41000315</v>
      </c>
      <c r="J44" s="91" t="s">
        <v>226</v>
      </c>
      <c r="K44" s="94">
        <v>1004.3</v>
      </c>
      <c r="L44" s="104">
        <f t="shared" si="0"/>
        <v>1</v>
      </c>
      <c r="M44" s="105" t="str">
        <f t="shared" si="1"/>
        <v>T1</v>
      </c>
      <c r="N44" s="93">
        <f t="shared" si="2"/>
        <v>34</v>
      </c>
      <c r="O44" s="106">
        <f t="shared" si="3"/>
        <v>34146.199999999997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8"/>
        <v>0.1556074568100238</v>
      </c>
      <c r="T44" s="107">
        <f t="shared" si="7"/>
        <v>1</v>
      </c>
    </row>
    <row r="45" spans="2:20" s="91" customFormat="1" x14ac:dyDescent="0.25">
      <c r="B45" s="90"/>
      <c r="C45" s="95">
        <v>43461</v>
      </c>
      <c r="D45" s="95">
        <v>43495</v>
      </c>
      <c r="F45" s="91">
        <v>606</v>
      </c>
      <c r="H45" s="96" t="s">
        <v>401</v>
      </c>
      <c r="I45" s="97">
        <v>41001146</v>
      </c>
      <c r="J45" s="91" t="s">
        <v>402</v>
      </c>
      <c r="K45" s="94">
        <v>5445</v>
      </c>
      <c r="L45" s="104">
        <f t="shared" si="0"/>
        <v>1</v>
      </c>
      <c r="M45" s="105" t="str">
        <f t="shared" si="1"/>
        <v>T1</v>
      </c>
      <c r="N45" s="93">
        <f t="shared" si="2"/>
        <v>34</v>
      </c>
      <c r="O45" s="106">
        <f t="shared" si="3"/>
        <v>185130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8"/>
        <v>0.84365488631940611</v>
      </c>
      <c r="T45" s="107">
        <f t="shared" si="7"/>
        <v>1</v>
      </c>
    </row>
    <row r="46" spans="2:20" s="91" customFormat="1" x14ac:dyDescent="0.25">
      <c r="B46" s="90"/>
      <c r="C46" s="95">
        <v>43462</v>
      </c>
      <c r="D46" s="95">
        <v>43495</v>
      </c>
      <c r="F46" s="91">
        <v>593</v>
      </c>
      <c r="H46" s="96" t="s">
        <v>385</v>
      </c>
      <c r="I46" s="97">
        <v>40002800</v>
      </c>
      <c r="J46" s="91" t="s">
        <v>37</v>
      </c>
      <c r="K46" s="94">
        <v>1.39</v>
      </c>
      <c r="L46" s="104">
        <f t="shared" si="0"/>
        <v>1</v>
      </c>
      <c r="M46" s="105" t="str">
        <f t="shared" si="1"/>
        <v>T1</v>
      </c>
      <c r="N46" s="93">
        <f t="shared" si="2"/>
        <v>33</v>
      </c>
      <c r="O46" s="106">
        <f t="shared" si="3"/>
        <v>45.87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8"/>
        <v>2.0903392013974591E-4</v>
      </c>
      <c r="T46" s="107">
        <f t="shared" si="7"/>
        <v>1</v>
      </c>
    </row>
    <row r="47" spans="2:20" s="91" customFormat="1" x14ac:dyDescent="0.25">
      <c r="B47" s="90"/>
      <c r="C47" s="95">
        <v>43464</v>
      </c>
      <c r="D47" s="95">
        <v>43495</v>
      </c>
      <c r="F47" s="91">
        <v>579</v>
      </c>
      <c r="H47" s="96" t="s">
        <v>369</v>
      </c>
      <c r="I47" s="97">
        <v>40001505</v>
      </c>
      <c r="J47" s="91" t="s">
        <v>225</v>
      </c>
      <c r="K47" s="94">
        <v>116.55</v>
      </c>
      <c r="L47" s="104">
        <f t="shared" si="0"/>
        <v>1</v>
      </c>
      <c r="M47" s="105" t="str">
        <f t="shared" si="1"/>
        <v>T1</v>
      </c>
      <c r="N47" s="93">
        <f t="shared" si="2"/>
        <v>31</v>
      </c>
      <c r="O47" s="106">
        <f t="shared" si="3"/>
        <v>3613.0499999999997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8"/>
        <v>1.6465009922845192E-2</v>
      </c>
      <c r="T47" s="107">
        <f t="shared" si="7"/>
        <v>1</v>
      </c>
    </row>
    <row r="48" spans="2:20" s="91" customFormat="1" x14ac:dyDescent="0.25">
      <c r="B48" s="90"/>
      <c r="C48" s="95">
        <v>43464</v>
      </c>
      <c r="D48" s="95">
        <v>43495</v>
      </c>
      <c r="F48" s="91">
        <v>580</v>
      </c>
      <c r="H48" s="96" t="s">
        <v>371</v>
      </c>
      <c r="I48" s="97">
        <v>41002153</v>
      </c>
      <c r="J48" s="91" t="s">
        <v>372</v>
      </c>
      <c r="K48" s="94">
        <v>6085.45</v>
      </c>
      <c r="L48" s="104">
        <f t="shared" si="0"/>
        <v>1</v>
      </c>
      <c r="M48" s="105" t="str">
        <f t="shared" si="1"/>
        <v>T1</v>
      </c>
      <c r="N48" s="93">
        <f t="shared" si="2"/>
        <v>31</v>
      </c>
      <c r="O48" s="106">
        <f t="shared" si="3"/>
        <v>188648.94999999998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8"/>
        <v>0.85969107365918729</v>
      </c>
      <c r="T48" s="107">
        <f t="shared" si="7"/>
        <v>1</v>
      </c>
    </row>
    <row r="49" spans="2:20" s="91" customFormat="1" x14ac:dyDescent="0.25">
      <c r="B49" s="90"/>
      <c r="C49" s="95">
        <v>43464</v>
      </c>
      <c r="D49" s="95">
        <v>43495</v>
      </c>
      <c r="F49" s="91">
        <v>583</v>
      </c>
      <c r="H49" s="96" t="s">
        <v>375</v>
      </c>
      <c r="I49" s="97">
        <v>41002908</v>
      </c>
      <c r="J49" s="91" t="s">
        <v>41</v>
      </c>
      <c r="K49" s="94">
        <v>907.5</v>
      </c>
      <c r="L49" s="104">
        <f t="shared" si="0"/>
        <v>1</v>
      </c>
      <c r="M49" s="105" t="str">
        <f t="shared" si="1"/>
        <v>T1</v>
      </c>
      <c r="N49" s="93">
        <f t="shared" si="2"/>
        <v>31</v>
      </c>
      <c r="O49" s="106">
        <f t="shared" si="3"/>
        <v>28132.5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8"/>
        <v>0.12820245821520387</v>
      </c>
      <c r="T49" s="107">
        <f t="shared" si="7"/>
        <v>1</v>
      </c>
    </row>
    <row r="50" spans="2:20" s="91" customFormat="1" x14ac:dyDescent="0.25">
      <c r="B50" s="90"/>
      <c r="C50" s="95">
        <v>43464</v>
      </c>
      <c r="D50" s="95">
        <v>43495</v>
      </c>
      <c r="F50" s="91">
        <v>591</v>
      </c>
      <c r="H50" s="96" t="s">
        <v>383</v>
      </c>
      <c r="I50" s="97">
        <v>40000100</v>
      </c>
      <c r="J50" s="91" t="s">
        <v>16</v>
      </c>
      <c r="K50" s="94">
        <v>18.66</v>
      </c>
      <c r="L50" s="104">
        <f t="shared" si="0"/>
        <v>1</v>
      </c>
      <c r="M50" s="105" t="str">
        <f t="shared" si="1"/>
        <v>T1</v>
      </c>
      <c r="N50" s="93">
        <f t="shared" si="2"/>
        <v>31</v>
      </c>
      <c r="O50" s="106">
        <f t="shared" si="3"/>
        <v>578.46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8"/>
        <v>2.6360968267721261E-3</v>
      </c>
      <c r="T50" s="107">
        <f t="shared" si="7"/>
        <v>1</v>
      </c>
    </row>
    <row r="51" spans="2:20" s="91" customFormat="1" x14ac:dyDescent="0.25">
      <c r="B51" s="90"/>
      <c r="C51" s="95">
        <v>43464</v>
      </c>
      <c r="D51" s="95">
        <v>43495</v>
      </c>
      <c r="F51" s="91">
        <v>597</v>
      </c>
      <c r="H51" s="96" t="s">
        <v>389</v>
      </c>
      <c r="I51" s="97">
        <v>41001249</v>
      </c>
      <c r="J51" s="91" t="s">
        <v>19</v>
      </c>
      <c r="K51" s="94">
        <v>373.89</v>
      </c>
      <c r="L51" s="104">
        <f t="shared" si="0"/>
        <v>1</v>
      </c>
      <c r="M51" s="105" t="str">
        <f t="shared" si="1"/>
        <v>T1</v>
      </c>
      <c r="N51" s="93">
        <f t="shared" si="2"/>
        <v>31</v>
      </c>
      <c r="O51" s="106">
        <f t="shared" si="3"/>
        <v>11590.59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8"/>
        <v>5.2819412784663997E-2</v>
      </c>
      <c r="T51" s="107">
        <f t="shared" si="7"/>
        <v>1</v>
      </c>
    </row>
    <row r="52" spans="2:20" s="91" customFormat="1" x14ac:dyDescent="0.25">
      <c r="B52" s="90"/>
      <c r="C52" s="95">
        <v>43464</v>
      </c>
      <c r="D52" s="95">
        <v>43495</v>
      </c>
      <c r="F52" s="91">
        <v>604</v>
      </c>
      <c r="H52" s="96" t="s">
        <v>398</v>
      </c>
      <c r="I52" s="97">
        <v>41002153</v>
      </c>
      <c r="J52" s="91" t="s">
        <v>372</v>
      </c>
      <c r="K52" s="94">
        <v>8905.06</v>
      </c>
      <c r="L52" s="104">
        <f t="shared" si="0"/>
        <v>1</v>
      </c>
      <c r="M52" s="105" t="str">
        <f t="shared" si="1"/>
        <v>T1</v>
      </c>
      <c r="N52" s="93">
        <f t="shared" si="2"/>
        <v>31</v>
      </c>
      <c r="O52" s="106">
        <f t="shared" si="3"/>
        <v>276056.86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8"/>
        <v>1.2580171708582737</v>
      </c>
      <c r="T52" s="107">
        <f t="shared" si="7"/>
        <v>1</v>
      </c>
    </row>
    <row r="53" spans="2:20" s="91" customFormat="1" x14ac:dyDescent="0.25">
      <c r="B53" s="90"/>
      <c r="C53" s="95">
        <v>43465</v>
      </c>
      <c r="D53" s="95">
        <v>43472</v>
      </c>
      <c r="F53" s="91">
        <v>146</v>
      </c>
      <c r="H53" s="96" t="s">
        <v>239</v>
      </c>
      <c r="I53" s="97">
        <v>41002593</v>
      </c>
      <c r="J53" s="91" t="s">
        <v>240</v>
      </c>
      <c r="K53" s="94">
        <v>904.91</v>
      </c>
      <c r="L53" s="104">
        <f t="shared" si="0"/>
        <v>1</v>
      </c>
      <c r="M53" s="105" t="str">
        <f t="shared" si="1"/>
        <v>T1</v>
      </c>
      <c r="N53" s="93">
        <f t="shared" si="2"/>
        <v>7</v>
      </c>
      <c r="O53" s="106">
        <f t="shared" si="3"/>
        <v>6334.37</v>
      </c>
      <c r="P53" s="93" t="str">
        <f t="shared" si="4"/>
        <v>Dins Periode Legal</v>
      </c>
      <c r="Q53" s="93" t="str">
        <f t="shared" si="5"/>
        <v>T1 - Dins Periode Legal</v>
      </c>
      <c r="R53" s="93" t="str">
        <f t="shared" si="6"/>
        <v>T1 - Import Total</v>
      </c>
      <c r="S53" s="110">
        <f t="shared" si="8"/>
        <v>2.8866322056150036E-2</v>
      </c>
      <c r="T53" s="107">
        <f t="shared" si="7"/>
        <v>1</v>
      </c>
    </row>
    <row r="54" spans="2:20" s="91" customFormat="1" x14ac:dyDescent="0.25">
      <c r="B54" s="90"/>
      <c r="C54" s="95">
        <v>43465</v>
      </c>
      <c r="D54" s="95">
        <v>43472</v>
      </c>
      <c r="F54" s="91">
        <v>147</v>
      </c>
      <c r="H54" s="96" t="s">
        <v>241</v>
      </c>
      <c r="I54" s="97">
        <v>41002593</v>
      </c>
      <c r="J54" s="91" t="s">
        <v>240</v>
      </c>
      <c r="K54" s="94">
        <v>2795.5</v>
      </c>
      <c r="L54" s="104">
        <f t="shared" si="0"/>
        <v>1</v>
      </c>
      <c r="M54" s="105" t="str">
        <f t="shared" si="1"/>
        <v>T1</v>
      </c>
      <c r="N54" s="93">
        <f t="shared" si="2"/>
        <v>7</v>
      </c>
      <c r="O54" s="106">
        <f t="shared" si="3"/>
        <v>19568.5</v>
      </c>
      <c r="P54" s="93" t="str">
        <f t="shared" si="4"/>
        <v>Dins Periode Legal</v>
      </c>
      <c r="Q54" s="93" t="str">
        <f t="shared" si="5"/>
        <v>T1 - Dins Periode Legal</v>
      </c>
      <c r="R54" s="93" t="str">
        <f t="shared" si="6"/>
        <v>T1 - Import Total</v>
      </c>
      <c r="S54" s="110">
        <f t="shared" si="8"/>
        <v>8.9175501771410898E-2</v>
      </c>
      <c r="T54" s="107">
        <f t="shared" si="7"/>
        <v>1</v>
      </c>
    </row>
    <row r="55" spans="2:20" s="91" customFormat="1" x14ac:dyDescent="0.25">
      <c r="B55" s="90"/>
      <c r="C55" s="95">
        <v>43465</v>
      </c>
      <c r="D55" s="95">
        <v>43495</v>
      </c>
      <c r="F55" s="91">
        <v>567</v>
      </c>
      <c r="H55" s="96" t="s">
        <v>355</v>
      </c>
      <c r="I55" s="97">
        <v>40000200</v>
      </c>
      <c r="J55" s="91" t="s">
        <v>17</v>
      </c>
      <c r="K55" s="94">
        <v>474.95</v>
      </c>
      <c r="L55" s="104">
        <f t="shared" si="0"/>
        <v>1</v>
      </c>
      <c r="M55" s="105" t="str">
        <f t="shared" si="1"/>
        <v>T1</v>
      </c>
      <c r="N55" s="93">
        <f t="shared" si="2"/>
        <v>30</v>
      </c>
      <c r="O55" s="106">
        <f t="shared" si="3"/>
        <v>14248.5</v>
      </c>
      <c r="P55" s="93" t="str">
        <f t="shared" si="4"/>
        <v>Dins Periode Legal</v>
      </c>
      <c r="Q55" s="93" t="str">
        <f t="shared" si="5"/>
        <v>T1 - Dins Periode Legal</v>
      </c>
      <c r="R55" s="93" t="str">
        <f t="shared" si="6"/>
        <v>T1 - Import Total</v>
      </c>
      <c r="S55" s="110">
        <f t="shared" si="8"/>
        <v>6.4931759562048608E-2</v>
      </c>
      <c r="T55" s="107">
        <f t="shared" si="7"/>
        <v>1</v>
      </c>
    </row>
    <row r="56" spans="2:20" s="91" customFormat="1" x14ac:dyDescent="0.25">
      <c r="B56" s="90"/>
      <c r="C56" s="95">
        <v>43465</v>
      </c>
      <c r="D56" s="95">
        <v>43495</v>
      </c>
      <c r="F56" s="91">
        <v>568</v>
      </c>
      <c r="H56" s="96" t="s">
        <v>356</v>
      </c>
      <c r="I56" s="97">
        <v>41001545</v>
      </c>
      <c r="J56" s="91" t="s">
        <v>154</v>
      </c>
      <c r="K56" s="94">
        <v>123.65</v>
      </c>
      <c r="L56" s="104">
        <f t="shared" si="0"/>
        <v>1</v>
      </c>
      <c r="M56" s="105" t="str">
        <f t="shared" si="1"/>
        <v>T1</v>
      </c>
      <c r="N56" s="93">
        <f t="shared" si="2"/>
        <v>30</v>
      </c>
      <c r="O56" s="106">
        <f t="shared" si="3"/>
        <v>3709.5</v>
      </c>
      <c r="P56" s="93" t="str">
        <f t="shared" si="4"/>
        <v>Dins Periode Legal</v>
      </c>
      <c r="Q56" s="93" t="str">
        <f t="shared" si="5"/>
        <v>T1 - Dins Periode Legal</v>
      </c>
      <c r="R56" s="93" t="str">
        <f t="shared" si="6"/>
        <v>T1 - Import Total</v>
      </c>
      <c r="S56" s="110">
        <f t="shared" si="8"/>
        <v>1.690454167774989E-2</v>
      </c>
      <c r="T56" s="107">
        <f t="shared" si="7"/>
        <v>1</v>
      </c>
    </row>
    <row r="57" spans="2:20" s="91" customFormat="1" x14ac:dyDescent="0.25">
      <c r="B57" s="90"/>
      <c r="C57" s="95">
        <v>43465</v>
      </c>
      <c r="D57" s="95">
        <v>43495</v>
      </c>
      <c r="F57" s="91">
        <v>569</v>
      </c>
      <c r="H57" s="96" t="s">
        <v>358</v>
      </c>
      <c r="I57" s="97">
        <v>41002591</v>
      </c>
      <c r="J57" s="91" t="s">
        <v>169</v>
      </c>
      <c r="K57" s="94">
        <v>108.9</v>
      </c>
      <c r="L57" s="104">
        <f t="shared" si="0"/>
        <v>1</v>
      </c>
      <c r="M57" s="105" t="str">
        <f t="shared" si="1"/>
        <v>T1</v>
      </c>
      <c r="N57" s="93">
        <f t="shared" si="2"/>
        <v>30</v>
      </c>
      <c r="O57" s="106">
        <f t="shared" si="3"/>
        <v>3267</v>
      </c>
      <c r="P57" s="93" t="str">
        <f t="shared" si="4"/>
        <v>Dins Periode Legal</v>
      </c>
      <c r="Q57" s="93" t="str">
        <f t="shared" si="5"/>
        <v>T1 - Dins Periode Legal</v>
      </c>
      <c r="R57" s="93" t="str">
        <f t="shared" si="6"/>
        <v>T1 - Import Total</v>
      </c>
      <c r="S57" s="110">
        <f t="shared" si="8"/>
        <v>1.488802740563658E-2</v>
      </c>
      <c r="T57" s="107">
        <f t="shared" si="7"/>
        <v>1</v>
      </c>
    </row>
    <row r="58" spans="2:20" s="91" customFormat="1" x14ac:dyDescent="0.25">
      <c r="B58" s="90"/>
      <c r="C58" s="95">
        <v>43465</v>
      </c>
      <c r="D58" s="95">
        <v>43495</v>
      </c>
      <c r="F58" s="91">
        <v>570</v>
      </c>
      <c r="H58" s="96" t="s">
        <v>359</v>
      </c>
      <c r="I58" s="97">
        <v>41002591</v>
      </c>
      <c r="J58" s="91" t="s">
        <v>169</v>
      </c>
      <c r="K58" s="94">
        <v>121</v>
      </c>
      <c r="L58" s="104">
        <f t="shared" si="0"/>
        <v>1</v>
      </c>
      <c r="M58" s="105" t="str">
        <f t="shared" si="1"/>
        <v>T1</v>
      </c>
      <c r="N58" s="93">
        <f t="shared" si="2"/>
        <v>30</v>
      </c>
      <c r="O58" s="106">
        <f t="shared" si="3"/>
        <v>3630</v>
      </c>
      <c r="P58" s="93" t="str">
        <f t="shared" si="4"/>
        <v>Dins Periode Legal</v>
      </c>
      <c r="Q58" s="93" t="str">
        <f t="shared" si="5"/>
        <v>T1 - Dins Periode Legal</v>
      </c>
      <c r="R58" s="93" t="str">
        <f t="shared" si="6"/>
        <v>T1 - Import Total</v>
      </c>
      <c r="S58" s="110">
        <f t="shared" si="8"/>
        <v>1.6542252672929535E-2</v>
      </c>
      <c r="T58" s="107">
        <f t="shared" si="7"/>
        <v>1</v>
      </c>
    </row>
    <row r="59" spans="2:20" s="91" customFormat="1" x14ac:dyDescent="0.25">
      <c r="B59" s="90"/>
      <c r="C59" s="95">
        <v>43465</v>
      </c>
      <c r="D59" s="95">
        <v>43495</v>
      </c>
      <c r="F59" s="91">
        <v>571</v>
      </c>
      <c r="H59" s="96" t="s">
        <v>360</v>
      </c>
      <c r="I59" s="97">
        <v>41002591</v>
      </c>
      <c r="J59" s="91" t="s">
        <v>169</v>
      </c>
      <c r="K59" s="94">
        <v>60.5</v>
      </c>
      <c r="L59" s="104">
        <f t="shared" si="0"/>
        <v>1</v>
      </c>
      <c r="M59" s="105" t="str">
        <f t="shared" si="1"/>
        <v>T1</v>
      </c>
      <c r="N59" s="93">
        <f t="shared" si="2"/>
        <v>30</v>
      </c>
      <c r="O59" s="106">
        <f t="shared" si="3"/>
        <v>1815</v>
      </c>
      <c r="P59" s="93" t="str">
        <f t="shared" si="4"/>
        <v>Dins Periode Legal</v>
      </c>
      <c r="Q59" s="93" t="str">
        <f t="shared" si="5"/>
        <v>T1 - Dins Periode Legal</v>
      </c>
      <c r="R59" s="93" t="str">
        <f t="shared" si="6"/>
        <v>T1 - Import Total</v>
      </c>
      <c r="S59" s="110">
        <f t="shared" si="8"/>
        <v>8.2711263364647677E-3</v>
      </c>
      <c r="T59" s="107">
        <f t="shared" si="7"/>
        <v>1</v>
      </c>
    </row>
    <row r="60" spans="2:20" s="91" customFormat="1" x14ac:dyDescent="0.25">
      <c r="B60" s="90"/>
      <c r="C60" s="95">
        <v>43465</v>
      </c>
      <c r="D60" s="95">
        <v>43495</v>
      </c>
      <c r="F60" s="91">
        <v>574</v>
      </c>
      <c r="H60" s="96" t="s">
        <v>364</v>
      </c>
      <c r="I60" s="97">
        <v>41007450</v>
      </c>
      <c r="J60" s="91" t="s">
        <v>26</v>
      </c>
      <c r="K60" s="94">
        <v>159.44999999999999</v>
      </c>
      <c r="L60" s="104">
        <f t="shared" si="0"/>
        <v>1</v>
      </c>
      <c r="M60" s="105" t="str">
        <f t="shared" si="1"/>
        <v>T1</v>
      </c>
      <c r="N60" s="93">
        <f t="shared" si="2"/>
        <v>30</v>
      </c>
      <c r="O60" s="106">
        <f t="shared" si="3"/>
        <v>4783.5</v>
      </c>
      <c r="P60" s="93" t="str">
        <f t="shared" si="4"/>
        <v>Dins Periode Legal</v>
      </c>
      <c r="Q60" s="93" t="str">
        <f t="shared" si="5"/>
        <v>T1 - Dins Periode Legal</v>
      </c>
      <c r="R60" s="93" t="str">
        <f t="shared" si="6"/>
        <v>T1 - Import Total</v>
      </c>
      <c r="S60" s="110">
        <f t="shared" si="8"/>
        <v>2.1798861063624907E-2</v>
      </c>
      <c r="T60" s="107">
        <f t="shared" si="7"/>
        <v>1</v>
      </c>
    </row>
    <row r="61" spans="2:20" s="91" customFormat="1" x14ac:dyDescent="0.25">
      <c r="B61" s="90"/>
      <c r="C61" s="95">
        <v>43465</v>
      </c>
      <c r="D61" s="95">
        <v>43495</v>
      </c>
      <c r="F61" s="91">
        <v>575</v>
      </c>
      <c r="H61" s="96" t="s">
        <v>365</v>
      </c>
      <c r="I61" s="97">
        <v>41001048</v>
      </c>
      <c r="J61" s="91" t="s">
        <v>203</v>
      </c>
      <c r="K61" s="94">
        <v>514.25</v>
      </c>
      <c r="L61" s="104">
        <f t="shared" si="0"/>
        <v>1</v>
      </c>
      <c r="M61" s="105" t="str">
        <f t="shared" si="1"/>
        <v>T1</v>
      </c>
      <c r="N61" s="93">
        <f t="shared" si="2"/>
        <v>30</v>
      </c>
      <c r="O61" s="106">
        <f t="shared" si="3"/>
        <v>15427.5</v>
      </c>
      <c r="P61" s="93" t="str">
        <f t="shared" si="4"/>
        <v>Dins Periode Legal</v>
      </c>
      <c r="Q61" s="93" t="str">
        <f t="shared" si="5"/>
        <v>T1 - Dins Periode Legal</v>
      </c>
      <c r="R61" s="93" t="str">
        <f t="shared" si="6"/>
        <v>T1 - Import Total</v>
      </c>
      <c r="S61" s="110">
        <f t="shared" si="8"/>
        <v>7.0304573859950523E-2</v>
      </c>
      <c r="T61" s="107">
        <f t="shared" si="7"/>
        <v>1</v>
      </c>
    </row>
    <row r="62" spans="2:20" s="91" customFormat="1" x14ac:dyDescent="0.25">
      <c r="B62" s="90"/>
      <c r="C62" s="95">
        <v>43465</v>
      </c>
      <c r="D62" s="95">
        <v>43495</v>
      </c>
      <c r="F62" s="91">
        <v>576</v>
      </c>
      <c r="H62" s="96" t="s">
        <v>366</v>
      </c>
      <c r="I62" s="97">
        <v>41002375</v>
      </c>
      <c r="J62" s="91" t="s">
        <v>32</v>
      </c>
      <c r="K62" s="94">
        <v>123.26</v>
      </c>
      <c r="L62" s="104">
        <f t="shared" si="0"/>
        <v>1</v>
      </c>
      <c r="M62" s="105" t="str">
        <f t="shared" si="1"/>
        <v>T1</v>
      </c>
      <c r="N62" s="93">
        <f t="shared" si="2"/>
        <v>30</v>
      </c>
      <c r="O62" s="106">
        <f t="shared" si="3"/>
        <v>3697.8</v>
      </c>
      <c r="P62" s="93" t="str">
        <f t="shared" si="4"/>
        <v>Dins Periode Legal</v>
      </c>
      <c r="Q62" s="93" t="str">
        <f t="shared" si="5"/>
        <v>T1 - Dins Periode Legal</v>
      </c>
      <c r="R62" s="93" t="str">
        <f t="shared" si="6"/>
        <v>T1 - Import Total</v>
      </c>
      <c r="S62" s="110">
        <f t="shared" si="8"/>
        <v>1.6851223673266896E-2</v>
      </c>
      <c r="T62" s="107">
        <f t="shared" si="7"/>
        <v>1</v>
      </c>
    </row>
    <row r="63" spans="2:20" s="91" customFormat="1" x14ac:dyDescent="0.25">
      <c r="B63" s="90"/>
      <c r="C63" s="95">
        <v>43465</v>
      </c>
      <c r="D63" s="95">
        <v>43495</v>
      </c>
      <c r="F63" s="91">
        <v>577</v>
      </c>
      <c r="H63" s="96" t="s">
        <v>367</v>
      </c>
      <c r="I63" s="97">
        <v>41002557</v>
      </c>
      <c r="J63" s="91" t="s">
        <v>34</v>
      </c>
      <c r="K63" s="94">
        <v>279.69</v>
      </c>
      <c r="L63" s="104">
        <f t="shared" si="0"/>
        <v>1</v>
      </c>
      <c r="M63" s="105" t="str">
        <f t="shared" si="1"/>
        <v>T1</v>
      </c>
      <c r="N63" s="93">
        <f t="shared" si="2"/>
        <v>30</v>
      </c>
      <c r="O63" s="106">
        <f t="shared" si="3"/>
        <v>8390.7000000000007</v>
      </c>
      <c r="P63" s="93" t="str">
        <f t="shared" si="4"/>
        <v>Dins Periode Legal</v>
      </c>
      <c r="Q63" s="93" t="str">
        <f t="shared" si="5"/>
        <v>T1 - Dins Periode Legal</v>
      </c>
      <c r="R63" s="93" t="str">
        <f t="shared" si="6"/>
        <v>T1 - Import Total</v>
      </c>
      <c r="S63" s="110">
        <f t="shared" si="8"/>
        <v>3.8237211984228602E-2</v>
      </c>
      <c r="T63" s="107">
        <f t="shared" si="7"/>
        <v>1</v>
      </c>
    </row>
    <row r="64" spans="2:20" s="91" customFormat="1" x14ac:dyDescent="0.25">
      <c r="B64" s="90"/>
      <c r="C64" s="95">
        <v>43465</v>
      </c>
      <c r="D64" s="95">
        <v>43495</v>
      </c>
      <c r="F64" s="91">
        <v>581</v>
      </c>
      <c r="H64" s="96" t="s">
        <v>373</v>
      </c>
      <c r="I64" s="97">
        <v>41007555</v>
      </c>
      <c r="J64" s="91" t="s">
        <v>111</v>
      </c>
      <c r="K64" s="94">
        <v>540.6</v>
      </c>
      <c r="L64" s="104">
        <f t="shared" si="0"/>
        <v>1</v>
      </c>
      <c r="M64" s="105" t="str">
        <f t="shared" si="1"/>
        <v>T1</v>
      </c>
      <c r="N64" s="93">
        <f t="shared" si="2"/>
        <v>30</v>
      </c>
      <c r="O64" s="106">
        <f t="shared" si="3"/>
        <v>16218</v>
      </c>
      <c r="P64" s="93" t="str">
        <f t="shared" si="4"/>
        <v>Dins Periode Legal</v>
      </c>
      <c r="Q64" s="93" t="str">
        <f t="shared" si="5"/>
        <v>T1 - Dins Periode Legal</v>
      </c>
      <c r="R64" s="93" t="str">
        <f t="shared" si="6"/>
        <v>T1 - Import Total</v>
      </c>
      <c r="S64" s="110">
        <f t="shared" si="8"/>
        <v>7.390695698335295E-2</v>
      </c>
      <c r="T64" s="107">
        <f t="shared" si="7"/>
        <v>1</v>
      </c>
    </row>
    <row r="65" spans="2:20" s="91" customFormat="1" x14ac:dyDescent="0.25">
      <c r="B65" s="90"/>
      <c r="C65" s="95">
        <v>43465</v>
      </c>
      <c r="D65" s="95">
        <v>43495</v>
      </c>
      <c r="F65" s="91">
        <v>582</v>
      </c>
      <c r="H65" s="96" t="s">
        <v>374</v>
      </c>
      <c r="I65" s="97">
        <v>41001247</v>
      </c>
      <c r="J65" s="91" t="s">
        <v>18</v>
      </c>
      <c r="K65" s="94">
        <v>530</v>
      </c>
      <c r="L65" s="104">
        <f t="shared" si="0"/>
        <v>1</v>
      </c>
      <c r="M65" s="105" t="str">
        <f t="shared" si="1"/>
        <v>T1</v>
      </c>
      <c r="N65" s="93">
        <f t="shared" si="2"/>
        <v>30</v>
      </c>
      <c r="O65" s="106">
        <f t="shared" si="3"/>
        <v>15900</v>
      </c>
      <c r="P65" s="93" t="str">
        <f t="shared" si="4"/>
        <v>Dins Periode Legal</v>
      </c>
      <c r="Q65" s="93" t="str">
        <f t="shared" si="5"/>
        <v>T1 - Dins Periode Legal</v>
      </c>
      <c r="R65" s="93" t="str">
        <f t="shared" si="6"/>
        <v>T1 - Import Total</v>
      </c>
      <c r="S65" s="110">
        <f t="shared" si="8"/>
        <v>7.2457800964071506E-2</v>
      </c>
      <c r="T65" s="107">
        <f t="shared" si="7"/>
        <v>1</v>
      </c>
    </row>
    <row r="66" spans="2:20" s="91" customFormat="1" x14ac:dyDescent="0.25">
      <c r="B66" s="90"/>
      <c r="C66" s="95">
        <v>43465</v>
      </c>
      <c r="D66" s="95">
        <v>43495</v>
      </c>
      <c r="F66" s="91">
        <v>584</v>
      </c>
      <c r="H66" s="96" t="s">
        <v>376</v>
      </c>
      <c r="I66" s="97">
        <v>41008450</v>
      </c>
      <c r="J66" s="91" t="s">
        <v>28</v>
      </c>
      <c r="K66" s="94">
        <v>176</v>
      </c>
      <c r="L66" s="104">
        <f t="shared" si="0"/>
        <v>1</v>
      </c>
      <c r="M66" s="105" t="str">
        <f t="shared" si="1"/>
        <v>T1</v>
      </c>
      <c r="N66" s="93">
        <f t="shared" si="2"/>
        <v>30</v>
      </c>
      <c r="O66" s="106">
        <f t="shared" si="3"/>
        <v>5280</v>
      </c>
      <c r="P66" s="93" t="str">
        <f t="shared" si="4"/>
        <v>Dins Periode Legal</v>
      </c>
      <c r="Q66" s="93" t="str">
        <f t="shared" si="5"/>
        <v>T1 - Dins Periode Legal</v>
      </c>
      <c r="R66" s="93" t="str">
        <f t="shared" si="6"/>
        <v>T1 - Import Total</v>
      </c>
      <c r="S66" s="110">
        <f t="shared" si="8"/>
        <v>2.406145843335205E-2</v>
      </c>
      <c r="T66" s="107">
        <f t="shared" si="7"/>
        <v>1</v>
      </c>
    </row>
    <row r="67" spans="2:20" s="91" customFormat="1" x14ac:dyDescent="0.25">
      <c r="B67" s="90"/>
      <c r="C67" s="95">
        <v>43465</v>
      </c>
      <c r="D67" s="95">
        <v>43495</v>
      </c>
      <c r="F67" s="91">
        <v>585</v>
      </c>
      <c r="H67" s="96" t="s">
        <v>377</v>
      </c>
      <c r="I67" s="97">
        <v>41001612</v>
      </c>
      <c r="J67" s="91" t="s">
        <v>47</v>
      </c>
      <c r="K67" s="94">
        <v>40.83</v>
      </c>
      <c r="L67" s="104">
        <f t="shared" si="0"/>
        <v>1</v>
      </c>
      <c r="M67" s="105" t="str">
        <f t="shared" si="1"/>
        <v>T1</v>
      </c>
      <c r="N67" s="93">
        <f t="shared" si="2"/>
        <v>30</v>
      </c>
      <c r="O67" s="106">
        <f t="shared" si="3"/>
        <v>1224.8999999999999</v>
      </c>
      <c r="P67" s="93" t="str">
        <f t="shared" si="4"/>
        <v>Dins Periode Legal</v>
      </c>
      <c r="Q67" s="93" t="str">
        <f t="shared" si="5"/>
        <v>T1 - Dins Periode Legal</v>
      </c>
      <c r="R67" s="93" t="str">
        <f t="shared" si="6"/>
        <v>T1 - Import Total</v>
      </c>
      <c r="S67" s="110">
        <f t="shared" si="8"/>
        <v>5.5819849308736593E-3</v>
      </c>
      <c r="T67" s="107">
        <f t="shared" si="7"/>
        <v>1</v>
      </c>
    </row>
    <row r="68" spans="2:20" s="91" customFormat="1" x14ac:dyDescent="0.25">
      <c r="B68" s="90"/>
      <c r="C68" s="95">
        <v>43465</v>
      </c>
      <c r="D68" s="95">
        <v>43495</v>
      </c>
      <c r="F68" s="91">
        <v>586</v>
      </c>
      <c r="H68" s="96" t="s">
        <v>378</v>
      </c>
      <c r="I68" s="97">
        <v>41007250</v>
      </c>
      <c r="J68" s="91" t="s">
        <v>117</v>
      </c>
      <c r="K68" s="94">
        <v>138.93</v>
      </c>
      <c r="L68" s="104">
        <f t="shared" si="0"/>
        <v>1</v>
      </c>
      <c r="M68" s="105" t="str">
        <f t="shared" si="1"/>
        <v>T1</v>
      </c>
      <c r="N68" s="93">
        <f t="shared" si="2"/>
        <v>30</v>
      </c>
      <c r="O68" s="106">
        <f t="shared" si="3"/>
        <v>4167.9000000000005</v>
      </c>
      <c r="P68" s="93" t="str">
        <f t="shared" si="4"/>
        <v>Dins Periode Legal</v>
      </c>
      <c r="Q68" s="93" t="str">
        <f t="shared" si="5"/>
        <v>T1 - Dins Periode Legal</v>
      </c>
      <c r="R68" s="93" t="str">
        <f t="shared" si="6"/>
        <v>T1 - Import Total</v>
      </c>
      <c r="S68" s="110">
        <f t="shared" si="8"/>
        <v>1.8993513750827272E-2</v>
      </c>
      <c r="T68" s="107">
        <f t="shared" si="7"/>
        <v>1</v>
      </c>
    </row>
    <row r="69" spans="2:20" s="91" customFormat="1" x14ac:dyDescent="0.25">
      <c r="B69" s="90"/>
      <c r="C69" s="95">
        <v>43465</v>
      </c>
      <c r="D69" s="95">
        <v>43495</v>
      </c>
      <c r="F69" s="91">
        <v>587</v>
      </c>
      <c r="H69" s="96" t="s">
        <v>379</v>
      </c>
      <c r="I69" s="97">
        <v>40000651</v>
      </c>
      <c r="J69" s="91" t="s">
        <v>167</v>
      </c>
      <c r="K69" s="94">
        <v>474.23</v>
      </c>
      <c r="L69" s="104">
        <f t="shared" si="0"/>
        <v>1</v>
      </c>
      <c r="M69" s="105" t="str">
        <f t="shared" si="1"/>
        <v>T1</v>
      </c>
      <c r="N69" s="93">
        <f t="shared" si="2"/>
        <v>30</v>
      </c>
      <c r="O69" s="106">
        <f t="shared" si="3"/>
        <v>14226.900000000001</v>
      </c>
      <c r="P69" s="93" t="str">
        <f t="shared" si="4"/>
        <v>Dins Periode Legal</v>
      </c>
      <c r="Q69" s="93" t="str">
        <f t="shared" si="5"/>
        <v>T1 - Dins Periode Legal</v>
      </c>
      <c r="R69" s="93" t="str">
        <f t="shared" si="6"/>
        <v>T1 - Import Total</v>
      </c>
      <c r="S69" s="110">
        <f t="shared" si="8"/>
        <v>6.4833326323003079E-2</v>
      </c>
      <c r="T69" s="107">
        <f t="shared" si="7"/>
        <v>1</v>
      </c>
    </row>
    <row r="70" spans="2:20" s="91" customFormat="1" x14ac:dyDescent="0.25">
      <c r="B70" s="90"/>
      <c r="C70" s="95">
        <v>43465</v>
      </c>
      <c r="D70" s="95">
        <v>43495</v>
      </c>
      <c r="F70" s="91">
        <v>588</v>
      </c>
      <c r="H70" s="96" t="s">
        <v>380</v>
      </c>
      <c r="I70" s="97">
        <v>41001822</v>
      </c>
      <c r="J70" s="91" t="s">
        <v>43</v>
      </c>
      <c r="K70" s="94">
        <v>573.07000000000005</v>
      </c>
      <c r="L70" s="104">
        <f t="shared" si="0"/>
        <v>1</v>
      </c>
      <c r="M70" s="105" t="str">
        <f t="shared" si="1"/>
        <v>T1</v>
      </c>
      <c r="N70" s="93">
        <f t="shared" si="2"/>
        <v>30</v>
      </c>
      <c r="O70" s="106">
        <f t="shared" si="3"/>
        <v>17192.100000000002</v>
      </c>
      <c r="P70" s="93" t="str">
        <f t="shared" si="4"/>
        <v>Dins Periode Legal</v>
      </c>
      <c r="Q70" s="93" t="str">
        <f t="shared" si="5"/>
        <v>T1 - Dins Periode Legal</v>
      </c>
      <c r="R70" s="93" t="str">
        <f t="shared" si="6"/>
        <v>T1 - Import Total</v>
      </c>
      <c r="S70" s="110">
        <f t="shared" si="8"/>
        <v>7.8346022638642376E-2</v>
      </c>
      <c r="T70" s="107">
        <f t="shared" si="7"/>
        <v>1</v>
      </c>
    </row>
    <row r="71" spans="2:20" s="91" customFormat="1" x14ac:dyDescent="0.25">
      <c r="B71" s="90"/>
      <c r="C71" s="95">
        <v>43465</v>
      </c>
      <c r="D71" s="95">
        <v>43495</v>
      </c>
      <c r="F71" s="91">
        <v>589</v>
      </c>
      <c r="H71" s="96" t="s">
        <v>381</v>
      </c>
      <c r="I71" s="97">
        <v>41002525</v>
      </c>
      <c r="J71" s="91" t="s">
        <v>207</v>
      </c>
      <c r="K71" s="94">
        <v>82.66</v>
      </c>
      <c r="L71" s="104">
        <f t="shared" ref="L71:L134" si="9">IF(D71="","",MONTH(D71))</f>
        <v>1</v>
      </c>
      <c r="M71" s="105" t="str">
        <f t="shared" ref="M71:M134" si="10">IF(L71="","",VLOOKUP(L71,$AJ$8:$AK$19,2,FALSE))</f>
        <v>T1</v>
      </c>
      <c r="N71" s="93">
        <f t="shared" ref="N71:N134" si="11">IF(D71="",0,D71-C71)</f>
        <v>30</v>
      </c>
      <c r="O71" s="106">
        <f t="shared" ref="O71:O134" si="12">K71*N71</f>
        <v>2479.7999999999997</v>
      </c>
      <c r="P71" s="93" t="str">
        <f t="shared" ref="P71:P134" si="13">IF(N71&lt;=30,"Dins Periode Legal","Fora Periode Legal")</f>
        <v>Dins Periode Legal</v>
      </c>
      <c r="Q71" s="93" t="str">
        <f t="shared" ref="Q71:Q134" si="14">CONCATENATE($M71," - ",P71)</f>
        <v>T1 - Dins Periode Legal</v>
      </c>
      <c r="R71" s="93" t="str">
        <f t="shared" ref="R71:R134" si="15">CONCATENATE($M71," - Import Total")</f>
        <v>T1 - Import Total</v>
      </c>
      <c r="S71" s="110">
        <f t="shared" si="8"/>
        <v>1.1300682693755002E-2</v>
      </c>
      <c r="T71" s="107">
        <f t="shared" ref="T71:T134" si="16">IF(L71="",0,1)</f>
        <v>1</v>
      </c>
    </row>
    <row r="72" spans="2:20" s="91" customFormat="1" x14ac:dyDescent="0.25">
      <c r="B72" s="90"/>
      <c r="C72" s="95">
        <v>43465</v>
      </c>
      <c r="D72" s="95">
        <v>43495</v>
      </c>
      <c r="F72" s="91">
        <v>592</v>
      </c>
      <c r="H72" s="96" t="s">
        <v>384</v>
      </c>
      <c r="I72" s="97">
        <v>41008440</v>
      </c>
      <c r="J72" s="91" t="s">
        <v>97</v>
      </c>
      <c r="K72" s="94">
        <v>405.6</v>
      </c>
      <c r="L72" s="104">
        <f t="shared" si="9"/>
        <v>1</v>
      </c>
      <c r="M72" s="105" t="str">
        <f t="shared" si="10"/>
        <v>T1</v>
      </c>
      <c r="N72" s="93">
        <f t="shared" si="11"/>
        <v>30</v>
      </c>
      <c r="O72" s="106">
        <f t="shared" si="12"/>
        <v>12168</v>
      </c>
      <c r="P72" s="93" t="str">
        <f t="shared" si="13"/>
        <v>Dins Periode Legal</v>
      </c>
      <c r="Q72" s="93" t="str">
        <f t="shared" si="14"/>
        <v>T1 - Dins Periode Legal</v>
      </c>
      <c r="R72" s="93" t="str">
        <f t="shared" si="15"/>
        <v>T1 - Import Total</v>
      </c>
      <c r="S72" s="110">
        <f t="shared" ref="S72:S135" si="17">IF(M72="",0,K72/(VLOOKUP(R72,$X$9:$Y$27,2,FALSE))*N72)</f>
        <v>5.5450724662315855E-2</v>
      </c>
      <c r="T72" s="107">
        <f t="shared" si="16"/>
        <v>1</v>
      </c>
    </row>
    <row r="73" spans="2:20" s="91" customFormat="1" x14ac:dyDescent="0.25">
      <c r="B73" s="90"/>
      <c r="C73" s="95">
        <v>43465</v>
      </c>
      <c r="D73" s="95">
        <v>43495</v>
      </c>
      <c r="F73" s="91">
        <v>594</v>
      </c>
      <c r="H73" s="96" t="s">
        <v>386</v>
      </c>
      <c r="I73" s="97">
        <v>40000308</v>
      </c>
      <c r="J73" s="91" t="s">
        <v>95</v>
      </c>
      <c r="K73" s="94">
        <v>905.3</v>
      </c>
      <c r="L73" s="104">
        <f t="shared" si="9"/>
        <v>1</v>
      </c>
      <c r="M73" s="105" t="str">
        <f t="shared" si="10"/>
        <v>T1</v>
      </c>
      <c r="N73" s="93">
        <f t="shared" si="11"/>
        <v>30</v>
      </c>
      <c r="O73" s="106">
        <f t="shared" si="12"/>
        <v>27159</v>
      </c>
      <c r="P73" s="93" t="str">
        <f t="shared" si="13"/>
        <v>Dins Periode Legal</v>
      </c>
      <c r="Q73" s="93" t="str">
        <f t="shared" si="14"/>
        <v>T1 - Dins Periode Legal</v>
      </c>
      <c r="R73" s="93" t="str">
        <f t="shared" si="15"/>
        <v>T1 - Import Total</v>
      </c>
      <c r="S73" s="110">
        <f t="shared" si="17"/>
        <v>0.12376612681655459</v>
      </c>
      <c r="T73" s="107">
        <f t="shared" si="16"/>
        <v>1</v>
      </c>
    </row>
    <row r="74" spans="2:20" s="91" customFormat="1" x14ac:dyDescent="0.25">
      <c r="B74" s="90"/>
      <c r="C74" s="95">
        <v>43465</v>
      </c>
      <c r="D74" s="95">
        <v>43495</v>
      </c>
      <c r="F74" s="91">
        <v>596</v>
      </c>
      <c r="H74" s="96" t="s">
        <v>388</v>
      </c>
      <c r="I74" s="97">
        <v>40001300</v>
      </c>
      <c r="J74" s="91" t="s">
        <v>20</v>
      </c>
      <c r="K74" s="94">
        <v>141.9</v>
      </c>
      <c r="L74" s="104">
        <f t="shared" si="9"/>
        <v>1</v>
      </c>
      <c r="M74" s="105" t="str">
        <f t="shared" si="10"/>
        <v>T1</v>
      </c>
      <c r="N74" s="93">
        <f t="shared" si="11"/>
        <v>30</v>
      </c>
      <c r="O74" s="106">
        <f t="shared" si="12"/>
        <v>4257</v>
      </c>
      <c r="P74" s="93" t="str">
        <f t="shared" si="13"/>
        <v>Dins Periode Legal</v>
      </c>
      <c r="Q74" s="93" t="str">
        <f t="shared" si="14"/>
        <v>T1 - Dins Periode Legal</v>
      </c>
      <c r="R74" s="93" t="str">
        <f t="shared" si="15"/>
        <v>T1 - Import Total</v>
      </c>
      <c r="S74" s="110">
        <f t="shared" si="17"/>
        <v>1.9399550861890092E-2</v>
      </c>
      <c r="T74" s="107">
        <f t="shared" si="16"/>
        <v>1</v>
      </c>
    </row>
    <row r="75" spans="2:20" s="91" customFormat="1" x14ac:dyDescent="0.25">
      <c r="B75" s="90"/>
      <c r="C75" s="95">
        <v>43465</v>
      </c>
      <c r="D75" s="95">
        <v>43495</v>
      </c>
      <c r="F75" s="91">
        <v>598</v>
      </c>
      <c r="H75" s="96" t="s">
        <v>390</v>
      </c>
      <c r="I75" s="97">
        <v>40007051</v>
      </c>
      <c r="J75" s="91" t="s">
        <v>50</v>
      </c>
      <c r="K75" s="94">
        <v>594.54999999999995</v>
      </c>
      <c r="L75" s="104">
        <f t="shared" si="9"/>
        <v>1</v>
      </c>
      <c r="M75" s="105" t="str">
        <f t="shared" si="10"/>
        <v>T1</v>
      </c>
      <c r="N75" s="93">
        <f t="shared" si="11"/>
        <v>30</v>
      </c>
      <c r="O75" s="106">
        <f t="shared" si="12"/>
        <v>17836.5</v>
      </c>
      <c r="P75" s="93" t="str">
        <f t="shared" si="13"/>
        <v>Dins Periode Legal</v>
      </c>
      <c r="Q75" s="93" t="str">
        <f t="shared" si="14"/>
        <v>T1 - Dins Periode Legal</v>
      </c>
      <c r="R75" s="93" t="str">
        <f t="shared" si="15"/>
        <v>T1 - Import Total</v>
      </c>
      <c r="S75" s="110">
        <f t="shared" si="17"/>
        <v>8.1282614270167378E-2</v>
      </c>
      <c r="T75" s="107">
        <f t="shared" si="16"/>
        <v>1</v>
      </c>
    </row>
    <row r="76" spans="2:20" s="91" customFormat="1" x14ac:dyDescent="0.25">
      <c r="B76" s="90"/>
      <c r="C76" s="95">
        <v>43465</v>
      </c>
      <c r="D76" s="95">
        <v>43495</v>
      </c>
      <c r="F76" s="91">
        <v>600</v>
      </c>
      <c r="H76" s="96" t="s">
        <v>393</v>
      </c>
      <c r="I76" s="97">
        <v>40002919</v>
      </c>
      <c r="J76" s="91" t="s">
        <v>186</v>
      </c>
      <c r="K76" s="94">
        <v>548.44000000000005</v>
      </c>
      <c r="L76" s="104">
        <f t="shared" si="9"/>
        <v>1</v>
      </c>
      <c r="M76" s="105" t="str">
        <f t="shared" si="10"/>
        <v>T1</v>
      </c>
      <c r="N76" s="93">
        <f t="shared" si="11"/>
        <v>30</v>
      </c>
      <c r="O76" s="106">
        <f t="shared" si="12"/>
        <v>16453.2</v>
      </c>
      <c r="P76" s="93" t="str">
        <f t="shared" si="13"/>
        <v>Dins Periode Legal</v>
      </c>
      <c r="Q76" s="93" t="str">
        <f t="shared" si="14"/>
        <v>T1 - Dins Periode Legal</v>
      </c>
      <c r="R76" s="93" t="str">
        <f t="shared" si="15"/>
        <v>T1 - Import Total</v>
      </c>
      <c r="S76" s="110">
        <f t="shared" si="17"/>
        <v>7.4978785586293173E-2</v>
      </c>
      <c r="T76" s="107">
        <f t="shared" si="16"/>
        <v>1</v>
      </c>
    </row>
    <row r="77" spans="2:20" s="91" customFormat="1" x14ac:dyDescent="0.25">
      <c r="B77" s="90"/>
      <c r="C77" s="95">
        <v>43465</v>
      </c>
      <c r="D77" s="95">
        <v>43495</v>
      </c>
      <c r="F77" s="91">
        <v>601</v>
      </c>
      <c r="H77" s="96" t="s">
        <v>394</v>
      </c>
      <c r="I77" s="97">
        <v>40001550</v>
      </c>
      <c r="J77" s="91" t="s">
        <v>21</v>
      </c>
      <c r="K77" s="94">
        <v>387.85</v>
      </c>
      <c r="L77" s="104">
        <f t="shared" si="9"/>
        <v>1</v>
      </c>
      <c r="M77" s="105" t="str">
        <f t="shared" si="10"/>
        <v>T1</v>
      </c>
      <c r="N77" s="93">
        <f t="shared" si="11"/>
        <v>30</v>
      </c>
      <c r="O77" s="106">
        <f t="shared" si="12"/>
        <v>11635.5</v>
      </c>
      <c r="P77" s="93" t="str">
        <f t="shared" si="13"/>
        <v>Dins Periode Legal</v>
      </c>
      <c r="Q77" s="93" t="str">
        <f t="shared" si="14"/>
        <v>T1 - Dins Periode Legal</v>
      </c>
      <c r="R77" s="93" t="str">
        <f t="shared" si="15"/>
        <v>T1 - Import Total</v>
      </c>
      <c r="S77" s="110">
        <f t="shared" si="17"/>
        <v>5.30240718941795E-2</v>
      </c>
      <c r="T77" s="107">
        <f t="shared" si="16"/>
        <v>1</v>
      </c>
    </row>
    <row r="78" spans="2:20" s="91" customFormat="1" x14ac:dyDescent="0.25">
      <c r="B78" s="90"/>
      <c r="C78" s="95">
        <v>43465</v>
      </c>
      <c r="D78" s="95">
        <v>43495</v>
      </c>
      <c r="F78" s="91">
        <v>603</v>
      </c>
      <c r="H78" s="96" t="s">
        <v>397</v>
      </c>
      <c r="I78" s="97">
        <v>41000460</v>
      </c>
      <c r="J78" s="91" t="s">
        <v>200</v>
      </c>
      <c r="K78" s="94">
        <v>130.68</v>
      </c>
      <c r="L78" s="104">
        <f t="shared" si="9"/>
        <v>1</v>
      </c>
      <c r="M78" s="105" t="str">
        <f t="shared" si="10"/>
        <v>T1</v>
      </c>
      <c r="N78" s="93">
        <f t="shared" si="11"/>
        <v>30</v>
      </c>
      <c r="O78" s="106">
        <f t="shared" si="12"/>
        <v>3920.4</v>
      </c>
      <c r="P78" s="93" t="str">
        <f t="shared" si="13"/>
        <v>Dins Periode Legal</v>
      </c>
      <c r="Q78" s="93" t="str">
        <f t="shared" si="14"/>
        <v>T1 - Dins Periode Legal</v>
      </c>
      <c r="R78" s="93" t="str">
        <f t="shared" si="15"/>
        <v>T1 - Import Total</v>
      </c>
      <c r="S78" s="110">
        <f t="shared" si="17"/>
        <v>1.7865632886763898E-2</v>
      </c>
      <c r="T78" s="107">
        <f t="shared" si="16"/>
        <v>1</v>
      </c>
    </row>
    <row r="79" spans="2:20" s="91" customFormat="1" x14ac:dyDescent="0.25">
      <c r="B79" s="90"/>
      <c r="C79" s="95">
        <v>43465</v>
      </c>
      <c r="D79" s="95">
        <v>43495</v>
      </c>
      <c r="F79" s="91">
        <v>605</v>
      </c>
      <c r="H79" s="96" t="s">
        <v>399</v>
      </c>
      <c r="I79" s="97">
        <v>40000183</v>
      </c>
      <c r="J79" s="91" t="s">
        <v>165</v>
      </c>
      <c r="K79" s="94">
        <v>376.97</v>
      </c>
      <c r="L79" s="104">
        <f t="shared" si="9"/>
        <v>1</v>
      </c>
      <c r="M79" s="105" t="str">
        <f t="shared" si="10"/>
        <v>T1</v>
      </c>
      <c r="N79" s="93">
        <f t="shared" si="11"/>
        <v>30</v>
      </c>
      <c r="O79" s="106">
        <f t="shared" si="12"/>
        <v>11309.1</v>
      </c>
      <c r="P79" s="93" t="str">
        <f t="shared" si="13"/>
        <v>Dins Periode Legal</v>
      </c>
      <c r="Q79" s="93" t="str">
        <f t="shared" si="14"/>
        <v>T1 - Dins Periode Legal</v>
      </c>
      <c r="R79" s="93" t="str">
        <f t="shared" si="15"/>
        <v>T1 - Import Total</v>
      </c>
      <c r="S79" s="110">
        <f t="shared" si="17"/>
        <v>5.1536636281935923E-2</v>
      </c>
      <c r="T79" s="107">
        <f t="shared" si="16"/>
        <v>1</v>
      </c>
    </row>
    <row r="80" spans="2:20" s="91" customFormat="1" x14ac:dyDescent="0.25">
      <c r="B80" s="90"/>
      <c r="C80" s="95">
        <v>43466</v>
      </c>
      <c r="D80" s="95">
        <v>43466</v>
      </c>
      <c r="F80" s="91">
        <v>1150</v>
      </c>
      <c r="H80" s="96" t="s">
        <v>403</v>
      </c>
      <c r="I80" s="97">
        <v>41008151</v>
      </c>
      <c r="J80" s="91" t="s">
        <v>13</v>
      </c>
      <c r="K80" s="94">
        <v>462.22</v>
      </c>
      <c r="L80" s="104">
        <f t="shared" si="9"/>
        <v>1</v>
      </c>
      <c r="M80" s="105" t="str">
        <f t="shared" si="10"/>
        <v>T1</v>
      </c>
      <c r="N80" s="93">
        <f t="shared" si="11"/>
        <v>0</v>
      </c>
      <c r="O80" s="106">
        <f t="shared" si="12"/>
        <v>0</v>
      </c>
      <c r="P80" s="93" t="str">
        <f t="shared" si="13"/>
        <v>Dins Periode Legal</v>
      </c>
      <c r="Q80" s="93" t="str">
        <f t="shared" si="14"/>
        <v>T1 - Dins Periode Legal</v>
      </c>
      <c r="R80" s="93" t="str">
        <f t="shared" si="15"/>
        <v>T1 - Import Total</v>
      </c>
      <c r="S80" s="110">
        <f t="shared" si="17"/>
        <v>0</v>
      </c>
      <c r="T80" s="107">
        <f t="shared" si="16"/>
        <v>1</v>
      </c>
    </row>
    <row r="81" spans="2:20" s="91" customFormat="1" x14ac:dyDescent="0.25">
      <c r="B81" s="90"/>
      <c r="C81" s="95">
        <v>43466</v>
      </c>
      <c r="D81" s="95">
        <v>43466</v>
      </c>
      <c r="F81" s="91">
        <v>1152</v>
      </c>
      <c r="H81" s="96"/>
      <c r="I81" s="97">
        <v>41008151</v>
      </c>
      <c r="J81" s="91" t="s">
        <v>13</v>
      </c>
      <c r="K81" s="94">
        <v>47.19</v>
      </c>
      <c r="L81" s="104">
        <f t="shared" si="9"/>
        <v>1</v>
      </c>
      <c r="M81" s="105" t="str">
        <f t="shared" si="10"/>
        <v>T1</v>
      </c>
      <c r="N81" s="93">
        <f t="shared" si="11"/>
        <v>0</v>
      </c>
      <c r="O81" s="106">
        <f t="shared" si="12"/>
        <v>0</v>
      </c>
      <c r="P81" s="93" t="str">
        <f t="shared" si="13"/>
        <v>Dins Periode Legal</v>
      </c>
      <c r="Q81" s="93" t="str">
        <f t="shared" si="14"/>
        <v>T1 - Dins Periode Legal</v>
      </c>
      <c r="R81" s="93" t="str">
        <f t="shared" si="15"/>
        <v>T1 - Import Total</v>
      </c>
      <c r="S81" s="110">
        <f t="shared" si="17"/>
        <v>0</v>
      </c>
      <c r="T81" s="107">
        <f t="shared" si="16"/>
        <v>1</v>
      </c>
    </row>
    <row r="82" spans="2:20" s="91" customFormat="1" x14ac:dyDescent="0.25">
      <c r="B82" s="90"/>
      <c r="C82" s="95">
        <v>43466</v>
      </c>
      <c r="D82" s="95">
        <v>43467</v>
      </c>
      <c r="F82" s="91">
        <v>106</v>
      </c>
      <c r="H82" s="96" t="s">
        <v>230</v>
      </c>
      <c r="I82" s="97">
        <v>41008151</v>
      </c>
      <c r="J82" s="91" t="s">
        <v>13</v>
      </c>
      <c r="K82" s="94">
        <v>56.45</v>
      </c>
      <c r="L82" s="104">
        <f t="shared" si="9"/>
        <v>1</v>
      </c>
      <c r="M82" s="105" t="str">
        <f t="shared" si="10"/>
        <v>T1</v>
      </c>
      <c r="N82" s="93">
        <f t="shared" si="11"/>
        <v>1</v>
      </c>
      <c r="O82" s="106">
        <f t="shared" si="12"/>
        <v>56.45</v>
      </c>
      <c r="P82" s="93" t="str">
        <f t="shared" si="13"/>
        <v>Dins Periode Legal</v>
      </c>
      <c r="Q82" s="93" t="str">
        <f t="shared" si="14"/>
        <v>T1 - Dins Periode Legal</v>
      </c>
      <c r="R82" s="93" t="str">
        <f t="shared" si="15"/>
        <v>T1 - Import Total</v>
      </c>
      <c r="S82" s="110">
        <f t="shared" si="17"/>
        <v>2.5724797889445513E-4</v>
      </c>
      <c r="T82" s="107">
        <f t="shared" si="16"/>
        <v>1</v>
      </c>
    </row>
    <row r="83" spans="2:20" s="91" customFormat="1" x14ac:dyDescent="0.25">
      <c r="B83" s="90"/>
      <c r="C83" s="95">
        <v>43466</v>
      </c>
      <c r="D83" s="95">
        <v>43467</v>
      </c>
      <c r="F83" s="91">
        <v>108</v>
      </c>
      <c r="H83" s="96" t="s">
        <v>231</v>
      </c>
      <c r="I83" s="97">
        <v>41008151</v>
      </c>
      <c r="J83" s="91" t="s">
        <v>13</v>
      </c>
      <c r="K83" s="94">
        <v>462.22</v>
      </c>
      <c r="L83" s="104">
        <f t="shared" si="9"/>
        <v>1</v>
      </c>
      <c r="M83" s="105" t="str">
        <f t="shared" si="10"/>
        <v>T1</v>
      </c>
      <c r="N83" s="93">
        <f t="shared" si="11"/>
        <v>1</v>
      </c>
      <c r="O83" s="106">
        <f t="shared" si="12"/>
        <v>462.22</v>
      </c>
      <c r="P83" s="93" t="str">
        <f t="shared" si="13"/>
        <v>Dins Periode Legal</v>
      </c>
      <c r="Q83" s="93" t="str">
        <f t="shared" si="14"/>
        <v>T1 - Dins Periode Legal</v>
      </c>
      <c r="R83" s="93" t="str">
        <f t="shared" si="15"/>
        <v>T1 - Import Total</v>
      </c>
      <c r="S83" s="110">
        <f t="shared" si="17"/>
        <v>2.1063801736863606E-3</v>
      </c>
      <c r="T83" s="107">
        <f t="shared" si="16"/>
        <v>1</v>
      </c>
    </row>
    <row r="84" spans="2:20" s="91" customFormat="1" x14ac:dyDescent="0.25">
      <c r="B84" s="90"/>
      <c r="C84" s="95">
        <v>43466</v>
      </c>
      <c r="D84" s="95">
        <v>43467</v>
      </c>
      <c r="F84" s="91">
        <v>110</v>
      </c>
      <c r="H84" s="96" t="s">
        <v>233</v>
      </c>
      <c r="I84" s="97">
        <v>41008151</v>
      </c>
      <c r="J84" s="91" t="s">
        <v>13</v>
      </c>
      <c r="K84" s="94">
        <v>2.23</v>
      </c>
      <c r="L84" s="104">
        <f t="shared" si="9"/>
        <v>1</v>
      </c>
      <c r="M84" s="105" t="str">
        <f t="shared" si="10"/>
        <v>T1</v>
      </c>
      <c r="N84" s="93">
        <f t="shared" si="11"/>
        <v>1</v>
      </c>
      <c r="O84" s="106">
        <f t="shared" si="12"/>
        <v>2.23</v>
      </c>
      <c r="P84" s="93" t="str">
        <f t="shared" si="13"/>
        <v>Dins Periode Legal</v>
      </c>
      <c r="Q84" s="93" t="str">
        <f t="shared" si="14"/>
        <v>T1 - Dins Periode Legal</v>
      </c>
      <c r="R84" s="93" t="str">
        <f t="shared" si="15"/>
        <v>T1 - Import Total</v>
      </c>
      <c r="S84" s="110">
        <f t="shared" si="17"/>
        <v>1.0162320512571035E-5</v>
      </c>
      <c r="T84" s="107">
        <f t="shared" si="16"/>
        <v>1</v>
      </c>
    </row>
    <row r="85" spans="2:20" s="91" customFormat="1" x14ac:dyDescent="0.25">
      <c r="B85" s="90"/>
      <c r="C85" s="95">
        <v>43466</v>
      </c>
      <c r="D85" s="95">
        <v>43525</v>
      </c>
      <c r="F85" s="91">
        <v>2129</v>
      </c>
      <c r="H85" s="96" t="s">
        <v>455</v>
      </c>
      <c r="I85" s="97">
        <v>41001608</v>
      </c>
      <c r="J85" s="91" t="s">
        <v>86</v>
      </c>
      <c r="K85" s="94">
        <v>165.74</v>
      </c>
      <c r="L85" s="104">
        <f t="shared" si="9"/>
        <v>3</v>
      </c>
      <c r="M85" s="105" t="str">
        <f t="shared" si="10"/>
        <v>T1</v>
      </c>
      <c r="N85" s="93">
        <f t="shared" si="11"/>
        <v>59</v>
      </c>
      <c r="O85" s="106">
        <f t="shared" si="12"/>
        <v>9778.66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7"/>
        <v>4.4562276728008027E-2</v>
      </c>
      <c r="T85" s="107">
        <f t="shared" si="16"/>
        <v>1</v>
      </c>
    </row>
    <row r="86" spans="2:20" s="91" customFormat="1" x14ac:dyDescent="0.25">
      <c r="B86" s="90"/>
      <c r="C86" s="95">
        <v>43469</v>
      </c>
      <c r="D86" s="95">
        <v>43469</v>
      </c>
      <c r="F86" s="91">
        <v>127</v>
      </c>
      <c r="H86" s="96"/>
      <c r="I86" s="97">
        <v>48000030</v>
      </c>
      <c r="J86" s="91" t="s">
        <v>235</v>
      </c>
      <c r="K86" s="94">
        <v>200</v>
      </c>
      <c r="L86" s="104">
        <f t="shared" si="9"/>
        <v>1</v>
      </c>
      <c r="M86" s="105" t="str">
        <f t="shared" si="10"/>
        <v>T1</v>
      </c>
      <c r="N86" s="93">
        <f t="shared" si="11"/>
        <v>0</v>
      </c>
      <c r="O86" s="106">
        <f t="shared" si="12"/>
        <v>0</v>
      </c>
      <c r="P86" s="93" t="str">
        <f t="shared" si="13"/>
        <v>Dins Periode Legal</v>
      </c>
      <c r="Q86" s="93" t="str">
        <f t="shared" si="14"/>
        <v>T1 - Dins Periode Legal</v>
      </c>
      <c r="R86" s="93" t="str">
        <f t="shared" si="15"/>
        <v>T1 - Import Total</v>
      </c>
      <c r="S86" s="110">
        <f t="shared" si="17"/>
        <v>0</v>
      </c>
      <c r="T86" s="107">
        <f t="shared" si="16"/>
        <v>1</v>
      </c>
    </row>
    <row r="87" spans="2:20" s="91" customFormat="1" x14ac:dyDescent="0.25">
      <c r="B87" s="90"/>
      <c r="C87" s="95">
        <v>43469</v>
      </c>
      <c r="D87" s="95">
        <v>43469</v>
      </c>
      <c r="F87" s="91">
        <v>129</v>
      </c>
      <c r="H87" s="96"/>
      <c r="I87" s="97">
        <v>48000030</v>
      </c>
      <c r="J87" s="91" t="s">
        <v>235</v>
      </c>
      <c r="K87" s="94">
        <v>115</v>
      </c>
      <c r="L87" s="104">
        <f t="shared" si="9"/>
        <v>1</v>
      </c>
      <c r="M87" s="105" t="str">
        <f t="shared" si="10"/>
        <v>T1</v>
      </c>
      <c r="N87" s="93">
        <f t="shared" si="11"/>
        <v>0</v>
      </c>
      <c r="O87" s="106">
        <f t="shared" si="12"/>
        <v>0</v>
      </c>
      <c r="P87" s="93" t="str">
        <f t="shared" si="13"/>
        <v>Dins Periode Legal</v>
      </c>
      <c r="Q87" s="93" t="str">
        <f t="shared" si="14"/>
        <v>T1 - Dins Periode Legal</v>
      </c>
      <c r="R87" s="93" t="str">
        <f t="shared" si="15"/>
        <v>T1 - Import Total</v>
      </c>
      <c r="S87" s="110">
        <f t="shared" si="17"/>
        <v>0</v>
      </c>
      <c r="T87" s="107">
        <f t="shared" si="16"/>
        <v>1</v>
      </c>
    </row>
    <row r="88" spans="2:20" s="91" customFormat="1" x14ac:dyDescent="0.25">
      <c r="B88" s="90"/>
      <c r="C88" s="95">
        <v>43469</v>
      </c>
      <c r="D88" s="95">
        <v>43469</v>
      </c>
      <c r="F88" s="91">
        <v>131</v>
      </c>
      <c r="H88" s="96"/>
      <c r="I88" s="97">
        <v>48000030</v>
      </c>
      <c r="J88" s="91" t="s">
        <v>235</v>
      </c>
      <c r="K88" s="94">
        <v>200</v>
      </c>
      <c r="L88" s="104">
        <f t="shared" si="9"/>
        <v>1</v>
      </c>
      <c r="M88" s="105" t="str">
        <f t="shared" si="10"/>
        <v>T1</v>
      </c>
      <c r="N88" s="93">
        <f t="shared" si="11"/>
        <v>0</v>
      </c>
      <c r="O88" s="106">
        <f t="shared" si="12"/>
        <v>0</v>
      </c>
      <c r="P88" s="93" t="str">
        <f t="shared" si="13"/>
        <v>Dins Periode Legal</v>
      </c>
      <c r="Q88" s="93" t="str">
        <f t="shared" si="14"/>
        <v>T1 - Dins Periode Legal</v>
      </c>
      <c r="R88" s="93" t="str">
        <f t="shared" si="15"/>
        <v>T1 - Import Total</v>
      </c>
      <c r="S88" s="110">
        <f t="shared" si="17"/>
        <v>0</v>
      </c>
      <c r="T88" s="107">
        <f t="shared" si="16"/>
        <v>1</v>
      </c>
    </row>
    <row r="89" spans="2:20" s="91" customFormat="1" x14ac:dyDescent="0.25">
      <c r="B89" s="90"/>
      <c r="C89" s="95">
        <v>43469</v>
      </c>
      <c r="D89" s="95">
        <v>43469</v>
      </c>
      <c r="F89" s="91">
        <v>133</v>
      </c>
      <c r="H89" s="96"/>
      <c r="I89" s="97">
        <v>48000030</v>
      </c>
      <c r="J89" s="91" t="s">
        <v>235</v>
      </c>
      <c r="K89" s="94">
        <v>50</v>
      </c>
      <c r="L89" s="104">
        <f t="shared" si="9"/>
        <v>1</v>
      </c>
      <c r="M89" s="105" t="str">
        <f t="shared" si="10"/>
        <v>T1</v>
      </c>
      <c r="N89" s="93">
        <f t="shared" si="11"/>
        <v>0</v>
      </c>
      <c r="O89" s="106">
        <f t="shared" si="12"/>
        <v>0</v>
      </c>
      <c r="P89" s="93" t="str">
        <f t="shared" si="13"/>
        <v>Dins Periode Legal</v>
      </c>
      <c r="Q89" s="93" t="str">
        <f t="shared" si="14"/>
        <v>T1 - Dins Periode Legal</v>
      </c>
      <c r="R89" s="93" t="str">
        <f t="shared" si="15"/>
        <v>T1 - Import Total</v>
      </c>
      <c r="S89" s="110">
        <f t="shared" si="17"/>
        <v>0</v>
      </c>
      <c r="T89" s="107">
        <f t="shared" si="16"/>
        <v>1</v>
      </c>
    </row>
    <row r="90" spans="2:20" s="91" customFormat="1" x14ac:dyDescent="0.25">
      <c r="B90" s="90"/>
      <c r="C90" s="95">
        <v>43469</v>
      </c>
      <c r="D90" s="95">
        <v>43511</v>
      </c>
      <c r="F90" s="91">
        <v>1394</v>
      </c>
      <c r="H90" s="96" t="s">
        <v>422</v>
      </c>
      <c r="I90" s="97">
        <v>41010002</v>
      </c>
      <c r="J90" s="91" t="s">
        <v>423</v>
      </c>
      <c r="K90" s="94">
        <v>42.83</v>
      </c>
      <c r="L90" s="104">
        <f t="shared" si="9"/>
        <v>2</v>
      </c>
      <c r="M90" s="105" t="str">
        <f t="shared" si="10"/>
        <v>T1</v>
      </c>
      <c r="N90" s="93">
        <f t="shared" si="11"/>
        <v>42</v>
      </c>
      <c r="O90" s="106">
        <f t="shared" si="12"/>
        <v>1798.86</v>
      </c>
      <c r="P90" s="93" t="str">
        <f t="shared" si="13"/>
        <v>Fora Periode Legal</v>
      </c>
      <c r="Q90" s="93" t="str">
        <f t="shared" si="14"/>
        <v>T1 - Fora Periode Legal</v>
      </c>
      <c r="R90" s="93" t="str">
        <f t="shared" si="15"/>
        <v>T1 - Import Total</v>
      </c>
      <c r="S90" s="110">
        <f t="shared" si="17"/>
        <v>8.1975748328446344E-3</v>
      </c>
      <c r="T90" s="107">
        <f t="shared" si="16"/>
        <v>1</v>
      </c>
    </row>
    <row r="91" spans="2:20" s="91" customFormat="1" x14ac:dyDescent="0.25">
      <c r="B91" s="90"/>
      <c r="C91" s="95">
        <v>43472</v>
      </c>
      <c r="D91" s="95">
        <v>43472</v>
      </c>
      <c r="F91" s="91">
        <v>150</v>
      </c>
      <c r="H91" s="96"/>
      <c r="I91" s="97">
        <v>48000030</v>
      </c>
      <c r="J91" s="91" t="s">
        <v>235</v>
      </c>
      <c r="K91" s="94">
        <v>115</v>
      </c>
      <c r="L91" s="104">
        <f t="shared" si="9"/>
        <v>1</v>
      </c>
      <c r="M91" s="105" t="str">
        <f t="shared" si="10"/>
        <v>T1</v>
      </c>
      <c r="N91" s="93">
        <f t="shared" si="11"/>
        <v>0</v>
      </c>
      <c r="O91" s="106">
        <f t="shared" si="12"/>
        <v>0</v>
      </c>
      <c r="P91" s="93" t="str">
        <f t="shared" si="13"/>
        <v>Dins Periode Legal</v>
      </c>
      <c r="Q91" s="93" t="str">
        <f t="shared" si="14"/>
        <v>T1 - Dins Periode Legal</v>
      </c>
      <c r="R91" s="93" t="str">
        <f t="shared" si="15"/>
        <v>T1 - Import Total</v>
      </c>
      <c r="S91" s="110">
        <f t="shared" si="17"/>
        <v>0</v>
      </c>
      <c r="T91" s="107">
        <f t="shared" si="16"/>
        <v>1</v>
      </c>
    </row>
    <row r="92" spans="2:20" s="91" customFormat="1" x14ac:dyDescent="0.25">
      <c r="B92" s="90"/>
      <c r="C92" s="95">
        <v>43472</v>
      </c>
      <c r="D92" s="95">
        <v>43472</v>
      </c>
      <c r="F92" s="91">
        <v>152</v>
      </c>
      <c r="H92" s="96"/>
      <c r="I92" s="97">
        <v>48000030</v>
      </c>
      <c r="J92" s="91" t="s">
        <v>235</v>
      </c>
      <c r="K92" s="94">
        <v>345</v>
      </c>
      <c r="L92" s="104">
        <f t="shared" si="9"/>
        <v>1</v>
      </c>
      <c r="M92" s="105" t="str">
        <f t="shared" si="10"/>
        <v>T1</v>
      </c>
      <c r="N92" s="93">
        <f t="shared" si="11"/>
        <v>0</v>
      </c>
      <c r="O92" s="106">
        <f t="shared" si="12"/>
        <v>0</v>
      </c>
      <c r="P92" s="93" t="str">
        <f t="shared" si="13"/>
        <v>Dins Periode Legal</v>
      </c>
      <c r="Q92" s="93" t="str">
        <f t="shared" si="14"/>
        <v>T1 - Dins Periode Legal</v>
      </c>
      <c r="R92" s="93" t="str">
        <f t="shared" si="15"/>
        <v>T1 - Import Total</v>
      </c>
      <c r="S92" s="110">
        <f t="shared" si="17"/>
        <v>0</v>
      </c>
      <c r="T92" s="107">
        <f t="shared" si="16"/>
        <v>1</v>
      </c>
    </row>
    <row r="93" spans="2:20" s="91" customFormat="1" x14ac:dyDescent="0.25">
      <c r="B93" s="90"/>
      <c r="C93" s="95">
        <v>43472</v>
      </c>
      <c r="D93" s="95">
        <v>43472</v>
      </c>
      <c r="F93" s="91">
        <v>154</v>
      </c>
      <c r="H93" s="96"/>
      <c r="I93" s="97">
        <v>48000030</v>
      </c>
      <c r="J93" s="91" t="s">
        <v>235</v>
      </c>
      <c r="K93" s="94">
        <v>200</v>
      </c>
      <c r="L93" s="104">
        <f t="shared" si="9"/>
        <v>1</v>
      </c>
      <c r="M93" s="105" t="str">
        <f t="shared" si="10"/>
        <v>T1</v>
      </c>
      <c r="N93" s="93">
        <f t="shared" si="11"/>
        <v>0</v>
      </c>
      <c r="O93" s="106">
        <f t="shared" si="12"/>
        <v>0</v>
      </c>
      <c r="P93" s="93" t="str">
        <f t="shared" si="13"/>
        <v>Dins Periode Legal</v>
      </c>
      <c r="Q93" s="93" t="str">
        <f t="shared" si="14"/>
        <v>T1 - Dins Periode Legal</v>
      </c>
      <c r="R93" s="93" t="str">
        <f t="shared" si="15"/>
        <v>T1 - Import Total</v>
      </c>
      <c r="S93" s="110">
        <f t="shared" si="17"/>
        <v>0</v>
      </c>
      <c r="T93" s="107">
        <f t="shared" si="16"/>
        <v>1</v>
      </c>
    </row>
    <row r="94" spans="2:20" s="91" customFormat="1" x14ac:dyDescent="0.25">
      <c r="B94" s="90"/>
      <c r="C94" s="95">
        <v>43472</v>
      </c>
      <c r="D94" s="95">
        <v>43472</v>
      </c>
      <c r="F94" s="91">
        <v>156</v>
      </c>
      <c r="H94" s="96"/>
      <c r="I94" s="97">
        <v>48000030</v>
      </c>
      <c r="J94" s="91" t="s">
        <v>235</v>
      </c>
      <c r="K94" s="94">
        <v>115</v>
      </c>
      <c r="L94" s="104">
        <f t="shared" si="9"/>
        <v>1</v>
      </c>
      <c r="M94" s="105" t="str">
        <f t="shared" si="10"/>
        <v>T1</v>
      </c>
      <c r="N94" s="93">
        <f t="shared" si="11"/>
        <v>0</v>
      </c>
      <c r="O94" s="106">
        <f t="shared" si="12"/>
        <v>0</v>
      </c>
      <c r="P94" s="93" t="str">
        <f t="shared" si="13"/>
        <v>Dins Periode Legal</v>
      </c>
      <c r="Q94" s="93" t="str">
        <f t="shared" si="14"/>
        <v>T1 - Dins Periode Legal</v>
      </c>
      <c r="R94" s="93" t="str">
        <f t="shared" si="15"/>
        <v>T1 - Import Total</v>
      </c>
      <c r="S94" s="110">
        <f t="shared" si="17"/>
        <v>0</v>
      </c>
      <c r="T94" s="107">
        <f t="shared" si="16"/>
        <v>1</v>
      </c>
    </row>
    <row r="95" spans="2:20" s="91" customFormat="1" x14ac:dyDescent="0.25">
      <c r="B95" s="90"/>
      <c r="C95" s="95">
        <v>43472</v>
      </c>
      <c r="D95" s="95">
        <v>43472</v>
      </c>
      <c r="F95" s="91">
        <v>158</v>
      </c>
      <c r="H95" s="96"/>
      <c r="I95" s="97">
        <v>48000030</v>
      </c>
      <c r="J95" s="91" t="s">
        <v>235</v>
      </c>
      <c r="K95" s="94">
        <v>450</v>
      </c>
      <c r="L95" s="104">
        <f t="shared" si="9"/>
        <v>1</v>
      </c>
      <c r="M95" s="105" t="str">
        <f t="shared" si="10"/>
        <v>T1</v>
      </c>
      <c r="N95" s="93">
        <f t="shared" si="11"/>
        <v>0</v>
      </c>
      <c r="O95" s="106">
        <f t="shared" si="12"/>
        <v>0</v>
      </c>
      <c r="P95" s="93" t="str">
        <f t="shared" si="13"/>
        <v>Dins Periode Legal</v>
      </c>
      <c r="Q95" s="93" t="str">
        <f t="shared" si="14"/>
        <v>T1 - Dins Periode Legal</v>
      </c>
      <c r="R95" s="93" t="str">
        <f t="shared" si="15"/>
        <v>T1 - Import Total</v>
      </c>
      <c r="S95" s="110">
        <f t="shared" si="17"/>
        <v>0</v>
      </c>
      <c r="T95" s="107">
        <f t="shared" si="16"/>
        <v>1</v>
      </c>
    </row>
    <row r="96" spans="2:20" s="91" customFormat="1" x14ac:dyDescent="0.25">
      <c r="B96" s="90"/>
      <c r="C96" s="95">
        <v>43472</v>
      </c>
      <c r="D96" s="95">
        <v>43472</v>
      </c>
      <c r="F96" s="91">
        <v>160</v>
      </c>
      <c r="H96" s="96"/>
      <c r="I96" s="97">
        <v>48000030</v>
      </c>
      <c r="J96" s="91" t="s">
        <v>235</v>
      </c>
      <c r="K96" s="94">
        <v>115</v>
      </c>
      <c r="L96" s="104">
        <f t="shared" si="9"/>
        <v>1</v>
      </c>
      <c r="M96" s="105" t="str">
        <f t="shared" si="10"/>
        <v>T1</v>
      </c>
      <c r="N96" s="93">
        <f t="shared" si="11"/>
        <v>0</v>
      </c>
      <c r="O96" s="106">
        <f t="shared" si="12"/>
        <v>0</v>
      </c>
      <c r="P96" s="93" t="str">
        <f t="shared" si="13"/>
        <v>Dins Periode Legal</v>
      </c>
      <c r="Q96" s="93" t="str">
        <f t="shared" si="14"/>
        <v>T1 - Dins Periode Legal</v>
      </c>
      <c r="R96" s="93" t="str">
        <f t="shared" si="15"/>
        <v>T1 - Import Total</v>
      </c>
      <c r="S96" s="110">
        <f t="shared" si="17"/>
        <v>0</v>
      </c>
      <c r="T96" s="107">
        <f t="shared" si="16"/>
        <v>1</v>
      </c>
    </row>
    <row r="97" spans="2:20" s="91" customFormat="1" x14ac:dyDescent="0.25">
      <c r="B97" s="90"/>
      <c r="C97" s="95">
        <v>43472</v>
      </c>
      <c r="D97" s="95">
        <v>43472</v>
      </c>
      <c r="F97" s="91">
        <v>162</v>
      </c>
      <c r="H97" s="96"/>
      <c r="I97" s="97">
        <v>48000030</v>
      </c>
      <c r="J97" s="91" t="s">
        <v>235</v>
      </c>
      <c r="K97" s="94">
        <v>200</v>
      </c>
      <c r="L97" s="104">
        <f t="shared" si="9"/>
        <v>1</v>
      </c>
      <c r="M97" s="105" t="str">
        <f t="shared" si="10"/>
        <v>T1</v>
      </c>
      <c r="N97" s="93">
        <f t="shared" si="11"/>
        <v>0</v>
      </c>
      <c r="O97" s="106">
        <f t="shared" si="12"/>
        <v>0</v>
      </c>
      <c r="P97" s="93" t="str">
        <f t="shared" si="13"/>
        <v>Dins Periode Legal</v>
      </c>
      <c r="Q97" s="93" t="str">
        <f t="shared" si="14"/>
        <v>T1 - Dins Periode Legal</v>
      </c>
      <c r="R97" s="93" t="str">
        <f t="shared" si="15"/>
        <v>T1 - Import Total</v>
      </c>
      <c r="S97" s="110">
        <f t="shared" si="17"/>
        <v>0</v>
      </c>
      <c r="T97" s="107">
        <f t="shared" si="16"/>
        <v>1</v>
      </c>
    </row>
    <row r="98" spans="2:20" s="91" customFormat="1" x14ac:dyDescent="0.25">
      <c r="B98" s="90"/>
      <c r="C98" s="95">
        <v>43472</v>
      </c>
      <c r="D98" s="95">
        <v>43472</v>
      </c>
      <c r="F98" s="91">
        <v>164</v>
      </c>
      <c r="H98" s="96"/>
      <c r="I98" s="97">
        <v>48000030</v>
      </c>
      <c r="J98" s="91" t="s">
        <v>235</v>
      </c>
      <c r="K98" s="94">
        <v>200</v>
      </c>
      <c r="L98" s="104">
        <f t="shared" si="9"/>
        <v>1</v>
      </c>
      <c r="M98" s="105" t="str">
        <f t="shared" si="10"/>
        <v>T1</v>
      </c>
      <c r="N98" s="93">
        <f t="shared" si="11"/>
        <v>0</v>
      </c>
      <c r="O98" s="106">
        <f t="shared" si="12"/>
        <v>0</v>
      </c>
      <c r="P98" s="93" t="str">
        <f t="shared" si="13"/>
        <v>Dins Periode Legal</v>
      </c>
      <c r="Q98" s="93" t="str">
        <f t="shared" si="14"/>
        <v>T1 - Dins Periode Legal</v>
      </c>
      <c r="R98" s="93" t="str">
        <f t="shared" si="15"/>
        <v>T1 - Import Total</v>
      </c>
      <c r="S98" s="110">
        <f t="shared" si="17"/>
        <v>0</v>
      </c>
      <c r="T98" s="107">
        <f t="shared" si="16"/>
        <v>1</v>
      </c>
    </row>
    <row r="99" spans="2:20" s="91" customFormat="1" x14ac:dyDescent="0.25">
      <c r="B99" s="90"/>
      <c r="C99" s="95">
        <v>43472</v>
      </c>
      <c r="D99" s="95">
        <v>43472</v>
      </c>
      <c r="F99" s="91">
        <v>166</v>
      </c>
      <c r="H99" s="96"/>
      <c r="I99" s="97">
        <v>48000030</v>
      </c>
      <c r="J99" s="91" t="s">
        <v>235</v>
      </c>
      <c r="K99" s="94">
        <v>115</v>
      </c>
      <c r="L99" s="104">
        <f t="shared" si="9"/>
        <v>1</v>
      </c>
      <c r="M99" s="105" t="str">
        <f t="shared" si="10"/>
        <v>T1</v>
      </c>
      <c r="N99" s="93">
        <f t="shared" si="11"/>
        <v>0</v>
      </c>
      <c r="O99" s="106">
        <f t="shared" si="12"/>
        <v>0</v>
      </c>
      <c r="P99" s="93" t="str">
        <f t="shared" si="13"/>
        <v>Dins Periode Legal</v>
      </c>
      <c r="Q99" s="93" t="str">
        <f t="shared" si="14"/>
        <v>T1 - Dins Periode Legal</v>
      </c>
      <c r="R99" s="93" t="str">
        <f t="shared" si="15"/>
        <v>T1 - Import Total</v>
      </c>
      <c r="S99" s="110">
        <f t="shared" si="17"/>
        <v>0</v>
      </c>
      <c r="T99" s="107">
        <f t="shared" si="16"/>
        <v>1</v>
      </c>
    </row>
    <row r="100" spans="2:20" s="91" customFormat="1" x14ac:dyDescent="0.25">
      <c r="B100" s="90"/>
      <c r="C100" s="95">
        <v>43472</v>
      </c>
      <c r="D100" s="95">
        <v>43472</v>
      </c>
      <c r="F100" s="91">
        <v>168</v>
      </c>
      <c r="H100" s="96"/>
      <c r="I100" s="97">
        <v>48000030</v>
      </c>
      <c r="J100" s="91" t="s">
        <v>235</v>
      </c>
      <c r="K100" s="94">
        <v>345</v>
      </c>
      <c r="L100" s="104">
        <f t="shared" si="9"/>
        <v>1</v>
      </c>
      <c r="M100" s="105" t="str">
        <f t="shared" si="10"/>
        <v>T1</v>
      </c>
      <c r="N100" s="93">
        <f t="shared" si="11"/>
        <v>0</v>
      </c>
      <c r="O100" s="106">
        <f t="shared" si="12"/>
        <v>0</v>
      </c>
      <c r="P100" s="93" t="str">
        <f t="shared" si="13"/>
        <v>Dins Periode Legal</v>
      </c>
      <c r="Q100" s="93" t="str">
        <f t="shared" si="14"/>
        <v>T1 - Dins Periode Legal</v>
      </c>
      <c r="R100" s="93" t="str">
        <f t="shared" si="15"/>
        <v>T1 - Import Total</v>
      </c>
      <c r="S100" s="110">
        <f t="shared" si="17"/>
        <v>0</v>
      </c>
      <c r="T100" s="107">
        <f t="shared" si="16"/>
        <v>1</v>
      </c>
    </row>
    <row r="101" spans="2:20" s="91" customFormat="1" x14ac:dyDescent="0.25">
      <c r="B101" s="90"/>
      <c r="C101" s="95">
        <v>43472</v>
      </c>
      <c r="D101" s="95">
        <v>43472</v>
      </c>
      <c r="F101" s="91">
        <v>170</v>
      </c>
      <c r="H101" s="96"/>
      <c r="I101" s="97">
        <v>48000030</v>
      </c>
      <c r="J101" s="91" t="s">
        <v>235</v>
      </c>
      <c r="K101" s="94">
        <v>345</v>
      </c>
      <c r="L101" s="104">
        <f t="shared" si="9"/>
        <v>1</v>
      </c>
      <c r="M101" s="105" t="str">
        <f t="shared" si="10"/>
        <v>T1</v>
      </c>
      <c r="N101" s="93">
        <f t="shared" si="11"/>
        <v>0</v>
      </c>
      <c r="O101" s="106">
        <f t="shared" si="12"/>
        <v>0</v>
      </c>
      <c r="P101" s="93" t="str">
        <f t="shared" si="13"/>
        <v>Dins Periode Legal</v>
      </c>
      <c r="Q101" s="93" t="str">
        <f t="shared" si="14"/>
        <v>T1 - Dins Periode Legal</v>
      </c>
      <c r="R101" s="93" t="str">
        <f t="shared" si="15"/>
        <v>T1 - Import Total</v>
      </c>
      <c r="S101" s="110">
        <f t="shared" si="17"/>
        <v>0</v>
      </c>
      <c r="T101" s="107">
        <f t="shared" si="16"/>
        <v>1</v>
      </c>
    </row>
    <row r="102" spans="2:20" s="91" customFormat="1" x14ac:dyDescent="0.25">
      <c r="B102" s="90"/>
      <c r="C102" s="95">
        <v>43472</v>
      </c>
      <c r="D102" s="95">
        <v>43472</v>
      </c>
      <c r="F102" s="91">
        <v>172</v>
      </c>
      <c r="H102" s="96"/>
      <c r="I102" s="97">
        <v>48000030</v>
      </c>
      <c r="J102" s="91" t="s">
        <v>235</v>
      </c>
      <c r="K102" s="94">
        <v>200</v>
      </c>
      <c r="L102" s="104">
        <f t="shared" si="9"/>
        <v>1</v>
      </c>
      <c r="M102" s="105" t="str">
        <f t="shared" si="10"/>
        <v>T1</v>
      </c>
      <c r="N102" s="93">
        <f t="shared" si="11"/>
        <v>0</v>
      </c>
      <c r="O102" s="106">
        <f t="shared" si="12"/>
        <v>0</v>
      </c>
      <c r="P102" s="93" t="str">
        <f t="shared" si="13"/>
        <v>Dins Periode Legal</v>
      </c>
      <c r="Q102" s="93" t="str">
        <f t="shared" si="14"/>
        <v>T1 - Dins Periode Legal</v>
      </c>
      <c r="R102" s="93" t="str">
        <f t="shared" si="15"/>
        <v>T1 - Import Total</v>
      </c>
      <c r="S102" s="110">
        <f t="shared" si="17"/>
        <v>0</v>
      </c>
      <c r="T102" s="107">
        <f t="shared" si="16"/>
        <v>1</v>
      </c>
    </row>
    <row r="103" spans="2:20" s="91" customFormat="1" x14ac:dyDescent="0.25">
      <c r="B103" s="90"/>
      <c r="C103" s="95">
        <v>43472</v>
      </c>
      <c r="D103" s="95">
        <v>43472</v>
      </c>
      <c r="F103" s="91">
        <v>174</v>
      </c>
      <c r="H103" s="96"/>
      <c r="I103" s="97">
        <v>48000030</v>
      </c>
      <c r="J103" s="91" t="s">
        <v>235</v>
      </c>
      <c r="K103" s="94">
        <v>450</v>
      </c>
      <c r="L103" s="104">
        <f t="shared" si="9"/>
        <v>1</v>
      </c>
      <c r="M103" s="105" t="str">
        <f t="shared" si="10"/>
        <v>T1</v>
      </c>
      <c r="N103" s="93">
        <f t="shared" si="11"/>
        <v>0</v>
      </c>
      <c r="O103" s="106">
        <f t="shared" si="12"/>
        <v>0</v>
      </c>
      <c r="P103" s="93" t="str">
        <f t="shared" si="13"/>
        <v>Dins Periode Legal</v>
      </c>
      <c r="Q103" s="93" t="str">
        <f t="shared" si="14"/>
        <v>T1 - Dins Periode Legal</v>
      </c>
      <c r="R103" s="93" t="str">
        <f t="shared" si="15"/>
        <v>T1 - Import Total</v>
      </c>
      <c r="S103" s="110">
        <f t="shared" si="17"/>
        <v>0</v>
      </c>
      <c r="T103" s="107">
        <f t="shared" si="16"/>
        <v>1</v>
      </c>
    </row>
    <row r="104" spans="2:20" s="91" customFormat="1" x14ac:dyDescent="0.25">
      <c r="B104" s="90"/>
      <c r="C104" s="95">
        <v>43472</v>
      </c>
      <c r="D104" s="95">
        <v>43472</v>
      </c>
      <c r="F104" s="91">
        <v>176</v>
      </c>
      <c r="H104" s="96"/>
      <c r="I104" s="97">
        <v>48000030</v>
      </c>
      <c r="J104" s="91" t="s">
        <v>235</v>
      </c>
      <c r="K104" s="94">
        <v>200</v>
      </c>
      <c r="L104" s="104">
        <f t="shared" si="9"/>
        <v>1</v>
      </c>
      <c r="M104" s="105" t="str">
        <f t="shared" si="10"/>
        <v>T1</v>
      </c>
      <c r="N104" s="93">
        <f t="shared" si="11"/>
        <v>0</v>
      </c>
      <c r="O104" s="106">
        <f t="shared" si="12"/>
        <v>0</v>
      </c>
      <c r="P104" s="93" t="str">
        <f t="shared" si="13"/>
        <v>Dins Periode Legal</v>
      </c>
      <c r="Q104" s="93" t="str">
        <f t="shared" si="14"/>
        <v>T1 - Dins Periode Legal</v>
      </c>
      <c r="R104" s="93" t="str">
        <f t="shared" si="15"/>
        <v>T1 - Import Total</v>
      </c>
      <c r="S104" s="110">
        <f t="shared" si="17"/>
        <v>0</v>
      </c>
      <c r="T104" s="107">
        <f t="shared" si="16"/>
        <v>1</v>
      </c>
    </row>
    <row r="105" spans="2:20" s="91" customFormat="1" x14ac:dyDescent="0.25">
      <c r="B105" s="90"/>
      <c r="C105" s="95">
        <v>43472</v>
      </c>
      <c r="D105" s="95">
        <v>43472</v>
      </c>
      <c r="F105" s="91">
        <v>178</v>
      </c>
      <c r="H105" s="96"/>
      <c r="I105" s="97">
        <v>48000030</v>
      </c>
      <c r="J105" s="91" t="s">
        <v>235</v>
      </c>
      <c r="K105" s="94">
        <v>200</v>
      </c>
      <c r="L105" s="104">
        <f t="shared" si="9"/>
        <v>1</v>
      </c>
      <c r="M105" s="105" t="str">
        <f t="shared" si="10"/>
        <v>T1</v>
      </c>
      <c r="N105" s="93">
        <f t="shared" si="11"/>
        <v>0</v>
      </c>
      <c r="O105" s="106">
        <f t="shared" si="12"/>
        <v>0</v>
      </c>
      <c r="P105" s="93" t="str">
        <f t="shared" si="13"/>
        <v>Dins Periode Legal</v>
      </c>
      <c r="Q105" s="93" t="str">
        <f t="shared" si="14"/>
        <v>T1 - Dins Periode Legal</v>
      </c>
      <c r="R105" s="93" t="str">
        <f t="shared" si="15"/>
        <v>T1 - Import Total</v>
      </c>
      <c r="S105" s="110">
        <f t="shared" si="17"/>
        <v>0</v>
      </c>
      <c r="T105" s="107">
        <f t="shared" si="16"/>
        <v>1</v>
      </c>
    </row>
    <row r="106" spans="2:20" s="91" customFormat="1" x14ac:dyDescent="0.25">
      <c r="B106" s="90"/>
      <c r="C106" s="95">
        <v>43472</v>
      </c>
      <c r="D106" s="95">
        <v>43472</v>
      </c>
      <c r="F106" s="91">
        <v>180</v>
      </c>
      <c r="H106" s="96"/>
      <c r="I106" s="97">
        <v>48000030</v>
      </c>
      <c r="J106" s="91" t="s">
        <v>235</v>
      </c>
      <c r="K106" s="94">
        <v>345</v>
      </c>
      <c r="L106" s="104">
        <f t="shared" si="9"/>
        <v>1</v>
      </c>
      <c r="M106" s="105" t="str">
        <f t="shared" si="10"/>
        <v>T1</v>
      </c>
      <c r="N106" s="93">
        <f t="shared" si="11"/>
        <v>0</v>
      </c>
      <c r="O106" s="106">
        <f t="shared" si="12"/>
        <v>0</v>
      </c>
      <c r="P106" s="93" t="str">
        <f t="shared" si="13"/>
        <v>Dins Periode Legal</v>
      </c>
      <c r="Q106" s="93" t="str">
        <f t="shared" si="14"/>
        <v>T1 - Dins Periode Legal</v>
      </c>
      <c r="R106" s="93" t="str">
        <f t="shared" si="15"/>
        <v>T1 - Import Total</v>
      </c>
      <c r="S106" s="110">
        <f t="shared" si="17"/>
        <v>0</v>
      </c>
      <c r="T106" s="107">
        <f t="shared" si="16"/>
        <v>1</v>
      </c>
    </row>
    <row r="107" spans="2:20" s="91" customFormat="1" x14ac:dyDescent="0.25">
      <c r="B107" s="90"/>
      <c r="C107" s="95">
        <v>43472</v>
      </c>
      <c r="D107" s="95">
        <v>43472</v>
      </c>
      <c r="F107" s="91">
        <v>182</v>
      </c>
      <c r="H107" s="96"/>
      <c r="I107" s="97">
        <v>48000030</v>
      </c>
      <c r="J107" s="91" t="s">
        <v>235</v>
      </c>
      <c r="K107" s="94">
        <v>115</v>
      </c>
      <c r="L107" s="104">
        <f t="shared" si="9"/>
        <v>1</v>
      </c>
      <c r="M107" s="105" t="str">
        <f t="shared" si="10"/>
        <v>T1</v>
      </c>
      <c r="N107" s="93">
        <f t="shared" si="11"/>
        <v>0</v>
      </c>
      <c r="O107" s="106">
        <f t="shared" si="12"/>
        <v>0</v>
      </c>
      <c r="P107" s="93" t="str">
        <f t="shared" si="13"/>
        <v>Dins Periode Legal</v>
      </c>
      <c r="Q107" s="93" t="str">
        <f t="shared" si="14"/>
        <v>T1 - Dins Periode Legal</v>
      </c>
      <c r="R107" s="93" t="str">
        <f t="shared" si="15"/>
        <v>T1 - Import Total</v>
      </c>
      <c r="S107" s="110">
        <f t="shared" si="17"/>
        <v>0</v>
      </c>
      <c r="T107" s="107">
        <f t="shared" si="16"/>
        <v>1</v>
      </c>
    </row>
    <row r="108" spans="2:20" s="91" customFormat="1" x14ac:dyDescent="0.25">
      <c r="B108" s="90"/>
      <c r="C108" s="95">
        <v>43472</v>
      </c>
      <c r="D108" s="95">
        <v>43472</v>
      </c>
      <c r="F108" s="91">
        <v>184</v>
      </c>
      <c r="H108" s="96"/>
      <c r="I108" s="97">
        <v>48000030</v>
      </c>
      <c r="J108" s="91" t="s">
        <v>235</v>
      </c>
      <c r="K108" s="94">
        <v>200</v>
      </c>
      <c r="L108" s="104">
        <f t="shared" si="9"/>
        <v>1</v>
      </c>
      <c r="M108" s="105" t="str">
        <f t="shared" si="10"/>
        <v>T1</v>
      </c>
      <c r="N108" s="93">
        <f t="shared" si="11"/>
        <v>0</v>
      </c>
      <c r="O108" s="106">
        <f t="shared" si="12"/>
        <v>0</v>
      </c>
      <c r="P108" s="93" t="str">
        <f t="shared" si="13"/>
        <v>Dins Periode Legal</v>
      </c>
      <c r="Q108" s="93" t="str">
        <f t="shared" si="14"/>
        <v>T1 - Dins Periode Legal</v>
      </c>
      <c r="R108" s="93" t="str">
        <f t="shared" si="15"/>
        <v>T1 - Import Total</v>
      </c>
      <c r="S108" s="110">
        <f t="shared" si="17"/>
        <v>0</v>
      </c>
      <c r="T108" s="107">
        <f t="shared" si="16"/>
        <v>1</v>
      </c>
    </row>
    <row r="109" spans="2:20" s="91" customFormat="1" x14ac:dyDescent="0.25">
      <c r="B109" s="90"/>
      <c r="C109" s="95">
        <v>43472</v>
      </c>
      <c r="D109" s="95">
        <v>43472</v>
      </c>
      <c r="F109" s="91">
        <v>186</v>
      </c>
      <c r="H109" s="96"/>
      <c r="I109" s="97">
        <v>48000030</v>
      </c>
      <c r="J109" s="91" t="s">
        <v>235</v>
      </c>
      <c r="K109" s="94">
        <v>345</v>
      </c>
      <c r="L109" s="104">
        <f t="shared" si="9"/>
        <v>1</v>
      </c>
      <c r="M109" s="105" t="str">
        <f t="shared" si="10"/>
        <v>T1</v>
      </c>
      <c r="N109" s="93">
        <f t="shared" si="11"/>
        <v>0</v>
      </c>
      <c r="O109" s="106">
        <f t="shared" si="12"/>
        <v>0</v>
      </c>
      <c r="P109" s="93" t="str">
        <f t="shared" si="13"/>
        <v>Dins Periode Legal</v>
      </c>
      <c r="Q109" s="93" t="str">
        <f t="shared" si="14"/>
        <v>T1 - Dins Periode Legal</v>
      </c>
      <c r="R109" s="93" t="str">
        <f t="shared" si="15"/>
        <v>T1 - Import Total</v>
      </c>
      <c r="S109" s="110">
        <f t="shared" si="17"/>
        <v>0</v>
      </c>
      <c r="T109" s="107">
        <f t="shared" si="16"/>
        <v>1</v>
      </c>
    </row>
    <row r="110" spans="2:20" s="91" customFormat="1" x14ac:dyDescent="0.25">
      <c r="B110" s="90"/>
      <c r="C110" s="95">
        <v>43472</v>
      </c>
      <c r="D110" s="95">
        <v>43472</v>
      </c>
      <c r="F110" s="91">
        <v>188</v>
      </c>
      <c r="H110" s="96"/>
      <c r="I110" s="97">
        <v>48000030</v>
      </c>
      <c r="J110" s="91" t="s">
        <v>235</v>
      </c>
      <c r="K110" s="94">
        <v>345</v>
      </c>
      <c r="L110" s="104">
        <f t="shared" si="9"/>
        <v>1</v>
      </c>
      <c r="M110" s="105" t="str">
        <f t="shared" si="10"/>
        <v>T1</v>
      </c>
      <c r="N110" s="93">
        <f t="shared" si="11"/>
        <v>0</v>
      </c>
      <c r="O110" s="106">
        <f t="shared" si="12"/>
        <v>0</v>
      </c>
      <c r="P110" s="93" t="str">
        <f t="shared" si="13"/>
        <v>Dins Periode Legal</v>
      </c>
      <c r="Q110" s="93" t="str">
        <f t="shared" si="14"/>
        <v>T1 - Dins Periode Legal</v>
      </c>
      <c r="R110" s="93" t="str">
        <f t="shared" si="15"/>
        <v>T1 - Import Total</v>
      </c>
      <c r="S110" s="110">
        <f t="shared" si="17"/>
        <v>0</v>
      </c>
      <c r="T110" s="107">
        <f t="shared" si="16"/>
        <v>1</v>
      </c>
    </row>
    <row r="111" spans="2:20" s="91" customFormat="1" x14ac:dyDescent="0.25">
      <c r="B111" s="90"/>
      <c r="C111" s="95">
        <v>43472</v>
      </c>
      <c r="D111" s="95">
        <v>43472</v>
      </c>
      <c r="F111" s="91">
        <v>190</v>
      </c>
      <c r="H111" s="96"/>
      <c r="I111" s="97">
        <v>48000030</v>
      </c>
      <c r="J111" s="91" t="s">
        <v>235</v>
      </c>
      <c r="K111" s="94">
        <v>200</v>
      </c>
      <c r="L111" s="104">
        <f t="shared" si="9"/>
        <v>1</v>
      </c>
      <c r="M111" s="105" t="str">
        <f t="shared" si="10"/>
        <v>T1</v>
      </c>
      <c r="N111" s="93">
        <f t="shared" si="11"/>
        <v>0</v>
      </c>
      <c r="O111" s="106">
        <f t="shared" si="12"/>
        <v>0</v>
      </c>
      <c r="P111" s="93" t="str">
        <f t="shared" si="13"/>
        <v>Dins Periode Legal</v>
      </c>
      <c r="Q111" s="93" t="str">
        <f t="shared" si="14"/>
        <v>T1 - Dins Periode Legal</v>
      </c>
      <c r="R111" s="93" t="str">
        <f t="shared" si="15"/>
        <v>T1 - Import Total</v>
      </c>
      <c r="S111" s="110">
        <f t="shared" si="17"/>
        <v>0</v>
      </c>
      <c r="T111" s="107">
        <f t="shared" si="16"/>
        <v>1</v>
      </c>
    </row>
    <row r="112" spans="2:20" s="91" customFormat="1" x14ac:dyDescent="0.25">
      <c r="B112" s="90"/>
      <c r="C112" s="95">
        <v>43472</v>
      </c>
      <c r="D112" s="95">
        <v>43472</v>
      </c>
      <c r="F112" s="91">
        <v>192</v>
      </c>
      <c r="H112" s="96"/>
      <c r="I112" s="97">
        <v>48000030</v>
      </c>
      <c r="J112" s="91" t="s">
        <v>235</v>
      </c>
      <c r="K112" s="94">
        <v>125</v>
      </c>
      <c r="L112" s="104">
        <f t="shared" si="9"/>
        <v>1</v>
      </c>
      <c r="M112" s="105" t="str">
        <f t="shared" si="10"/>
        <v>T1</v>
      </c>
      <c r="N112" s="93">
        <f t="shared" si="11"/>
        <v>0</v>
      </c>
      <c r="O112" s="106">
        <f t="shared" si="12"/>
        <v>0</v>
      </c>
      <c r="P112" s="93" t="str">
        <f t="shared" si="13"/>
        <v>Dins Periode Legal</v>
      </c>
      <c r="Q112" s="93" t="str">
        <f t="shared" si="14"/>
        <v>T1 - Dins Periode Legal</v>
      </c>
      <c r="R112" s="93" t="str">
        <f t="shared" si="15"/>
        <v>T1 - Import Total</v>
      </c>
      <c r="S112" s="110">
        <f t="shared" si="17"/>
        <v>0</v>
      </c>
      <c r="T112" s="107">
        <f t="shared" si="16"/>
        <v>1</v>
      </c>
    </row>
    <row r="113" spans="2:27" s="91" customFormat="1" x14ac:dyDescent="0.25">
      <c r="B113" s="90"/>
      <c r="C113" s="95">
        <v>43472</v>
      </c>
      <c r="D113" s="95">
        <v>43472</v>
      </c>
      <c r="F113" s="91">
        <v>194</v>
      </c>
      <c r="H113" s="96"/>
      <c r="I113" s="97">
        <v>48000030</v>
      </c>
      <c r="J113" s="91" t="s">
        <v>235</v>
      </c>
      <c r="K113" s="94">
        <v>115</v>
      </c>
      <c r="L113" s="104">
        <f t="shared" si="9"/>
        <v>1</v>
      </c>
      <c r="M113" s="105" t="str">
        <f t="shared" si="10"/>
        <v>T1</v>
      </c>
      <c r="N113" s="93">
        <f t="shared" si="11"/>
        <v>0</v>
      </c>
      <c r="O113" s="106">
        <f t="shared" si="12"/>
        <v>0</v>
      </c>
      <c r="P113" s="93" t="str">
        <f t="shared" si="13"/>
        <v>Dins Periode Legal</v>
      </c>
      <c r="Q113" s="93" t="str">
        <f t="shared" si="14"/>
        <v>T1 - Dins Periode Legal</v>
      </c>
      <c r="R113" s="93" t="str">
        <f t="shared" si="15"/>
        <v>T1 - Import Total</v>
      </c>
      <c r="S113" s="110">
        <f t="shared" si="17"/>
        <v>0</v>
      </c>
      <c r="T113" s="107">
        <f t="shared" si="16"/>
        <v>1</v>
      </c>
    </row>
    <row r="114" spans="2:27" s="91" customFormat="1" x14ac:dyDescent="0.25">
      <c r="B114" s="90"/>
      <c r="C114" s="95">
        <v>43472</v>
      </c>
      <c r="D114" s="95">
        <v>43472</v>
      </c>
      <c r="F114" s="91">
        <v>196</v>
      </c>
      <c r="H114" s="96"/>
      <c r="I114" s="97">
        <v>48000030</v>
      </c>
      <c r="J114" s="91" t="s">
        <v>235</v>
      </c>
      <c r="K114" s="94">
        <v>115</v>
      </c>
      <c r="L114" s="104">
        <f t="shared" si="9"/>
        <v>1</v>
      </c>
      <c r="M114" s="105" t="str">
        <f t="shared" si="10"/>
        <v>T1</v>
      </c>
      <c r="N114" s="93">
        <f t="shared" si="11"/>
        <v>0</v>
      </c>
      <c r="O114" s="106">
        <f t="shared" si="12"/>
        <v>0</v>
      </c>
      <c r="P114" s="93" t="str">
        <f t="shared" si="13"/>
        <v>Dins Periode Legal</v>
      </c>
      <c r="Q114" s="93" t="str">
        <f t="shared" si="14"/>
        <v>T1 - Dins Periode Legal</v>
      </c>
      <c r="R114" s="93" t="str">
        <f t="shared" si="15"/>
        <v>T1 - Import Total</v>
      </c>
      <c r="S114" s="110">
        <f t="shared" si="17"/>
        <v>0</v>
      </c>
      <c r="T114" s="107">
        <f t="shared" si="16"/>
        <v>1</v>
      </c>
    </row>
    <row r="115" spans="2:27" s="91" customFormat="1" x14ac:dyDescent="0.25">
      <c r="B115" s="90"/>
      <c r="C115" s="95">
        <v>43472</v>
      </c>
      <c r="D115" s="95">
        <v>43472</v>
      </c>
      <c r="F115" s="91">
        <v>198</v>
      </c>
      <c r="H115" s="96"/>
      <c r="I115" s="97">
        <v>48000030</v>
      </c>
      <c r="J115" s="91" t="s">
        <v>235</v>
      </c>
      <c r="K115" s="94">
        <v>115</v>
      </c>
      <c r="L115" s="104">
        <f t="shared" si="9"/>
        <v>1</v>
      </c>
      <c r="M115" s="105" t="str">
        <f t="shared" si="10"/>
        <v>T1</v>
      </c>
      <c r="N115" s="93">
        <f t="shared" si="11"/>
        <v>0</v>
      </c>
      <c r="O115" s="106">
        <f t="shared" si="12"/>
        <v>0</v>
      </c>
      <c r="P115" s="93" t="str">
        <f t="shared" si="13"/>
        <v>Dins Periode Legal</v>
      </c>
      <c r="Q115" s="93" t="str">
        <f t="shared" si="14"/>
        <v>T1 - Dins Periode Legal</v>
      </c>
      <c r="R115" s="93" t="str">
        <f t="shared" si="15"/>
        <v>T1 - Import Total</v>
      </c>
      <c r="S115" s="110">
        <f t="shared" si="17"/>
        <v>0</v>
      </c>
      <c r="T115" s="107">
        <f t="shared" si="16"/>
        <v>1</v>
      </c>
    </row>
    <row r="116" spans="2:27" s="91" customFormat="1" x14ac:dyDescent="0.25">
      <c r="B116" s="90"/>
      <c r="C116" s="95">
        <v>43472</v>
      </c>
      <c r="D116" s="95">
        <v>43472</v>
      </c>
      <c r="F116" s="91">
        <v>200</v>
      </c>
      <c r="H116" s="96"/>
      <c r="I116" s="97">
        <v>48000030</v>
      </c>
      <c r="J116" s="91" t="s">
        <v>235</v>
      </c>
      <c r="K116" s="94">
        <v>345</v>
      </c>
      <c r="L116" s="104">
        <f t="shared" si="9"/>
        <v>1</v>
      </c>
      <c r="M116" s="105" t="str">
        <f t="shared" si="10"/>
        <v>T1</v>
      </c>
      <c r="N116" s="93">
        <f t="shared" si="11"/>
        <v>0</v>
      </c>
      <c r="O116" s="106">
        <f t="shared" si="12"/>
        <v>0</v>
      </c>
      <c r="P116" s="93" t="str">
        <f t="shared" si="13"/>
        <v>Dins Periode Legal</v>
      </c>
      <c r="Q116" s="93" t="str">
        <f t="shared" si="14"/>
        <v>T1 - Dins Periode Legal</v>
      </c>
      <c r="R116" s="93" t="str">
        <f t="shared" si="15"/>
        <v>T1 - Import Total</v>
      </c>
      <c r="S116" s="110">
        <f t="shared" si="17"/>
        <v>0</v>
      </c>
      <c r="T116" s="107">
        <f t="shared" si="16"/>
        <v>1</v>
      </c>
    </row>
    <row r="117" spans="2:27" s="91" customFormat="1" x14ac:dyDescent="0.25">
      <c r="B117" s="90"/>
      <c r="C117" s="95">
        <v>43472</v>
      </c>
      <c r="D117" s="95">
        <v>43472</v>
      </c>
      <c r="F117" s="91">
        <v>202</v>
      </c>
      <c r="H117" s="96"/>
      <c r="I117" s="97">
        <v>48000030</v>
      </c>
      <c r="J117" s="91" t="s">
        <v>235</v>
      </c>
      <c r="K117" s="94">
        <v>200</v>
      </c>
      <c r="L117" s="104">
        <f t="shared" si="9"/>
        <v>1</v>
      </c>
      <c r="M117" s="105" t="str">
        <f t="shared" si="10"/>
        <v>T1</v>
      </c>
      <c r="N117" s="93">
        <f t="shared" si="11"/>
        <v>0</v>
      </c>
      <c r="O117" s="106">
        <f t="shared" si="12"/>
        <v>0</v>
      </c>
      <c r="P117" s="93" t="str">
        <f t="shared" si="13"/>
        <v>Dins Periode Legal</v>
      </c>
      <c r="Q117" s="93" t="str">
        <f t="shared" si="14"/>
        <v>T1 - Dins Periode Legal</v>
      </c>
      <c r="R117" s="93" t="str">
        <f t="shared" si="15"/>
        <v>T1 - Import Total</v>
      </c>
      <c r="S117" s="110">
        <f t="shared" si="17"/>
        <v>0</v>
      </c>
      <c r="T117" s="107">
        <f t="shared" si="16"/>
        <v>1</v>
      </c>
    </row>
    <row r="118" spans="2:27" s="91" customFormat="1" x14ac:dyDescent="0.25">
      <c r="B118" s="90"/>
      <c r="C118" s="95">
        <v>43472</v>
      </c>
      <c r="D118" s="95">
        <v>43472</v>
      </c>
      <c r="F118" s="91">
        <v>204</v>
      </c>
      <c r="H118" s="96"/>
      <c r="I118" s="97">
        <v>48000030</v>
      </c>
      <c r="J118" s="91" t="s">
        <v>235</v>
      </c>
      <c r="K118" s="94">
        <v>345</v>
      </c>
      <c r="L118" s="104">
        <f t="shared" si="9"/>
        <v>1</v>
      </c>
      <c r="M118" s="105" t="str">
        <f t="shared" si="10"/>
        <v>T1</v>
      </c>
      <c r="N118" s="93">
        <f t="shared" si="11"/>
        <v>0</v>
      </c>
      <c r="O118" s="106">
        <f t="shared" si="12"/>
        <v>0</v>
      </c>
      <c r="P118" s="93" t="str">
        <f t="shared" si="13"/>
        <v>Dins Periode Legal</v>
      </c>
      <c r="Q118" s="93" t="str">
        <f t="shared" si="14"/>
        <v>T1 - Dins Periode Legal</v>
      </c>
      <c r="R118" s="93" t="str">
        <f t="shared" si="15"/>
        <v>T1 - Import Total</v>
      </c>
      <c r="S118" s="110">
        <f t="shared" si="17"/>
        <v>0</v>
      </c>
      <c r="T118" s="107">
        <f t="shared" si="16"/>
        <v>1</v>
      </c>
    </row>
    <row r="119" spans="2:27" s="91" customFormat="1" x14ac:dyDescent="0.25">
      <c r="B119" s="90"/>
      <c r="C119" s="95">
        <v>43472</v>
      </c>
      <c r="D119" s="95">
        <v>43472</v>
      </c>
      <c r="F119" s="91">
        <v>206</v>
      </c>
      <c r="H119" s="96"/>
      <c r="I119" s="97">
        <v>48000030</v>
      </c>
      <c r="J119" s="91" t="s">
        <v>235</v>
      </c>
      <c r="K119" s="94">
        <v>345</v>
      </c>
      <c r="L119" s="104">
        <f t="shared" si="9"/>
        <v>1</v>
      </c>
      <c r="M119" s="105" t="str">
        <f t="shared" si="10"/>
        <v>T1</v>
      </c>
      <c r="N119" s="93">
        <f t="shared" si="11"/>
        <v>0</v>
      </c>
      <c r="O119" s="106">
        <f t="shared" si="12"/>
        <v>0</v>
      </c>
      <c r="P119" s="93" t="str">
        <f t="shared" si="13"/>
        <v>Dins Periode Legal</v>
      </c>
      <c r="Q119" s="93" t="str">
        <f t="shared" si="14"/>
        <v>T1 - Dins Periode Legal</v>
      </c>
      <c r="R119" s="93" t="str">
        <f t="shared" si="15"/>
        <v>T1 - Import Total</v>
      </c>
      <c r="S119" s="110">
        <f t="shared" si="17"/>
        <v>0</v>
      </c>
      <c r="T119" s="107">
        <f t="shared" si="16"/>
        <v>1</v>
      </c>
    </row>
    <row r="120" spans="2:27" s="91" customFormat="1" x14ac:dyDescent="0.25">
      <c r="B120" s="90"/>
      <c r="C120" s="95">
        <v>43472</v>
      </c>
      <c r="D120" s="95">
        <v>43472</v>
      </c>
      <c r="F120" s="91">
        <v>208</v>
      </c>
      <c r="H120" s="96"/>
      <c r="I120" s="97">
        <v>48000030</v>
      </c>
      <c r="J120" s="91" t="s">
        <v>235</v>
      </c>
      <c r="K120" s="94">
        <v>200</v>
      </c>
      <c r="L120" s="104">
        <f t="shared" si="9"/>
        <v>1</v>
      </c>
      <c r="M120" s="105" t="str">
        <f t="shared" si="10"/>
        <v>T1</v>
      </c>
      <c r="N120" s="93">
        <f t="shared" si="11"/>
        <v>0</v>
      </c>
      <c r="O120" s="106">
        <f t="shared" si="12"/>
        <v>0</v>
      </c>
      <c r="P120" s="93" t="str">
        <f t="shared" si="13"/>
        <v>Dins Periode Legal</v>
      </c>
      <c r="Q120" s="93" t="str">
        <f t="shared" si="14"/>
        <v>T1 - Dins Periode Legal</v>
      </c>
      <c r="R120" s="93" t="str">
        <f t="shared" si="15"/>
        <v>T1 - Import Total</v>
      </c>
      <c r="S120" s="110">
        <f t="shared" si="17"/>
        <v>0</v>
      </c>
      <c r="T120" s="107">
        <f t="shared" si="16"/>
        <v>1</v>
      </c>
    </row>
    <row r="121" spans="2:27" s="91" customFormat="1" x14ac:dyDescent="0.25">
      <c r="B121" s="90"/>
      <c r="C121" s="95">
        <v>43472</v>
      </c>
      <c r="D121" s="95">
        <v>43472</v>
      </c>
      <c r="F121" s="91">
        <v>210</v>
      </c>
      <c r="H121" s="96"/>
      <c r="I121" s="97">
        <v>48000030</v>
      </c>
      <c r="J121" s="91" t="s">
        <v>235</v>
      </c>
      <c r="K121" s="94">
        <v>345</v>
      </c>
      <c r="L121" s="104">
        <f t="shared" si="9"/>
        <v>1</v>
      </c>
      <c r="M121" s="105" t="str">
        <f t="shared" si="10"/>
        <v>T1</v>
      </c>
      <c r="N121" s="93">
        <f t="shared" si="11"/>
        <v>0</v>
      </c>
      <c r="O121" s="106">
        <f t="shared" si="12"/>
        <v>0</v>
      </c>
      <c r="P121" s="93" t="str">
        <f t="shared" si="13"/>
        <v>Dins Periode Legal</v>
      </c>
      <c r="Q121" s="93" t="str">
        <f t="shared" si="14"/>
        <v>T1 - Dins Periode Legal</v>
      </c>
      <c r="R121" s="93" t="str">
        <f t="shared" si="15"/>
        <v>T1 - Import Total</v>
      </c>
      <c r="S121" s="110">
        <f t="shared" si="17"/>
        <v>0</v>
      </c>
      <c r="T121" s="107">
        <f t="shared" si="16"/>
        <v>1</v>
      </c>
    </row>
    <row r="122" spans="2:27" s="91" customFormat="1" x14ac:dyDescent="0.25">
      <c r="B122" s="90"/>
      <c r="C122" s="95">
        <v>43472</v>
      </c>
      <c r="D122" s="95">
        <v>43472</v>
      </c>
      <c r="F122" s="91">
        <v>212</v>
      </c>
      <c r="H122" s="96"/>
      <c r="I122" s="97">
        <v>48000030</v>
      </c>
      <c r="J122" s="91" t="s">
        <v>235</v>
      </c>
      <c r="K122" s="94">
        <v>115</v>
      </c>
      <c r="L122" s="104">
        <f t="shared" si="9"/>
        <v>1</v>
      </c>
      <c r="M122" s="105" t="str">
        <f t="shared" si="10"/>
        <v>T1</v>
      </c>
      <c r="N122" s="93">
        <f t="shared" si="11"/>
        <v>0</v>
      </c>
      <c r="O122" s="106">
        <f t="shared" si="12"/>
        <v>0</v>
      </c>
      <c r="P122" s="93" t="str">
        <f t="shared" si="13"/>
        <v>Dins Periode Legal</v>
      </c>
      <c r="Q122" s="93" t="str">
        <f t="shared" si="14"/>
        <v>T1 - Dins Periode Legal</v>
      </c>
      <c r="R122" s="93" t="str">
        <f t="shared" si="15"/>
        <v>T1 - Import Total</v>
      </c>
      <c r="S122" s="110">
        <f t="shared" si="17"/>
        <v>0</v>
      </c>
      <c r="T122" s="107">
        <f t="shared" si="16"/>
        <v>1</v>
      </c>
    </row>
    <row r="123" spans="2:27" s="91" customFormat="1" x14ac:dyDescent="0.25">
      <c r="B123" s="90"/>
      <c r="C123" s="95">
        <v>43472</v>
      </c>
      <c r="D123" s="95">
        <v>43472</v>
      </c>
      <c r="F123" s="91">
        <v>214</v>
      </c>
      <c r="H123" s="96"/>
      <c r="I123" s="97">
        <v>48000030</v>
      </c>
      <c r="J123" s="91" t="s">
        <v>235</v>
      </c>
      <c r="K123" s="94">
        <v>115</v>
      </c>
      <c r="L123" s="104">
        <f t="shared" si="9"/>
        <v>1</v>
      </c>
      <c r="M123" s="105" t="str">
        <f t="shared" si="10"/>
        <v>T1</v>
      </c>
      <c r="N123" s="93">
        <f t="shared" si="11"/>
        <v>0</v>
      </c>
      <c r="O123" s="106">
        <f t="shared" si="12"/>
        <v>0</v>
      </c>
      <c r="P123" s="93" t="str">
        <f t="shared" si="13"/>
        <v>Dins Periode Legal</v>
      </c>
      <c r="Q123" s="93" t="str">
        <f t="shared" si="14"/>
        <v>T1 - Dins Periode Legal</v>
      </c>
      <c r="R123" s="93" t="str">
        <f t="shared" si="15"/>
        <v>T1 - Import Total</v>
      </c>
      <c r="S123" s="110">
        <f t="shared" si="17"/>
        <v>0</v>
      </c>
      <c r="T123" s="107">
        <f t="shared" si="16"/>
        <v>1</v>
      </c>
    </row>
    <row r="124" spans="2:27" x14ac:dyDescent="0.25">
      <c r="C124" s="95">
        <v>43472</v>
      </c>
      <c r="D124" s="95">
        <v>43472</v>
      </c>
      <c r="E124" s="91"/>
      <c r="F124" s="91">
        <v>216</v>
      </c>
      <c r="G124" s="91"/>
      <c r="H124" s="96"/>
      <c r="I124" s="97">
        <v>48000030</v>
      </c>
      <c r="J124" s="91" t="s">
        <v>235</v>
      </c>
      <c r="K124" s="94">
        <v>450</v>
      </c>
      <c r="L124" s="104">
        <f t="shared" si="9"/>
        <v>1</v>
      </c>
      <c r="M124" s="105" t="str">
        <f t="shared" si="10"/>
        <v>T1</v>
      </c>
      <c r="N124" s="93">
        <f t="shared" si="11"/>
        <v>0</v>
      </c>
      <c r="O124" s="106">
        <f t="shared" si="12"/>
        <v>0</v>
      </c>
      <c r="P124" s="93" t="str">
        <f t="shared" si="13"/>
        <v>Dins Periode Legal</v>
      </c>
      <c r="Q124" s="93" t="str">
        <f t="shared" si="14"/>
        <v>T1 - Dins Periode Legal</v>
      </c>
      <c r="R124" s="93" t="str">
        <f t="shared" si="15"/>
        <v>T1 - Import Total</v>
      </c>
      <c r="S124" s="110">
        <f t="shared" si="17"/>
        <v>0</v>
      </c>
      <c r="T124" s="107">
        <f t="shared" si="16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43472</v>
      </c>
      <c r="D125" s="95">
        <v>43472</v>
      </c>
      <c r="E125" s="91"/>
      <c r="F125" s="91">
        <v>218</v>
      </c>
      <c r="G125" s="91"/>
      <c r="H125" s="96"/>
      <c r="I125" s="97">
        <v>48000030</v>
      </c>
      <c r="J125" s="91" t="s">
        <v>235</v>
      </c>
      <c r="K125" s="94">
        <v>115</v>
      </c>
      <c r="L125" s="104">
        <f t="shared" si="9"/>
        <v>1</v>
      </c>
      <c r="M125" s="105" t="str">
        <f t="shared" si="10"/>
        <v>T1</v>
      </c>
      <c r="N125" s="93">
        <f t="shared" si="11"/>
        <v>0</v>
      </c>
      <c r="O125" s="106">
        <f t="shared" si="12"/>
        <v>0</v>
      </c>
      <c r="P125" s="93" t="str">
        <f t="shared" si="13"/>
        <v>Dins Periode Legal</v>
      </c>
      <c r="Q125" s="93" t="str">
        <f t="shared" si="14"/>
        <v>T1 - Dins Periode Legal</v>
      </c>
      <c r="R125" s="93" t="str">
        <f t="shared" si="15"/>
        <v>T1 - Import Total</v>
      </c>
      <c r="S125" s="110">
        <f t="shared" si="17"/>
        <v>0</v>
      </c>
      <c r="T125" s="107">
        <f t="shared" si="16"/>
        <v>1</v>
      </c>
      <c r="U125" s="91"/>
      <c r="V125" s="91"/>
      <c r="W125" s="91"/>
      <c r="X125" s="91"/>
      <c r="Y125" s="91"/>
      <c r="Z125" s="91"/>
      <c r="AA125" s="91"/>
    </row>
    <row r="126" spans="2:27" x14ac:dyDescent="0.25">
      <c r="C126" s="95">
        <v>43472</v>
      </c>
      <c r="D126" s="95">
        <v>43472</v>
      </c>
      <c r="E126" s="91"/>
      <c r="F126" s="91">
        <v>220</v>
      </c>
      <c r="G126" s="91"/>
      <c r="H126" s="96"/>
      <c r="I126" s="97">
        <v>48000030</v>
      </c>
      <c r="J126" s="91" t="s">
        <v>235</v>
      </c>
      <c r="K126" s="94">
        <v>200</v>
      </c>
      <c r="L126" s="104">
        <f t="shared" si="9"/>
        <v>1</v>
      </c>
      <c r="M126" s="105" t="str">
        <f t="shared" si="10"/>
        <v>T1</v>
      </c>
      <c r="N126" s="93">
        <f t="shared" si="11"/>
        <v>0</v>
      </c>
      <c r="O126" s="106">
        <f t="shared" si="12"/>
        <v>0</v>
      </c>
      <c r="P126" s="93" t="str">
        <f t="shared" si="13"/>
        <v>Dins Periode Legal</v>
      </c>
      <c r="Q126" s="93" t="str">
        <f t="shared" si="14"/>
        <v>T1 - Dins Periode Legal</v>
      </c>
      <c r="R126" s="93" t="str">
        <f t="shared" si="15"/>
        <v>T1 - Import Total</v>
      </c>
      <c r="S126" s="110">
        <f t="shared" si="17"/>
        <v>0</v>
      </c>
      <c r="T126" s="107">
        <f t="shared" si="16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43472</v>
      </c>
      <c r="D127" s="95">
        <v>43472</v>
      </c>
      <c r="E127" s="91"/>
      <c r="F127" s="91">
        <v>222</v>
      </c>
      <c r="G127" s="91"/>
      <c r="H127" s="96"/>
      <c r="I127" s="97">
        <v>48000030</v>
      </c>
      <c r="J127" s="91" t="s">
        <v>235</v>
      </c>
      <c r="K127" s="94">
        <v>345</v>
      </c>
      <c r="L127" s="104">
        <f t="shared" si="9"/>
        <v>1</v>
      </c>
      <c r="M127" s="105" t="str">
        <f t="shared" si="10"/>
        <v>T1</v>
      </c>
      <c r="N127" s="93">
        <f t="shared" si="11"/>
        <v>0</v>
      </c>
      <c r="O127" s="106">
        <f t="shared" si="12"/>
        <v>0</v>
      </c>
      <c r="P127" s="93" t="str">
        <f t="shared" si="13"/>
        <v>Dins Periode Legal</v>
      </c>
      <c r="Q127" s="93" t="str">
        <f t="shared" si="14"/>
        <v>T1 - Dins Periode Legal</v>
      </c>
      <c r="R127" s="93" t="str">
        <f t="shared" si="15"/>
        <v>T1 - Import Total</v>
      </c>
      <c r="S127" s="110">
        <f t="shared" si="17"/>
        <v>0</v>
      </c>
      <c r="T127" s="107">
        <f t="shared" si="16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43472</v>
      </c>
      <c r="D128" s="95">
        <v>43472</v>
      </c>
      <c r="E128" s="91"/>
      <c r="F128" s="91">
        <v>224</v>
      </c>
      <c r="G128" s="91"/>
      <c r="H128" s="96"/>
      <c r="I128" s="97">
        <v>48000030</v>
      </c>
      <c r="J128" s="91" t="s">
        <v>235</v>
      </c>
      <c r="K128" s="94">
        <v>450</v>
      </c>
      <c r="L128" s="104">
        <f t="shared" si="9"/>
        <v>1</v>
      </c>
      <c r="M128" s="105" t="str">
        <f t="shared" si="10"/>
        <v>T1</v>
      </c>
      <c r="N128" s="93">
        <f t="shared" si="11"/>
        <v>0</v>
      </c>
      <c r="O128" s="106">
        <f t="shared" si="12"/>
        <v>0</v>
      </c>
      <c r="P128" s="93" t="str">
        <f t="shared" si="13"/>
        <v>Dins Periode Legal</v>
      </c>
      <c r="Q128" s="93" t="str">
        <f t="shared" si="14"/>
        <v>T1 - Dins Periode Legal</v>
      </c>
      <c r="R128" s="93" t="str">
        <f t="shared" si="15"/>
        <v>T1 - Import Total</v>
      </c>
      <c r="S128" s="110">
        <f t="shared" si="17"/>
        <v>0</v>
      </c>
      <c r="T128" s="107">
        <f t="shared" si="16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43472</v>
      </c>
      <c r="D129" s="95">
        <v>43472</v>
      </c>
      <c r="E129" s="91"/>
      <c r="F129" s="91">
        <v>226</v>
      </c>
      <c r="G129" s="91"/>
      <c r="H129" s="96"/>
      <c r="I129" s="97">
        <v>48000030</v>
      </c>
      <c r="J129" s="91" t="s">
        <v>235</v>
      </c>
      <c r="K129" s="94">
        <v>115</v>
      </c>
      <c r="L129" s="104">
        <f t="shared" si="9"/>
        <v>1</v>
      </c>
      <c r="M129" s="105" t="str">
        <f t="shared" si="10"/>
        <v>T1</v>
      </c>
      <c r="N129" s="93">
        <f t="shared" si="11"/>
        <v>0</v>
      </c>
      <c r="O129" s="106">
        <f t="shared" si="12"/>
        <v>0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7"/>
        <v>0</v>
      </c>
      <c r="T129" s="107">
        <f t="shared" si="16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95">
        <v>43472</v>
      </c>
      <c r="D130" s="95">
        <v>43472</v>
      </c>
      <c r="E130" s="91"/>
      <c r="F130" s="91">
        <v>228</v>
      </c>
      <c r="G130" s="91"/>
      <c r="H130" s="96"/>
      <c r="I130" s="97">
        <v>48000030</v>
      </c>
      <c r="J130" s="91" t="s">
        <v>235</v>
      </c>
      <c r="K130" s="94">
        <v>50</v>
      </c>
      <c r="L130" s="104">
        <f t="shared" si="9"/>
        <v>1</v>
      </c>
      <c r="M130" s="105" t="str">
        <f t="shared" si="10"/>
        <v>T1</v>
      </c>
      <c r="N130" s="93">
        <f t="shared" si="11"/>
        <v>0</v>
      </c>
      <c r="O130" s="106">
        <f t="shared" si="12"/>
        <v>0</v>
      </c>
      <c r="P130" s="93" t="str">
        <f t="shared" si="13"/>
        <v>Dins Periode Legal</v>
      </c>
      <c r="Q130" s="93" t="str">
        <f t="shared" si="14"/>
        <v>T1 - Dins Periode Legal</v>
      </c>
      <c r="R130" s="93" t="str">
        <f t="shared" si="15"/>
        <v>T1 - Import Total</v>
      </c>
      <c r="S130" s="110">
        <f t="shared" si="17"/>
        <v>0</v>
      </c>
      <c r="T130" s="107">
        <f t="shared" si="16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43472</v>
      </c>
      <c r="D131" s="95">
        <v>43472</v>
      </c>
      <c r="E131" s="91"/>
      <c r="F131" s="91">
        <v>230</v>
      </c>
      <c r="G131" s="91"/>
      <c r="H131" s="96"/>
      <c r="I131" s="97">
        <v>48000030</v>
      </c>
      <c r="J131" s="91" t="s">
        <v>235</v>
      </c>
      <c r="K131" s="94">
        <v>450</v>
      </c>
      <c r="L131" s="104">
        <f t="shared" si="9"/>
        <v>1</v>
      </c>
      <c r="M131" s="105" t="str">
        <f t="shared" si="10"/>
        <v>T1</v>
      </c>
      <c r="N131" s="93">
        <f t="shared" si="11"/>
        <v>0</v>
      </c>
      <c r="O131" s="106">
        <f t="shared" si="12"/>
        <v>0</v>
      </c>
      <c r="P131" s="93" t="str">
        <f t="shared" si="13"/>
        <v>Dins Periode Legal</v>
      </c>
      <c r="Q131" s="93" t="str">
        <f t="shared" si="14"/>
        <v>T1 - Dins Periode Legal</v>
      </c>
      <c r="R131" s="93" t="str">
        <f t="shared" si="15"/>
        <v>T1 - Import Total</v>
      </c>
      <c r="S131" s="110">
        <f t="shared" si="17"/>
        <v>0</v>
      </c>
      <c r="T131" s="107">
        <f t="shared" si="16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43472</v>
      </c>
      <c r="D132" s="95">
        <v>43472</v>
      </c>
      <c r="E132" s="91"/>
      <c r="F132" s="91">
        <v>232</v>
      </c>
      <c r="G132" s="91"/>
      <c r="H132" s="96"/>
      <c r="I132" s="97">
        <v>48000030</v>
      </c>
      <c r="J132" s="91" t="s">
        <v>235</v>
      </c>
      <c r="K132" s="94">
        <v>115</v>
      </c>
      <c r="L132" s="104">
        <f t="shared" si="9"/>
        <v>1</v>
      </c>
      <c r="M132" s="105" t="str">
        <f t="shared" si="10"/>
        <v>T1</v>
      </c>
      <c r="N132" s="93">
        <f t="shared" si="11"/>
        <v>0</v>
      </c>
      <c r="O132" s="106">
        <f t="shared" si="12"/>
        <v>0</v>
      </c>
      <c r="P132" s="93" t="str">
        <f t="shared" si="13"/>
        <v>Dins Periode Legal</v>
      </c>
      <c r="Q132" s="93" t="str">
        <f t="shared" si="14"/>
        <v>T1 - Dins Periode Legal</v>
      </c>
      <c r="R132" s="93" t="str">
        <f t="shared" si="15"/>
        <v>T1 - Import Total</v>
      </c>
      <c r="S132" s="110">
        <f t="shared" si="17"/>
        <v>0</v>
      </c>
      <c r="T132" s="107">
        <f t="shared" si="16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43472</v>
      </c>
      <c r="D133" s="95">
        <v>43472</v>
      </c>
      <c r="E133" s="91"/>
      <c r="F133" s="91">
        <v>234</v>
      </c>
      <c r="G133" s="91"/>
      <c r="H133" s="96"/>
      <c r="I133" s="97">
        <v>48000030</v>
      </c>
      <c r="J133" s="91" t="s">
        <v>235</v>
      </c>
      <c r="K133" s="94">
        <v>200</v>
      </c>
      <c r="L133" s="104">
        <f t="shared" si="9"/>
        <v>1</v>
      </c>
      <c r="M133" s="105" t="str">
        <f t="shared" si="10"/>
        <v>T1</v>
      </c>
      <c r="N133" s="93">
        <f t="shared" si="11"/>
        <v>0</v>
      </c>
      <c r="O133" s="106">
        <f t="shared" si="12"/>
        <v>0</v>
      </c>
      <c r="P133" s="93" t="str">
        <f t="shared" si="13"/>
        <v>Dins Periode Legal</v>
      </c>
      <c r="Q133" s="93" t="str">
        <f t="shared" si="14"/>
        <v>T1 - Dins Periode Legal</v>
      </c>
      <c r="R133" s="93" t="str">
        <f t="shared" si="15"/>
        <v>T1 - Import Total</v>
      </c>
      <c r="S133" s="110">
        <f t="shared" si="17"/>
        <v>0</v>
      </c>
      <c r="T133" s="107">
        <f t="shared" si="16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95">
        <v>43472</v>
      </c>
      <c r="D134" s="95">
        <v>43472</v>
      </c>
      <c r="E134" s="91"/>
      <c r="F134" s="91">
        <v>236</v>
      </c>
      <c r="G134" s="91"/>
      <c r="H134" s="96"/>
      <c r="I134" s="97">
        <v>48000030</v>
      </c>
      <c r="J134" s="91" t="s">
        <v>235</v>
      </c>
      <c r="K134" s="94">
        <v>115</v>
      </c>
      <c r="L134" s="104">
        <f t="shared" si="9"/>
        <v>1</v>
      </c>
      <c r="M134" s="105" t="str">
        <f t="shared" si="10"/>
        <v>T1</v>
      </c>
      <c r="N134" s="93">
        <f t="shared" si="11"/>
        <v>0</v>
      </c>
      <c r="O134" s="106">
        <f t="shared" si="12"/>
        <v>0</v>
      </c>
      <c r="P134" s="93" t="str">
        <f t="shared" si="13"/>
        <v>Dins Periode Legal</v>
      </c>
      <c r="Q134" s="93" t="str">
        <f t="shared" si="14"/>
        <v>T1 - Dins Periode Legal</v>
      </c>
      <c r="R134" s="93" t="str">
        <f t="shared" si="15"/>
        <v>T1 - Import Total</v>
      </c>
      <c r="S134" s="110">
        <f t="shared" si="17"/>
        <v>0</v>
      </c>
      <c r="T134" s="107">
        <f t="shared" si="16"/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43472</v>
      </c>
      <c r="D135" s="95">
        <v>43472</v>
      </c>
      <c r="E135" s="91"/>
      <c r="F135" s="91">
        <v>238</v>
      </c>
      <c r="G135" s="91"/>
      <c r="H135" s="96"/>
      <c r="I135" s="97">
        <v>48000030</v>
      </c>
      <c r="J135" s="91" t="s">
        <v>235</v>
      </c>
      <c r="K135" s="94">
        <v>345</v>
      </c>
      <c r="L135" s="104">
        <f t="shared" ref="L135:L198" si="18">IF(D135="","",MONTH(D135))</f>
        <v>1</v>
      </c>
      <c r="M135" s="105" t="str">
        <f t="shared" ref="M135:M198" si="19">IF(L135="","",VLOOKUP(L135,$AJ$8:$AK$19,2,FALSE))</f>
        <v>T1</v>
      </c>
      <c r="N135" s="93">
        <f t="shared" ref="N135:N198" si="20">IF(D135="",0,D135-C135)</f>
        <v>0</v>
      </c>
      <c r="O135" s="106">
        <f t="shared" ref="O135:O198" si="21">K135*N135</f>
        <v>0</v>
      </c>
      <c r="P135" s="93" t="str">
        <f t="shared" ref="P135:P198" si="22">IF(N135&lt;=30,"Dins Periode Legal","Fora Periode Legal")</f>
        <v>Dins Periode Legal</v>
      </c>
      <c r="Q135" s="93" t="str">
        <f t="shared" ref="Q135:Q198" si="23">CONCATENATE($M135," - ",P135)</f>
        <v>T1 - Dins Periode Legal</v>
      </c>
      <c r="R135" s="93" t="str">
        <f t="shared" ref="R135:R198" si="24">CONCATENATE($M135," - Import Total")</f>
        <v>T1 - Import Total</v>
      </c>
      <c r="S135" s="110">
        <f t="shared" si="17"/>
        <v>0</v>
      </c>
      <c r="T135" s="107">
        <f t="shared" ref="T135:T198" si="25">IF(L135="",0,1)</f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43472</v>
      </c>
      <c r="D136" s="95">
        <v>43472</v>
      </c>
      <c r="E136" s="91"/>
      <c r="F136" s="91">
        <v>240</v>
      </c>
      <c r="G136" s="91"/>
      <c r="H136" s="96"/>
      <c r="I136" s="97">
        <v>48000030</v>
      </c>
      <c r="J136" s="91" t="s">
        <v>235</v>
      </c>
      <c r="K136" s="94">
        <v>175</v>
      </c>
      <c r="L136" s="104">
        <f t="shared" si="18"/>
        <v>1</v>
      </c>
      <c r="M136" s="105" t="str">
        <f t="shared" si="19"/>
        <v>T1</v>
      </c>
      <c r="N136" s="93">
        <f t="shared" si="20"/>
        <v>0</v>
      </c>
      <c r="O136" s="106">
        <f t="shared" si="21"/>
        <v>0</v>
      </c>
      <c r="P136" s="93" t="str">
        <f t="shared" si="22"/>
        <v>Dins Periode Legal</v>
      </c>
      <c r="Q136" s="93" t="str">
        <f t="shared" si="23"/>
        <v>T1 - Dins Periode Legal</v>
      </c>
      <c r="R136" s="93" t="str">
        <f t="shared" si="24"/>
        <v>T1 - Import Total</v>
      </c>
      <c r="S136" s="110">
        <f t="shared" ref="S136:S199" si="26">IF(M136="",0,K136/(VLOOKUP(R136,$X$9:$Y$27,2,FALSE))*N136)</f>
        <v>0</v>
      </c>
      <c r="T136" s="107">
        <f t="shared" si="25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95">
        <v>43472</v>
      </c>
      <c r="D137" s="95">
        <v>43472</v>
      </c>
      <c r="E137" s="91"/>
      <c r="F137" s="91">
        <v>242</v>
      </c>
      <c r="G137" s="91"/>
      <c r="H137" s="96"/>
      <c r="I137" s="97">
        <v>48000030</v>
      </c>
      <c r="J137" s="91" t="s">
        <v>235</v>
      </c>
      <c r="K137" s="94">
        <v>115</v>
      </c>
      <c r="L137" s="104">
        <f t="shared" si="18"/>
        <v>1</v>
      </c>
      <c r="M137" s="105" t="str">
        <f t="shared" si="19"/>
        <v>T1</v>
      </c>
      <c r="N137" s="93">
        <f t="shared" si="20"/>
        <v>0</v>
      </c>
      <c r="O137" s="106">
        <f t="shared" si="21"/>
        <v>0</v>
      </c>
      <c r="P137" s="93" t="str">
        <f t="shared" si="22"/>
        <v>Dins Periode Legal</v>
      </c>
      <c r="Q137" s="93" t="str">
        <f t="shared" si="23"/>
        <v>T1 - Dins Periode Legal</v>
      </c>
      <c r="R137" s="93" t="str">
        <f t="shared" si="24"/>
        <v>T1 - Import Total</v>
      </c>
      <c r="S137" s="110">
        <f t="shared" si="26"/>
        <v>0</v>
      </c>
      <c r="T137" s="107">
        <f t="shared" si="25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43472</v>
      </c>
      <c r="D138" s="95">
        <v>43472</v>
      </c>
      <c r="E138" s="91"/>
      <c r="F138" s="91">
        <v>244</v>
      </c>
      <c r="G138" s="91"/>
      <c r="H138" s="96"/>
      <c r="I138" s="97">
        <v>48000030</v>
      </c>
      <c r="J138" s="91" t="s">
        <v>235</v>
      </c>
      <c r="K138" s="94">
        <v>200</v>
      </c>
      <c r="L138" s="104">
        <f t="shared" si="18"/>
        <v>1</v>
      </c>
      <c r="M138" s="105" t="str">
        <f t="shared" si="19"/>
        <v>T1</v>
      </c>
      <c r="N138" s="93">
        <f t="shared" si="20"/>
        <v>0</v>
      </c>
      <c r="O138" s="106">
        <f t="shared" si="21"/>
        <v>0</v>
      </c>
      <c r="P138" s="93" t="str">
        <f t="shared" si="22"/>
        <v>Dins Periode Legal</v>
      </c>
      <c r="Q138" s="93" t="str">
        <f t="shared" si="23"/>
        <v>T1 - Dins Periode Legal</v>
      </c>
      <c r="R138" s="93" t="str">
        <f t="shared" si="24"/>
        <v>T1 - Import Total</v>
      </c>
      <c r="S138" s="110">
        <f t="shared" si="26"/>
        <v>0</v>
      </c>
      <c r="T138" s="107">
        <f t="shared" si="25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95">
        <v>43472</v>
      </c>
      <c r="D139" s="95">
        <v>43472</v>
      </c>
      <c r="E139" s="91"/>
      <c r="F139" s="91">
        <v>246</v>
      </c>
      <c r="G139" s="91"/>
      <c r="H139" s="96"/>
      <c r="I139" s="97">
        <v>48000030</v>
      </c>
      <c r="J139" s="91" t="s">
        <v>235</v>
      </c>
      <c r="K139" s="94">
        <v>115</v>
      </c>
      <c r="L139" s="104">
        <f t="shared" si="18"/>
        <v>1</v>
      </c>
      <c r="M139" s="105" t="str">
        <f t="shared" si="19"/>
        <v>T1</v>
      </c>
      <c r="N139" s="93">
        <f t="shared" si="20"/>
        <v>0</v>
      </c>
      <c r="O139" s="106">
        <f t="shared" si="21"/>
        <v>0</v>
      </c>
      <c r="P139" s="93" t="str">
        <f t="shared" si="22"/>
        <v>Dins Periode Legal</v>
      </c>
      <c r="Q139" s="93" t="str">
        <f t="shared" si="23"/>
        <v>T1 - Dins Periode Legal</v>
      </c>
      <c r="R139" s="93" t="str">
        <f t="shared" si="24"/>
        <v>T1 - Import Total</v>
      </c>
      <c r="S139" s="110">
        <f t="shared" si="26"/>
        <v>0</v>
      </c>
      <c r="T139" s="107">
        <f t="shared" si="25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95">
        <v>43472</v>
      </c>
      <c r="D140" s="95">
        <v>43472</v>
      </c>
      <c r="E140" s="91"/>
      <c r="F140" s="91">
        <v>248</v>
      </c>
      <c r="G140" s="91"/>
      <c r="H140" s="96"/>
      <c r="I140" s="97">
        <v>48000030</v>
      </c>
      <c r="J140" s="91" t="s">
        <v>235</v>
      </c>
      <c r="K140" s="94">
        <v>200</v>
      </c>
      <c r="L140" s="104">
        <f t="shared" si="18"/>
        <v>1</v>
      </c>
      <c r="M140" s="105" t="str">
        <f t="shared" si="19"/>
        <v>T1</v>
      </c>
      <c r="N140" s="93">
        <f t="shared" si="20"/>
        <v>0</v>
      </c>
      <c r="O140" s="106">
        <f t="shared" si="21"/>
        <v>0</v>
      </c>
      <c r="P140" s="93" t="str">
        <f t="shared" si="22"/>
        <v>Dins Periode Legal</v>
      </c>
      <c r="Q140" s="93" t="str">
        <f t="shared" si="23"/>
        <v>T1 - Dins Periode Legal</v>
      </c>
      <c r="R140" s="93" t="str">
        <f t="shared" si="24"/>
        <v>T1 - Import Total</v>
      </c>
      <c r="S140" s="110">
        <f t="shared" si="26"/>
        <v>0</v>
      </c>
      <c r="T140" s="107">
        <f t="shared" si="25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43472</v>
      </c>
      <c r="D141" s="95">
        <v>43472</v>
      </c>
      <c r="E141" s="91"/>
      <c r="F141" s="91">
        <v>250</v>
      </c>
      <c r="G141" s="91"/>
      <c r="H141" s="96"/>
      <c r="I141" s="97">
        <v>48000030</v>
      </c>
      <c r="J141" s="91" t="s">
        <v>235</v>
      </c>
      <c r="K141" s="94">
        <v>200</v>
      </c>
      <c r="L141" s="104">
        <f t="shared" si="18"/>
        <v>1</v>
      </c>
      <c r="M141" s="105" t="str">
        <f t="shared" si="19"/>
        <v>T1</v>
      </c>
      <c r="N141" s="93">
        <f t="shared" si="20"/>
        <v>0</v>
      </c>
      <c r="O141" s="106">
        <f t="shared" si="21"/>
        <v>0</v>
      </c>
      <c r="P141" s="93" t="str">
        <f t="shared" si="22"/>
        <v>Dins Periode Legal</v>
      </c>
      <c r="Q141" s="93" t="str">
        <f t="shared" si="23"/>
        <v>T1 - Dins Periode Legal</v>
      </c>
      <c r="R141" s="93" t="str">
        <f t="shared" si="24"/>
        <v>T1 - Import Total</v>
      </c>
      <c r="S141" s="110">
        <f t="shared" si="26"/>
        <v>0</v>
      </c>
      <c r="T141" s="107">
        <f t="shared" si="25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43472</v>
      </c>
      <c r="D142" s="95">
        <v>43472</v>
      </c>
      <c r="E142" s="91"/>
      <c r="F142" s="91">
        <v>252</v>
      </c>
      <c r="G142" s="91"/>
      <c r="H142" s="96"/>
      <c r="I142" s="97">
        <v>48000030</v>
      </c>
      <c r="J142" s="91" t="s">
        <v>235</v>
      </c>
      <c r="K142" s="94">
        <v>450</v>
      </c>
      <c r="L142" s="104">
        <f t="shared" si="18"/>
        <v>1</v>
      </c>
      <c r="M142" s="105" t="str">
        <f t="shared" si="19"/>
        <v>T1</v>
      </c>
      <c r="N142" s="93">
        <f t="shared" si="20"/>
        <v>0</v>
      </c>
      <c r="O142" s="106">
        <f t="shared" si="21"/>
        <v>0</v>
      </c>
      <c r="P142" s="93" t="str">
        <f t="shared" si="22"/>
        <v>Dins Periode Legal</v>
      </c>
      <c r="Q142" s="93" t="str">
        <f t="shared" si="23"/>
        <v>T1 - Dins Periode Legal</v>
      </c>
      <c r="R142" s="93" t="str">
        <f t="shared" si="24"/>
        <v>T1 - Import Total</v>
      </c>
      <c r="S142" s="110">
        <f t="shared" si="26"/>
        <v>0</v>
      </c>
      <c r="T142" s="107">
        <f t="shared" si="25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43472</v>
      </c>
      <c r="D143" s="95">
        <v>43472</v>
      </c>
      <c r="E143" s="91"/>
      <c r="F143" s="91">
        <v>254</v>
      </c>
      <c r="G143" s="91"/>
      <c r="H143" s="96"/>
      <c r="I143" s="97">
        <v>48000030</v>
      </c>
      <c r="J143" s="91" t="s">
        <v>235</v>
      </c>
      <c r="K143" s="94">
        <v>115</v>
      </c>
      <c r="L143" s="104">
        <f t="shared" si="18"/>
        <v>1</v>
      </c>
      <c r="M143" s="105" t="str">
        <f t="shared" si="19"/>
        <v>T1</v>
      </c>
      <c r="N143" s="93">
        <f t="shared" si="20"/>
        <v>0</v>
      </c>
      <c r="O143" s="106">
        <f t="shared" si="21"/>
        <v>0</v>
      </c>
      <c r="P143" s="93" t="str">
        <f t="shared" si="22"/>
        <v>Dins Periode Legal</v>
      </c>
      <c r="Q143" s="93" t="str">
        <f t="shared" si="23"/>
        <v>T1 - Dins Periode Legal</v>
      </c>
      <c r="R143" s="93" t="str">
        <f t="shared" si="24"/>
        <v>T1 - Import Total</v>
      </c>
      <c r="S143" s="110">
        <f t="shared" si="26"/>
        <v>0</v>
      </c>
      <c r="T143" s="107">
        <f t="shared" si="25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43472</v>
      </c>
      <c r="D144" s="95">
        <v>43472</v>
      </c>
      <c r="E144" s="91"/>
      <c r="F144" s="91">
        <v>255</v>
      </c>
      <c r="G144" s="91"/>
      <c r="H144" s="96"/>
      <c r="I144" s="97">
        <v>41000164</v>
      </c>
      <c r="J144" s="91" t="s">
        <v>296</v>
      </c>
      <c r="K144" s="94">
        <v>316.93</v>
      </c>
      <c r="L144" s="104">
        <f t="shared" si="18"/>
        <v>1</v>
      </c>
      <c r="M144" s="105" t="str">
        <f t="shared" si="19"/>
        <v>T1</v>
      </c>
      <c r="N144" s="93">
        <f t="shared" si="20"/>
        <v>0</v>
      </c>
      <c r="O144" s="106">
        <f t="shared" si="21"/>
        <v>0</v>
      </c>
      <c r="P144" s="93" t="str">
        <f t="shared" si="22"/>
        <v>Dins Periode Legal</v>
      </c>
      <c r="Q144" s="93" t="str">
        <f t="shared" si="23"/>
        <v>T1 - Dins Periode Legal</v>
      </c>
      <c r="R144" s="93" t="str">
        <f t="shared" si="24"/>
        <v>T1 - Import Total</v>
      </c>
      <c r="S144" s="110">
        <f t="shared" si="26"/>
        <v>0</v>
      </c>
      <c r="T144" s="107">
        <f t="shared" si="25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43472</v>
      </c>
      <c r="D145" s="95">
        <v>43511</v>
      </c>
      <c r="E145" s="91"/>
      <c r="F145" s="91">
        <v>1395</v>
      </c>
      <c r="G145" s="91"/>
      <c r="H145" s="96" t="s">
        <v>425</v>
      </c>
      <c r="I145" s="97">
        <v>40005725</v>
      </c>
      <c r="J145" s="91" t="s">
        <v>426</v>
      </c>
      <c r="K145" s="94">
        <v>2583.88</v>
      </c>
      <c r="L145" s="104">
        <f t="shared" si="18"/>
        <v>2</v>
      </c>
      <c r="M145" s="105" t="str">
        <f t="shared" si="19"/>
        <v>T1</v>
      </c>
      <c r="N145" s="93">
        <f t="shared" si="20"/>
        <v>39</v>
      </c>
      <c r="O145" s="106">
        <f t="shared" si="21"/>
        <v>100771.32</v>
      </c>
      <c r="P145" s="93" t="str">
        <f t="shared" si="22"/>
        <v>Fora Periode Legal</v>
      </c>
      <c r="Q145" s="93" t="str">
        <f t="shared" si="23"/>
        <v>T1 - Fora Periode Legal</v>
      </c>
      <c r="R145" s="93" t="str">
        <f t="shared" si="24"/>
        <v>T1 - Import Total</v>
      </c>
      <c r="S145" s="110">
        <f t="shared" si="26"/>
        <v>0.45922441807841247</v>
      </c>
      <c r="T145" s="107">
        <f t="shared" si="25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43473</v>
      </c>
      <c r="D146" s="95">
        <v>43473</v>
      </c>
      <c r="E146" s="91"/>
      <c r="F146" s="91">
        <v>268</v>
      </c>
      <c r="G146" s="91"/>
      <c r="H146" s="96" t="s">
        <v>301</v>
      </c>
      <c r="I146" s="97">
        <v>41007543</v>
      </c>
      <c r="J146" s="91" t="s">
        <v>302</v>
      </c>
      <c r="K146" s="94">
        <v>148.63</v>
      </c>
      <c r="L146" s="104">
        <f t="shared" si="18"/>
        <v>1</v>
      </c>
      <c r="M146" s="105" t="str">
        <f t="shared" si="19"/>
        <v>T1</v>
      </c>
      <c r="N146" s="93">
        <f t="shared" si="20"/>
        <v>0</v>
      </c>
      <c r="O146" s="106">
        <f t="shared" si="21"/>
        <v>0</v>
      </c>
      <c r="P146" s="93" t="str">
        <f t="shared" si="22"/>
        <v>Dins Periode Legal</v>
      </c>
      <c r="Q146" s="93" t="str">
        <f t="shared" si="23"/>
        <v>T1 - Dins Periode Legal</v>
      </c>
      <c r="R146" s="93" t="str">
        <f t="shared" si="24"/>
        <v>T1 - Import Total</v>
      </c>
      <c r="S146" s="110">
        <f t="shared" si="26"/>
        <v>0</v>
      </c>
      <c r="T146" s="107">
        <f t="shared" si="25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95">
        <v>43475</v>
      </c>
      <c r="D147" s="95">
        <v>43475</v>
      </c>
      <c r="E147" s="91"/>
      <c r="F147" s="91">
        <v>266</v>
      </c>
      <c r="G147" s="91"/>
      <c r="H147" s="96" t="s">
        <v>298</v>
      </c>
      <c r="I147" s="97">
        <v>41001065</v>
      </c>
      <c r="J147" s="91" t="s">
        <v>299</v>
      </c>
      <c r="K147" s="94">
        <v>223.61</v>
      </c>
      <c r="L147" s="104">
        <f t="shared" si="18"/>
        <v>1</v>
      </c>
      <c r="M147" s="105" t="str">
        <f t="shared" si="19"/>
        <v>T1</v>
      </c>
      <c r="N147" s="93">
        <f t="shared" si="20"/>
        <v>0</v>
      </c>
      <c r="O147" s="106">
        <f t="shared" si="21"/>
        <v>0</v>
      </c>
      <c r="P147" s="93" t="str">
        <f t="shared" si="22"/>
        <v>Dins Periode Legal</v>
      </c>
      <c r="Q147" s="93" t="str">
        <f t="shared" si="23"/>
        <v>T1 - Dins Periode Legal</v>
      </c>
      <c r="R147" s="93" t="str">
        <f t="shared" si="24"/>
        <v>T1 - Import Total</v>
      </c>
      <c r="S147" s="110">
        <f t="shared" si="26"/>
        <v>0</v>
      </c>
      <c r="T147" s="107">
        <f t="shared" si="25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43475</v>
      </c>
      <c r="D148" s="95">
        <v>43475</v>
      </c>
      <c r="E148" s="91"/>
      <c r="F148" s="91">
        <v>283</v>
      </c>
      <c r="G148" s="91"/>
      <c r="H148" s="96"/>
      <c r="I148" s="97">
        <v>48000030</v>
      </c>
      <c r="J148" s="91" t="s">
        <v>235</v>
      </c>
      <c r="K148" s="94">
        <v>40</v>
      </c>
      <c r="L148" s="104">
        <f t="shared" si="18"/>
        <v>1</v>
      </c>
      <c r="M148" s="105" t="str">
        <f t="shared" si="19"/>
        <v>T1</v>
      </c>
      <c r="N148" s="93">
        <f t="shared" si="20"/>
        <v>0</v>
      </c>
      <c r="O148" s="106">
        <f t="shared" si="21"/>
        <v>0</v>
      </c>
      <c r="P148" s="93" t="str">
        <f t="shared" si="22"/>
        <v>Dins Periode Legal</v>
      </c>
      <c r="Q148" s="93" t="str">
        <f t="shared" si="23"/>
        <v>T1 - Dins Periode Legal</v>
      </c>
      <c r="R148" s="93" t="str">
        <f t="shared" si="24"/>
        <v>T1 - Import Total</v>
      </c>
      <c r="S148" s="110">
        <f t="shared" si="26"/>
        <v>0</v>
      </c>
      <c r="T148" s="107">
        <f t="shared" si="25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43475</v>
      </c>
      <c r="D149" s="95">
        <v>43511</v>
      </c>
      <c r="E149" s="91"/>
      <c r="F149" s="91">
        <v>1401</v>
      </c>
      <c r="G149" s="91"/>
      <c r="H149" s="96" t="s">
        <v>432</v>
      </c>
      <c r="I149" s="97">
        <v>41002915</v>
      </c>
      <c r="J149" s="91" t="s">
        <v>137</v>
      </c>
      <c r="K149" s="94">
        <v>506.24</v>
      </c>
      <c r="L149" s="104">
        <f t="shared" si="18"/>
        <v>2</v>
      </c>
      <c r="M149" s="105" t="str">
        <f t="shared" si="19"/>
        <v>T1</v>
      </c>
      <c r="N149" s="93">
        <f t="shared" si="20"/>
        <v>36</v>
      </c>
      <c r="O149" s="106">
        <f t="shared" si="21"/>
        <v>18224.64</v>
      </c>
      <c r="P149" s="93" t="str">
        <f t="shared" si="22"/>
        <v>Fora Periode Legal</v>
      </c>
      <c r="Q149" s="93" t="str">
        <f t="shared" si="23"/>
        <v>T1 - Fora Periode Legal</v>
      </c>
      <c r="R149" s="93" t="str">
        <f t="shared" si="24"/>
        <v>T1 - Import Total</v>
      </c>
      <c r="S149" s="110">
        <f t="shared" si="26"/>
        <v>8.3051404890682787E-2</v>
      </c>
      <c r="T149" s="107">
        <f t="shared" si="25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43476</v>
      </c>
      <c r="D150" s="95">
        <v>43480</v>
      </c>
      <c r="E150" s="91"/>
      <c r="F150" s="91">
        <v>305</v>
      </c>
      <c r="G150" s="91"/>
      <c r="H150" s="96"/>
      <c r="I150" s="97">
        <v>41000166</v>
      </c>
      <c r="J150" s="91" t="s">
        <v>33</v>
      </c>
      <c r="K150" s="94">
        <v>417.31</v>
      </c>
      <c r="L150" s="104">
        <f t="shared" si="18"/>
        <v>1</v>
      </c>
      <c r="M150" s="105" t="str">
        <f t="shared" si="19"/>
        <v>T1</v>
      </c>
      <c r="N150" s="93">
        <f t="shared" si="20"/>
        <v>4</v>
      </c>
      <c r="O150" s="106">
        <f t="shared" si="21"/>
        <v>1669.24</v>
      </c>
      <c r="P150" s="93" t="str">
        <f t="shared" si="22"/>
        <v>Dins Periode Legal</v>
      </c>
      <c r="Q150" s="93" t="str">
        <f t="shared" si="23"/>
        <v>T1 - Dins Periode Legal</v>
      </c>
      <c r="R150" s="93" t="str">
        <f t="shared" si="24"/>
        <v>T1 - Import Total</v>
      </c>
      <c r="S150" s="110">
        <f t="shared" si="26"/>
        <v>7.6068842566834414E-3</v>
      </c>
      <c r="T150" s="107">
        <f t="shared" si="25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95">
        <v>43479</v>
      </c>
      <c r="D151" s="95">
        <v>43511</v>
      </c>
      <c r="E151" s="91"/>
      <c r="F151" s="91">
        <v>1407</v>
      </c>
      <c r="G151" s="91"/>
      <c r="H151" s="96" t="s">
        <v>441</v>
      </c>
      <c r="I151" s="97">
        <v>41007532</v>
      </c>
      <c r="J151" s="91" t="s">
        <v>442</v>
      </c>
      <c r="K151" s="94">
        <v>5168.88</v>
      </c>
      <c r="L151" s="104">
        <f t="shared" si="18"/>
        <v>2</v>
      </c>
      <c r="M151" s="105" t="str">
        <f t="shared" si="19"/>
        <v>T1</v>
      </c>
      <c r="N151" s="93">
        <f t="shared" si="20"/>
        <v>32</v>
      </c>
      <c r="O151" s="106">
        <f t="shared" si="21"/>
        <v>165404.16</v>
      </c>
      <c r="P151" s="93" t="str">
        <f t="shared" si="22"/>
        <v>Fora Periode Legal</v>
      </c>
      <c r="Q151" s="93" t="str">
        <f t="shared" si="23"/>
        <v>T1 - Fora Periode Legal</v>
      </c>
      <c r="R151" s="93" t="str">
        <f t="shared" si="24"/>
        <v>T1 - Import Total</v>
      </c>
      <c r="S151" s="110">
        <f t="shared" si="26"/>
        <v>0.75376237131505897</v>
      </c>
      <c r="T151" s="107">
        <f t="shared" si="25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95">
        <v>43479</v>
      </c>
      <c r="D152" s="95">
        <v>43525</v>
      </c>
      <c r="E152" s="91"/>
      <c r="F152" s="91">
        <v>2158</v>
      </c>
      <c r="G152" s="91"/>
      <c r="H152" s="96" t="s">
        <v>487</v>
      </c>
      <c r="I152" s="97">
        <v>41007440</v>
      </c>
      <c r="J152" s="91" t="s">
        <v>40</v>
      </c>
      <c r="K152" s="94">
        <v>152.71</v>
      </c>
      <c r="L152" s="104">
        <f t="shared" si="18"/>
        <v>3</v>
      </c>
      <c r="M152" s="105" t="str">
        <f t="shared" si="19"/>
        <v>T1</v>
      </c>
      <c r="N152" s="93">
        <f t="shared" si="20"/>
        <v>46</v>
      </c>
      <c r="O152" s="106">
        <f t="shared" si="21"/>
        <v>7024.6600000000008</v>
      </c>
      <c r="P152" s="93" t="str">
        <f t="shared" si="22"/>
        <v>Fora Periode Legal</v>
      </c>
      <c r="Q152" s="93" t="str">
        <f t="shared" si="23"/>
        <v>T1 - Fora Periode Legal</v>
      </c>
      <c r="R152" s="93" t="str">
        <f t="shared" si="24"/>
        <v>T1 - Import Total</v>
      </c>
      <c r="S152" s="110">
        <f t="shared" si="26"/>
        <v>3.2012038749702806E-2</v>
      </c>
      <c r="T152" s="107">
        <f t="shared" si="25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95">
        <v>43480</v>
      </c>
      <c r="D153" s="95">
        <v>43480</v>
      </c>
      <c r="E153" s="91"/>
      <c r="F153" s="91">
        <v>307</v>
      </c>
      <c r="G153" s="91"/>
      <c r="H153" s="96" t="s">
        <v>305</v>
      </c>
      <c r="I153" s="97">
        <v>41003255</v>
      </c>
      <c r="J153" s="91" t="s">
        <v>306</v>
      </c>
      <c r="K153" s="94">
        <v>71.39</v>
      </c>
      <c r="L153" s="104">
        <f t="shared" si="18"/>
        <v>1</v>
      </c>
      <c r="M153" s="105" t="str">
        <f t="shared" si="19"/>
        <v>T1</v>
      </c>
      <c r="N153" s="93">
        <f t="shared" si="20"/>
        <v>0</v>
      </c>
      <c r="O153" s="106">
        <f t="shared" si="21"/>
        <v>0</v>
      </c>
      <c r="P153" s="93" t="str">
        <f t="shared" si="22"/>
        <v>Dins Periode Legal</v>
      </c>
      <c r="Q153" s="93" t="str">
        <f t="shared" si="23"/>
        <v>T1 - Dins Periode Legal</v>
      </c>
      <c r="R153" s="93" t="str">
        <f t="shared" si="24"/>
        <v>T1 - Import Total</v>
      </c>
      <c r="S153" s="110">
        <f t="shared" si="26"/>
        <v>0</v>
      </c>
      <c r="T153" s="107">
        <f t="shared" si="25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95">
        <v>43480</v>
      </c>
      <c r="D154" s="95">
        <v>43480</v>
      </c>
      <c r="E154" s="91"/>
      <c r="F154" s="91">
        <v>308</v>
      </c>
      <c r="G154" s="91"/>
      <c r="H154" s="96" t="s">
        <v>307</v>
      </c>
      <c r="I154" s="97">
        <v>41003255</v>
      </c>
      <c r="J154" s="91" t="s">
        <v>306</v>
      </c>
      <c r="K154" s="94">
        <v>14.51</v>
      </c>
      <c r="L154" s="104">
        <f t="shared" si="18"/>
        <v>1</v>
      </c>
      <c r="M154" s="105" t="str">
        <f t="shared" si="19"/>
        <v>T1</v>
      </c>
      <c r="N154" s="93">
        <f t="shared" si="20"/>
        <v>0</v>
      </c>
      <c r="O154" s="106">
        <f t="shared" si="21"/>
        <v>0</v>
      </c>
      <c r="P154" s="93" t="str">
        <f t="shared" si="22"/>
        <v>Dins Periode Legal</v>
      </c>
      <c r="Q154" s="93" t="str">
        <f t="shared" si="23"/>
        <v>T1 - Dins Periode Legal</v>
      </c>
      <c r="R154" s="93" t="str">
        <f t="shared" si="24"/>
        <v>T1 - Import Total</v>
      </c>
      <c r="S154" s="110">
        <f t="shared" si="26"/>
        <v>0</v>
      </c>
      <c r="T154" s="107">
        <f t="shared" si="25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95">
        <v>43480</v>
      </c>
      <c r="D155" s="95">
        <v>43480</v>
      </c>
      <c r="E155" s="91"/>
      <c r="F155" s="91">
        <v>334</v>
      </c>
      <c r="G155" s="91"/>
      <c r="H155" s="96" t="s">
        <v>339</v>
      </c>
      <c r="I155" s="97">
        <v>41000037</v>
      </c>
      <c r="J155" s="91" t="s">
        <v>340</v>
      </c>
      <c r="K155" s="94">
        <v>1544.93</v>
      </c>
      <c r="L155" s="104">
        <f t="shared" si="18"/>
        <v>1</v>
      </c>
      <c r="M155" s="105" t="str">
        <f t="shared" si="19"/>
        <v>T1</v>
      </c>
      <c r="N155" s="93">
        <f t="shared" si="20"/>
        <v>0</v>
      </c>
      <c r="O155" s="106">
        <f t="shared" si="21"/>
        <v>0</v>
      </c>
      <c r="P155" s="93" t="str">
        <f t="shared" si="22"/>
        <v>Dins Periode Legal</v>
      </c>
      <c r="Q155" s="93" t="str">
        <f t="shared" si="23"/>
        <v>T1 - Dins Periode Legal</v>
      </c>
      <c r="R155" s="93" t="str">
        <f t="shared" si="24"/>
        <v>T1 - Import Total</v>
      </c>
      <c r="S155" s="110">
        <f t="shared" si="26"/>
        <v>0</v>
      </c>
      <c r="T155" s="107">
        <f t="shared" si="25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95">
        <v>43480</v>
      </c>
      <c r="D156" s="95">
        <v>43511</v>
      </c>
      <c r="E156" s="91"/>
      <c r="F156" s="91">
        <v>1398</v>
      </c>
      <c r="G156" s="91"/>
      <c r="H156" s="96" t="s">
        <v>429</v>
      </c>
      <c r="I156" s="97">
        <v>41007450</v>
      </c>
      <c r="J156" s="91" t="s">
        <v>26</v>
      </c>
      <c r="K156" s="94">
        <v>470.18</v>
      </c>
      <c r="L156" s="104">
        <f t="shared" si="18"/>
        <v>2</v>
      </c>
      <c r="M156" s="105" t="str">
        <f t="shared" si="19"/>
        <v>T1</v>
      </c>
      <c r="N156" s="93">
        <f t="shared" si="20"/>
        <v>31</v>
      </c>
      <c r="O156" s="106">
        <f t="shared" si="21"/>
        <v>14575.58</v>
      </c>
      <c r="P156" s="93" t="str">
        <f t="shared" si="22"/>
        <v>Fora Periode Legal</v>
      </c>
      <c r="Q156" s="93" t="str">
        <f t="shared" si="23"/>
        <v>T1 - Fora Periode Legal</v>
      </c>
      <c r="R156" s="93" t="str">
        <f t="shared" si="24"/>
        <v>T1 - Import Total</v>
      </c>
      <c r="S156" s="110">
        <f t="shared" si="26"/>
        <v>6.6422293998484358E-2</v>
      </c>
      <c r="T156" s="107">
        <f t="shared" si="25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95">
        <v>43480</v>
      </c>
      <c r="D157" s="95">
        <v>43511</v>
      </c>
      <c r="E157" s="91"/>
      <c r="F157" s="91">
        <v>1400</v>
      </c>
      <c r="G157" s="91"/>
      <c r="H157" s="96" t="s">
        <v>431</v>
      </c>
      <c r="I157" s="97">
        <v>41000865</v>
      </c>
      <c r="J157" s="91" t="s">
        <v>152</v>
      </c>
      <c r="K157" s="94">
        <v>416.22</v>
      </c>
      <c r="L157" s="104">
        <f t="shared" si="18"/>
        <v>2</v>
      </c>
      <c r="M157" s="105" t="str">
        <f t="shared" si="19"/>
        <v>T1</v>
      </c>
      <c r="N157" s="93">
        <f t="shared" si="20"/>
        <v>31</v>
      </c>
      <c r="O157" s="106">
        <f t="shared" si="21"/>
        <v>12902.820000000002</v>
      </c>
      <c r="P157" s="93" t="str">
        <f t="shared" si="22"/>
        <v>Fora Periode Legal</v>
      </c>
      <c r="Q157" s="93" t="str">
        <f t="shared" si="23"/>
        <v>T1 - Fora Periode Legal</v>
      </c>
      <c r="R157" s="93" t="str">
        <f t="shared" si="24"/>
        <v>T1 - Import Total</v>
      </c>
      <c r="S157" s="110">
        <f t="shared" si="26"/>
        <v>5.8799368769512028E-2</v>
      </c>
      <c r="T157" s="107">
        <f t="shared" si="25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95">
        <v>43480</v>
      </c>
      <c r="D158" s="95">
        <v>43511</v>
      </c>
      <c r="E158" s="91"/>
      <c r="F158" s="91">
        <v>1402</v>
      </c>
      <c r="G158" s="91"/>
      <c r="H158" s="96" t="s">
        <v>433</v>
      </c>
      <c r="I158" s="97">
        <v>40000651</v>
      </c>
      <c r="J158" s="91" t="s">
        <v>167</v>
      </c>
      <c r="K158" s="94">
        <v>275.26</v>
      </c>
      <c r="L158" s="104">
        <f t="shared" si="18"/>
        <v>2</v>
      </c>
      <c r="M158" s="105" t="str">
        <f t="shared" si="19"/>
        <v>T1</v>
      </c>
      <c r="N158" s="93">
        <f t="shared" si="20"/>
        <v>31</v>
      </c>
      <c r="O158" s="106">
        <f t="shared" si="21"/>
        <v>8533.06</v>
      </c>
      <c r="P158" s="93" t="str">
        <f t="shared" si="22"/>
        <v>Fora Periode Legal</v>
      </c>
      <c r="Q158" s="93" t="str">
        <f t="shared" si="23"/>
        <v>T1 - Fora Periode Legal</v>
      </c>
      <c r="R158" s="93" t="str">
        <f t="shared" si="24"/>
        <v>T1 - Import Total</v>
      </c>
      <c r="S158" s="110">
        <f t="shared" si="26"/>
        <v>3.888595994304906E-2</v>
      </c>
      <c r="T158" s="107">
        <f t="shared" si="25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95">
        <v>43480</v>
      </c>
      <c r="D159" s="95">
        <v>43511</v>
      </c>
      <c r="E159" s="91"/>
      <c r="F159" s="91">
        <v>1403</v>
      </c>
      <c r="G159" s="91"/>
      <c r="H159" s="96" t="s">
        <v>434</v>
      </c>
      <c r="I159" s="97">
        <v>41002915</v>
      </c>
      <c r="J159" s="91" t="s">
        <v>137</v>
      </c>
      <c r="K159" s="94">
        <v>197.47</v>
      </c>
      <c r="L159" s="104">
        <f t="shared" si="18"/>
        <v>2</v>
      </c>
      <c r="M159" s="105" t="str">
        <f t="shared" si="19"/>
        <v>T1</v>
      </c>
      <c r="N159" s="93">
        <f t="shared" si="20"/>
        <v>31</v>
      </c>
      <c r="O159" s="106">
        <f t="shared" si="21"/>
        <v>6121.57</v>
      </c>
      <c r="P159" s="93" t="str">
        <f t="shared" si="22"/>
        <v>Fora Periode Legal</v>
      </c>
      <c r="Q159" s="93" t="str">
        <f t="shared" si="23"/>
        <v>T1 - Fora Periode Legal</v>
      </c>
      <c r="R159" s="93" t="str">
        <f t="shared" si="24"/>
        <v>T1 - Import Total</v>
      </c>
      <c r="S159" s="110">
        <f t="shared" si="26"/>
        <v>2.7896572367775548E-2</v>
      </c>
      <c r="T159" s="107">
        <f t="shared" si="25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43480</v>
      </c>
      <c r="D160" s="95">
        <v>43511</v>
      </c>
      <c r="E160" s="91"/>
      <c r="F160" s="91">
        <v>1410</v>
      </c>
      <c r="G160" s="91"/>
      <c r="H160" s="96" t="s">
        <v>447</v>
      </c>
      <c r="I160" s="97">
        <v>40007051</v>
      </c>
      <c r="J160" s="91" t="s">
        <v>50</v>
      </c>
      <c r="K160" s="94">
        <v>223.85</v>
      </c>
      <c r="L160" s="104">
        <f t="shared" si="18"/>
        <v>2</v>
      </c>
      <c r="M160" s="105" t="str">
        <f t="shared" si="19"/>
        <v>T1</v>
      </c>
      <c r="N160" s="93">
        <f t="shared" si="20"/>
        <v>31</v>
      </c>
      <c r="O160" s="106">
        <f t="shared" si="21"/>
        <v>6939.3499999999995</v>
      </c>
      <c r="P160" s="93" t="str">
        <f t="shared" si="22"/>
        <v>Fora Periode Legal</v>
      </c>
      <c r="Q160" s="93" t="str">
        <f t="shared" si="23"/>
        <v>T1 - Fora Periode Legal</v>
      </c>
      <c r="R160" s="93" t="str">
        <f t="shared" si="24"/>
        <v>T1 - Import Total</v>
      </c>
      <c r="S160" s="110">
        <f t="shared" si="26"/>
        <v>3.1623273026416952E-2</v>
      </c>
      <c r="T160" s="107">
        <f t="shared" si="25"/>
        <v>1</v>
      </c>
      <c r="V160" s="91"/>
      <c r="W160" s="91"/>
      <c r="X160" s="91"/>
      <c r="Y160" s="91"/>
      <c r="Z160" s="91"/>
      <c r="AA160" s="91"/>
    </row>
    <row r="161" spans="3:27" x14ac:dyDescent="0.25">
      <c r="C161" s="95">
        <v>43481</v>
      </c>
      <c r="D161" s="95">
        <v>43481</v>
      </c>
      <c r="E161" s="91"/>
      <c r="F161" s="91">
        <v>366</v>
      </c>
      <c r="G161" s="91"/>
      <c r="H161" s="96" t="s">
        <v>350</v>
      </c>
      <c r="I161" s="97">
        <v>41000860</v>
      </c>
      <c r="J161" s="91" t="s">
        <v>132</v>
      </c>
      <c r="K161" s="94">
        <v>328.33</v>
      </c>
      <c r="L161" s="104">
        <f t="shared" si="18"/>
        <v>1</v>
      </c>
      <c r="M161" s="105" t="str">
        <f t="shared" si="19"/>
        <v>T1</v>
      </c>
      <c r="N161" s="93">
        <f t="shared" si="20"/>
        <v>0</v>
      </c>
      <c r="O161" s="106">
        <f t="shared" si="21"/>
        <v>0</v>
      </c>
      <c r="P161" s="93" t="str">
        <f t="shared" si="22"/>
        <v>Dins Periode Legal</v>
      </c>
      <c r="Q161" s="93" t="str">
        <f t="shared" si="23"/>
        <v>T1 - Dins Periode Legal</v>
      </c>
      <c r="R161" s="93" t="str">
        <f t="shared" si="24"/>
        <v>T1 - Import Total</v>
      </c>
      <c r="S161" s="110">
        <f t="shared" si="26"/>
        <v>0</v>
      </c>
      <c r="T161" s="107">
        <f t="shared" si="25"/>
        <v>1</v>
      </c>
      <c r="V161" s="91"/>
      <c r="W161" s="91"/>
      <c r="X161" s="91"/>
      <c r="Y161" s="91"/>
      <c r="Z161" s="91"/>
      <c r="AA161" s="91"/>
    </row>
    <row r="162" spans="3:27" x14ac:dyDescent="0.25">
      <c r="C162" s="95">
        <v>43481</v>
      </c>
      <c r="D162" s="95">
        <v>43511</v>
      </c>
      <c r="E162" s="91"/>
      <c r="F162" s="91">
        <v>1397</v>
      </c>
      <c r="G162" s="91"/>
      <c r="H162" s="96" t="s">
        <v>428</v>
      </c>
      <c r="I162" s="97">
        <v>40002926</v>
      </c>
      <c r="J162" s="91" t="s">
        <v>189</v>
      </c>
      <c r="K162" s="94">
        <v>3100.02</v>
      </c>
      <c r="L162" s="104">
        <f t="shared" si="18"/>
        <v>2</v>
      </c>
      <c r="M162" s="105" t="str">
        <f t="shared" si="19"/>
        <v>T1</v>
      </c>
      <c r="N162" s="93">
        <f t="shared" si="20"/>
        <v>30</v>
      </c>
      <c r="O162" s="106">
        <f t="shared" si="21"/>
        <v>93000.6</v>
      </c>
      <c r="P162" s="93" t="str">
        <f t="shared" si="22"/>
        <v>Dins Periode Legal</v>
      </c>
      <c r="Q162" s="93" t="str">
        <f t="shared" si="23"/>
        <v>T1 - Dins Periode Legal</v>
      </c>
      <c r="R162" s="93" t="str">
        <f t="shared" si="24"/>
        <v>T1 - Import Total</v>
      </c>
      <c r="S162" s="110">
        <f t="shared" si="26"/>
        <v>0.42381251348045462</v>
      </c>
      <c r="T162" s="107">
        <f t="shared" si="25"/>
        <v>1</v>
      </c>
      <c r="V162" s="91"/>
      <c r="W162" s="91"/>
      <c r="X162" s="91"/>
      <c r="Y162" s="91"/>
      <c r="Z162" s="91"/>
      <c r="AA162" s="91"/>
    </row>
    <row r="163" spans="3:27" x14ac:dyDescent="0.25">
      <c r="C163" s="95">
        <v>43481</v>
      </c>
      <c r="D163" s="95">
        <v>43511</v>
      </c>
      <c r="E163" s="91"/>
      <c r="F163" s="91">
        <v>1399</v>
      </c>
      <c r="G163" s="91"/>
      <c r="H163" s="96" t="s">
        <v>430</v>
      </c>
      <c r="I163" s="97">
        <v>41000846</v>
      </c>
      <c r="J163" s="91" t="s">
        <v>130</v>
      </c>
      <c r="K163" s="94">
        <v>1023.54</v>
      </c>
      <c r="L163" s="104">
        <f t="shared" si="18"/>
        <v>2</v>
      </c>
      <c r="M163" s="105" t="str">
        <f t="shared" si="19"/>
        <v>T1</v>
      </c>
      <c r="N163" s="93">
        <f t="shared" si="20"/>
        <v>30</v>
      </c>
      <c r="O163" s="106">
        <f t="shared" si="21"/>
        <v>30706.199999999997</v>
      </c>
      <c r="P163" s="93" t="str">
        <f t="shared" si="22"/>
        <v>Dins Periode Legal</v>
      </c>
      <c r="Q163" s="93" t="str">
        <f t="shared" si="23"/>
        <v>T1 - Dins Periode Legal</v>
      </c>
      <c r="R163" s="93" t="str">
        <f t="shared" si="24"/>
        <v>T1 - Import Total</v>
      </c>
      <c r="S163" s="110">
        <f t="shared" si="26"/>
        <v>0.13993105207314291</v>
      </c>
      <c r="T163" s="107">
        <f t="shared" si="25"/>
        <v>1</v>
      </c>
      <c r="V163" s="91"/>
      <c r="W163" s="91"/>
      <c r="X163" s="91"/>
      <c r="Y163" s="91"/>
      <c r="Z163" s="91"/>
      <c r="AA163" s="91"/>
    </row>
    <row r="164" spans="3:27" x14ac:dyDescent="0.25">
      <c r="C164" s="95">
        <v>43481</v>
      </c>
      <c r="D164" s="95">
        <v>43511</v>
      </c>
      <c r="E164" s="91"/>
      <c r="F164" s="91">
        <v>1409</v>
      </c>
      <c r="G164" s="91"/>
      <c r="H164" s="96" t="s">
        <v>446</v>
      </c>
      <c r="I164" s="97">
        <v>41000460</v>
      </c>
      <c r="J164" s="91" t="s">
        <v>200</v>
      </c>
      <c r="K164" s="94">
        <v>4840</v>
      </c>
      <c r="L164" s="104">
        <f t="shared" si="18"/>
        <v>2</v>
      </c>
      <c r="M164" s="105" t="str">
        <f t="shared" si="19"/>
        <v>T1</v>
      </c>
      <c r="N164" s="93">
        <f t="shared" si="20"/>
        <v>30</v>
      </c>
      <c r="O164" s="106">
        <f t="shared" si="21"/>
        <v>145200</v>
      </c>
      <c r="P164" s="93" t="str">
        <f t="shared" si="22"/>
        <v>Dins Periode Legal</v>
      </c>
      <c r="Q164" s="93" t="str">
        <f t="shared" si="23"/>
        <v>T1 - Dins Periode Legal</v>
      </c>
      <c r="R164" s="93" t="str">
        <f t="shared" si="24"/>
        <v>T1 - Import Total</v>
      </c>
      <c r="S164" s="110">
        <f t="shared" si="26"/>
        <v>0.66169010691718122</v>
      </c>
      <c r="T164" s="107">
        <f t="shared" si="25"/>
        <v>1</v>
      </c>
      <c r="V164" s="91"/>
      <c r="W164" s="91"/>
      <c r="X164" s="91"/>
      <c r="Y164" s="91"/>
      <c r="Z164" s="91"/>
      <c r="AA164" s="91"/>
    </row>
    <row r="165" spans="3:27" x14ac:dyDescent="0.25">
      <c r="C165" s="95">
        <v>43483</v>
      </c>
      <c r="D165" s="95">
        <v>43511</v>
      </c>
      <c r="E165" s="91"/>
      <c r="F165" s="91">
        <v>1406</v>
      </c>
      <c r="G165" s="91"/>
      <c r="H165" s="96" t="s">
        <v>439</v>
      </c>
      <c r="I165" s="97">
        <v>40001400</v>
      </c>
      <c r="J165" s="91" t="s">
        <v>36</v>
      </c>
      <c r="K165" s="94">
        <v>329.79</v>
      </c>
      <c r="L165" s="104">
        <f t="shared" si="18"/>
        <v>2</v>
      </c>
      <c r="M165" s="105" t="str">
        <f t="shared" si="19"/>
        <v>T1</v>
      </c>
      <c r="N165" s="93">
        <f t="shared" si="20"/>
        <v>28</v>
      </c>
      <c r="O165" s="106">
        <f t="shared" si="21"/>
        <v>9234.1200000000008</v>
      </c>
      <c r="P165" s="93" t="str">
        <f t="shared" si="22"/>
        <v>Dins Periode Legal</v>
      </c>
      <c r="Q165" s="93" t="str">
        <f t="shared" si="23"/>
        <v>T1 - Dins Periode Legal</v>
      </c>
      <c r="R165" s="93" t="str">
        <f t="shared" si="24"/>
        <v>T1 - Import Total</v>
      </c>
      <c r="S165" s="110">
        <f t="shared" si="26"/>
        <v>4.2080756543292581E-2</v>
      </c>
      <c r="T165" s="107">
        <f t="shared" si="25"/>
        <v>1</v>
      </c>
      <c r="V165" s="91"/>
      <c r="W165" s="91"/>
      <c r="X165" s="91"/>
      <c r="Y165" s="91"/>
      <c r="Z165" s="91"/>
      <c r="AA165" s="91"/>
    </row>
    <row r="166" spans="3:27" x14ac:dyDescent="0.25">
      <c r="C166" s="95">
        <v>43484</v>
      </c>
      <c r="D166" s="95">
        <v>43486</v>
      </c>
      <c r="E166" s="91"/>
      <c r="F166" s="91">
        <v>475</v>
      </c>
      <c r="G166" s="91"/>
      <c r="H166" s="96" t="s">
        <v>351</v>
      </c>
      <c r="I166" s="97">
        <v>41008151</v>
      </c>
      <c r="J166" s="91" t="s">
        <v>13</v>
      </c>
      <c r="K166" s="94">
        <v>37.68</v>
      </c>
      <c r="L166" s="104">
        <f t="shared" si="18"/>
        <v>1</v>
      </c>
      <c r="M166" s="105" t="str">
        <f t="shared" si="19"/>
        <v>T1</v>
      </c>
      <c r="N166" s="93">
        <f t="shared" si="20"/>
        <v>2</v>
      </c>
      <c r="O166" s="106">
        <f t="shared" si="21"/>
        <v>75.36</v>
      </c>
      <c r="P166" s="93" t="str">
        <f t="shared" si="22"/>
        <v>Dins Periode Legal</v>
      </c>
      <c r="Q166" s="93" t="str">
        <f t="shared" si="23"/>
        <v>T1 - Dins Periode Legal</v>
      </c>
      <c r="R166" s="93" t="str">
        <f t="shared" si="24"/>
        <v>T1 - Import Total</v>
      </c>
      <c r="S166" s="110">
        <f t="shared" si="26"/>
        <v>3.4342263400329742E-4</v>
      </c>
      <c r="T166" s="107">
        <f t="shared" si="25"/>
        <v>1</v>
      </c>
      <c r="V166" s="91"/>
      <c r="W166" s="91"/>
      <c r="X166" s="91"/>
      <c r="Y166" s="91"/>
      <c r="Z166" s="91"/>
      <c r="AA166" s="91"/>
    </row>
    <row r="167" spans="3:27" x14ac:dyDescent="0.25">
      <c r="C167" s="95">
        <v>43485</v>
      </c>
      <c r="D167" s="95">
        <v>43511</v>
      </c>
      <c r="E167" s="91"/>
      <c r="F167" s="91">
        <v>1408</v>
      </c>
      <c r="G167" s="91"/>
      <c r="H167" s="96" t="s">
        <v>444</v>
      </c>
      <c r="I167" s="97">
        <v>40002945</v>
      </c>
      <c r="J167" s="91" t="s">
        <v>445</v>
      </c>
      <c r="K167" s="94">
        <v>126.81</v>
      </c>
      <c r="L167" s="104">
        <f t="shared" si="18"/>
        <v>2</v>
      </c>
      <c r="M167" s="105" t="str">
        <f t="shared" si="19"/>
        <v>T1</v>
      </c>
      <c r="N167" s="93">
        <f t="shared" si="20"/>
        <v>26</v>
      </c>
      <c r="O167" s="106">
        <f t="shared" si="21"/>
        <v>3297.06</v>
      </c>
      <c r="P167" s="93" t="str">
        <f t="shared" si="22"/>
        <v>Dins Periode Legal</v>
      </c>
      <c r="Q167" s="93" t="str">
        <f t="shared" si="23"/>
        <v>T1 - Dins Periode Legal</v>
      </c>
      <c r="R167" s="93" t="str">
        <f t="shared" si="24"/>
        <v>T1 - Import Total</v>
      </c>
      <c r="S167" s="110">
        <f t="shared" si="26"/>
        <v>1.5025013663308277E-2</v>
      </c>
      <c r="T167" s="107">
        <f t="shared" si="25"/>
        <v>1</v>
      </c>
      <c r="V167" s="91"/>
      <c r="W167" s="91"/>
      <c r="X167" s="91"/>
      <c r="Y167" s="91"/>
      <c r="Z167" s="91"/>
      <c r="AA167" s="91"/>
    </row>
    <row r="168" spans="3:27" x14ac:dyDescent="0.25">
      <c r="C168" s="95">
        <v>43486</v>
      </c>
      <c r="D168" s="95">
        <v>43511</v>
      </c>
      <c r="E168" s="91"/>
      <c r="F168" s="91">
        <v>1404</v>
      </c>
      <c r="G168" s="91"/>
      <c r="H168" s="96" t="s">
        <v>435</v>
      </c>
      <c r="I168" s="97">
        <v>41007650</v>
      </c>
      <c r="J168" s="91" t="s">
        <v>31</v>
      </c>
      <c r="K168" s="94">
        <v>601.37</v>
      </c>
      <c r="L168" s="104">
        <f t="shared" si="18"/>
        <v>2</v>
      </c>
      <c r="M168" s="105" t="str">
        <f t="shared" si="19"/>
        <v>T1</v>
      </c>
      <c r="N168" s="93">
        <f t="shared" si="20"/>
        <v>25</v>
      </c>
      <c r="O168" s="106">
        <f t="shared" si="21"/>
        <v>15034.25</v>
      </c>
      <c r="P168" s="93" t="str">
        <f t="shared" si="22"/>
        <v>Dins Periode Legal</v>
      </c>
      <c r="Q168" s="93" t="str">
        <f t="shared" si="23"/>
        <v>T1 - Dins Periode Legal</v>
      </c>
      <c r="R168" s="93" t="str">
        <f t="shared" si="24"/>
        <v>T1 - Import Total</v>
      </c>
      <c r="S168" s="110">
        <f t="shared" si="26"/>
        <v>6.8512496487049809E-2</v>
      </c>
      <c r="T168" s="107">
        <f t="shared" si="25"/>
        <v>1</v>
      </c>
      <c r="V168" s="91"/>
      <c r="W168" s="91"/>
      <c r="X168" s="91"/>
      <c r="Y168" s="91"/>
      <c r="Z168" s="91"/>
      <c r="AA168" s="91"/>
    </row>
    <row r="169" spans="3:27" x14ac:dyDescent="0.25">
      <c r="C169" s="95">
        <v>43487</v>
      </c>
      <c r="D169" s="95">
        <v>43487</v>
      </c>
      <c r="E169" s="91"/>
      <c r="F169" s="91">
        <v>483</v>
      </c>
      <c r="G169" s="91"/>
      <c r="H169" s="96" t="s">
        <v>353</v>
      </c>
      <c r="I169" s="97">
        <v>41007251</v>
      </c>
      <c r="J169" s="91" t="s">
        <v>354</v>
      </c>
      <c r="K169" s="94">
        <v>115.12</v>
      </c>
      <c r="L169" s="104">
        <f t="shared" si="18"/>
        <v>1</v>
      </c>
      <c r="M169" s="105" t="str">
        <f t="shared" si="19"/>
        <v>T1</v>
      </c>
      <c r="N169" s="93">
        <f t="shared" si="20"/>
        <v>0</v>
      </c>
      <c r="O169" s="106">
        <f t="shared" si="21"/>
        <v>0</v>
      </c>
      <c r="P169" s="93" t="str">
        <f t="shared" si="22"/>
        <v>Dins Periode Legal</v>
      </c>
      <c r="Q169" s="93" t="str">
        <f t="shared" si="23"/>
        <v>T1 - Dins Periode Legal</v>
      </c>
      <c r="R169" s="93" t="str">
        <f t="shared" si="24"/>
        <v>T1 - Import Total</v>
      </c>
      <c r="S169" s="110">
        <f t="shared" si="26"/>
        <v>0</v>
      </c>
      <c r="T169" s="107">
        <f t="shared" si="25"/>
        <v>1</v>
      </c>
      <c r="V169" s="91"/>
      <c r="W169" s="91"/>
      <c r="X169" s="91"/>
      <c r="Y169" s="91"/>
      <c r="Z169" s="91"/>
      <c r="AA169" s="91"/>
    </row>
    <row r="170" spans="3:27" x14ac:dyDescent="0.25">
      <c r="C170" s="95">
        <v>43487</v>
      </c>
      <c r="D170" s="95">
        <v>43496</v>
      </c>
      <c r="E170" s="91"/>
      <c r="F170" s="91">
        <v>961</v>
      </c>
      <c r="G170" s="91"/>
      <c r="H170" s="96"/>
      <c r="I170" s="97">
        <v>41008640</v>
      </c>
      <c r="J170" s="91" t="s">
        <v>218</v>
      </c>
      <c r="K170" s="94">
        <v>496.32</v>
      </c>
      <c r="L170" s="104">
        <f t="shared" si="18"/>
        <v>1</v>
      </c>
      <c r="M170" s="105" t="str">
        <f t="shared" si="19"/>
        <v>T1</v>
      </c>
      <c r="N170" s="93">
        <f t="shared" si="20"/>
        <v>9</v>
      </c>
      <c r="O170" s="106">
        <f t="shared" si="21"/>
        <v>4466.88</v>
      </c>
      <c r="P170" s="93" t="str">
        <f t="shared" si="22"/>
        <v>Dins Periode Legal</v>
      </c>
      <c r="Q170" s="93" t="str">
        <f t="shared" si="23"/>
        <v>T1 - Dins Periode Legal</v>
      </c>
      <c r="R170" s="93" t="str">
        <f t="shared" si="24"/>
        <v>T1 - Import Total</v>
      </c>
      <c r="S170" s="110">
        <f t="shared" si="26"/>
        <v>2.0355993834615834E-2</v>
      </c>
      <c r="T170" s="107">
        <f t="shared" si="25"/>
        <v>1</v>
      </c>
      <c r="V170" s="91"/>
      <c r="W170" s="91"/>
      <c r="X170" s="91"/>
      <c r="Y170" s="91"/>
      <c r="Z170" s="91"/>
      <c r="AA170" s="91"/>
    </row>
    <row r="171" spans="3:27" x14ac:dyDescent="0.25">
      <c r="C171" s="95">
        <v>43487</v>
      </c>
      <c r="D171" s="95">
        <v>43525</v>
      </c>
      <c r="E171" s="91"/>
      <c r="F171" s="91">
        <v>2148</v>
      </c>
      <c r="G171" s="91"/>
      <c r="H171" s="96" t="s">
        <v>476</v>
      </c>
      <c r="I171" s="97">
        <v>40001913</v>
      </c>
      <c r="J171" s="91" t="s">
        <v>477</v>
      </c>
      <c r="K171" s="94">
        <v>1452.48</v>
      </c>
      <c r="L171" s="104">
        <f t="shared" si="18"/>
        <v>3</v>
      </c>
      <c r="M171" s="105" t="str">
        <f t="shared" si="19"/>
        <v>T1</v>
      </c>
      <c r="N171" s="93">
        <f t="shared" si="20"/>
        <v>38</v>
      </c>
      <c r="O171" s="106">
        <f t="shared" si="21"/>
        <v>55194.239999999998</v>
      </c>
      <c r="P171" s="93" t="str">
        <f t="shared" si="22"/>
        <v>Fora Periode Legal</v>
      </c>
      <c r="Q171" s="93" t="str">
        <f t="shared" si="23"/>
        <v>T1 - Fora Periode Legal</v>
      </c>
      <c r="R171" s="93" t="str">
        <f t="shared" si="24"/>
        <v>T1 - Import Total</v>
      </c>
      <c r="S171" s="110">
        <f t="shared" si="26"/>
        <v>0.25152536203038955</v>
      </c>
      <c r="T171" s="107">
        <f t="shared" si="25"/>
        <v>1</v>
      </c>
      <c r="V171" s="91"/>
      <c r="W171" s="91"/>
      <c r="X171" s="91"/>
      <c r="Y171" s="91"/>
      <c r="Z171" s="91"/>
      <c r="AA171" s="91"/>
    </row>
    <row r="172" spans="3:27" x14ac:dyDescent="0.25">
      <c r="C172" s="95">
        <v>43487</v>
      </c>
      <c r="D172" s="95">
        <v>43525</v>
      </c>
      <c r="E172" s="91"/>
      <c r="F172" s="91">
        <v>2164</v>
      </c>
      <c r="G172" s="91"/>
      <c r="H172" s="96" t="s">
        <v>493</v>
      </c>
      <c r="I172" s="97">
        <v>40002390</v>
      </c>
      <c r="J172" s="91" t="s">
        <v>149</v>
      </c>
      <c r="K172" s="94">
        <v>1141.6500000000001</v>
      </c>
      <c r="L172" s="104">
        <f t="shared" si="18"/>
        <v>3</v>
      </c>
      <c r="M172" s="105" t="str">
        <f t="shared" si="19"/>
        <v>T1</v>
      </c>
      <c r="N172" s="93">
        <f t="shared" si="20"/>
        <v>38</v>
      </c>
      <c r="O172" s="106">
        <f t="shared" si="21"/>
        <v>43382.700000000004</v>
      </c>
      <c r="P172" s="93" t="str">
        <f t="shared" si="22"/>
        <v>Fora Periode Legal</v>
      </c>
      <c r="Q172" s="93" t="str">
        <f t="shared" si="23"/>
        <v>T1 - Fora Periode Legal</v>
      </c>
      <c r="R172" s="93" t="str">
        <f t="shared" si="24"/>
        <v>T1 - Import Total</v>
      </c>
      <c r="S172" s="110">
        <f t="shared" si="26"/>
        <v>0.197699059237989</v>
      </c>
      <c r="T172" s="107">
        <f t="shared" si="25"/>
        <v>1</v>
      </c>
      <c r="V172" s="91"/>
      <c r="W172" s="91"/>
      <c r="X172" s="91"/>
      <c r="Y172" s="91"/>
      <c r="Z172" s="91"/>
      <c r="AA172" s="91"/>
    </row>
    <row r="173" spans="3:27" x14ac:dyDescent="0.25">
      <c r="C173" s="95">
        <v>43487</v>
      </c>
      <c r="D173" s="95">
        <v>43525</v>
      </c>
      <c r="E173" s="91"/>
      <c r="F173" s="91">
        <v>2170</v>
      </c>
      <c r="G173" s="91"/>
      <c r="H173" s="96" t="s">
        <v>499</v>
      </c>
      <c r="I173" s="97">
        <v>41002865</v>
      </c>
      <c r="J173" s="91" t="s">
        <v>209</v>
      </c>
      <c r="K173" s="94">
        <v>58.91</v>
      </c>
      <c r="L173" s="104">
        <f t="shared" si="18"/>
        <v>3</v>
      </c>
      <c r="M173" s="105" t="str">
        <f t="shared" si="19"/>
        <v>T1</v>
      </c>
      <c r="N173" s="93">
        <f t="shared" si="20"/>
        <v>38</v>
      </c>
      <c r="O173" s="106">
        <f t="shared" si="21"/>
        <v>2238.58</v>
      </c>
      <c r="P173" s="93" t="str">
        <f t="shared" si="22"/>
        <v>Fora Periode Legal</v>
      </c>
      <c r="Q173" s="93" t="str">
        <f t="shared" si="23"/>
        <v>T1 - Fora Periode Legal</v>
      </c>
      <c r="R173" s="93" t="str">
        <f t="shared" si="24"/>
        <v>T1 - Import Total</v>
      </c>
      <c r="S173" s="110">
        <f t="shared" si="26"/>
        <v>1.0201420382525231E-2</v>
      </c>
      <c r="T173" s="107">
        <f t="shared" si="25"/>
        <v>1</v>
      </c>
      <c r="V173" s="91"/>
      <c r="W173" s="91"/>
      <c r="X173" s="91"/>
      <c r="Y173" s="91"/>
      <c r="Z173" s="91"/>
      <c r="AA173" s="91"/>
    </row>
    <row r="174" spans="3:27" x14ac:dyDescent="0.25">
      <c r="C174" s="95">
        <v>43490</v>
      </c>
      <c r="D174" s="95">
        <v>43525</v>
      </c>
      <c r="E174" s="91"/>
      <c r="F174" s="91">
        <v>2137</v>
      </c>
      <c r="G174" s="91"/>
      <c r="H174" s="96" t="s">
        <v>465</v>
      </c>
      <c r="I174" s="97">
        <v>41001242</v>
      </c>
      <c r="J174" s="91" t="s">
        <v>228</v>
      </c>
      <c r="K174" s="94">
        <v>1937.96</v>
      </c>
      <c r="L174" s="104">
        <f t="shared" si="18"/>
        <v>3</v>
      </c>
      <c r="M174" s="105" t="str">
        <f t="shared" si="19"/>
        <v>T1</v>
      </c>
      <c r="N174" s="93">
        <f t="shared" si="20"/>
        <v>35</v>
      </c>
      <c r="O174" s="106">
        <f t="shared" si="21"/>
        <v>67828.600000000006</v>
      </c>
      <c r="P174" s="93" t="str">
        <f t="shared" si="22"/>
        <v>Fora Periode Legal</v>
      </c>
      <c r="Q174" s="93" t="str">
        <f t="shared" si="23"/>
        <v>T1 - Fora Periode Legal</v>
      </c>
      <c r="R174" s="93" t="str">
        <f t="shared" si="24"/>
        <v>T1 - Import Total</v>
      </c>
      <c r="S174" s="110">
        <f t="shared" si="26"/>
        <v>0.3091013332372089</v>
      </c>
      <c r="T174" s="107">
        <f t="shared" si="25"/>
        <v>1</v>
      </c>
      <c r="V174" s="91"/>
      <c r="W174" s="91"/>
      <c r="X174" s="91"/>
      <c r="Y174" s="91"/>
      <c r="Z174" s="91"/>
      <c r="AA174" s="91"/>
    </row>
    <row r="175" spans="3:27" x14ac:dyDescent="0.25">
      <c r="C175" s="95">
        <v>43490</v>
      </c>
      <c r="D175" s="95">
        <v>43525</v>
      </c>
      <c r="E175" s="91"/>
      <c r="F175" s="91">
        <v>2145</v>
      </c>
      <c r="G175" s="91"/>
      <c r="H175" s="96" t="s">
        <v>472</v>
      </c>
      <c r="I175" s="97">
        <v>41001242</v>
      </c>
      <c r="J175" s="91" t="s">
        <v>228</v>
      </c>
      <c r="K175" s="94">
        <v>1841.73</v>
      </c>
      <c r="L175" s="104">
        <f t="shared" si="18"/>
        <v>3</v>
      </c>
      <c r="M175" s="105" t="str">
        <f t="shared" si="19"/>
        <v>T1</v>
      </c>
      <c r="N175" s="93">
        <f t="shared" si="20"/>
        <v>35</v>
      </c>
      <c r="O175" s="106">
        <f t="shared" si="21"/>
        <v>64460.55</v>
      </c>
      <c r="P175" s="93" t="str">
        <f t="shared" si="22"/>
        <v>Fora Periode Legal</v>
      </c>
      <c r="Q175" s="93" t="str">
        <f t="shared" si="23"/>
        <v>T1 - Fora Periode Legal</v>
      </c>
      <c r="R175" s="93" t="str">
        <f t="shared" si="24"/>
        <v>T1 - Import Total</v>
      </c>
      <c r="S175" s="110">
        <f t="shared" si="26"/>
        <v>0.29375281144242638</v>
      </c>
      <c r="T175" s="107">
        <f t="shared" si="25"/>
        <v>1</v>
      </c>
      <c r="V175" s="91"/>
      <c r="W175" s="91"/>
      <c r="X175" s="91"/>
      <c r="Y175" s="91"/>
      <c r="Z175" s="91"/>
      <c r="AA175" s="91"/>
    </row>
    <row r="176" spans="3:27" x14ac:dyDescent="0.25">
      <c r="C176" s="95">
        <v>43490</v>
      </c>
      <c r="D176" s="95">
        <v>43532</v>
      </c>
      <c r="E176" s="91"/>
      <c r="F176" s="91">
        <v>2240</v>
      </c>
      <c r="G176" s="91"/>
      <c r="H176" s="96"/>
      <c r="I176" s="97">
        <v>40003006</v>
      </c>
      <c r="J176" s="91" t="s">
        <v>191</v>
      </c>
      <c r="K176" s="94">
        <v>16988.400000000001</v>
      </c>
      <c r="L176" s="104">
        <f t="shared" si="18"/>
        <v>3</v>
      </c>
      <c r="M176" s="105" t="str">
        <f t="shared" si="19"/>
        <v>T1</v>
      </c>
      <c r="N176" s="93">
        <f t="shared" si="20"/>
        <v>42</v>
      </c>
      <c r="O176" s="106">
        <f t="shared" si="21"/>
        <v>713512.8</v>
      </c>
      <c r="P176" s="93" t="str">
        <f t="shared" si="22"/>
        <v>Fora Periode Legal</v>
      </c>
      <c r="Q176" s="93" t="str">
        <f t="shared" si="23"/>
        <v>T1 - Fora Periode Legal</v>
      </c>
      <c r="R176" s="93" t="str">
        <f t="shared" si="24"/>
        <v>T1 - Import Total</v>
      </c>
      <c r="S176" s="110">
        <f t="shared" si="26"/>
        <v>3.2515451853910289</v>
      </c>
      <c r="T176" s="107">
        <f t="shared" si="25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95">
        <v>43493</v>
      </c>
      <c r="D177" s="95">
        <v>43511</v>
      </c>
      <c r="E177" s="91"/>
      <c r="F177" s="91">
        <v>1405</v>
      </c>
      <c r="G177" s="91"/>
      <c r="H177" s="96" t="s">
        <v>437</v>
      </c>
      <c r="I177" s="97">
        <v>41001147</v>
      </c>
      <c r="J177" s="91" t="s">
        <v>438</v>
      </c>
      <c r="K177" s="94">
        <v>721.77</v>
      </c>
      <c r="L177" s="104">
        <f t="shared" si="18"/>
        <v>2</v>
      </c>
      <c r="M177" s="105" t="str">
        <f t="shared" si="19"/>
        <v>T1</v>
      </c>
      <c r="N177" s="93">
        <f t="shared" si="20"/>
        <v>18</v>
      </c>
      <c r="O177" s="106">
        <f t="shared" si="21"/>
        <v>12991.86</v>
      </c>
      <c r="P177" s="93" t="str">
        <f t="shared" si="22"/>
        <v>Dins Periode Legal</v>
      </c>
      <c r="Q177" s="93" t="str">
        <f t="shared" si="23"/>
        <v>T1 - Dins Periode Legal</v>
      </c>
      <c r="R177" s="93" t="str">
        <f t="shared" si="24"/>
        <v>T1 - Import Total</v>
      </c>
      <c r="S177" s="110">
        <f t="shared" si="26"/>
        <v>5.9205132454910825E-2</v>
      </c>
      <c r="T177" s="107">
        <f t="shared" si="25"/>
        <v>1</v>
      </c>
      <c r="V177" s="91"/>
      <c r="W177" s="91"/>
      <c r="X177" s="91"/>
      <c r="Y177" s="91"/>
      <c r="Z177" s="91"/>
      <c r="AA177" s="91"/>
    </row>
    <row r="178" spans="3:27" x14ac:dyDescent="0.25">
      <c r="C178" s="95">
        <v>43493</v>
      </c>
      <c r="D178" s="95">
        <v>43525</v>
      </c>
      <c r="E178" s="91"/>
      <c r="F178" s="91">
        <v>2162</v>
      </c>
      <c r="G178" s="91"/>
      <c r="H178" s="96" t="s">
        <v>491</v>
      </c>
      <c r="I178" s="97">
        <v>41006850</v>
      </c>
      <c r="J178" s="91" t="s">
        <v>25</v>
      </c>
      <c r="K178" s="94">
        <v>632</v>
      </c>
      <c r="L178" s="104">
        <f t="shared" si="18"/>
        <v>3</v>
      </c>
      <c r="M178" s="105" t="str">
        <f t="shared" si="19"/>
        <v>T1</v>
      </c>
      <c r="N178" s="93">
        <f t="shared" si="20"/>
        <v>32</v>
      </c>
      <c r="O178" s="106">
        <f t="shared" si="21"/>
        <v>20224</v>
      </c>
      <c r="P178" s="93" t="str">
        <f t="shared" si="22"/>
        <v>Fora Periode Legal</v>
      </c>
      <c r="Q178" s="93" t="str">
        <f t="shared" si="23"/>
        <v>T1 - Fora Periode Legal</v>
      </c>
      <c r="R178" s="93" t="str">
        <f t="shared" si="24"/>
        <v>T1 - Import Total</v>
      </c>
      <c r="S178" s="110">
        <f t="shared" si="26"/>
        <v>9.2162677150778749E-2</v>
      </c>
      <c r="T178" s="107">
        <f t="shared" si="25"/>
        <v>1</v>
      </c>
      <c r="V178" s="91"/>
      <c r="W178" s="91"/>
      <c r="X178" s="91"/>
      <c r="Y178" s="91"/>
      <c r="Z178" s="91"/>
      <c r="AA178" s="91"/>
    </row>
    <row r="179" spans="3:27" x14ac:dyDescent="0.25">
      <c r="C179" s="95">
        <v>43495</v>
      </c>
      <c r="D179" s="95">
        <v>43511</v>
      </c>
      <c r="E179" s="91"/>
      <c r="F179" s="91">
        <v>1396</v>
      </c>
      <c r="G179" s="91"/>
      <c r="H179" s="96" t="s">
        <v>427</v>
      </c>
      <c r="I179" s="97">
        <v>41005150</v>
      </c>
      <c r="J179" s="91" t="s">
        <v>30</v>
      </c>
      <c r="K179" s="94">
        <v>953.48</v>
      </c>
      <c r="L179" s="104">
        <f t="shared" si="18"/>
        <v>2</v>
      </c>
      <c r="M179" s="105" t="str">
        <f t="shared" si="19"/>
        <v>T1</v>
      </c>
      <c r="N179" s="93">
        <f t="shared" si="20"/>
        <v>16</v>
      </c>
      <c r="O179" s="106">
        <f t="shared" si="21"/>
        <v>15255.68</v>
      </c>
      <c r="P179" s="93" t="str">
        <f t="shared" si="22"/>
        <v>Dins Periode Legal</v>
      </c>
      <c r="Q179" s="93" t="str">
        <f t="shared" si="23"/>
        <v>T1 - Dins Periode Legal</v>
      </c>
      <c r="R179" s="93" t="str">
        <f t="shared" si="24"/>
        <v>T1 - Import Total</v>
      </c>
      <c r="S179" s="110">
        <f t="shared" si="26"/>
        <v>6.9521573900098513E-2</v>
      </c>
      <c r="T179" s="107">
        <f t="shared" si="25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95">
        <v>43495</v>
      </c>
      <c r="D180" s="95">
        <v>43511</v>
      </c>
      <c r="E180" s="91"/>
      <c r="F180" s="91">
        <v>1412</v>
      </c>
      <c r="G180" s="91"/>
      <c r="H180" s="96" t="s">
        <v>449</v>
      </c>
      <c r="I180" s="97">
        <v>41000173</v>
      </c>
      <c r="J180" s="91" t="s">
        <v>126</v>
      </c>
      <c r="K180" s="94">
        <v>151.01</v>
      </c>
      <c r="L180" s="104">
        <f t="shared" si="18"/>
        <v>2</v>
      </c>
      <c r="M180" s="105" t="str">
        <f t="shared" si="19"/>
        <v>T1</v>
      </c>
      <c r="N180" s="93">
        <f t="shared" si="20"/>
        <v>16</v>
      </c>
      <c r="O180" s="106">
        <f t="shared" si="21"/>
        <v>2416.16</v>
      </c>
      <c r="P180" s="93" t="str">
        <f t="shared" si="22"/>
        <v>Dins Periode Legal</v>
      </c>
      <c r="Q180" s="93" t="str">
        <f t="shared" si="23"/>
        <v>T1 - Dins Periode Legal</v>
      </c>
      <c r="R180" s="93" t="str">
        <f t="shared" si="24"/>
        <v>T1 - Import Total</v>
      </c>
      <c r="S180" s="110">
        <f t="shared" si="26"/>
        <v>1.1010669206122705E-2</v>
      </c>
      <c r="T180" s="107">
        <f t="shared" si="25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43495</v>
      </c>
      <c r="D181" s="95">
        <v>43525</v>
      </c>
      <c r="E181" s="91"/>
      <c r="F181" s="91">
        <v>2128</v>
      </c>
      <c r="G181" s="91"/>
      <c r="H181" s="96" t="s">
        <v>454</v>
      </c>
      <c r="I181" s="97">
        <v>40005725</v>
      </c>
      <c r="J181" s="91" t="s">
        <v>426</v>
      </c>
      <c r="K181" s="94">
        <v>460.01</v>
      </c>
      <c r="L181" s="104">
        <f t="shared" si="18"/>
        <v>3</v>
      </c>
      <c r="M181" s="105" t="str">
        <f t="shared" si="19"/>
        <v>T1</v>
      </c>
      <c r="N181" s="93">
        <f t="shared" si="20"/>
        <v>30</v>
      </c>
      <c r="O181" s="106">
        <f t="shared" si="21"/>
        <v>13800.3</v>
      </c>
      <c r="P181" s="93" t="str">
        <f t="shared" si="22"/>
        <v>Dins Periode Legal</v>
      </c>
      <c r="Q181" s="93" t="str">
        <f t="shared" si="23"/>
        <v>T1 - Dins Periode Legal</v>
      </c>
      <c r="R181" s="93" t="str">
        <f t="shared" si="24"/>
        <v>T1 - Import Total</v>
      </c>
      <c r="S181" s="110">
        <f t="shared" si="26"/>
        <v>6.2889269851853835E-2</v>
      </c>
      <c r="T181" s="107">
        <f t="shared" si="25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43495</v>
      </c>
      <c r="D182" s="95">
        <v>43525</v>
      </c>
      <c r="E182" s="91"/>
      <c r="F182" s="91">
        <v>2135</v>
      </c>
      <c r="G182" s="91"/>
      <c r="H182" s="96" t="s">
        <v>461</v>
      </c>
      <c r="I182" s="97">
        <v>41002908</v>
      </c>
      <c r="J182" s="91" t="s">
        <v>41</v>
      </c>
      <c r="K182" s="94">
        <v>907.5</v>
      </c>
      <c r="L182" s="104">
        <f t="shared" si="18"/>
        <v>3</v>
      </c>
      <c r="M182" s="105" t="str">
        <f t="shared" si="19"/>
        <v>T1</v>
      </c>
      <c r="N182" s="93">
        <f t="shared" si="20"/>
        <v>30</v>
      </c>
      <c r="O182" s="106">
        <f t="shared" si="21"/>
        <v>27225</v>
      </c>
      <c r="P182" s="93" t="str">
        <f t="shared" si="22"/>
        <v>Dins Periode Legal</v>
      </c>
      <c r="Q182" s="93" t="str">
        <f t="shared" si="23"/>
        <v>T1 - Dins Periode Legal</v>
      </c>
      <c r="R182" s="93" t="str">
        <f t="shared" si="24"/>
        <v>T1 - Import Total</v>
      </c>
      <c r="S182" s="110">
        <f t="shared" si="26"/>
        <v>0.12406689504697149</v>
      </c>
      <c r="T182" s="107">
        <f t="shared" si="25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43495</v>
      </c>
      <c r="D183" s="95">
        <v>43525</v>
      </c>
      <c r="E183" s="91"/>
      <c r="F183" s="91">
        <v>2143</v>
      </c>
      <c r="G183" s="91"/>
      <c r="H183" s="96" t="s">
        <v>470</v>
      </c>
      <c r="I183" s="97">
        <v>41007450</v>
      </c>
      <c r="J183" s="91" t="s">
        <v>26</v>
      </c>
      <c r="K183" s="94">
        <v>720.4</v>
      </c>
      <c r="L183" s="104">
        <f t="shared" si="18"/>
        <v>3</v>
      </c>
      <c r="M183" s="105" t="str">
        <f t="shared" si="19"/>
        <v>T1</v>
      </c>
      <c r="N183" s="93">
        <f t="shared" si="20"/>
        <v>30</v>
      </c>
      <c r="O183" s="106">
        <f t="shared" si="21"/>
        <v>21612</v>
      </c>
      <c r="P183" s="93" t="str">
        <f t="shared" si="22"/>
        <v>Dins Periode Legal</v>
      </c>
      <c r="Q183" s="93" t="str">
        <f t="shared" si="23"/>
        <v>T1 - Dins Periode Legal</v>
      </c>
      <c r="R183" s="93" t="str">
        <f t="shared" si="24"/>
        <v>T1 - Import Total</v>
      </c>
      <c r="S183" s="110">
        <f t="shared" si="26"/>
        <v>9.8487924178334171E-2</v>
      </c>
      <c r="T183" s="107">
        <f t="shared" si="25"/>
        <v>1</v>
      </c>
      <c r="V183" s="91"/>
      <c r="W183" s="91"/>
      <c r="X183" s="91"/>
      <c r="Y183" s="91"/>
      <c r="Z183" s="91"/>
      <c r="AA183" s="91"/>
    </row>
    <row r="184" spans="3:27" s="91" customFormat="1" x14ac:dyDescent="0.25">
      <c r="C184" s="95">
        <v>43495</v>
      </c>
      <c r="D184" s="95">
        <v>43525</v>
      </c>
      <c r="F184" s="91">
        <v>2147</v>
      </c>
      <c r="H184" s="96" t="s">
        <v>474</v>
      </c>
      <c r="I184" s="97">
        <v>41005450</v>
      </c>
      <c r="J184" s="91" t="s">
        <v>138</v>
      </c>
      <c r="K184" s="94">
        <v>84.56</v>
      </c>
      <c r="L184" s="104">
        <f t="shared" si="18"/>
        <v>3</v>
      </c>
      <c r="M184" s="105" t="str">
        <f t="shared" si="19"/>
        <v>T1</v>
      </c>
      <c r="N184" s="93">
        <f t="shared" si="20"/>
        <v>30</v>
      </c>
      <c r="O184" s="106">
        <f t="shared" si="21"/>
        <v>2536.8000000000002</v>
      </c>
      <c r="P184" s="93" t="str">
        <f t="shared" si="22"/>
        <v>Dins Periode Legal</v>
      </c>
      <c r="Q184" s="93" t="str">
        <f t="shared" si="23"/>
        <v>T1 - Dins Periode Legal</v>
      </c>
      <c r="R184" s="93" t="str">
        <f t="shared" si="24"/>
        <v>T1 - Import Total</v>
      </c>
      <c r="S184" s="110">
        <f t="shared" si="26"/>
        <v>1.1560437074569599E-2</v>
      </c>
      <c r="T184" s="107">
        <f t="shared" si="25"/>
        <v>1</v>
      </c>
    </row>
    <row r="185" spans="3:27" x14ac:dyDescent="0.25">
      <c r="C185" s="95">
        <v>43495</v>
      </c>
      <c r="D185" s="95">
        <v>43525</v>
      </c>
      <c r="E185" s="91"/>
      <c r="F185" s="91">
        <v>2151</v>
      </c>
      <c r="G185" s="91"/>
      <c r="H185" s="96" t="s">
        <v>480</v>
      </c>
      <c r="I185" s="97">
        <v>40002950</v>
      </c>
      <c r="J185" s="91" t="s">
        <v>22</v>
      </c>
      <c r="K185" s="94">
        <v>871.2</v>
      </c>
      <c r="L185" s="104">
        <f t="shared" si="18"/>
        <v>3</v>
      </c>
      <c r="M185" s="105" t="str">
        <f t="shared" si="19"/>
        <v>T1</v>
      </c>
      <c r="N185" s="93">
        <f t="shared" si="20"/>
        <v>30</v>
      </c>
      <c r="O185" s="106">
        <f t="shared" si="21"/>
        <v>26136</v>
      </c>
      <c r="P185" s="93" t="str">
        <f t="shared" si="22"/>
        <v>Dins Periode Legal</v>
      </c>
      <c r="Q185" s="93" t="str">
        <f t="shared" si="23"/>
        <v>T1 - Dins Periode Legal</v>
      </c>
      <c r="R185" s="93" t="str">
        <f t="shared" si="24"/>
        <v>T1 - Import Total</v>
      </c>
      <c r="S185" s="110">
        <f t="shared" si="26"/>
        <v>0.11910421924509264</v>
      </c>
      <c r="T185" s="107">
        <f t="shared" si="25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95">
        <v>43495</v>
      </c>
      <c r="D186" s="95">
        <v>43525</v>
      </c>
      <c r="E186" s="91"/>
      <c r="F186" s="91">
        <v>2156</v>
      </c>
      <c r="G186" s="91"/>
      <c r="H186" s="96" t="s">
        <v>485</v>
      </c>
      <c r="I186" s="97">
        <v>40000100</v>
      </c>
      <c r="J186" s="91" t="s">
        <v>16</v>
      </c>
      <c r="K186" s="94">
        <v>335.32</v>
      </c>
      <c r="L186" s="104">
        <f t="shared" si="18"/>
        <v>3</v>
      </c>
      <c r="M186" s="105" t="str">
        <f t="shared" si="19"/>
        <v>T1</v>
      </c>
      <c r="N186" s="93">
        <f t="shared" si="20"/>
        <v>30</v>
      </c>
      <c r="O186" s="106">
        <f t="shared" si="21"/>
        <v>10059.6</v>
      </c>
      <c r="P186" s="93" t="str">
        <f t="shared" si="22"/>
        <v>Dins Periode Legal</v>
      </c>
      <c r="Q186" s="93" t="str">
        <f t="shared" si="23"/>
        <v>T1 - Dins Periode Legal</v>
      </c>
      <c r="R186" s="93" t="str">
        <f t="shared" si="24"/>
        <v>T1 - Import Total</v>
      </c>
      <c r="S186" s="110">
        <f t="shared" si="26"/>
        <v>4.5842546828815958E-2</v>
      </c>
      <c r="T186" s="107">
        <f t="shared" si="25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95">
        <v>43495</v>
      </c>
      <c r="D187" s="95">
        <v>43525</v>
      </c>
      <c r="E187" s="91"/>
      <c r="F187" s="91">
        <v>2159</v>
      </c>
      <c r="G187" s="91"/>
      <c r="H187" s="96" t="s">
        <v>488</v>
      </c>
      <c r="I187" s="97">
        <v>41001822</v>
      </c>
      <c r="J187" s="91" t="s">
        <v>43</v>
      </c>
      <c r="K187" s="94">
        <v>539.09</v>
      </c>
      <c r="L187" s="104">
        <f t="shared" si="18"/>
        <v>3</v>
      </c>
      <c r="M187" s="105" t="str">
        <f t="shared" si="19"/>
        <v>T1</v>
      </c>
      <c r="N187" s="93">
        <f t="shared" si="20"/>
        <v>30</v>
      </c>
      <c r="O187" s="106">
        <f t="shared" si="21"/>
        <v>16172.7</v>
      </c>
      <c r="P187" s="93" t="str">
        <f t="shared" si="22"/>
        <v>Dins Periode Legal</v>
      </c>
      <c r="Q187" s="93" t="str">
        <f t="shared" si="23"/>
        <v>T1 - Dins Periode Legal</v>
      </c>
      <c r="R187" s="93" t="str">
        <f t="shared" si="24"/>
        <v>T1 - Import Total</v>
      </c>
      <c r="S187" s="110">
        <f t="shared" si="26"/>
        <v>7.3700520607021341E-2</v>
      </c>
      <c r="T187" s="107">
        <f t="shared" si="25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95">
        <v>43496</v>
      </c>
      <c r="D188" s="95">
        <v>43501</v>
      </c>
      <c r="E188" s="91"/>
      <c r="F188" s="91">
        <v>1229</v>
      </c>
      <c r="G188" s="91"/>
      <c r="H188" s="96" t="s">
        <v>404</v>
      </c>
      <c r="I188" s="97">
        <v>41002593</v>
      </c>
      <c r="J188" s="91" t="s">
        <v>240</v>
      </c>
      <c r="K188" s="94">
        <v>1453.15</v>
      </c>
      <c r="L188" s="104">
        <f t="shared" si="18"/>
        <v>2</v>
      </c>
      <c r="M188" s="105" t="str">
        <f t="shared" si="19"/>
        <v>T1</v>
      </c>
      <c r="N188" s="93">
        <f t="shared" si="20"/>
        <v>5</v>
      </c>
      <c r="O188" s="106">
        <f t="shared" si="21"/>
        <v>7265.75</v>
      </c>
      <c r="P188" s="93" t="str">
        <f t="shared" si="22"/>
        <v>Dins Periode Legal</v>
      </c>
      <c r="Q188" s="93" t="str">
        <f t="shared" si="23"/>
        <v>T1 - Dins Periode Legal</v>
      </c>
      <c r="R188" s="93" t="str">
        <f t="shared" si="24"/>
        <v>T1 - Import Total</v>
      </c>
      <c r="S188" s="110">
        <f t="shared" si="26"/>
        <v>3.3110708638660537E-2</v>
      </c>
      <c r="T188" s="107">
        <f t="shared" si="25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43496</v>
      </c>
      <c r="D189" s="95">
        <v>43501</v>
      </c>
      <c r="E189" s="91"/>
      <c r="F189" s="91">
        <v>1230</v>
      </c>
      <c r="G189" s="91"/>
      <c r="H189" s="96" t="s">
        <v>405</v>
      </c>
      <c r="I189" s="97">
        <v>41002593</v>
      </c>
      <c r="J189" s="91" t="s">
        <v>240</v>
      </c>
      <c r="K189" s="94">
        <v>3264.51</v>
      </c>
      <c r="L189" s="104">
        <f t="shared" si="18"/>
        <v>2</v>
      </c>
      <c r="M189" s="105" t="str">
        <f t="shared" si="19"/>
        <v>T1</v>
      </c>
      <c r="N189" s="93">
        <f t="shared" si="20"/>
        <v>5</v>
      </c>
      <c r="O189" s="106">
        <f t="shared" si="21"/>
        <v>16322.550000000001</v>
      </c>
      <c r="P189" s="93" t="str">
        <f t="shared" si="22"/>
        <v>Dins Periode Legal</v>
      </c>
      <c r="Q189" s="93" t="str">
        <f t="shared" si="23"/>
        <v>T1 - Dins Periode Legal</v>
      </c>
      <c r="R189" s="93" t="str">
        <f t="shared" si="24"/>
        <v>T1 - Import Total</v>
      </c>
      <c r="S189" s="110">
        <f t="shared" si="26"/>
        <v>7.4383401202899713E-2</v>
      </c>
      <c r="T189" s="107">
        <f t="shared" si="25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95">
        <v>43496</v>
      </c>
      <c r="D190" s="95">
        <v>43525</v>
      </c>
      <c r="E190" s="91"/>
      <c r="F190" s="91">
        <v>2130</v>
      </c>
      <c r="G190" s="91"/>
      <c r="H190" s="96" t="s">
        <v>456</v>
      </c>
      <c r="I190" s="97">
        <v>40000651</v>
      </c>
      <c r="J190" s="91" t="s">
        <v>167</v>
      </c>
      <c r="K190" s="94">
        <v>355.3</v>
      </c>
      <c r="L190" s="104">
        <f t="shared" si="18"/>
        <v>3</v>
      </c>
      <c r="M190" s="105" t="str">
        <f t="shared" si="19"/>
        <v>T1</v>
      </c>
      <c r="N190" s="93">
        <f t="shared" si="20"/>
        <v>29</v>
      </c>
      <c r="O190" s="106">
        <f t="shared" si="21"/>
        <v>10303.700000000001</v>
      </c>
      <c r="P190" s="93" t="str">
        <f t="shared" si="22"/>
        <v>Dins Periode Legal</v>
      </c>
      <c r="Q190" s="93" t="str">
        <f t="shared" si="23"/>
        <v>T1 - Dins Periode Legal</v>
      </c>
      <c r="R190" s="93" t="str">
        <f t="shared" si="24"/>
        <v>T1 - Import Total</v>
      </c>
      <c r="S190" s="110">
        <f t="shared" si="26"/>
        <v>4.6954933571918468E-2</v>
      </c>
      <c r="T190" s="107">
        <f t="shared" si="25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95">
        <v>43496</v>
      </c>
      <c r="D191" s="95">
        <v>43525</v>
      </c>
      <c r="E191" s="91"/>
      <c r="F191" s="91">
        <v>2131</v>
      </c>
      <c r="G191" s="91"/>
      <c r="H191" s="96" t="s">
        <v>457</v>
      </c>
      <c r="I191" s="97">
        <v>41001247</v>
      </c>
      <c r="J191" s="91" t="s">
        <v>18</v>
      </c>
      <c r="K191" s="94">
        <v>530</v>
      </c>
      <c r="L191" s="104">
        <f t="shared" si="18"/>
        <v>3</v>
      </c>
      <c r="M191" s="105" t="str">
        <f t="shared" si="19"/>
        <v>T1</v>
      </c>
      <c r="N191" s="93">
        <f t="shared" si="20"/>
        <v>29</v>
      </c>
      <c r="O191" s="106">
        <f t="shared" si="21"/>
        <v>15370</v>
      </c>
      <c r="P191" s="93" t="str">
        <f t="shared" si="22"/>
        <v>Dins Periode Legal</v>
      </c>
      <c r="Q191" s="93" t="str">
        <f t="shared" si="23"/>
        <v>T1 - Dins Periode Legal</v>
      </c>
      <c r="R191" s="93" t="str">
        <f t="shared" si="24"/>
        <v>T1 - Import Total</v>
      </c>
      <c r="S191" s="110">
        <f t="shared" si="26"/>
        <v>7.0042540931935793E-2</v>
      </c>
      <c r="T191" s="107">
        <f t="shared" si="25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95">
        <v>43496</v>
      </c>
      <c r="D192" s="95">
        <v>43525</v>
      </c>
      <c r="E192" s="91"/>
      <c r="F192" s="91">
        <v>2132</v>
      </c>
      <c r="G192" s="91"/>
      <c r="H192" s="96" t="s">
        <v>458</v>
      </c>
      <c r="I192" s="97">
        <v>40000200</v>
      </c>
      <c r="J192" s="91" t="s">
        <v>17</v>
      </c>
      <c r="K192" s="94">
        <v>71.34</v>
      </c>
      <c r="L192" s="104">
        <f t="shared" si="18"/>
        <v>3</v>
      </c>
      <c r="M192" s="105" t="str">
        <f t="shared" si="19"/>
        <v>T1</v>
      </c>
      <c r="N192" s="93">
        <f t="shared" si="20"/>
        <v>29</v>
      </c>
      <c r="O192" s="106">
        <f t="shared" si="21"/>
        <v>2068.86</v>
      </c>
      <c r="P192" s="93" t="str">
        <f t="shared" si="22"/>
        <v>Dins Periode Legal</v>
      </c>
      <c r="Q192" s="93" t="str">
        <f t="shared" si="23"/>
        <v>T1 - Dins Periode Legal</v>
      </c>
      <c r="R192" s="93" t="str">
        <f t="shared" si="24"/>
        <v>T1 - Import Total</v>
      </c>
      <c r="S192" s="110">
        <f t="shared" si="26"/>
        <v>9.4279903209137719E-3</v>
      </c>
      <c r="T192" s="107">
        <f t="shared" si="25"/>
        <v>1</v>
      </c>
      <c r="V192" s="91"/>
      <c r="W192" s="91"/>
      <c r="X192" s="91"/>
      <c r="Y192" s="91"/>
      <c r="Z192" s="91"/>
      <c r="AA192" s="91"/>
    </row>
    <row r="193" spans="3:27" x14ac:dyDescent="0.25">
      <c r="C193" s="95">
        <v>43496</v>
      </c>
      <c r="D193" s="95">
        <v>43525</v>
      </c>
      <c r="E193" s="91"/>
      <c r="F193" s="91">
        <v>2134</v>
      </c>
      <c r="G193" s="91"/>
      <c r="H193" s="96" t="s">
        <v>460</v>
      </c>
      <c r="I193" s="97">
        <v>41005300</v>
      </c>
      <c r="J193" s="91" t="s">
        <v>24</v>
      </c>
      <c r="K193" s="94">
        <v>226.57</v>
      </c>
      <c r="L193" s="104">
        <f t="shared" si="18"/>
        <v>3</v>
      </c>
      <c r="M193" s="105" t="str">
        <f t="shared" si="19"/>
        <v>T1</v>
      </c>
      <c r="N193" s="93">
        <f t="shared" si="20"/>
        <v>29</v>
      </c>
      <c r="O193" s="106">
        <f t="shared" si="21"/>
        <v>6570.53</v>
      </c>
      <c r="P193" s="93" t="str">
        <f t="shared" si="22"/>
        <v>Dins Periode Legal</v>
      </c>
      <c r="Q193" s="93" t="str">
        <f t="shared" si="23"/>
        <v>T1 - Dins Periode Legal</v>
      </c>
      <c r="R193" s="93" t="str">
        <f t="shared" si="24"/>
        <v>T1 - Import Total</v>
      </c>
      <c r="S193" s="110">
        <f t="shared" si="26"/>
        <v>2.9942525469714511E-2</v>
      </c>
      <c r="T193" s="107">
        <f t="shared" si="25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95">
        <v>43496</v>
      </c>
      <c r="D194" s="95">
        <v>43525</v>
      </c>
      <c r="E194" s="91"/>
      <c r="F194" s="91">
        <v>2138</v>
      </c>
      <c r="G194" s="91"/>
      <c r="H194" s="96" t="s">
        <v>466</v>
      </c>
      <c r="I194" s="97">
        <v>41008440</v>
      </c>
      <c r="J194" s="91" t="s">
        <v>97</v>
      </c>
      <c r="K194" s="94">
        <v>409.92</v>
      </c>
      <c r="L194" s="104">
        <f t="shared" si="18"/>
        <v>3</v>
      </c>
      <c r="M194" s="105" t="str">
        <f t="shared" si="19"/>
        <v>T1</v>
      </c>
      <c r="N194" s="93">
        <f t="shared" si="20"/>
        <v>29</v>
      </c>
      <c r="O194" s="106">
        <f t="shared" si="21"/>
        <v>11887.68</v>
      </c>
      <c r="P194" s="93" t="str">
        <f t="shared" si="22"/>
        <v>Dins Periode Legal</v>
      </c>
      <c r="Q194" s="93" t="str">
        <f t="shared" si="23"/>
        <v>T1 - Dins Periode Legal</v>
      </c>
      <c r="R194" s="93" t="str">
        <f t="shared" si="24"/>
        <v>T1 - Import Total</v>
      </c>
      <c r="S194" s="110">
        <f t="shared" si="26"/>
        <v>5.4173279960036076E-2</v>
      </c>
      <c r="T194" s="107">
        <f t="shared" si="25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43496</v>
      </c>
      <c r="D195" s="95">
        <v>43525</v>
      </c>
      <c r="E195" s="91"/>
      <c r="F195" s="91">
        <v>2139</v>
      </c>
      <c r="G195" s="91"/>
      <c r="H195" s="96" t="s">
        <v>467</v>
      </c>
      <c r="I195" s="97">
        <v>41002375</v>
      </c>
      <c r="J195" s="91" t="s">
        <v>32</v>
      </c>
      <c r="K195" s="94">
        <v>112.01</v>
      </c>
      <c r="L195" s="104">
        <f t="shared" si="18"/>
        <v>3</v>
      </c>
      <c r="M195" s="105" t="str">
        <f t="shared" si="19"/>
        <v>T1</v>
      </c>
      <c r="N195" s="93">
        <f t="shared" si="20"/>
        <v>29</v>
      </c>
      <c r="O195" s="106">
        <f t="shared" si="21"/>
        <v>3248.29</v>
      </c>
      <c r="P195" s="93" t="str">
        <f t="shared" si="22"/>
        <v>Dins Periode Legal</v>
      </c>
      <c r="Q195" s="93" t="str">
        <f t="shared" si="23"/>
        <v>T1 - Dins Periode Legal</v>
      </c>
      <c r="R195" s="93" t="str">
        <f t="shared" si="24"/>
        <v>T1 - Import Total</v>
      </c>
      <c r="S195" s="110">
        <f t="shared" si="26"/>
        <v>1.4802764169407789E-2</v>
      </c>
      <c r="T195" s="107">
        <f t="shared" si="25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95">
        <v>43496</v>
      </c>
      <c r="D196" s="95">
        <v>43525</v>
      </c>
      <c r="E196" s="91"/>
      <c r="F196" s="91">
        <v>2141</v>
      </c>
      <c r="G196" s="91"/>
      <c r="H196" s="96" t="s">
        <v>469</v>
      </c>
      <c r="I196" s="97">
        <v>41007250</v>
      </c>
      <c r="J196" s="91" t="s">
        <v>117</v>
      </c>
      <c r="K196" s="94">
        <v>283.08999999999997</v>
      </c>
      <c r="L196" s="104">
        <f t="shared" si="18"/>
        <v>3</v>
      </c>
      <c r="M196" s="105" t="str">
        <f t="shared" si="19"/>
        <v>T1</v>
      </c>
      <c r="N196" s="93">
        <f t="shared" si="20"/>
        <v>29</v>
      </c>
      <c r="O196" s="106">
        <f t="shared" si="21"/>
        <v>8209.6099999999988</v>
      </c>
      <c r="P196" s="93" t="str">
        <f t="shared" si="22"/>
        <v>Dins Periode Legal</v>
      </c>
      <c r="Q196" s="93" t="str">
        <f t="shared" si="23"/>
        <v>T1 - Dins Periode Legal</v>
      </c>
      <c r="R196" s="93" t="str">
        <f t="shared" si="24"/>
        <v>T1 - Import Total</v>
      </c>
      <c r="S196" s="110">
        <f t="shared" si="26"/>
        <v>3.7411967759286228E-2</v>
      </c>
      <c r="T196" s="107">
        <f t="shared" si="25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95">
        <v>43496</v>
      </c>
      <c r="D197" s="95">
        <v>43525</v>
      </c>
      <c r="E197" s="91"/>
      <c r="F197" s="91">
        <v>2144</v>
      </c>
      <c r="G197" s="91"/>
      <c r="H197" s="96" t="s">
        <v>471</v>
      </c>
      <c r="I197" s="97">
        <v>41008600</v>
      </c>
      <c r="J197" s="91" t="s">
        <v>29</v>
      </c>
      <c r="K197" s="94">
        <v>252.65</v>
      </c>
      <c r="L197" s="104">
        <f t="shared" si="18"/>
        <v>3</v>
      </c>
      <c r="M197" s="105" t="str">
        <f t="shared" si="19"/>
        <v>T1</v>
      </c>
      <c r="N197" s="93">
        <f t="shared" si="20"/>
        <v>29</v>
      </c>
      <c r="O197" s="106">
        <f t="shared" si="21"/>
        <v>7326.85</v>
      </c>
      <c r="P197" s="93" t="str">
        <f t="shared" si="22"/>
        <v>Dins Periode Legal</v>
      </c>
      <c r="Q197" s="93" t="str">
        <f t="shared" si="23"/>
        <v>T1 - Dins Periode Legal</v>
      </c>
      <c r="R197" s="93" t="str">
        <f t="shared" si="24"/>
        <v>T1 - Import Total</v>
      </c>
      <c r="S197" s="110">
        <f t="shared" si="26"/>
        <v>3.3389147106516186E-2</v>
      </c>
      <c r="T197" s="107">
        <f t="shared" si="25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95">
        <v>43496</v>
      </c>
      <c r="D198" s="95">
        <v>43525</v>
      </c>
      <c r="E198" s="91"/>
      <c r="F198" s="91">
        <v>2146</v>
      </c>
      <c r="G198" s="91"/>
      <c r="H198" s="96" t="s">
        <v>473</v>
      </c>
      <c r="I198" s="97">
        <v>41002557</v>
      </c>
      <c r="J198" s="91" t="s">
        <v>34</v>
      </c>
      <c r="K198" s="94">
        <v>53.16</v>
      </c>
      <c r="L198" s="104">
        <f t="shared" si="18"/>
        <v>3</v>
      </c>
      <c r="M198" s="105" t="str">
        <f t="shared" si="19"/>
        <v>T1</v>
      </c>
      <c r="N198" s="93">
        <f t="shared" si="20"/>
        <v>29</v>
      </c>
      <c r="O198" s="106">
        <f t="shared" si="21"/>
        <v>1541.6399999999999</v>
      </c>
      <c r="P198" s="93" t="str">
        <f t="shared" si="22"/>
        <v>Dins Periode Legal</v>
      </c>
      <c r="Q198" s="93" t="str">
        <f t="shared" si="23"/>
        <v>T1 - Dins Periode Legal</v>
      </c>
      <c r="R198" s="93" t="str">
        <f t="shared" si="24"/>
        <v>T1 - Import Total</v>
      </c>
      <c r="S198" s="110">
        <f t="shared" si="26"/>
        <v>7.0253990112107674E-3</v>
      </c>
      <c r="T198" s="107">
        <f t="shared" si="25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95">
        <v>43496</v>
      </c>
      <c r="D199" s="95">
        <v>43525</v>
      </c>
      <c r="E199" s="91"/>
      <c r="F199" s="91">
        <v>2149</v>
      </c>
      <c r="G199" s="91"/>
      <c r="H199" s="96" t="s">
        <v>478</v>
      </c>
      <c r="I199" s="97">
        <v>41008450</v>
      </c>
      <c r="J199" s="91" t="s">
        <v>28</v>
      </c>
      <c r="K199" s="94">
        <v>220</v>
      </c>
      <c r="L199" s="104">
        <f t="shared" ref="L199:L262" si="27">IF(D199="","",MONTH(D199))</f>
        <v>3</v>
      </c>
      <c r="M199" s="105" t="str">
        <f t="shared" ref="M199:M262" si="28">IF(L199="","",VLOOKUP(L199,$AJ$8:$AK$19,2,FALSE))</f>
        <v>T1</v>
      </c>
      <c r="N199" s="93">
        <f t="shared" ref="N199:N262" si="29">IF(D199="",0,D199-C199)</f>
        <v>29</v>
      </c>
      <c r="O199" s="106">
        <f t="shared" ref="O199:O262" si="30">K199*N199</f>
        <v>6380</v>
      </c>
      <c r="P199" s="93" t="str">
        <f t="shared" ref="P199:P262" si="31">IF(N199&lt;=30,"Dins Periode Legal","Fora Periode Legal")</f>
        <v>Dins Periode Legal</v>
      </c>
      <c r="Q199" s="93" t="str">
        <f t="shared" ref="Q199:Q262" si="32">CONCATENATE($M199," - ",P199)</f>
        <v>T1 - Dins Periode Legal</v>
      </c>
      <c r="R199" s="93" t="str">
        <f t="shared" ref="R199:R262" si="33">CONCATENATE($M199," - Import Total")</f>
        <v>T1 - Import Total</v>
      </c>
      <c r="S199" s="110">
        <f t="shared" si="26"/>
        <v>2.9074262273633723E-2</v>
      </c>
      <c r="T199" s="107">
        <f t="shared" ref="T199:T262" si="34">IF(L199="",0,1)</f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43496</v>
      </c>
      <c r="D200" s="95">
        <v>43525</v>
      </c>
      <c r="E200" s="91"/>
      <c r="F200" s="91">
        <v>2150</v>
      </c>
      <c r="G200" s="91"/>
      <c r="H200" s="96" t="s">
        <v>479</v>
      </c>
      <c r="I200" s="97">
        <v>41000460</v>
      </c>
      <c r="J200" s="91" t="s">
        <v>200</v>
      </c>
      <c r="K200" s="94">
        <v>130.68</v>
      </c>
      <c r="L200" s="104">
        <f t="shared" si="27"/>
        <v>3</v>
      </c>
      <c r="M200" s="105" t="str">
        <f t="shared" si="28"/>
        <v>T1</v>
      </c>
      <c r="N200" s="93">
        <f t="shared" si="29"/>
        <v>29</v>
      </c>
      <c r="O200" s="106">
        <f t="shared" si="30"/>
        <v>3789.7200000000003</v>
      </c>
      <c r="P200" s="93" t="str">
        <f t="shared" si="31"/>
        <v>Dins Periode Legal</v>
      </c>
      <c r="Q200" s="93" t="str">
        <f t="shared" si="32"/>
        <v>T1 - Dins Periode Legal</v>
      </c>
      <c r="R200" s="93" t="str">
        <f t="shared" si="33"/>
        <v>T1 - Import Total</v>
      </c>
      <c r="S200" s="110">
        <f t="shared" ref="S200:S263" si="35">IF(M200="",0,K200/(VLOOKUP(R200,$X$9:$Y$27,2,FALSE))*N200)</f>
        <v>1.7270111790538435E-2</v>
      </c>
      <c r="T200" s="107">
        <f t="shared" si="34"/>
        <v>1</v>
      </c>
      <c r="V200" s="91"/>
      <c r="W200" s="91"/>
      <c r="X200" s="91"/>
      <c r="Y200" s="91"/>
      <c r="Z200" s="91"/>
      <c r="AA200" s="91"/>
    </row>
    <row r="201" spans="3:27" x14ac:dyDescent="0.25">
      <c r="C201" s="95">
        <v>43496</v>
      </c>
      <c r="D201" s="95">
        <v>43525</v>
      </c>
      <c r="E201" s="91"/>
      <c r="F201" s="91">
        <v>2152</v>
      </c>
      <c r="G201" s="91"/>
      <c r="H201" s="96" t="s">
        <v>481</v>
      </c>
      <c r="I201" s="97">
        <v>41002895</v>
      </c>
      <c r="J201" s="91" t="s">
        <v>211</v>
      </c>
      <c r="K201" s="94">
        <v>2219.87</v>
      </c>
      <c r="L201" s="104">
        <f t="shared" si="27"/>
        <v>3</v>
      </c>
      <c r="M201" s="105" t="str">
        <f t="shared" si="28"/>
        <v>T1</v>
      </c>
      <c r="N201" s="93">
        <f t="shared" si="29"/>
        <v>29</v>
      </c>
      <c r="O201" s="106">
        <f t="shared" si="30"/>
        <v>64376.229999999996</v>
      </c>
      <c r="P201" s="93" t="str">
        <f t="shared" si="31"/>
        <v>Dins Periode Legal</v>
      </c>
      <c r="Q201" s="93" t="str">
        <f t="shared" si="32"/>
        <v>T1 - Dins Periode Legal</v>
      </c>
      <c r="R201" s="93" t="str">
        <f t="shared" si="33"/>
        <v>T1 - Import Total</v>
      </c>
      <c r="S201" s="110">
        <f t="shared" si="35"/>
        <v>0.29336855724259681</v>
      </c>
      <c r="T201" s="107">
        <f t="shared" si="34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43496</v>
      </c>
      <c r="D202" s="95">
        <v>43525</v>
      </c>
      <c r="E202" s="91"/>
      <c r="F202" s="91">
        <v>2153</v>
      </c>
      <c r="G202" s="91"/>
      <c r="H202" s="96" t="s">
        <v>482</v>
      </c>
      <c r="I202" s="97">
        <v>40000650</v>
      </c>
      <c r="J202" s="91" t="s">
        <v>175</v>
      </c>
      <c r="K202" s="94">
        <v>136.86000000000001</v>
      </c>
      <c r="L202" s="104">
        <f t="shared" si="27"/>
        <v>3</v>
      </c>
      <c r="M202" s="105" t="str">
        <f t="shared" si="28"/>
        <v>T1</v>
      </c>
      <c r="N202" s="93">
        <f t="shared" si="29"/>
        <v>29</v>
      </c>
      <c r="O202" s="106">
        <f t="shared" si="30"/>
        <v>3968.9400000000005</v>
      </c>
      <c r="P202" s="93" t="str">
        <f t="shared" si="31"/>
        <v>Dins Periode Legal</v>
      </c>
      <c r="Q202" s="93" t="str">
        <f t="shared" si="32"/>
        <v>T1 - Dins Periode Legal</v>
      </c>
      <c r="R202" s="93" t="str">
        <f t="shared" si="33"/>
        <v>T1 - Import Total</v>
      </c>
      <c r="S202" s="110">
        <f t="shared" si="35"/>
        <v>1.8086834248952327E-2</v>
      </c>
      <c r="T202" s="107">
        <f t="shared" si="34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43496</v>
      </c>
      <c r="D203" s="95">
        <v>43525</v>
      </c>
      <c r="E203" s="91"/>
      <c r="F203" s="91">
        <v>2154</v>
      </c>
      <c r="G203" s="91"/>
      <c r="H203" s="96" t="s">
        <v>483</v>
      </c>
      <c r="I203" s="97">
        <v>40001550</v>
      </c>
      <c r="J203" s="91" t="s">
        <v>21</v>
      </c>
      <c r="K203" s="94">
        <v>267.60000000000002</v>
      </c>
      <c r="L203" s="104">
        <f t="shared" si="27"/>
        <v>3</v>
      </c>
      <c r="M203" s="105" t="str">
        <f t="shared" si="28"/>
        <v>T1</v>
      </c>
      <c r="N203" s="93">
        <f t="shared" si="29"/>
        <v>29</v>
      </c>
      <c r="O203" s="106">
        <f t="shared" si="30"/>
        <v>7760.4000000000005</v>
      </c>
      <c r="P203" s="93" t="str">
        <f t="shared" si="31"/>
        <v>Dins Periode Legal</v>
      </c>
      <c r="Q203" s="93" t="str">
        <f t="shared" si="32"/>
        <v>T1 - Dins Periode Legal</v>
      </c>
      <c r="R203" s="93" t="str">
        <f t="shared" si="33"/>
        <v>T1 - Import Total</v>
      </c>
      <c r="S203" s="110">
        <f t="shared" si="35"/>
        <v>3.5364875383747205E-2</v>
      </c>
      <c r="T203" s="107">
        <f t="shared" si="34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95">
        <v>43496</v>
      </c>
      <c r="D204" s="95">
        <v>43525</v>
      </c>
      <c r="E204" s="91"/>
      <c r="F204" s="91">
        <v>2155</v>
      </c>
      <c r="G204" s="91"/>
      <c r="H204" s="96" t="s">
        <v>484</v>
      </c>
      <c r="I204" s="97">
        <v>40003005</v>
      </c>
      <c r="J204" s="91" t="s">
        <v>23</v>
      </c>
      <c r="K204" s="94">
        <v>115.03</v>
      </c>
      <c r="L204" s="104">
        <f t="shared" si="27"/>
        <v>3</v>
      </c>
      <c r="M204" s="105" t="str">
        <f t="shared" si="28"/>
        <v>T1</v>
      </c>
      <c r="N204" s="93">
        <f t="shared" si="29"/>
        <v>29</v>
      </c>
      <c r="O204" s="106">
        <f t="shared" si="30"/>
        <v>3335.87</v>
      </c>
      <c r="P204" s="93" t="str">
        <f t="shared" si="31"/>
        <v>Dins Periode Legal</v>
      </c>
      <c r="Q204" s="93" t="str">
        <f t="shared" si="32"/>
        <v>T1 - Dins Periode Legal</v>
      </c>
      <c r="R204" s="93" t="str">
        <f t="shared" si="33"/>
        <v>T1 - Import Total</v>
      </c>
      <c r="S204" s="110">
        <f t="shared" si="35"/>
        <v>1.5201874496982216E-2</v>
      </c>
      <c r="T204" s="107">
        <f t="shared" si="34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95">
        <v>43496</v>
      </c>
      <c r="D205" s="95">
        <v>43525</v>
      </c>
      <c r="E205" s="91"/>
      <c r="F205" s="91">
        <v>2161</v>
      </c>
      <c r="G205" s="91"/>
      <c r="H205" s="96" t="s">
        <v>490</v>
      </c>
      <c r="I205" s="97">
        <v>40000800</v>
      </c>
      <c r="J205" s="91" t="s">
        <v>224</v>
      </c>
      <c r="K205" s="94">
        <v>8120.2</v>
      </c>
      <c r="L205" s="104">
        <f t="shared" si="27"/>
        <v>3</v>
      </c>
      <c r="M205" s="105" t="str">
        <f t="shared" si="28"/>
        <v>T1</v>
      </c>
      <c r="N205" s="93">
        <f t="shared" si="29"/>
        <v>29</v>
      </c>
      <c r="O205" s="106">
        <f t="shared" si="30"/>
        <v>235485.8</v>
      </c>
      <c r="P205" s="93" t="str">
        <f t="shared" si="31"/>
        <v>Dins Periode Legal</v>
      </c>
      <c r="Q205" s="93" t="str">
        <f t="shared" si="32"/>
        <v>T1 - Dins Periode Legal</v>
      </c>
      <c r="R205" s="93" t="str">
        <f t="shared" si="33"/>
        <v>T1 - Import Total</v>
      </c>
      <c r="S205" s="110">
        <f t="shared" si="35"/>
        <v>1.0731310205198208</v>
      </c>
      <c r="T205" s="107">
        <f t="shared" si="34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43496</v>
      </c>
      <c r="D206" s="95">
        <v>43525</v>
      </c>
      <c r="E206" s="91"/>
      <c r="F206" s="91">
        <v>2163</v>
      </c>
      <c r="G206" s="91"/>
      <c r="H206" s="96" t="s">
        <v>492</v>
      </c>
      <c r="I206" s="97">
        <v>40003180</v>
      </c>
      <c r="J206" s="91" t="s">
        <v>193</v>
      </c>
      <c r="K206" s="94">
        <v>690.25</v>
      </c>
      <c r="L206" s="104">
        <f t="shared" si="27"/>
        <v>3</v>
      </c>
      <c r="M206" s="105" t="str">
        <f t="shared" si="28"/>
        <v>T1</v>
      </c>
      <c r="N206" s="93">
        <f t="shared" si="29"/>
        <v>29</v>
      </c>
      <c r="O206" s="106">
        <f t="shared" si="30"/>
        <v>20017.25</v>
      </c>
      <c r="P206" s="93" t="str">
        <f t="shared" si="31"/>
        <v>Dins Periode Legal</v>
      </c>
      <c r="Q206" s="93" t="str">
        <f t="shared" si="32"/>
        <v>T1 - Dins Periode Legal</v>
      </c>
      <c r="R206" s="93" t="str">
        <f t="shared" si="33"/>
        <v>T1 - Import Total</v>
      </c>
      <c r="S206" s="110">
        <f t="shared" si="35"/>
        <v>9.122049788352582E-2</v>
      </c>
      <c r="T206" s="107">
        <f t="shared" si="34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95">
        <v>43496</v>
      </c>
      <c r="D207" s="95">
        <v>43525</v>
      </c>
      <c r="E207" s="91"/>
      <c r="F207" s="91">
        <v>2165</v>
      </c>
      <c r="G207" s="91"/>
      <c r="H207" s="96" t="s">
        <v>494</v>
      </c>
      <c r="I207" s="97">
        <v>40001050</v>
      </c>
      <c r="J207" s="91" t="s">
        <v>116</v>
      </c>
      <c r="K207" s="94">
        <v>104.98</v>
      </c>
      <c r="L207" s="104">
        <f t="shared" si="27"/>
        <v>3</v>
      </c>
      <c r="M207" s="105" t="str">
        <f t="shared" si="28"/>
        <v>T1</v>
      </c>
      <c r="N207" s="93">
        <f t="shared" si="29"/>
        <v>29</v>
      </c>
      <c r="O207" s="106">
        <f t="shared" si="30"/>
        <v>3044.42</v>
      </c>
      <c r="P207" s="93" t="str">
        <f t="shared" si="31"/>
        <v>Dins Periode Legal</v>
      </c>
      <c r="Q207" s="93" t="str">
        <f t="shared" si="32"/>
        <v>T1 - Dins Periode Legal</v>
      </c>
      <c r="R207" s="93" t="str">
        <f t="shared" si="33"/>
        <v>T1 - Import Total</v>
      </c>
      <c r="S207" s="110">
        <f t="shared" si="35"/>
        <v>1.3873709334027585E-2</v>
      </c>
      <c r="T207" s="107">
        <f t="shared" si="34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95">
        <v>43496</v>
      </c>
      <c r="D208" s="95">
        <v>43525</v>
      </c>
      <c r="E208" s="91"/>
      <c r="F208" s="91">
        <v>2166</v>
      </c>
      <c r="G208" s="91"/>
      <c r="H208" s="96" t="s">
        <v>495</v>
      </c>
      <c r="I208" s="97">
        <v>41002865</v>
      </c>
      <c r="J208" s="91" t="s">
        <v>209</v>
      </c>
      <c r="K208" s="94">
        <v>113.84</v>
      </c>
      <c r="L208" s="104">
        <f t="shared" si="27"/>
        <v>3</v>
      </c>
      <c r="M208" s="105" t="str">
        <f t="shared" si="28"/>
        <v>T1</v>
      </c>
      <c r="N208" s="93">
        <f t="shared" si="29"/>
        <v>29</v>
      </c>
      <c r="O208" s="106">
        <f t="shared" si="30"/>
        <v>3301.36</v>
      </c>
      <c r="P208" s="93" t="str">
        <f t="shared" si="31"/>
        <v>Dins Periode Legal</v>
      </c>
      <c r="Q208" s="93" t="str">
        <f t="shared" si="32"/>
        <v>T1 - Dins Periode Legal</v>
      </c>
      <c r="R208" s="93" t="str">
        <f t="shared" si="33"/>
        <v>T1 - Import Total</v>
      </c>
      <c r="S208" s="110">
        <f t="shared" si="35"/>
        <v>1.5044609169229379E-2</v>
      </c>
      <c r="T208" s="107">
        <f t="shared" si="34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95">
        <v>43496</v>
      </c>
      <c r="D209" s="95">
        <v>43525</v>
      </c>
      <c r="E209" s="91"/>
      <c r="F209" s="91">
        <v>2167</v>
      </c>
      <c r="G209" s="91"/>
      <c r="H209" s="96" t="s">
        <v>496</v>
      </c>
      <c r="I209" s="97">
        <v>40001300</v>
      </c>
      <c r="J209" s="91" t="s">
        <v>20</v>
      </c>
      <c r="K209" s="94">
        <v>719.99</v>
      </c>
      <c r="L209" s="104">
        <f t="shared" si="27"/>
        <v>3</v>
      </c>
      <c r="M209" s="105" t="str">
        <f t="shared" si="28"/>
        <v>T1</v>
      </c>
      <c r="N209" s="93">
        <f t="shared" si="29"/>
        <v>29</v>
      </c>
      <c r="O209" s="106">
        <f t="shared" si="30"/>
        <v>20879.71</v>
      </c>
      <c r="P209" s="93" t="str">
        <f t="shared" si="31"/>
        <v>Dins Periode Legal</v>
      </c>
      <c r="Q209" s="93" t="str">
        <f t="shared" si="32"/>
        <v>T1 - Dins Periode Legal</v>
      </c>
      <c r="R209" s="93" t="str">
        <f t="shared" si="33"/>
        <v>T1 - Import Total</v>
      </c>
      <c r="S209" s="110">
        <f t="shared" si="35"/>
        <v>9.5150809519970667E-2</v>
      </c>
      <c r="T209" s="107">
        <f t="shared" si="34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43496</v>
      </c>
      <c r="D210" s="95">
        <v>43525</v>
      </c>
      <c r="E210" s="91"/>
      <c r="F210" s="91">
        <v>2168</v>
      </c>
      <c r="G210" s="91"/>
      <c r="H210" s="96" t="s">
        <v>497</v>
      </c>
      <c r="I210" s="97">
        <v>41002557</v>
      </c>
      <c r="J210" s="91" t="s">
        <v>34</v>
      </c>
      <c r="K210" s="94">
        <v>296.99</v>
      </c>
      <c r="L210" s="104">
        <f t="shared" si="27"/>
        <v>3</v>
      </c>
      <c r="M210" s="105" t="str">
        <f t="shared" si="28"/>
        <v>T1</v>
      </c>
      <c r="N210" s="93">
        <f t="shared" si="29"/>
        <v>29</v>
      </c>
      <c r="O210" s="106">
        <f t="shared" si="30"/>
        <v>8612.7100000000009</v>
      </c>
      <c r="P210" s="93" t="str">
        <f t="shared" si="31"/>
        <v>Dins Periode Legal</v>
      </c>
      <c r="Q210" s="93" t="str">
        <f t="shared" si="32"/>
        <v>T1 - Dins Periode Legal</v>
      </c>
      <c r="R210" s="93" t="str">
        <f t="shared" si="33"/>
        <v>T1 - Import Total</v>
      </c>
      <c r="S210" s="110">
        <f t="shared" si="35"/>
        <v>3.9248932512029454E-2</v>
      </c>
      <c r="T210" s="107">
        <f t="shared" si="34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43496</v>
      </c>
      <c r="D211" s="95">
        <v>43525</v>
      </c>
      <c r="E211" s="91"/>
      <c r="F211" s="91">
        <v>2169</v>
      </c>
      <c r="G211" s="91"/>
      <c r="H211" s="96" t="s">
        <v>498</v>
      </c>
      <c r="I211" s="97">
        <v>40002919</v>
      </c>
      <c r="J211" s="91" t="s">
        <v>186</v>
      </c>
      <c r="K211" s="94">
        <v>977.26</v>
      </c>
      <c r="L211" s="104">
        <f t="shared" si="27"/>
        <v>3</v>
      </c>
      <c r="M211" s="105" t="str">
        <f t="shared" si="28"/>
        <v>T1</v>
      </c>
      <c r="N211" s="93">
        <f t="shared" si="29"/>
        <v>29</v>
      </c>
      <c r="O211" s="106">
        <f t="shared" si="30"/>
        <v>28340.54</v>
      </c>
      <c r="P211" s="93" t="str">
        <f t="shared" si="31"/>
        <v>Dins Periode Legal</v>
      </c>
      <c r="Q211" s="93" t="str">
        <f t="shared" si="32"/>
        <v>T1 - Dins Periode Legal</v>
      </c>
      <c r="R211" s="93" t="str">
        <f t="shared" si="33"/>
        <v>T1 - Import Total</v>
      </c>
      <c r="S211" s="110">
        <f t="shared" si="35"/>
        <v>0.12915051613423315</v>
      </c>
      <c r="T211" s="107">
        <f t="shared" si="34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43497</v>
      </c>
      <c r="D212" s="95">
        <v>43511</v>
      </c>
      <c r="E212" s="91"/>
      <c r="F212" s="91">
        <v>1411</v>
      </c>
      <c r="G212" s="91"/>
      <c r="H212" s="96" t="s">
        <v>448</v>
      </c>
      <c r="I212" s="97">
        <v>41002530</v>
      </c>
      <c r="J212" s="91" t="s">
        <v>135</v>
      </c>
      <c r="K212" s="94">
        <v>363</v>
      </c>
      <c r="L212" s="104">
        <f t="shared" si="27"/>
        <v>2</v>
      </c>
      <c r="M212" s="105" t="str">
        <f t="shared" si="28"/>
        <v>T1</v>
      </c>
      <c r="N212" s="93">
        <f t="shared" si="29"/>
        <v>14</v>
      </c>
      <c r="O212" s="106">
        <f t="shared" si="30"/>
        <v>5082</v>
      </c>
      <c r="P212" s="93" t="str">
        <f t="shared" si="31"/>
        <v>Dins Periode Legal</v>
      </c>
      <c r="Q212" s="93" t="str">
        <f t="shared" si="32"/>
        <v>T1 - Dins Periode Legal</v>
      </c>
      <c r="R212" s="93" t="str">
        <f t="shared" si="33"/>
        <v>T1 - Import Total</v>
      </c>
      <c r="S212" s="110">
        <f t="shared" si="35"/>
        <v>2.3159153742101344E-2</v>
      </c>
      <c r="T212" s="107">
        <f t="shared" si="34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95">
        <v>43497</v>
      </c>
      <c r="D213" s="95">
        <v>43525</v>
      </c>
      <c r="E213" s="91"/>
      <c r="F213" s="91">
        <v>2133</v>
      </c>
      <c r="G213" s="91"/>
      <c r="H213" s="96" t="s">
        <v>459</v>
      </c>
      <c r="I213" s="97">
        <v>41002530</v>
      </c>
      <c r="J213" s="91" t="s">
        <v>135</v>
      </c>
      <c r="K213" s="94">
        <v>363</v>
      </c>
      <c r="L213" s="104">
        <f t="shared" si="27"/>
        <v>3</v>
      </c>
      <c r="M213" s="105" t="str">
        <f t="shared" si="28"/>
        <v>T1</v>
      </c>
      <c r="N213" s="93">
        <f t="shared" si="29"/>
        <v>28</v>
      </c>
      <c r="O213" s="106">
        <f t="shared" si="30"/>
        <v>10164</v>
      </c>
      <c r="P213" s="93" t="str">
        <f t="shared" si="31"/>
        <v>Dins Periode Legal</v>
      </c>
      <c r="Q213" s="93" t="str">
        <f t="shared" si="32"/>
        <v>T1 - Dins Periode Legal</v>
      </c>
      <c r="R213" s="93" t="str">
        <f t="shared" si="33"/>
        <v>T1 - Import Total</v>
      </c>
      <c r="S213" s="110">
        <f t="shared" si="35"/>
        <v>4.6318307484202688E-2</v>
      </c>
      <c r="T213" s="107">
        <f t="shared" si="34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43501</v>
      </c>
      <c r="D214" s="95">
        <v>43504</v>
      </c>
      <c r="E214" s="91"/>
      <c r="F214" s="91">
        <v>1264</v>
      </c>
      <c r="G214" s="91"/>
      <c r="H214" s="96" t="s">
        <v>406</v>
      </c>
      <c r="I214" s="97">
        <v>41000860</v>
      </c>
      <c r="J214" s="91" t="s">
        <v>132</v>
      </c>
      <c r="K214" s="94">
        <v>517.95000000000005</v>
      </c>
      <c r="L214" s="104">
        <f t="shared" si="27"/>
        <v>2</v>
      </c>
      <c r="M214" s="105" t="str">
        <f t="shared" si="28"/>
        <v>T1</v>
      </c>
      <c r="N214" s="93">
        <f t="shared" si="29"/>
        <v>3</v>
      </c>
      <c r="O214" s="106">
        <f t="shared" si="30"/>
        <v>1553.8500000000001</v>
      </c>
      <c r="P214" s="93" t="str">
        <f t="shared" si="31"/>
        <v>Dins Periode Legal</v>
      </c>
      <c r="Q214" s="93" t="str">
        <f t="shared" si="32"/>
        <v>T1 - Dins Periode Legal</v>
      </c>
      <c r="R214" s="93" t="str">
        <f t="shared" si="33"/>
        <v>T1 - Import Total</v>
      </c>
      <c r="S214" s="110">
        <f t="shared" si="35"/>
        <v>7.0810411338378936E-3</v>
      </c>
      <c r="T214" s="107">
        <f t="shared" si="34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43503</v>
      </c>
      <c r="D215" s="95">
        <v>43509</v>
      </c>
      <c r="E215" s="91"/>
      <c r="F215" s="91">
        <v>1357</v>
      </c>
      <c r="G215" s="91"/>
      <c r="H215" s="96" t="s">
        <v>417</v>
      </c>
      <c r="I215" s="97">
        <v>41000001</v>
      </c>
      <c r="J215" s="91" t="s">
        <v>88</v>
      </c>
      <c r="K215" s="94">
        <v>66.72</v>
      </c>
      <c r="L215" s="104">
        <f t="shared" si="27"/>
        <v>2</v>
      </c>
      <c r="M215" s="105" t="str">
        <f t="shared" si="28"/>
        <v>T1</v>
      </c>
      <c r="N215" s="93">
        <f t="shared" si="29"/>
        <v>6</v>
      </c>
      <c r="O215" s="106">
        <f t="shared" si="30"/>
        <v>400.32</v>
      </c>
      <c r="P215" s="93" t="str">
        <f t="shared" si="31"/>
        <v>Dins Periode Legal</v>
      </c>
      <c r="Q215" s="93" t="str">
        <f t="shared" si="32"/>
        <v>T1 - Dins Periode Legal</v>
      </c>
      <c r="R215" s="93" t="str">
        <f t="shared" si="33"/>
        <v>T1 - Import Total</v>
      </c>
      <c r="S215" s="110">
        <f t="shared" si="35"/>
        <v>1.8242960303105097E-3</v>
      </c>
      <c r="T215" s="107">
        <f t="shared" si="34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43504</v>
      </c>
      <c r="D216" s="95">
        <v>43525</v>
      </c>
      <c r="E216" s="91"/>
      <c r="F216" s="91">
        <v>2140</v>
      </c>
      <c r="G216" s="91"/>
      <c r="H216" s="96" t="s">
        <v>468</v>
      </c>
      <c r="I216" s="97">
        <v>40001070</v>
      </c>
      <c r="J216" s="91" t="s">
        <v>180</v>
      </c>
      <c r="K216" s="94">
        <v>308</v>
      </c>
      <c r="L216" s="104">
        <f t="shared" si="27"/>
        <v>3</v>
      </c>
      <c r="M216" s="105" t="str">
        <f t="shared" si="28"/>
        <v>T1</v>
      </c>
      <c r="N216" s="93">
        <f t="shared" si="29"/>
        <v>21</v>
      </c>
      <c r="O216" s="106">
        <f t="shared" si="30"/>
        <v>6468</v>
      </c>
      <c r="P216" s="93" t="str">
        <f t="shared" si="31"/>
        <v>Dins Periode Legal</v>
      </c>
      <c r="Q216" s="93" t="str">
        <f t="shared" si="32"/>
        <v>T1 - Dins Periode Legal</v>
      </c>
      <c r="R216" s="93" t="str">
        <f t="shared" si="33"/>
        <v>T1 - Import Total</v>
      </c>
      <c r="S216" s="110">
        <f t="shared" si="35"/>
        <v>2.9475286580856259E-2</v>
      </c>
      <c r="T216" s="107">
        <f t="shared" si="34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95">
        <v>43504</v>
      </c>
      <c r="D217" s="95">
        <v>43542</v>
      </c>
      <c r="E217" s="91"/>
      <c r="F217" s="91">
        <v>2336</v>
      </c>
      <c r="G217" s="91"/>
      <c r="H217" s="96" t="s">
        <v>526</v>
      </c>
      <c r="I217" s="97">
        <v>41002969</v>
      </c>
      <c r="J217" s="91" t="s">
        <v>527</v>
      </c>
      <c r="K217" s="94">
        <v>4471.9799999999996</v>
      </c>
      <c r="L217" s="104">
        <f t="shared" si="27"/>
        <v>3</v>
      </c>
      <c r="M217" s="105" t="str">
        <f t="shared" si="28"/>
        <v>T1</v>
      </c>
      <c r="N217" s="93">
        <f t="shared" si="29"/>
        <v>38</v>
      </c>
      <c r="O217" s="106">
        <f t="shared" si="30"/>
        <v>169935.24</v>
      </c>
      <c r="P217" s="93" t="str">
        <f t="shared" si="31"/>
        <v>Fora Periode Legal</v>
      </c>
      <c r="Q217" s="93" t="str">
        <f t="shared" si="32"/>
        <v>T1 - Fora Periode Legal</v>
      </c>
      <c r="R217" s="93" t="str">
        <f t="shared" si="33"/>
        <v>T1 - Import Total</v>
      </c>
      <c r="S217" s="110">
        <f t="shared" si="35"/>
        <v>0.77441093061017119</v>
      </c>
      <c r="T217" s="107">
        <f t="shared" si="34"/>
        <v>1</v>
      </c>
      <c r="V217" s="91"/>
      <c r="W217" s="91"/>
      <c r="X217" s="91"/>
      <c r="Y217" s="91"/>
      <c r="Z217" s="91"/>
      <c r="AA217" s="91"/>
    </row>
    <row r="218" spans="3:27" x14ac:dyDescent="0.25">
      <c r="C218" s="95">
        <v>43505</v>
      </c>
      <c r="D218" s="95">
        <v>43542</v>
      </c>
      <c r="E218" s="91"/>
      <c r="F218" s="91">
        <v>2324</v>
      </c>
      <c r="G218" s="91"/>
      <c r="H218" s="96" t="s">
        <v>511</v>
      </c>
      <c r="I218" s="97">
        <v>40007508</v>
      </c>
      <c r="J218" s="91" t="s">
        <v>196</v>
      </c>
      <c r="K218" s="94">
        <v>2157.98</v>
      </c>
      <c r="L218" s="104">
        <f t="shared" si="27"/>
        <v>3</v>
      </c>
      <c r="M218" s="105" t="str">
        <f t="shared" si="28"/>
        <v>T1</v>
      </c>
      <c r="N218" s="93">
        <f t="shared" si="29"/>
        <v>37</v>
      </c>
      <c r="O218" s="106">
        <f t="shared" si="30"/>
        <v>79845.259999999995</v>
      </c>
      <c r="P218" s="93" t="str">
        <f t="shared" si="31"/>
        <v>Fora Periode Legal</v>
      </c>
      <c r="Q218" s="93" t="str">
        <f t="shared" si="32"/>
        <v>T1 - Fora Periode Legal</v>
      </c>
      <c r="R218" s="93" t="str">
        <f t="shared" si="33"/>
        <v>T1 - Import Total</v>
      </c>
      <c r="S218" s="110">
        <f t="shared" si="35"/>
        <v>0.36386238723298997</v>
      </c>
      <c r="T218" s="107">
        <f t="shared" si="34"/>
        <v>1</v>
      </c>
      <c r="V218" s="91"/>
      <c r="W218" s="91"/>
      <c r="X218" s="91"/>
      <c r="Y218" s="91"/>
      <c r="Z218" s="91"/>
      <c r="AA218" s="91"/>
    </row>
    <row r="219" spans="3:27" x14ac:dyDescent="0.25">
      <c r="C219" s="95">
        <v>43507</v>
      </c>
      <c r="D219" s="95">
        <v>43507</v>
      </c>
      <c r="E219" s="91"/>
      <c r="F219" s="91">
        <v>1311</v>
      </c>
      <c r="G219" s="91"/>
      <c r="H219" s="96" t="s">
        <v>408</v>
      </c>
      <c r="I219" s="97">
        <v>41010031</v>
      </c>
      <c r="J219" s="91" t="s">
        <v>409</v>
      </c>
      <c r="K219" s="94">
        <v>42.2</v>
      </c>
      <c r="L219" s="104">
        <f t="shared" si="27"/>
        <v>2</v>
      </c>
      <c r="M219" s="105" t="str">
        <f t="shared" si="28"/>
        <v>T1</v>
      </c>
      <c r="N219" s="93">
        <f t="shared" si="29"/>
        <v>0</v>
      </c>
      <c r="O219" s="106">
        <f t="shared" si="30"/>
        <v>0</v>
      </c>
      <c r="P219" s="93" t="str">
        <f t="shared" si="31"/>
        <v>Dins Periode Legal</v>
      </c>
      <c r="Q219" s="93" t="str">
        <f t="shared" si="32"/>
        <v>T1 - Dins Periode Legal</v>
      </c>
      <c r="R219" s="93" t="str">
        <f t="shared" si="33"/>
        <v>T1 - Import Total</v>
      </c>
      <c r="S219" s="110">
        <f t="shared" si="35"/>
        <v>0</v>
      </c>
      <c r="T219" s="107">
        <f t="shared" si="34"/>
        <v>1</v>
      </c>
      <c r="V219" s="91"/>
      <c r="W219" s="91"/>
      <c r="X219" s="91"/>
      <c r="Y219" s="91"/>
      <c r="Z219" s="91"/>
      <c r="AA219" s="91"/>
    </row>
    <row r="220" spans="3:27" x14ac:dyDescent="0.25">
      <c r="C220" s="95">
        <v>43507</v>
      </c>
      <c r="D220" s="95">
        <v>43510</v>
      </c>
      <c r="E220" s="91"/>
      <c r="F220" s="91">
        <v>1318</v>
      </c>
      <c r="G220" s="91"/>
      <c r="H220" s="96" t="s">
        <v>410</v>
      </c>
      <c r="I220" s="97">
        <v>40008651</v>
      </c>
      <c r="J220" s="91" t="s">
        <v>198</v>
      </c>
      <c r="K220" s="94">
        <v>17.77</v>
      </c>
      <c r="L220" s="104">
        <f t="shared" si="27"/>
        <v>2</v>
      </c>
      <c r="M220" s="105" t="str">
        <f t="shared" si="28"/>
        <v>T1</v>
      </c>
      <c r="N220" s="93">
        <f t="shared" si="29"/>
        <v>3</v>
      </c>
      <c r="O220" s="106">
        <f t="shared" si="30"/>
        <v>53.31</v>
      </c>
      <c r="P220" s="93" t="str">
        <f t="shared" si="31"/>
        <v>Dins Periode Legal</v>
      </c>
      <c r="Q220" s="93" t="str">
        <f t="shared" si="32"/>
        <v>T1 - Dins Periode Legal</v>
      </c>
      <c r="R220" s="93" t="str">
        <f t="shared" si="33"/>
        <v>T1 - Import Total</v>
      </c>
      <c r="S220" s="110">
        <f t="shared" si="35"/>
        <v>2.4293870247765108E-4</v>
      </c>
      <c r="T220" s="107">
        <f t="shared" si="34"/>
        <v>1</v>
      </c>
      <c r="V220" s="91"/>
      <c r="W220" s="91"/>
      <c r="X220" s="91"/>
      <c r="Y220" s="91"/>
      <c r="Z220" s="91"/>
      <c r="AA220" s="91"/>
    </row>
    <row r="221" spans="3:27" x14ac:dyDescent="0.25">
      <c r="C221" s="95">
        <v>43507</v>
      </c>
      <c r="D221" s="95">
        <v>43525</v>
      </c>
      <c r="E221" s="91"/>
      <c r="F221" s="91">
        <v>2136</v>
      </c>
      <c r="G221" s="91"/>
      <c r="H221" s="96" t="s">
        <v>463</v>
      </c>
      <c r="I221" s="97">
        <v>41005615</v>
      </c>
      <c r="J221" s="91" t="s">
        <v>464</v>
      </c>
      <c r="K221" s="94">
        <v>256.77</v>
      </c>
      <c r="L221" s="104">
        <f t="shared" si="27"/>
        <v>3</v>
      </c>
      <c r="M221" s="105" t="str">
        <f t="shared" si="28"/>
        <v>T1</v>
      </c>
      <c r="N221" s="93">
        <f t="shared" si="29"/>
        <v>18</v>
      </c>
      <c r="O221" s="106">
        <f t="shared" si="30"/>
        <v>4621.8599999999997</v>
      </c>
      <c r="P221" s="93" t="str">
        <f t="shared" si="31"/>
        <v>Dins Periode Legal</v>
      </c>
      <c r="Q221" s="93" t="str">
        <f t="shared" si="32"/>
        <v>T1 - Dins Periode Legal</v>
      </c>
      <c r="R221" s="93" t="str">
        <f t="shared" si="33"/>
        <v>T1 - Import Total</v>
      </c>
      <c r="S221" s="110">
        <f t="shared" si="35"/>
        <v>2.1062252324767518E-2</v>
      </c>
      <c r="T221" s="107">
        <f t="shared" si="34"/>
        <v>1</v>
      </c>
      <c r="V221" s="91"/>
      <c r="W221" s="91"/>
      <c r="X221" s="91"/>
      <c r="Y221" s="91"/>
      <c r="Z221" s="91"/>
      <c r="AA221" s="91"/>
    </row>
    <row r="222" spans="3:27" x14ac:dyDescent="0.25">
      <c r="C222" s="95">
        <v>43507</v>
      </c>
      <c r="D222" s="95">
        <v>43542</v>
      </c>
      <c r="E222" s="91"/>
      <c r="F222" s="91">
        <v>2332</v>
      </c>
      <c r="G222" s="91"/>
      <c r="H222" s="96" t="s">
        <v>520</v>
      </c>
      <c r="I222" s="97">
        <v>40007508</v>
      </c>
      <c r="J222" s="91" t="s">
        <v>196</v>
      </c>
      <c r="K222" s="94">
        <v>2086.6999999999998</v>
      </c>
      <c r="L222" s="104">
        <f t="shared" si="27"/>
        <v>3</v>
      </c>
      <c r="M222" s="105" t="str">
        <f t="shared" si="28"/>
        <v>T1</v>
      </c>
      <c r="N222" s="93">
        <f t="shared" si="29"/>
        <v>35</v>
      </c>
      <c r="O222" s="106">
        <f t="shared" si="30"/>
        <v>73034.5</v>
      </c>
      <c r="P222" s="93" t="str">
        <f t="shared" si="31"/>
        <v>Fora Periode Legal</v>
      </c>
      <c r="Q222" s="93" t="str">
        <f t="shared" si="32"/>
        <v>T1 - Fora Periode Legal</v>
      </c>
      <c r="R222" s="93" t="str">
        <f t="shared" si="33"/>
        <v>T1 - Import Total</v>
      </c>
      <c r="S222" s="110">
        <f t="shared" si="35"/>
        <v>0.33282511097550188</v>
      </c>
      <c r="T222" s="107">
        <f t="shared" si="34"/>
        <v>1</v>
      </c>
      <c r="V222" s="91"/>
      <c r="W222" s="91"/>
      <c r="X222" s="91"/>
      <c r="Y222" s="91"/>
      <c r="Z222" s="91"/>
      <c r="AA222" s="91"/>
    </row>
    <row r="223" spans="3:27" x14ac:dyDescent="0.25">
      <c r="C223" s="95">
        <v>43507</v>
      </c>
      <c r="D223" s="95">
        <v>43542</v>
      </c>
      <c r="E223" s="91"/>
      <c r="F223" s="91">
        <v>2335</v>
      </c>
      <c r="G223" s="91"/>
      <c r="H223" s="96" t="s">
        <v>524</v>
      </c>
      <c r="I223" s="97">
        <v>40002150</v>
      </c>
      <c r="J223" s="91" t="s">
        <v>90</v>
      </c>
      <c r="K223" s="94">
        <v>284.35000000000002</v>
      </c>
      <c r="L223" s="104">
        <f t="shared" si="27"/>
        <v>3</v>
      </c>
      <c r="M223" s="105" t="str">
        <f t="shared" si="28"/>
        <v>T1</v>
      </c>
      <c r="N223" s="93">
        <f t="shared" si="29"/>
        <v>35</v>
      </c>
      <c r="O223" s="106">
        <f t="shared" si="30"/>
        <v>9952.25</v>
      </c>
      <c r="P223" s="93" t="str">
        <f t="shared" si="31"/>
        <v>Fora Periode Legal</v>
      </c>
      <c r="Q223" s="93" t="str">
        <f t="shared" si="32"/>
        <v>T1 - Fora Periode Legal</v>
      </c>
      <c r="R223" s="93" t="str">
        <f t="shared" si="33"/>
        <v>T1 - Import Total</v>
      </c>
      <c r="S223" s="110">
        <f t="shared" si="35"/>
        <v>4.5353342744948476E-2</v>
      </c>
      <c r="T223" s="107">
        <f t="shared" si="34"/>
        <v>1</v>
      </c>
      <c r="V223" s="91"/>
      <c r="W223" s="91"/>
      <c r="X223" s="91"/>
      <c r="Y223" s="91"/>
      <c r="Z223" s="91"/>
      <c r="AA223" s="91"/>
    </row>
    <row r="224" spans="3:27" x14ac:dyDescent="0.25">
      <c r="C224" s="95">
        <v>43508</v>
      </c>
      <c r="D224" s="95">
        <v>43508</v>
      </c>
      <c r="E224" s="91"/>
      <c r="F224" s="91">
        <v>1352</v>
      </c>
      <c r="G224" s="91"/>
      <c r="H224" s="96" t="s">
        <v>415</v>
      </c>
      <c r="I224" s="97">
        <v>40000187</v>
      </c>
      <c r="J224" s="91" t="s">
        <v>416</v>
      </c>
      <c r="K224" s="94">
        <v>955.9</v>
      </c>
      <c r="L224" s="104">
        <f t="shared" si="27"/>
        <v>2</v>
      </c>
      <c r="M224" s="105" t="str">
        <f t="shared" si="28"/>
        <v>T1</v>
      </c>
      <c r="N224" s="93">
        <f t="shared" si="29"/>
        <v>0</v>
      </c>
      <c r="O224" s="106">
        <f t="shared" si="30"/>
        <v>0</v>
      </c>
      <c r="P224" s="93" t="str">
        <f t="shared" si="31"/>
        <v>Dins Periode Legal</v>
      </c>
      <c r="Q224" s="93" t="str">
        <f t="shared" si="32"/>
        <v>T1 - Dins Periode Legal</v>
      </c>
      <c r="R224" s="93" t="str">
        <f t="shared" si="33"/>
        <v>T1 - Import Total</v>
      </c>
      <c r="S224" s="110">
        <f t="shared" si="35"/>
        <v>0</v>
      </c>
      <c r="T224" s="107">
        <f t="shared" si="34"/>
        <v>1</v>
      </c>
      <c r="V224" s="91"/>
      <c r="W224" s="91"/>
      <c r="X224" s="91"/>
      <c r="Y224" s="91"/>
      <c r="Z224" s="91"/>
      <c r="AA224" s="91"/>
    </row>
    <row r="225" spans="3:27" x14ac:dyDescent="0.25">
      <c r="C225" s="95">
        <v>43508</v>
      </c>
      <c r="D225" s="95">
        <v>43508</v>
      </c>
      <c r="E225" s="91"/>
      <c r="F225" s="91">
        <v>1350</v>
      </c>
      <c r="G225" s="91"/>
      <c r="H225" s="96" t="s">
        <v>412</v>
      </c>
      <c r="I225" s="97">
        <v>40002910</v>
      </c>
      <c r="J225" s="91" t="s">
        <v>413</v>
      </c>
      <c r="K225" s="94">
        <v>1200</v>
      </c>
      <c r="L225" s="104">
        <f t="shared" si="27"/>
        <v>2</v>
      </c>
      <c r="M225" s="105" t="str">
        <f t="shared" si="28"/>
        <v>T1</v>
      </c>
      <c r="N225" s="93">
        <f t="shared" si="29"/>
        <v>0</v>
      </c>
      <c r="O225" s="106">
        <f t="shared" si="30"/>
        <v>0</v>
      </c>
      <c r="P225" s="93" t="str">
        <f t="shared" si="31"/>
        <v>Dins Periode Legal</v>
      </c>
      <c r="Q225" s="93" t="str">
        <f t="shared" si="32"/>
        <v>T1 - Dins Periode Legal</v>
      </c>
      <c r="R225" s="93" t="str">
        <f t="shared" si="33"/>
        <v>T1 - Import Total</v>
      </c>
      <c r="S225" s="110">
        <f t="shared" si="35"/>
        <v>0</v>
      </c>
      <c r="T225" s="107">
        <f t="shared" si="34"/>
        <v>1</v>
      </c>
      <c r="V225" s="91"/>
      <c r="W225" s="91"/>
      <c r="X225" s="91"/>
      <c r="Y225" s="91"/>
      <c r="Z225" s="91"/>
      <c r="AA225" s="91"/>
    </row>
    <row r="226" spans="3:27" x14ac:dyDescent="0.25">
      <c r="C226" s="95">
        <v>43508</v>
      </c>
      <c r="D226" s="95">
        <v>43542</v>
      </c>
      <c r="E226" s="91"/>
      <c r="F226" s="91">
        <v>2334</v>
      </c>
      <c r="G226" s="91"/>
      <c r="H226" s="96" t="s">
        <v>523</v>
      </c>
      <c r="I226" s="97">
        <v>41007265</v>
      </c>
      <c r="J226" s="91" t="s">
        <v>109</v>
      </c>
      <c r="K226" s="94">
        <v>1024.3900000000001</v>
      </c>
      <c r="L226" s="104">
        <f t="shared" si="27"/>
        <v>3</v>
      </c>
      <c r="M226" s="105" t="str">
        <f t="shared" si="28"/>
        <v>T1</v>
      </c>
      <c r="N226" s="93">
        <f t="shared" si="29"/>
        <v>34</v>
      </c>
      <c r="O226" s="106">
        <f t="shared" si="30"/>
        <v>34829.26</v>
      </c>
      <c r="P226" s="93" t="str">
        <f t="shared" si="31"/>
        <v>Fora Periode Legal</v>
      </c>
      <c r="Q226" s="93" t="str">
        <f t="shared" si="32"/>
        <v>T1 - Fora Periode Legal</v>
      </c>
      <c r="R226" s="93" t="str">
        <f t="shared" si="33"/>
        <v>T1 - Import Total</v>
      </c>
      <c r="S226" s="110">
        <f t="shared" si="35"/>
        <v>0.15872022571106273</v>
      </c>
      <c r="T226" s="107">
        <f t="shared" si="34"/>
        <v>1</v>
      </c>
      <c r="V226" s="91"/>
      <c r="W226" s="91"/>
      <c r="X226" s="91"/>
      <c r="Y226" s="91"/>
      <c r="Z226" s="91"/>
      <c r="AA226" s="91"/>
    </row>
    <row r="227" spans="3:27" x14ac:dyDescent="0.25">
      <c r="C227" s="95">
        <v>43509</v>
      </c>
      <c r="D227" s="95">
        <v>43509</v>
      </c>
      <c r="E227" s="91"/>
      <c r="F227" s="91">
        <v>1364</v>
      </c>
      <c r="G227" s="91"/>
      <c r="H227" s="96" t="s">
        <v>419</v>
      </c>
      <c r="I227" s="97">
        <v>41007770</v>
      </c>
      <c r="J227" s="91" t="s">
        <v>420</v>
      </c>
      <c r="K227" s="94">
        <v>62.92</v>
      </c>
      <c r="L227" s="104">
        <f t="shared" si="27"/>
        <v>2</v>
      </c>
      <c r="M227" s="105" t="str">
        <f t="shared" si="28"/>
        <v>T1</v>
      </c>
      <c r="N227" s="93">
        <f t="shared" si="29"/>
        <v>0</v>
      </c>
      <c r="O227" s="106">
        <f t="shared" si="30"/>
        <v>0</v>
      </c>
      <c r="P227" s="93" t="str">
        <f t="shared" si="31"/>
        <v>Dins Periode Legal</v>
      </c>
      <c r="Q227" s="93" t="str">
        <f t="shared" si="32"/>
        <v>T1 - Dins Periode Legal</v>
      </c>
      <c r="R227" s="93" t="str">
        <f t="shared" si="33"/>
        <v>T1 - Import Total</v>
      </c>
      <c r="S227" s="110">
        <f t="shared" si="35"/>
        <v>0</v>
      </c>
      <c r="T227" s="107">
        <f t="shared" si="34"/>
        <v>1</v>
      </c>
      <c r="V227" s="91"/>
      <c r="W227" s="91"/>
      <c r="X227" s="91"/>
      <c r="Y227" s="91"/>
      <c r="Z227" s="91"/>
      <c r="AA227" s="91"/>
    </row>
    <row r="228" spans="3:27" x14ac:dyDescent="0.25">
      <c r="C228" s="95">
        <v>43509</v>
      </c>
      <c r="D228" s="95">
        <v>43511</v>
      </c>
      <c r="E228" s="91"/>
      <c r="F228" s="91">
        <v>1389</v>
      </c>
      <c r="G228" s="91"/>
      <c r="H228" s="96" t="s">
        <v>412</v>
      </c>
      <c r="I228" s="97">
        <v>40002910</v>
      </c>
      <c r="J228" s="91" t="s">
        <v>413</v>
      </c>
      <c r="K228" s="94">
        <v>252</v>
      </c>
      <c r="L228" s="104">
        <f t="shared" si="27"/>
        <v>2</v>
      </c>
      <c r="M228" s="105" t="str">
        <f t="shared" si="28"/>
        <v>T1</v>
      </c>
      <c r="N228" s="93">
        <f t="shared" si="29"/>
        <v>2</v>
      </c>
      <c r="O228" s="106">
        <f t="shared" si="30"/>
        <v>504</v>
      </c>
      <c r="P228" s="93" t="str">
        <f t="shared" si="31"/>
        <v>Dins Periode Legal</v>
      </c>
      <c r="Q228" s="93" t="str">
        <f t="shared" si="32"/>
        <v>T1 - Dins Periode Legal</v>
      </c>
      <c r="R228" s="93" t="str">
        <f t="shared" si="33"/>
        <v>T1 - Import Total</v>
      </c>
      <c r="S228" s="110">
        <f t="shared" si="35"/>
        <v>2.2967755777290591E-3</v>
      </c>
      <c r="T228" s="107">
        <f t="shared" si="34"/>
        <v>1</v>
      </c>
      <c r="V228" s="91"/>
      <c r="W228" s="91"/>
      <c r="X228" s="91"/>
      <c r="Y228" s="91"/>
      <c r="Z228" s="91"/>
      <c r="AA228" s="91"/>
    </row>
    <row r="229" spans="3:27" x14ac:dyDescent="0.25">
      <c r="C229" s="95">
        <v>43510</v>
      </c>
      <c r="D229" s="95">
        <v>43542</v>
      </c>
      <c r="E229" s="91"/>
      <c r="F229" s="91">
        <v>2327</v>
      </c>
      <c r="G229" s="91"/>
      <c r="H229" s="96" t="s">
        <v>514</v>
      </c>
      <c r="I229" s="97">
        <v>40002150</v>
      </c>
      <c r="J229" s="91" t="s">
        <v>90</v>
      </c>
      <c r="K229" s="94">
        <v>718.74</v>
      </c>
      <c r="L229" s="104">
        <f t="shared" si="27"/>
        <v>3</v>
      </c>
      <c r="M229" s="105" t="str">
        <f t="shared" si="28"/>
        <v>T1</v>
      </c>
      <c r="N229" s="93">
        <f t="shared" si="29"/>
        <v>32</v>
      </c>
      <c r="O229" s="106">
        <f t="shared" si="30"/>
        <v>22999.68</v>
      </c>
      <c r="P229" s="93" t="str">
        <f t="shared" si="31"/>
        <v>Fora Periode Legal</v>
      </c>
      <c r="Q229" s="93" t="str">
        <f t="shared" si="32"/>
        <v>T1 - Fora Periode Legal</v>
      </c>
      <c r="R229" s="93" t="str">
        <f t="shared" si="33"/>
        <v>T1 - Import Total</v>
      </c>
      <c r="S229" s="110">
        <f t="shared" si="35"/>
        <v>0.10481171293568152</v>
      </c>
      <c r="T229" s="107">
        <f t="shared" si="34"/>
        <v>1</v>
      </c>
      <c r="V229" s="91"/>
      <c r="W229" s="91"/>
      <c r="X229" s="91"/>
      <c r="Y229" s="91"/>
      <c r="Z229" s="91"/>
      <c r="AA229" s="91"/>
    </row>
    <row r="230" spans="3:27" x14ac:dyDescent="0.25">
      <c r="C230" s="95">
        <v>43510</v>
      </c>
      <c r="D230" s="95">
        <v>43542</v>
      </c>
      <c r="E230" s="91"/>
      <c r="F230" s="91">
        <v>2337</v>
      </c>
      <c r="G230" s="91"/>
      <c r="H230" s="96" t="s">
        <v>528</v>
      </c>
      <c r="I230" s="97">
        <v>40005725</v>
      </c>
      <c r="J230" s="91" t="s">
        <v>426</v>
      </c>
      <c r="K230" s="94">
        <v>262.33</v>
      </c>
      <c r="L230" s="104">
        <f t="shared" si="27"/>
        <v>3</v>
      </c>
      <c r="M230" s="105" t="str">
        <f t="shared" si="28"/>
        <v>T1</v>
      </c>
      <c r="N230" s="93">
        <f t="shared" si="29"/>
        <v>32</v>
      </c>
      <c r="O230" s="106">
        <f t="shared" si="30"/>
        <v>8394.56</v>
      </c>
      <c r="P230" s="93" t="str">
        <f t="shared" si="31"/>
        <v>Fora Periode Legal</v>
      </c>
      <c r="Q230" s="93" t="str">
        <f t="shared" si="32"/>
        <v>T1 - Fora Periode Legal</v>
      </c>
      <c r="R230" s="93" t="str">
        <f t="shared" si="33"/>
        <v>T1 - Import Total</v>
      </c>
      <c r="S230" s="110">
        <f t="shared" si="35"/>
        <v>3.8254802368613589E-2</v>
      </c>
      <c r="T230" s="107">
        <f t="shared" si="34"/>
        <v>1</v>
      </c>
      <c r="V230" s="91"/>
      <c r="W230" s="91"/>
      <c r="X230" s="91"/>
      <c r="Y230" s="91"/>
      <c r="Z230" s="91"/>
      <c r="AA230" s="91"/>
    </row>
    <row r="231" spans="3:27" x14ac:dyDescent="0.25">
      <c r="C231" s="95">
        <v>43511</v>
      </c>
      <c r="D231" s="95">
        <v>43542</v>
      </c>
      <c r="E231" s="91"/>
      <c r="F231" s="91">
        <v>2321</v>
      </c>
      <c r="G231" s="91"/>
      <c r="H231" s="96" t="s">
        <v>508</v>
      </c>
      <c r="I231" s="97">
        <v>40000100</v>
      </c>
      <c r="J231" s="91" t="s">
        <v>16</v>
      </c>
      <c r="K231" s="94">
        <v>183.71</v>
      </c>
      <c r="L231" s="104">
        <f t="shared" si="27"/>
        <v>3</v>
      </c>
      <c r="M231" s="105" t="str">
        <f t="shared" si="28"/>
        <v>T1</v>
      </c>
      <c r="N231" s="93">
        <f t="shared" si="29"/>
        <v>31</v>
      </c>
      <c r="O231" s="106">
        <f t="shared" si="30"/>
        <v>5695.01</v>
      </c>
      <c r="P231" s="93" t="str">
        <f t="shared" si="31"/>
        <v>Fora Periode Legal</v>
      </c>
      <c r="Q231" s="93" t="str">
        <f t="shared" si="32"/>
        <v>T1 - Fora Periode Legal</v>
      </c>
      <c r="R231" s="93" t="str">
        <f t="shared" si="33"/>
        <v>T1 - Import Total</v>
      </c>
      <c r="S231" s="110">
        <f t="shared" si="35"/>
        <v>2.5952698180402318E-2</v>
      </c>
      <c r="T231" s="107">
        <f t="shared" si="34"/>
        <v>1</v>
      </c>
      <c r="V231" s="91"/>
      <c r="W231" s="91"/>
      <c r="X231" s="91"/>
      <c r="Y231" s="91"/>
      <c r="Z231" s="91"/>
      <c r="AA231" s="91"/>
    </row>
    <row r="232" spans="3:27" x14ac:dyDescent="0.25">
      <c r="C232" s="95">
        <v>43511</v>
      </c>
      <c r="D232" s="95">
        <v>43542</v>
      </c>
      <c r="E232" s="91"/>
      <c r="F232" s="91">
        <v>2325</v>
      </c>
      <c r="G232" s="91"/>
      <c r="H232" s="96" t="s">
        <v>512</v>
      </c>
      <c r="I232" s="97">
        <v>41001612</v>
      </c>
      <c r="J232" s="91" t="s">
        <v>47</v>
      </c>
      <c r="K232" s="94">
        <v>41.37</v>
      </c>
      <c r="L232" s="104">
        <f t="shared" si="27"/>
        <v>3</v>
      </c>
      <c r="M232" s="105" t="str">
        <f t="shared" si="28"/>
        <v>T1</v>
      </c>
      <c r="N232" s="93">
        <f t="shared" si="29"/>
        <v>31</v>
      </c>
      <c r="O232" s="106">
        <f t="shared" si="30"/>
        <v>1282.47</v>
      </c>
      <c r="P232" s="93" t="str">
        <f t="shared" si="31"/>
        <v>Fora Periode Legal</v>
      </c>
      <c r="Q232" s="93" t="str">
        <f t="shared" si="32"/>
        <v>T1 - Fora Periode Legal</v>
      </c>
      <c r="R232" s="93" t="str">
        <f t="shared" si="33"/>
        <v>T1 - Import Total</v>
      </c>
      <c r="S232" s="110">
        <f t="shared" si="35"/>
        <v>5.8443368554964015E-3</v>
      </c>
      <c r="T232" s="107">
        <f t="shared" si="34"/>
        <v>1</v>
      </c>
      <c r="V232" s="91"/>
      <c r="W232" s="91"/>
      <c r="X232" s="91"/>
      <c r="Y232" s="91"/>
      <c r="Z232" s="91"/>
      <c r="AA232" s="91"/>
    </row>
    <row r="233" spans="3:27" x14ac:dyDescent="0.25">
      <c r="C233" s="95">
        <v>43511</v>
      </c>
      <c r="D233" s="95">
        <v>43542</v>
      </c>
      <c r="E233" s="91"/>
      <c r="F233" s="91">
        <v>2326</v>
      </c>
      <c r="G233" s="91"/>
      <c r="H233" s="96" t="s">
        <v>513</v>
      </c>
      <c r="I233" s="97">
        <v>40000651</v>
      </c>
      <c r="J233" s="91" t="s">
        <v>167</v>
      </c>
      <c r="K233" s="94">
        <v>70.31</v>
      </c>
      <c r="L233" s="104">
        <f t="shared" si="27"/>
        <v>3</v>
      </c>
      <c r="M233" s="105" t="str">
        <f t="shared" si="28"/>
        <v>T1</v>
      </c>
      <c r="N233" s="93">
        <f t="shared" si="29"/>
        <v>31</v>
      </c>
      <c r="O233" s="106">
        <f t="shared" si="30"/>
        <v>2179.61</v>
      </c>
      <c r="P233" s="93" t="str">
        <f t="shared" si="31"/>
        <v>Fora Periode Legal</v>
      </c>
      <c r="Q233" s="93" t="str">
        <f t="shared" si="32"/>
        <v>T1 - Fora Periode Legal</v>
      </c>
      <c r="R233" s="93" t="str">
        <f t="shared" si="33"/>
        <v>T1 - Import Total</v>
      </c>
      <c r="S233" s="110">
        <f t="shared" si="35"/>
        <v>9.9326885257421324E-3</v>
      </c>
      <c r="T233" s="107">
        <f t="shared" si="34"/>
        <v>1</v>
      </c>
      <c r="V233" s="91"/>
      <c r="W233" s="91"/>
      <c r="X233" s="91"/>
      <c r="Y233" s="91"/>
      <c r="Z233" s="91"/>
      <c r="AA233" s="91"/>
    </row>
    <row r="234" spans="3:27" x14ac:dyDescent="0.25">
      <c r="C234" s="95">
        <v>43511</v>
      </c>
      <c r="D234" s="95">
        <v>43542</v>
      </c>
      <c r="E234" s="91"/>
      <c r="F234" s="91">
        <v>2328</v>
      </c>
      <c r="G234" s="91"/>
      <c r="H234" s="96" t="s">
        <v>515</v>
      </c>
      <c r="I234" s="97">
        <v>41002865</v>
      </c>
      <c r="J234" s="91" t="s">
        <v>209</v>
      </c>
      <c r="K234" s="94">
        <v>75.78</v>
      </c>
      <c r="L234" s="104">
        <f t="shared" si="27"/>
        <v>3</v>
      </c>
      <c r="M234" s="105" t="str">
        <f t="shared" si="28"/>
        <v>T1</v>
      </c>
      <c r="N234" s="93">
        <f t="shared" si="29"/>
        <v>31</v>
      </c>
      <c r="O234" s="106">
        <f t="shared" si="30"/>
        <v>2349.1799999999998</v>
      </c>
      <c r="P234" s="93" t="str">
        <f t="shared" si="31"/>
        <v>Fora Periode Legal</v>
      </c>
      <c r="Q234" s="93" t="str">
        <f t="shared" si="32"/>
        <v>T1 - Fora Periode Legal</v>
      </c>
      <c r="R234" s="93" t="str">
        <f t="shared" si="33"/>
        <v>T1 - Import Total</v>
      </c>
      <c r="S234" s="110">
        <f t="shared" si="35"/>
        <v>1.0705435023193554E-2</v>
      </c>
      <c r="T234" s="107">
        <f t="shared" si="34"/>
        <v>1</v>
      </c>
      <c r="V234" s="91"/>
      <c r="W234" s="91"/>
      <c r="X234" s="91"/>
      <c r="Y234" s="91"/>
      <c r="Z234" s="91"/>
      <c r="AA234" s="91"/>
    </row>
    <row r="235" spans="3:27" x14ac:dyDescent="0.25">
      <c r="C235" s="95">
        <v>43511</v>
      </c>
      <c r="D235" s="95">
        <v>43542</v>
      </c>
      <c r="E235" s="91"/>
      <c r="F235" s="91">
        <v>2329</v>
      </c>
      <c r="G235" s="91"/>
      <c r="H235" s="96" t="s">
        <v>516</v>
      </c>
      <c r="I235" s="97">
        <v>41007250</v>
      </c>
      <c r="J235" s="91" t="s">
        <v>117</v>
      </c>
      <c r="K235" s="94">
        <v>123.72</v>
      </c>
      <c r="L235" s="104">
        <f t="shared" si="27"/>
        <v>3</v>
      </c>
      <c r="M235" s="105" t="str">
        <f t="shared" si="28"/>
        <v>T1</v>
      </c>
      <c r="N235" s="93">
        <f t="shared" si="29"/>
        <v>31</v>
      </c>
      <c r="O235" s="106">
        <f t="shared" si="30"/>
        <v>3835.32</v>
      </c>
      <c r="P235" s="93" t="str">
        <f t="shared" si="31"/>
        <v>Fora Periode Legal</v>
      </c>
      <c r="Q235" s="93" t="str">
        <f t="shared" si="32"/>
        <v>T1 - Fora Periode Legal</v>
      </c>
      <c r="R235" s="93" t="str">
        <f t="shared" si="33"/>
        <v>T1 - Import Total</v>
      </c>
      <c r="S235" s="110">
        <f t="shared" si="35"/>
        <v>1.7477915295190109E-2</v>
      </c>
      <c r="T235" s="107">
        <f t="shared" si="34"/>
        <v>1</v>
      </c>
      <c r="V235" s="91"/>
      <c r="W235" s="91"/>
      <c r="X235" s="91"/>
      <c r="Y235" s="91"/>
      <c r="Z235" s="91"/>
      <c r="AA235" s="91"/>
    </row>
    <row r="236" spans="3:27" x14ac:dyDescent="0.25">
      <c r="C236" s="95">
        <v>43514</v>
      </c>
      <c r="D236" s="95">
        <v>43542</v>
      </c>
      <c r="E236" s="91"/>
      <c r="F236" s="91">
        <v>2322</v>
      </c>
      <c r="G236" s="91"/>
      <c r="H236" s="96" t="s">
        <v>509</v>
      </c>
      <c r="I236" s="97">
        <v>41008103</v>
      </c>
      <c r="J236" s="91" t="s">
        <v>171</v>
      </c>
      <c r="K236" s="94">
        <v>139.38999999999999</v>
      </c>
      <c r="L236" s="104">
        <f t="shared" si="27"/>
        <v>3</v>
      </c>
      <c r="M236" s="105" t="str">
        <f t="shared" si="28"/>
        <v>T1</v>
      </c>
      <c r="N236" s="93">
        <f t="shared" si="29"/>
        <v>28</v>
      </c>
      <c r="O236" s="106">
        <f t="shared" si="30"/>
        <v>3902.9199999999996</v>
      </c>
      <c r="P236" s="93" t="str">
        <f t="shared" si="31"/>
        <v>Dins Periode Legal</v>
      </c>
      <c r="Q236" s="93" t="str">
        <f t="shared" si="32"/>
        <v>T1 - Dins Periode Legal</v>
      </c>
      <c r="R236" s="93" t="str">
        <f t="shared" si="33"/>
        <v>T1 - Import Total</v>
      </c>
      <c r="S236" s="110">
        <f t="shared" si="35"/>
        <v>1.7785974876647417E-2</v>
      </c>
      <c r="T236" s="107">
        <f t="shared" si="34"/>
        <v>1</v>
      </c>
      <c r="V236" s="91"/>
      <c r="W236" s="91"/>
      <c r="X236" s="91"/>
      <c r="Y236" s="91"/>
      <c r="Z236" s="91"/>
      <c r="AA236" s="91"/>
    </row>
    <row r="237" spans="3:27" x14ac:dyDescent="0.25">
      <c r="C237" s="95">
        <v>43514</v>
      </c>
      <c r="D237" s="95">
        <v>43542</v>
      </c>
      <c r="E237" s="91"/>
      <c r="F237" s="91">
        <v>2333</v>
      </c>
      <c r="G237" s="91"/>
      <c r="H237" s="96" t="s">
        <v>521</v>
      </c>
      <c r="I237" s="97">
        <v>41007555</v>
      </c>
      <c r="J237" s="91" t="s">
        <v>111</v>
      </c>
      <c r="K237" s="94">
        <v>528.61</v>
      </c>
      <c r="L237" s="104">
        <f t="shared" si="27"/>
        <v>3</v>
      </c>
      <c r="M237" s="105" t="str">
        <f t="shared" si="28"/>
        <v>T1</v>
      </c>
      <c r="N237" s="93">
        <f t="shared" si="29"/>
        <v>28</v>
      </c>
      <c r="O237" s="106">
        <f t="shared" si="30"/>
        <v>14801.08</v>
      </c>
      <c r="P237" s="93" t="str">
        <f t="shared" si="31"/>
        <v>Dins Periode Legal</v>
      </c>
      <c r="Q237" s="93" t="str">
        <f t="shared" si="32"/>
        <v>T1 - Dins Periode Legal</v>
      </c>
      <c r="R237" s="93" t="str">
        <f t="shared" si="33"/>
        <v>T1 - Import Total</v>
      </c>
      <c r="S237" s="110">
        <f t="shared" si="35"/>
        <v>6.7449918785742108E-2</v>
      </c>
      <c r="T237" s="107">
        <f t="shared" si="34"/>
        <v>1</v>
      </c>
      <c r="V237" s="91"/>
      <c r="W237" s="91"/>
      <c r="X237" s="91"/>
      <c r="Y237" s="91"/>
      <c r="Z237" s="91"/>
      <c r="AA237" s="91"/>
    </row>
    <row r="238" spans="3:27" x14ac:dyDescent="0.25">
      <c r="C238" s="95">
        <v>43515</v>
      </c>
      <c r="D238" s="95">
        <v>43515</v>
      </c>
      <c r="E238" s="91"/>
      <c r="F238" s="91">
        <v>1442</v>
      </c>
      <c r="G238" s="91"/>
      <c r="H238" s="96"/>
      <c r="I238" s="97">
        <v>41008151</v>
      </c>
      <c r="J238" s="91" t="s">
        <v>13</v>
      </c>
      <c r="K238" s="94">
        <v>40.5</v>
      </c>
      <c r="L238" s="104">
        <f t="shared" si="27"/>
        <v>2</v>
      </c>
      <c r="M238" s="105" t="str">
        <f t="shared" si="28"/>
        <v>T1</v>
      </c>
      <c r="N238" s="93">
        <f t="shared" si="29"/>
        <v>0</v>
      </c>
      <c r="O238" s="106">
        <f t="shared" si="30"/>
        <v>0</v>
      </c>
      <c r="P238" s="93" t="str">
        <f t="shared" si="31"/>
        <v>Dins Periode Legal</v>
      </c>
      <c r="Q238" s="93" t="str">
        <f t="shared" si="32"/>
        <v>T1 - Dins Periode Legal</v>
      </c>
      <c r="R238" s="93" t="str">
        <f t="shared" si="33"/>
        <v>T1 - Import Total</v>
      </c>
      <c r="S238" s="110">
        <f t="shared" si="35"/>
        <v>0</v>
      </c>
      <c r="T238" s="107">
        <f t="shared" si="34"/>
        <v>1</v>
      </c>
      <c r="V238" s="91"/>
      <c r="W238" s="91"/>
      <c r="X238" s="91"/>
      <c r="Y238" s="91"/>
      <c r="Z238" s="91"/>
      <c r="AA238" s="91"/>
    </row>
    <row r="239" spans="3:27" x14ac:dyDescent="0.25">
      <c r="C239" s="95">
        <v>43516</v>
      </c>
      <c r="D239" s="95">
        <v>43516</v>
      </c>
      <c r="E239" s="91"/>
      <c r="F239" s="91">
        <v>1450</v>
      </c>
      <c r="G239" s="91"/>
      <c r="H239" s="96" t="s">
        <v>451</v>
      </c>
      <c r="I239" s="97">
        <v>41007437</v>
      </c>
      <c r="J239" s="91" t="s">
        <v>452</v>
      </c>
      <c r="K239" s="94">
        <v>433.45</v>
      </c>
      <c r="L239" s="104">
        <f t="shared" si="27"/>
        <v>2</v>
      </c>
      <c r="M239" s="105" t="str">
        <f t="shared" si="28"/>
        <v>T1</v>
      </c>
      <c r="N239" s="93">
        <f t="shared" si="29"/>
        <v>0</v>
      </c>
      <c r="O239" s="106">
        <f t="shared" si="30"/>
        <v>0</v>
      </c>
      <c r="P239" s="93" t="str">
        <f t="shared" si="31"/>
        <v>Dins Periode Legal</v>
      </c>
      <c r="Q239" s="93" t="str">
        <f t="shared" si="32"/>
        <v>T1 - Dins Periode Legal</v>
      </c>
      <c r="R239" s="93" t="str">
        <f t="shared" si="33"/>
        <v>T1 - Import Total</v>
      </c>
      <c r="S239" s="110">
        <f t="shared" si="35"/>
        <v>0</v>
      </c>
      <c r="T239" s="107">
        <f t="shared" si="34"/>
        <v>1</v>
      </c>
      <c r="V239" s="91"/>
      <c r="W239" s="91"/>
      <c r="X239" s="91"/>
      <c r="Y239" s="91"/>
      <c r="Z239" s="91"/>
      <c r="AA239" s="91"/>
    </row>
    <row r="240" spans="3:27" x14ac:dyDescent="0.25">
      <c r="C240" s="95">
        <v>43516</v>
      </c>
      <c r="D240" s="95">
        <v>43542</v>
      </c>
      <c r="E240" s="91"/>
      <c r="F240" s="91">
        <v>2323</v>
      </c>
      <c r="G240" s="91"/>
      <c r="H240" s="96" t="s">
        <v>510</v>
      </c>
      <c r="I240" s="97">
        <v>40001350</v>
      </c>
      <c r="J240" s="91" t="s">
        <v>44</v>
      </c>
      <c r="K240" s="94">
        <v>137.11000000000001</v>
      </c>
      <c r="L240" s="104">
        <f t="shared" si="27"/>
        <v>3</v>
      </c>
      <c r="M240" s="105" t="str">
        <f t="shared" si="28"/>
        <v>T1</v>
      </c>
      <c r="N240" s="93">
        <f t="shared" si="29"/>
        <v>26</v>
      </c>
      <c r="O240" s="106">
        <f t="shared" si="30"/>
        <v>3564.8600000000006</v>
      </c>
      <c r="P240" s="93" t="str">
        <f t="shared" si="31"/>
        <v>Dins Periode Legal</v>
      </c>
      <c r="Q240" s="93" t="str">
        <f t="shared" si="32"/>
        <v>T1 - Dins Periode Legal</v>
      </c>
      <c r="R240" s="93" t="str">
        <f t="shared" si="33"/>
        <v>T1 - Import Total</v>
      </c>
      <c r="S240" s="110">
        <f t="shared" si="35"/>
        <v>1.6245403543696853E-2</v>
      </c>
      <c r="T240" s="107">
        <f t="shared" si="34"/>
        <v>1</v>
      </c>
      <c r="V240" s="91"/>
      <c r="W240" s="91"/>
      <c r="X240" s="91"/>
      <c r="Y240" s="91"/>
      <c r="Z240" s="91"/>
      <c r="AA240" s="91"/>
    </row>
    <row r="241" spans="3:27" x14ac:dyDescent="0.25">
      <c r="C241" s="95">
        <v>43517</v>
      </c>
      <c r="D241" s="95">
        <v>43525</v>
      </c>
      <c r="E241" s="91"/>
      <c r="F241" s="91">
        <v>2160</v>
      </c>
      <c r="G241" s="91"/>
      <c r="H241" s="96" t="s">
        <v>489</v>
      </c>
      <c r="I241" s="97">
        <v>41007650</v>
      </c>
      <c r="J241" s="91" t="s">
        <v>31</v>
      </c>
      <c r="K241" s="94">
        <v>730.05</v>
      </c>
      <c r="L241" s="104">
        <f t="shared" si="27"/>
        <v>3</v>
      </c>
      <c r="M241" s="105" t="str">
        <f t="shared" si="28"/>
        <v>T1</v>
      </c>
      <c r="N241" s="93">
        <f t="shared" si="29"/>
        <v>8</v>
      </c>
      <c r="O241" s="106">
        <f t="shared" si="30"/>
        <v>5840.4</v>
      </c>
      <c r="P241" s="93" t="str">
        <f t="shared" si="31"/>
        <v>Dins Periode Legal</v>
      </c>
      <c r="Q241" s="93" t="str">
        <f t="shared" si="32"/>
        <v>T1 - Dins Periode Legal</v>
      </c>
      <c r="R241" s="93" t="str">
        <f t="shared" si="33"/>
        <v>T1 - Import Total</v>
      </c>
      <c r="S241" s="110">
        <f t="shared" si="35"/>
        <v>2.6615254135255548E-2</v>
      </c>
      <c r="T241" s="107">
        <f t="shared" si="34"/>
        <v>1</v>
      </c>
      <c r="V241" s="91"/>
      <c r="W241" s="91"/>
      <c r="X241" s="91"/>
      <c r="Y241" s="91"/>
      <c r="Z241" s="91"/>
      <c r="AA241" s="91"/>
    </row>
    <row r="242" spans="3:27" x14ac:dyDescent="0.25">
      <c r="C242" s="95">
        <v>43517</v>
      </c>
      <c r="D242" s="95">
        <v>43542</v>
      </c>
      <c r="E242" s="91"/>
      <c r="F242" s="91">
        <v>2331</v>
      </c>
      <c r="G242" s="91"/>
      <c r="H242" s="96" t="s">
        <v>519</v>
      </c>
      <c r="I242" s="97">
        <v>40007508</v>
      </c>
      <c r="J242" s="91" t="s">
        <v>196</v>
      </c>
      <c r="K242" s="94">
        <v>620.07000000000005</v>
      </c>
      <c r="L242" s="104">
        <f t="shared" si="27"/>
        <v>3</v>
      </c>
      <c r="M242" s="105" t="str">
        <f t="shared" si="28"/>
        <v>T1</v>
      </c>
      <c r="N242" s="93">
        <f t="shared" si="29"/>
        <v>25</v>
      </c>
      <c r="O242" s="106">
        <f t="shared" si="30"/>
        <v>15501.750000000002</v>
      </c>
      <c r="P242" s="93" t="str">
        <f t="shared" si="31"/>
        <v>Dins Periode Legal</v>
      </c>
      <c r="Q242" s="93" t="str">
        <f t="shared" si="32"/>
        <v>T1 - Dins Periode Legal</v>
      </c>
      <c r="R242" s="93" t="str">
        <f t="shared" si="33"/>
        <v>T1 - Import Total</v>
      </c>
      <c r="S242" s="110">
        <f t="shared" si="35"/>
        <v>7.0642938119169538E-2</v>
      </c>
      <c r="T242" s="107">
        <f t="shared" si="34"/>
        <v>1</v>
      </c>
      <c r="V242" s="91"/>
      <c r="W242" s="91"/>
      <c r="X242" s="91"/>
      <c r="Y242" s="91"/>
      <c r="Z242" s="91"/>
      <c r="AA242" s="91"/>
    </row>
    <row r="243" spans="3:27" x14ac:dyDescent="0.25">
      <c r="C243" s="95">
        <v>43518</v>
      </c>
      <c r="D243" s="95">
        <v>43518</v>
      </c>
      <c r="E243" s="91"/>
      <c r="F243" s="91">
        <v>1497</v>
      </c>
      <c r="G243" s="91"/>
      <c r="H243" s="96"/>
      <c r="I243" s="97">
        <v>41040700</v>
      </c>
      <c r="J243" s="91" t="s">
        <v>222</v>
      </c>
      <c r="K243" s="94">
        <v>1315.46</v>
      </c>
      <c r="L243" s="104">
        <f t="shared" si="27"/>
        <v>2</v>
      </c>
      <c r="M243" s="105" t="str">
        <f t="shared" si="28"/>
        <v>T1</v>
      </c>
      <c r="N243" s="93">
        <f t="shared" si="29"/>
        <v>0</v>
      </c>
      <c r="O243" s="106">
        <f t="shared" si="30"/>
        <v>0</v>
      </c>
      <c r="P243" s="93" t="str">
        <f t="shared" si="31"/>
        <v>Dins Periode Legal</v>
      </c>
      <c r="Q243" s="93" t="str">
        <f t="shared" si="32"/>
        <v>T1 - Dins Periode Legal</v>
      </c>
      <c r="R243" s="93" t="str">
        <f t="shared" si="33"/>
        <v>T1 - Import Total</v>
      </c>
      <c r="S243" s="110">
        <f t="shared" si="35"/>
        <v>0</v>
      </c>
      <c r="T243" s="107">
        <f t="shared" si="34"/>
        <v>1</v>
      </c>
      <c r="V243" s="91"/>
      <c r="W243" s="91"/>
      <c r="X243" s="91"/>
      <c r="Y243" s="91"/>
      <c r="Z243" s="91"/>
      <c r="AA243" s="91"/>
    </row>
    <row r="244" spans="3:27" x14ac:dyDescent="0.25">
      <c r="C244" s="95">
        <v>43518</v>
      </c>
      <c r="D244" s="95">
        <v>43518</v>
      </c>
      <c r="E244" s="91"/>
      <c r="F244" s="91">
        <v>1502</v>
      </c>
      <c r="G244" s="91"/>
      <c r="H244" s="96" t="s">
        <v>453</v>
      </c>
      <c r="I244" s="97">
        <v>41010031</v>
      </c>
      <c r="J244" s="91" t="s">
        <v>409</v>
      </c>
      <c r="K244" s="94">
        <v>12.25</v>
      </c>
      <c r="L244" s="104">
        <f t="shared" si="27"/>
        <v>2</v>
      </c>
      <c r="M244" s="105" t="str">
        <f t="shared" si="28"/>
        <v>T1</v>
      </c>
      <c r="N244" s="93">
        <f t="shared" si="29"/>
        <v>0</v>
      </c>
      <c r="O244" s="106">
        <f t="shared" si="30"/>
        <v>0</v>
      </c>
      <c r="P244" s="93" t="str">
        <f t="shared" si="31"/>
        <v>Dins Periode Legal</v>
      </c>
      <c r="Q244" s="93" t="str">
        <f t="shared" si="32"/>
        <v>T1 - Dins Periode Legal</v>
      </c>
      <c r="R244" s="93" t="str">
        <f t="shared" si="33"/>
        <v>T1 - Import Total</v>
      </c>
      <c r="S244" s="110">
        <f t="shared" si="35"/>
        <v>0</v>
      </c>
      <c r="T244" s="107">
        <f t="shared" si="34"/>
        <v>1</v>
      </c>
      <c r="V244" s="91"/>
      <c r="W244" s="91"/>
      <c r="X244" s="91"/>
      <c r="Y244" s="91"/>
      <c r="Z244" s="91"/>
      <c r="AA244" s="91"/>
    </row>
    <row r="245" spans="3:27" x14ac:dyDescent="0.25">
      <c r="C245" s="95">
        <v>43518</v>
      </c>
      <c r="D245" s="95">
        <v>43524</v>
      </c>
      <c r="E245" s="91"/>
      <c r="F245" s="91"/>
      <c r="G245" s="91"/>
      <c r="H245" s="96" t="s">
        <v>518</v>
      </c>
      <c r="I245" s="97">
        <v>41008640</v>
      </c>
      <c r="J245" s="91" t="s">
        <v>218</v>
      </c>
      <c r="K245" s="94">
        <v>537.76</v>
      </c>
      <c r="L245" s="104">
        <f t="shared" si="27"/>
        <v>2</v>
      </c>
      <c r="M245" s="105" t="str">
        <f t="shared" si="28"/>
        <v>T1</v>
      </c>
      <c r="N245" s="93">
        <f t="shared" si="29"/>
        <v>6</v>
      </c>
      <c r="O245" s="106">
        <f t="shared" si="30"/>
        <v>3226.56</v>
      </c>
      <c r="P245" s="93" t="str">
        <f t="shared" si="31"/>
        <v>Dins Periode Legal</v>
      </c>
      <c r="Q245" s="93" t="str">
        <f t="shared" si="32"/>
        <v>T1 - Dins Periode Legal</v>
      </c>
      <c r="R245" s="93" t="str">
        <f t="shared" si="33"/>
        <v>T1 - Import Total</v>
      </c>
      <c r="S245" s="110">
        <f t="shared" si="35"/>
        <v>1.4703738508090224E-2</v>
      </c>
      <c r="T245" s="107">
        <f t="shared" si="34"/>
        <v>1</v>
      </c>
      <c r="V245" s="91"/>
      <c r="W245" s="91"/>
      <c r="X245" s="91"/>
      <c r="Y245" s="91"/>
      <c r="Z245" s="91"/>
      <c r="AA245" s="91"/>
    </row>
    <row r="246" spans="3:27" x14ac:dyDescent="0.25">
      <c r="C246" s="95">
        <v>43518</v>
      </c>
      <c r="D246" s="95">
        <v>43525</v>
      </c>
      <c r="E246" s="91"/>
      <c r="F246" s="91">
        <v>2157</v>
      </c>
      <c r="G246" s="91"/>
      <c r="H246" s="96" t="s">
        <v>486</v>
      </c>
      <c r="I246" s="97">
        <v>41005150</v>
      </c>
      <c r="J246" s="91" t="s">
        <v>30</v>
      </c>
      <c r="K246" s="94">
        <v>953.48</v>
      </c>
      <c r="L246" s="104">
        <f t="shared" si="27"/>
        <v>3</v>
      </c>
      <c r="M246" s="105" t="str">
        <f t="shared" si="28"/>
        <v>T1</v>
      </c>
      <c r="N246" s="93">
        <f t="shared" si="29"/>
        <v>7</v>
      </c>
      <c r="O246" s="106">
        <f t="shared" si="30"/>
        <v>6674.3600000000006</v>
      </c>
      <c r="P246" s="93" t="str">
        <f t="shared" si="31"/>
        <v>Dins Periode Legal</v>
      </c>
      <c r="Q246" s="93" t="str">
        <f t="shared" si="32"/>
        <v>T1 - Dins Periode Legal</v>
      </c>
      <c r="R246" s="93" t="str">
        <f t="shared" si="33"/>
        <v>T1 - Import Total</v>
      </c>
      <c r="S246" s="110">
        <f t="shared" si="35"/>
        <v>3.04156885812931E-2</v>
      </c>
      <c r="T246" s="107">
        <f t="shared" si="34"/>
        <v>1</v>
      </c>
      <c r="V246" s="91"/>
      <c r="W246" s="91"/>
      <c r="X246" s="91"/>
      <c r="Y246" s="91"/>
      <c r="Z246" s="91"/>
      <c r="AA246" s="91"/>
    </row>
    <row r="247" spans="3:27" x14ac:dyDescent="0.25">
      <c r="C247" s="95">
        <v>43518</v>
      </c>
      <c r="D247" s="95">
        <v>43542</v>
      </c>
      <c r="E247" s="91"/>
      <c r="F247" s="91">
        <v>2330</v>
      </c>
      <c r="G247" s="91"/>
      <c r="H247" s="96" t="s">
        <v>517</v>
      </c>
      <c r="I247" s="97">
        <v>41000115</v>
      </c>
      <c r="J247" s="91" t="s">
        <v>106</v>
      </c>
      <c r="K247" s="94">
        <v>159.5</v>
      </c>
      <c r="L247" s="104">
        <f t="shared" si="27"/>
        <v>3</v>
      </c>
      <c r="M247" s="105" t="str">
        <f t="shared" si="28"/>
        <v>T1</v>
      </c>
      <c r="N247" s="93">
        <f t="shared" si="29"/>
        <v>24</v>
      </c>
      <c r="O247" s="106">
        <f t="shared" si="30"/>
        <v>3828</v>
      </c>
      <c r="P247" s="93" t="str">
        <f t="shared" si="31"/>
        <v>Dins Periode Legal</v>
      </c>
      <c r="Q247" s="93" t="str">
        <f t="shared" si="32"/>
        <v>T1 - Dins Periode Legal</v>
      </c>
      <c r="R247" s="93" t="str">
        <f t="shared" si="33"/>
        <v>T1 - Import Total</v>
      </c>
      <c r="S247" s="110">
        <f t="shared" si="35"/>
        <v>1.7444557364180234E-2</v>
      </c>
      <c r="T247" s="107">
        <f t="shared" si="34"/>
        <v>1</v>
      </c>
      <c r="V247" s="91"/>
      <c r="W247" s="91"/>
      <c r="X247" s="91"/>
      <c r="Y247" s="91"/>
      <c r="Z247" s="91"/>
      <c r="AA247" s="91"/>
    </row>
    <row r="248" spans="3:27" x14ac:dyDescent="0.25">
      <c r="C248" s="95">
        <v>43524</v>
      </c>
      <c r="D248" s="95">
        <v>43529</v>
      </c>
      <c r="E248" s="91"/>
      <c r="F248" s="91">
        <v>2201</v>
      </c>
      <c r="G248" s="91"/>
      <c r="H248" s="96" t="s">
        <v>500</v>
      </c>
      <c r="I248" s="97">
        <v>41002593</v>
      </c>
      <c r="J248" s="91" t="s">
        <v>240</v>
      </c>
      <c r="K248" s="94">
        <v>1547.23</v>
      </c>
      <c r="L248" s="104">
        <f t="shared" si="27"/>
        <v>3</v>
      </c>
      <c r="M248" s="105" t="str">
        <f t="shared" si="28"/>
        <v>T1</v>
      </c>
      <c r="N248" s="93">
        <f t="shared" si="29"/>
        <v>5</v>
      </c>
      <c r="O248" s="106">
        <f t="shared" si="30"/>
        <v>7736.15</v>
      </c>
      <c r="P248" s="93" t="str">
        <f t="shared" si="31"/>
        <v>Dins Periode Legal</v>
      </c>
      <c r="Q248" s="93" t="str">
        <f t="shared" si="32"/>
        <v>T1 - Dins Periode Legal</v>
      </c>
      <c r="R248" s="93" t="str">
        <f t="shared" si="33"/>
        <v>T1 - Import Total</v>
      </c>
      <c r="S248" s="110">
        <f t="shared" si="35"/>
        <v>3.5254365844540995E-2</v>
      </c>
      <c r="T248" s="107">
        <f t="shared" si="34"/>
        <v>1</v>
      </c>
      <c r="V248" s="91"/>
      <c r="W248" s="91"/>
      <c r="X248" s="91"/>
      <c r="Y248" s="91"/>
      <c r="Z248" s="91"/>
      <c r="AA248" s="91"/>
    </row>
    <row r="249" spans="3:27" x14ac:dyDescent="0.25">
      <c r="C249" s="95">
        <v>43524</v>
      </c>
      <c r="D249" s="95">
        <v>43529</v>
      </c>
      <c r="E249" s="91"/>
      <c r="F249" s="91">
        <v>2202</v>
      </c>
      <c r="G249" s="91"/>
      <c r="H249" s="96" t="s">
        <v>501</v>
      </c>
      <c r="I249" s="97">
        <v>41002593</v>
      </c>
      <c r="J249" s="91" t="s">
        <v>240</v>
      </c>
      <c r="K249" s="94">
        <v>3336</v>
      </c>
      <c r="L249" s="104">
        <f t="shared" si="27"/>
        <v>3</v>
      </c>
      <c r="M249" s="105" t="str">
        <f t="shared" si="28"/>
        <v>T1</v>
      </c>
      <c r="N249" s="93">
        <f t="shared" si="29"/>
        <v>5</v>
      </c>
      <c r="O249" s="106">
        <f t="shared" si="30"/>
        <v>16680</v>
      </c>
      <c r="P249" s="93" t="str">
        <f t="shared" si="31"/>
        <v>Dins Periode Legal</v>
      </c>
      <c r="Q249" s="93" t="str">
        <f t="shared" si="32"/>
        <v>T1 - Dins Periode Legal</v>
      </c>
      <c r="R249" s="93" t="str">
        <f t="shared" si="33"/>
        <v>T1 - Import Total</v>
      </c>
      <c r="S249" s="110">
        <f t="shared" si="35"/>
        <v>7.6012334596271242E-2</v>
      </c>
      <c r="T249" s="107">
        <f t="shared" si="34"/>
        <v>1</v>
      </c>
      <c r="V249" s="91"/>
      <c r="W249" s="91"/>
      <c r="X249" s="91"/>
      <c r="Y249" s="91"/>
      <c r="Z249" s="91"/>
      <c r="AA249" s="91"/>
    </row>
    <row r="250" spans="3:27" x14ac:dyDescent="0.25">
      <c r="C250" s="95">
        <v>43528</v>
      </c>
      <c r="D250" s="95">
        <v>43528</v>
      </c>
      <c r="E250" s="91"/>
      <c r="F250" s="91">
        <v>370</v>
      </c>
      <c r="G250" s="91"/>
      <c r="H250" s="96"/>
      <c r="I250" s="97">
        <v>41002966</v>
      </c>
      <c r="J250" s="91" t="s">
        <v>213</v>
      </c>
      <c r="K250" s="94">
        <v>912.76</v>
      </c>
      <c r="L250" s="104">
        <f t="shared" si="27"/>
        <v>3</v>
      </c>
      <c r="M250" s="105" t="str">
        <f t="shared" si="28"/>
        <v>T1</v>
      </c>
      <c r="N250" s="93">
        <f t="shared" si="29"/>
        <v>0</v>
      </c>
      <c r="O250" s="106">
        <f t="shared" si="30"/>
        <v>0</v>
      </c>
      <c r="P250" s="93" t="str">
        <f t="shared" si="31"/>
        <v>Dins Periode Legal</v>
      </c>
      <c r="Q250" s="93" t="str">
        <f t="shared" si="32"/>
        <v>T1 - Dins Periode Legal</v>
      </c>
      <c r="R250" s="93" t="str">
        <f t="shared" si="33"/>
        <v>T1 - Import Total</v>
      </c>
      <c r="S250" s="110">
        <f t="shared" si="35"/>
        <v>0</v>
      </c>
      <c r="T250" s="107">
        <f t="shared" si="34"/>
        <v>1</v>
      </c>
      <c r="V250" s="91"/>
      <c r="W250" s="91"/>
      <c r="X250" s="91"/>
      <c r="Y250" s="91"/>
      <c r="Z250" s="91"/>
      <c r="AA250" s="91"/>
    </row>
    <row r="251" spans="3:27" x14ac:dyDescent="0.25">
      <c r="C251" s="95">
        <v>43528</v>
      </c>
      <c r="D251" s="95">
        <v>43531</v>
      </c>
      <c r="E251" s="91"/>
      <c r="F251" s="91">
        <v>2228</v>
      </c>
      <c r="G251" s="91"/>
      <c r="H251" s="96"/>
      <c r="I251" s="97">
        <v>41000860</v>
      </c>
      <c r="J251" s="91" t="s">
        <v>132</v>
      </c>
      <c r="K251" s="94">
        <v>139.04</v>
      </c>
      <c r="L251" s="104">
        <f t="shared" si="27"/>
        <v>3</v>
      </c>
      <c r="M251" s="105" t="str">
        <f t="shared" si="28"/>
        <v>T1</v>
      </c>
      <c r="N251" s="93">
        <f t="shared" si="29"/>
        <v>3</v>
      </c>
      <c r="O251" s="106">
        <f t="shared" si="30"/>
        <v>417.12</v>
      </c>
      <c r="P251" s="93" t="str">
        <f t="shared" si="31"/>
        <v>Dins Periode Legal</v>
      </c>
      <c r="Q251" s="93" t="str">
        <f t="shared" si="32"/>
        <v>T1 - Dins Periode Legal</v>
      </c>
      <c r="R251" s="93" t="str">
        <f t="shared" si="33"/>
        <v>T1 - Import Total</v>
      </c>
      <c r="S251" s="110">
        <f t="shared" si="35"/>
        <v>1.9008552162348116E-3</v>
      </c>
      <c r="T251" s="107">
        <f t="shared" si="34"/>
        <v>1</v>
      </c>
      <c r="V251" s="91"/>
      <c r="W251" s="91"/>
      <c r="X251" s="91"/>
      <c r="Y251" s="91"/>
      <c r="Z251" s="91"/>
      <c r="AA251" s="91"/>
    </row>
    <row r="252" spans="3:27" x14ac:dyDescent="0.25">
      <c r="C252" s="95">
        <v>43530</v>
      </c>
      <c r="D252" s="95">
        <v>43530</v>
      </c>
      <c r="E252" s="91"/>
      <c r="F252" s="91">
        <v>2212</v>
      </c>
      <c r="G252" s="91"/>
      <c r="H252" s="96" t="s">
        <v>502</v>
      </c>
      <c r="I252" s="97">
        <v>41010010</v>
      </c>
      <c r="J252" s="91" t="s">
        <v>220</v>
      </c>
      <c r="K252" s="94">
        <v>28.35</v>
      </c>
      <c r="L252" s="104">
        <f t="shared" si="27"/>
        <v>3</v>
      </c>
      <c r="M252" s="105" t="str">
        <f t="shared" si="28"/>
        <v>T1</v>
      </c>
      <c r="N252" s="93">
        <f t="shared" si="29"/>
        <v>0</v>
      </c>
      <c r="O252" s="106">
        <f t="shared" si="30"/>
        <v>0</v>
      </c>
      <c r="P252" s="93" t="str">
        <f t="shared" si="31"/>
        <v>Dins Periode Legal</v>
      </c>
      <c r="Q252" s="93" t="str">
        <f t="shared" si="32"/>
        <v>T1 - Dins Periode Legal</v>
      </c>
      <c r="R252" s="93" t="str">
        <f t="shared" si="33"/>
        <v>T1 - Import Total</v>
      </c>
      <c r="S252" s="110">
        <f t="shared" si="35"/>
        <v>0</v>
      </c>
      <c r="T252" s="107">
        <f t="shared" si="34"/>
        <v>1</v>
      </c>
      <c r="V252" s="91"/>
      <c r="W252" s="91"/>
      <c r="X252" s="91"/>
      <c r="Y252" s="91"/>
      <c r="Z252" s="91"/>
      <c r="AA252" s="91"/>
    </row>
    <row r="253" spans="3:27" x14ac:dyDescent="0.25">
      <c r="C253" s="95">
        <v>43530</v>
      </c>
      <c r="D253" s="95">
        <v>43530</v>
      </c>
      <c r="E253" s="91"/>
      <c r="F253" s="91">
        <v>2219</v>
      </c>
      <c r="G253" s="91"/>
      <c r="H253" s="96" t="s">
        <v>503</v>
      </c>
      <c r="I253" s="97">
        <v>41010031</v>
      </c>
      <c r="J253" s="91" t="s">
        <v>409</v>
      </c>
      <c r="K253" s="94">
        <v>5</v>
      </c>
      <c r="L253" s="104">
        <f t="shared" si="27"/>
        <v>3</v>
      </c>
      <c r="M253" s="105" t="str">
        <f t="shared" si="28"/>
        <v>T1</v>
      </c>
      <c r="N253" s="93">
        <f t="shared" si="29"/>
        <v>0</v>
      </c>
      <c r="O253" s="106">
        <f t="shared" si="30"/>
        <v>0</v>
      </c>
      <c r="P253" s="93" t="str">
        <f t="shared" si="31"/>
        <v>Dins Periode Legal</v>
      </c>
      <c r="Q253" s="93" t="str">
        <f t="shared" si="32"/>
        <v>T1 - Dins Periode Legal</v>
      </c>
      <c r="R253" s="93" t="str">
        <f t="shared" si="33"/>
        <v>T1 - Import Total</v>
      </c>
      <c r="S253" s="110">
        <f t="shared" si="35"/>
        <v>0</v>
      </c>
      <c r="T253" s="107">
        <f t="shared" si="34"/>
        <v>1</v>
      </c>
      <c r="V253" s="91"/>
      <c r="W253" s="91"/>
      <c r="X253" s="91"/>
      <c r="Y253" s="91"/>
      <c r="Z253" s="91"/>
      <c r="AA253" s="91"/>
    </row>
    <row r="254" spans="3:27" x14ac:dyDescent="0.25">
      <c r="C254" s="95">
        <v>43530</v>
      </c>
      <c r="D254" s="95">
        <v>43535</v>
      </c>
      <c r="E254" s="91"/>
      <c r="F254" s="91">
        <v>2250</v>
      </c>
      <c r="G254" s="91"/>
      <c r="H254" s="96"/>
      <c r="I254" s="97">
        <v>40001180</v>
      </c>
      <c r="J254" s="91" t="s">
        <v>507</v>
      </c>
      <c r="K254" s="94">
        <v>5009.32</v>
      </c>
      <c r="L254" s="104">
        <f t="shared" si="27"/>
        <v>3</v>
      </c>
      <c r="M254" s="105" t="str">
        <f t="shared" si="28"/>
        <v>T1</v>
      </c>
      <c r="N254" s="93">
        <f t="shared" si="29"/>
        <v>5</v>
      </c>
      <c r="O254" s="106">
        <f t="shared" si="30"/>
        <v>25046.6</v>
      </c>
      <c r="P254" s="93" t="str">
        <f t="shared" si="31"/>
        <v>Dins Periode Legal</v>
      </c>
      <c r="Q254" s="93" t="str">
        <f t="shared" si="32"/>
        <v>T1 - Dins Periode Legal</v>
      </c>
      <c r="R254" s="93" t="str">
        <f t="shared" si="33"/>
        <v>T1 - Import Total</v>
      </c>
      <c r="S254" s="110">
        <f t="shared" si="35"/>
        <v>0.11413972060545367</v>
      </c>
      <c r="T254" s="107">
        <f t="shared" si="34"/>
        <v>1</v>
      </c>
      <c r="V254" s="91"/>
      <c r="W254" s="91"/>
      <c r="X254" s="91"/>
      <c r="Y254" s="91"/>
      <c r="Z254" s="91"/>
      <c r="AA254" s="91"/>
    </row>
    <row r="255" spans="3:27" x14ac:dyDescent="0.25">
      <c r="C255" s="95">
        <v>43530</v>
      </c>
      <c r="D255" s="95">
        <v>43543</v>
      </c>
      <c r="E255" s="91"/>
      <c r="F255" s="91">
        <v>2342</v>
      </c>
      <c r="G255" s="91"/>
      <c r="H255" s="96"/>
      <c r="I255" s="97">
        <v>41000060</v>
      </c>
      <c r="J255" s="91" t="s">
        <v>530</v>
      </c>
      <c r="K255" s="94">
        <v>964.13</v>
      </c>
      <c r="L255" s="104">
        <f t="shared" si="27"/>
        <v>3</v>
      </c>
      <c r="M255" s="105" t="str">
        <f t="shared" si="28"/>
        <v>T1</v>
      </c>
      <c r="N255" s="93">
        <f t="shared" si="29"/>
        <v>13</v>
      </c>
      <c r="O255" s="106">
        <f t="shared" si="30"/>
        <v>12533.69</v>
      </c>
      <c r="P255" s="93" t="str">
        <f t="shared" si="31"/>
        <v>Dins Periode Legal</v>
      </c>
      <c r="Q255" s="93" t="str">
        <f t="shared" si="32"/>
        <v>T1 - Dins Periode Legal</v>
      </c>
      <c r="R255" s="93" t="str">
        <f t="shared" si="33"/>
        <v>T1 - Import Total</v>
      </c>
      <c r="S255" s="110">
        <f t="shared" si="35"/>
        <v>5.71172085135455E-2</v>
      </c>
      <c r="T255" s="107">
        <f t="shared" si="34"/>
        <v>1</v>
      </c>
      <c r="V255" s="91"/>
      <c r="W255" s="91"/>
      <c r="X255" s="91"/>
      <c r="Y255" s="91"/>
      <c r="Z255" s="91"/>
      <c r="AA255" s="91"/>
    </row>
    <row r="256" spans="3:27" x14ac:dyDescent="0.25">
      <c r="C256" s="95">
        <v>43531</v>
      </c>
      <c r="D256" s="95">
        <v>43531</v>
      </c>
      <c r="E256" s="91"/>
      <c r="F256" s="91">
        <v>2232</v>
      </c>
      <c r="G256" s="91"/>
      <c r="H256" s="96"/>
      <c r="I256" s="97">
        <v>40001160</v>
      </c>
      <c r="J256" s="91" t="s">
        <v>505</v>
      </c>
      <c r="K256" s="94">
        <v>370.26</v>
      </c>
      <c r="L256" s="104">
        <f t="shared" si="27"/>
        <v>3</v>
      </c>
      <c r="M256" s="105" t="str">
        <f t="shared" si="28"/>
        <v>T1</v>
      </c>
      <c r="N256" s="93">
        <f t="shared" si="29"/>
        <v>0</v>
      </c>
      <c r="O256" s="106">
        <f t="shared" si="30"/>
        <v>0</v>
      </c>
      <c r="P256" s="93" t="str">
        <f t="shared" si="31"/>
        <v>Dins Periode Legal</v>
      </c>
      <c r="Q256" s="93" t="str">
        <f t="shared" si="32"/>
        <v>T1 - Dins Periode Legal</v>
      </c>
      <c r="R256" s="93" t="str">
        <f t="shared" si="33"/>
        <v>T1 - Import Total</v>
      </c>
      <c r="S256" s="110">
        <f t="shared" si="35"/>
        <v>0</v>
      </c>
      <c r="T256" s="107">
        <f t="shared" si="34"/>
        <v>1</v>
      </c>
      <c r="V256" s="91"/>
      <c r="W256" s="91"/>
      <c r="X256" s="91"/>
      <c r="Y256" s="91"/>
      <c r="Z256" s="91"/>
      <c r="AA256" s="91"/>
    </row>
    <row r="257" spans="3:27" x14ac:dyDescent="0.25">
      <c r="C257" s="95">
        <v>43531</v>
      </c>
      <c r="D257" s="95">
        <v>43536</v>
      </c>
      <c r="E257" s="91"/>
      <c r="F257" s="91">
        <v>2273</v>
      </c>
      <c r="G257" s="91"/>
      <c r="H257" s="96"/>
      <c r="I257" s="97">
        <v>41000001</v>
      </c>
      <c r="J257" s="91" t="s">
        <v>88</v>
      </c>
      <c r="K257" s="94">
        <v>9.68</v>
      </c>
      <c r="L257" s="104">
        <f t="shared" si="27"/>
        <v>3</v>
      </c>
      <c r="M257" s="105" t="str">
        <f t="shared" si="28"/>
        <v>T1</v>
      </c>
      <c r="N257" s="93">
        <f t="shared" si="29"/>
        <v>5</v>
      </c>
      <c r="O257" s="106">
        <f t="shared" si="30"/>
        <v>48.4</v>
      </c>
      <c r="P257" s="93" t="str">
        <f t="shared" si="31"/>
        <v>Dins Periode Legal</v>
      </c>
      <c r="Q257" s="93" t="str">
        <f t="shared" si="32"/>
        <v>T1 - Dins Periode Legal</v>
      </c>
      <c r="R257" s="93" t="str">
        <f t="shared" si="33"/>
        <v>T1 - Import Total</v>
      </c>
      <c r="S257" s="110">
        <f t="shared" si="35"/>
        <v>2.2056336897239377E-4</v>
      </c>
      <c r="T257" s="107">
        <f t="shared" si="34"/>
        <v>1</v>
      </c>
      <c r="V257" s="91"/>
      <c r="W257" s="91"/>
      <c r="X257" s="91"/>
      <c r="Y257" s="91"/>
      <c r="Z257" s="91"/>
      <c r="AA257" s="91"/>
    </row>
    <row r="258" spans="3:27" x14ac:dyDescent="0.25">
      <c r="C258" s="95">
        <v>43536</v>
      </c>
      <c r="D258" s="95">
        <v>43536</v>
      </c>
      <c r="E258" s="91"/>
      <c r="F258" s="91">
        <v>2271</v>
      </c>
      <c r="G258" s="91"/>
      <c r="H258" s="96"/>
      <c r="I258" s="97">
        <v>41000166</v>
      </c>
      <c r="J258" s="91" t="s">
        <v>33</v>
      </c>
      <c r="K258" s="94">
        <v>373.77</v>
      </c>
      <c r="L258" s="104">
        <f t="shared" si="27"/>
        <v>3</v>
      </c>
      <c r="M258" s="105" t="str">
        <f t="shared" si="28"/>
        <v>T1</v>
      </c>
      <c r="N258" s="93">
        <f t="shared" si="29"/>
        <v>0</v>
      </c>
      <c r="O258" s="106">
        <f t="shared" si="30"/>
        <v>0</v>
      </c>
      <c r="P258" s="93" t="str">
        <f t="shared" si="31"/>
        <v>Dins Periode Legal</v>
      </c>
      <c r="Q258" s="93" t="str">
        <f t="shared" si="32"/>
        <v>T1 - Dins Periode Legal</v>
      </c>
      <c r="R258" s="93" t="str">
        <f t="shared" si="33"/>
        <v>T1 - Import Total</v>
      </c>
      <c r="S258" s="110">
        <f t="shared" si="35"/>
        <v>0</v>
      </c>
      <c r="T258" s="107">
        <f t="shared" si="34"/>
        <v>1</v>
      </c>
      <c r="V258" s="91"/>
      <c r="W258" s="91"/>
      <c r="X258" s="91"/>
      <c r="Y258" s="91"/>
      <c r="Z258" s="91"/>
      <c r="AA258" s="91"/>
    </row>
    <row r="259" spans="3:27" x14ac:dyDescent="0.25">
      <c r="C259" s="95">
        <v>43543</v>
      </c>
      <c r="D259" s="95">
        <v>43543</v>
      </c>
      <c r="E259" s="91"/>
      <c r="F259" s="91">
        <v>2340</v>
      </c>
      <c r="G259" s="91"/>
      <c r="H259" s="96"/>
      <c r="I259" s="97">
        <v>41008151</v>
      </c>
      <c r="J259" s="91" t="s">
        <v>13</v>
      </c>
      <c r="K259" s="94">
        <v>35.79</v>
      </c>
      <c r="L259" s="104">
        <f t="shared" si="27"/>
        <v>3</v>
      </c>
      <c r="M259" s="105" t="str">
        <f t="shared" si="28"/>
        <v>T1</v>
      </c>
      <c r="N259" s="93">
        <f t="shared" si="29"/>
        <v>0</v>
      </c>
      <c r="O259" s="106">
        <f t="shared" si="30"/>
        <v>0</v>
      </c>
      <c r="P259" s="93" t="str">
        <f t="shared" si="31"/>
        <v>Dins Periode Legal</v>
      </c>
      <c r="Q259" s="93" t="str">
        <f t="shared" si="32"/>
        <v>T1 - Dins Periode Legal</v>
      </c>
      <c r="R259" s="93" t="str">
        <f t="shared" si="33"/>
        <v>T1 - Import Total</v>
      </c>
      <c r="S259" s="110">
        <f t="shared" si="35"/>
        <v>0</v>
      </c>
      <c r="T259" s="107">
        <f t="shared" si="34"/>
        <v>1</v>
      </c>
      <c r="V259" s="91"/>
      <c r="W259" s="91"/>
      <c r="X259" s="91"/>
      <c r="Y259" s="91"/>
      <c r="Z259" s="91"/>
      <c r="AA259" s="91"/>
    </row>
    <row r="260" spans="3:27" x14ac:dyDescent="0.25">
      <c r="C260" s="95">
        <v>43545</v>
      </c>
      <c r="D260" s="95">
        <v>43545</v>
      </c>
      <c r="E260" s="91"/>
      <c r="F260" s="91">
        <v>2367</v>
      </c>
      <c r="G260" s="91"/>
      <c r="H260" s="96" t="s">
        <v>532</v>
      </c>
      <c r="I260" s="97">
        <v>41010023</v>
      </c>
      <c r="J260" s="91" t="s">
        <v>533</v>
      </c>
      <c r="K260" s="94">
        <v>80.209999999999994</v>
      </c>
      <c r="L260" s="104">
        <f t="shared" si="27"/>
        <v>3</v>
      </c>
      <c r="M260" s="105" t="str">
        <f t="shared" si="28"/>
        <v>T1</v>
      </c>
      <c r="N260" s="93">
        <f t="shared" si="29"/>
        <v>0</v>
      </c>
      <c r="O260" s="106">
        <f t="shared" si="30"/>
        <v>0</v>
      </c>
      <c r="P260" s="93" t="str">
        <f t="shared" si="31"/>
        <v>Dins Periode Legal</v>
      </c>
      <c r="Q260" s="93" t="str">
        <f t="shared" si="32"/>
        <v>T1 - Dins Periode Legal</v>
      </c>
      <c r="R260" s="93" t="str">
        <f t="shared" si="33"/>
        <v>T1 - Import Total</v>
      </c>
      <c r="S260" s="110">
        <f t="shared" si="35"/>
        <v>0</v>
      </c>
      <c r="T260" s="107">
        <f t="shared" si="34"/>
        <v>1</v>
      </c>
      <c r="V260" s="91"/>
      <c r="W260" s="91"/>
      <c r="X260" s="91"/>
      <c r="Y260" s="91"/>
      <c r="Z260" s="91"/>
      <c r="AA260" s="91"/>
    </row>
    <row r="261" spans="3:27" x14ac:dyDescent="0.25">
      <c r="C261" s="95">
        <v>43546</v>
      </c>
      <c r="D261" s="95">
        <v>43553</v>
      </c>
      <c r="E261" s="91"/>
      <c r="F261" s="91">
        <v>2479</v>
      </c>
      <c r="G261" s="91"/>
      <c r="H261" s="96"/>
      <c r="I261" s="97">
        <v>41008640</v>
      </c>
      <c r="J261" s="91" t="s">
        <v>218</v>
      </c>
      <c r="K261" s="94">
        <v>529.96</v>
      </c>
      <c r="L261" s="104">
        <f t="shared" si="27"/>
        <v>3</v>
      </c>
      <c r="M261" s="105" t="str">
        <f t="shared" si="28"/>
        <v>T1</v>
      </c>
      <c r="N261" s="93">
        <f t="shared" si="29"/>
        <v>7</v>
      </c>
      <c r="O261" s="106">
        <f t="shared" si="30"/>
        <v>3709.7200000000003</v>
      </c>
      <c r="P261" s="93" t="str">
        <f t="shared" si="31"/>
        <v>Dins Periode Legal</v>
      </c>
      <c r="Q261" s="93" t="str">
        <f t="shared" si="32"/>
        <v>T1 - Dins Periode Legal</v>
      </c>
      <c r="R261" s="93" t="str">
        <f t="shared" si="33"/>
        <v>T1 - Import Total</v>
      </c>
      <c r="S261" s="110">
        <f t="shared" si="35"/>
        <v>1.690554423851795E-2</v>
      </c>
      <c r="T261" s="107">
        <f t="shared" si="34"/>
        <v>1</v>
      </c>
      <c r="V261" s="91"/>
      <c r="W261" s="91"/>
      <c r="X261" s="91"/>
      <c r="Y261" s="91"/>
      <c r="Z261" s="91"/>
      <c r="AA261" s="91"/>
    </row>
    <row r="262" spans="3:27" x14ac:dyDescent="0.25">
      <c r="C262" s="95">
        <v>43550</v>
      </c>
      <c r="D262" s="95">
        <v>43550</v>
      </c>
      <c r="E262" s="91"/>
      <c r="F262" s="91">
        <v>2421</v>
      </c>
      <c r="G262" s="91"/>
      <c r="H262" s="96"/>
      <c r="I262" s="97">
        <v>41007800</v>
      </c>
      <c r="J262" s="91" t="s">
        <v>535</v>
      </c>
      <c r="K262" s="94">
        <v>207.14</v>
      </c>
      <c r="L262" s="104">
        <f t="shared" si="27"/>
        <v>3</v>
      </c>
      <c r="M262" s="105" t="str">
        <f t="shared" si="28"/>
        <v>T1</v>
      </c>
      <c r="N262" s="93">
        <f t="shared" si="29"/>
        <v>0</v>
      </c>
      <c r="O262" s="106">
        <f t="shared" si="30"/>
        <v>0</v>
      </c>
      <c r="P262" s="93" t="str">
        <f t="shared" si="31"/>
        <v>Dins Periode Legal</v>
      </c>
      <c r="Q262" s="93" t="str">
        <f t="shared" si="32"/>
        <v>T1 - Dins Periode Legal</v>
      </c>
      <c r="R262" s="93" t="str">
        <f t="shared" si="33"/>
        <v>T1 - Import Total</v>
      </c>
      <c r="S262" s="110">
        <f t="shared" si="35"/>
        <v>0</v>
      </c>
      <c r="T262" s="107">
        <f t="shared" si="34"/>
        <v>1</v>
      </c>
      <c r="V262" s="91"/>
      <c r="W262" s="91"/>
      <c r="X262" s="91"/>
      <c r="Y262" s="91"/>
      <c r="Z262" s="91"/>
      <c r="AA262" s="91"/>
    </row>
    <row r="263" spans="3:27" x14ac:dyDescent="0.25">
      <c r="C263" s="95">
        <v>43587</v>
      </c>
      <c r="D263" s="95">
        <v>43587</v>
      </c>
      <c r="E263" s="91"/>
      <c r="F263" s="91">
        <v>4442</v>
      </c>
      <c r="G263" s="91"/>
      <c r="H263" s="96" t="s">
        <v>756</v>
      </c>
      <c r="I263" s="97">
        <v>40001550</v>
      </c>
      <c r="J263" s="91" t="s">
        <v>21</v>
      </c>
      <c r="K263" s="94">
        <v>22.95</v>
      </c>
      <c r="L263" s="104">
        <f t="shared" ref="L263:L326" si="36">IF(D263="","",MONTH(D263))</f>
        <v>5</v>
      </c>
      <c r="M263" s="105" t="str">
        <f t="shared" ref="M263:M326" si="37">IF(L263="","",VLOOKUP(L263,$AJ$8:$AK$19,2,FALSE))</f>
        <v>T2</v>
      </c>
      <c r="N263" s="93">
        <f t="shared" ref="N263:N326" si="38">IF(D263="",0,D263-C263)</f>
        <v>0</v>
      </c>
      <c r="O263" s="106">
        <f t="shared" ref="O263:O326" si="39">K263*N263</f>
        <v>0</v>
      </c>
      <c r="P263" s="93" t="str">
        <f t="shared" ref="P263:P326" si="40">IF(N263&lt;=30,"Dins Periode Legal","Fora Periode Legal")</f>
        <v>Dins Periode Legal</v>
      </c>
      <c r="Q263" s="93" t="str">
        <f t="shared" ref="Q263:Q326" si="41">CONCATENATE($M263," - ",P263)</f>
        <v>T2 - Dins Periode Legal</v>
      </c>
      <c r="R263" s="93" t="str">
        <f t="shared" ref="R263:R326" si="42">CONCATENATE($M263," - Import Total")</f>
        <v>T2 - Import Total</v>
      </c>
      <c r="S263" s="110">
        <f t="shared" si="35"/>
        <v>0</v>
      </c>
      <c r="T263" s="107">
        <f t="shared" ref="T263:T326" si="43">IF(L263="",0,1)</f>
        <v>1</v>
      </c>
      <c r="V263" s="91"/>
      <c r="W263" s="91"/>
      <c r="X263" s="91"/>
      <c r="Y263" s="91"/>
      <c r="Z263" s="91"/>
      <c r="AA263" s="91"/>
    </row>
    <row r="264" spans="3:27" x14ac:dyDescent="0.25">
      <c r="C264" s="95">
        <v>43591</v>
      </c>
      <c r="D264" s="95">
        <v>43591</v>
      </c>
      <c r="E264" s="91"/>
      <c r="F264" s="91">
        <v>4477</v>
      </c>
      <c r="G264" s="91"/>
      <c r="H264" s="96" t="s">
        <v>757</v>
      </c>
      <c r="I264" s="97">
        <v>41002169</v>
      </c>
      <c r="J264" s="91" t="s">
        <v>113</v>
      </c>
      <c r="K264" s="94">
        <v>59.95</v>
      </c>
      <c r="L264" s="104">
        <f t="shared" si="36"/>
        <v>5</v>
      </c>
      <c r="M264" s="105" t="str">
        <f t="shared" si="37"/>
        <v>T2</v>
      </c>
      <c r="N264" s="93">
        <f t="shared" si="38"/>
        <v>0</v>
      </c>
      <c r="O264" s="106">
        <f t="shared" si="39"/>
        <v>0</v>
      </c>
      <c r="P264" s="93" t="str">
        <f t="shared" si="40"/>
        <v>Dins Periode Legal</v>
      </c>
      <c r="Q264" s="93" t="str">
        <f t="shared" si="41"/>
        <v>T2 - Dins Periode Legal</v>
      </c>
      <c r="R264" s="93" t="str">
        <f t="shared" si="42"/>
        <v>T2 - Import Total</v>
      </c>
      <c r="S264" s="110">
        <f t="shared" ref="S264:S327" si="44">IF(M264="",0,K264/(VLOOKUP(R264,$X$9:$Y$27,2,FALSE))*N264)</f>
        <v>0</v>
      </c>
      <c r="T264" s="107">
        <f t="shared" si="43"/>
        <v>1</v>
      </c>
      <c r="V264" s="91"/>
      <c r="W264" s="91"/>
      <c r="X264" s="91"/>
      <c r="Y264" s="91"/>
      <c r="Z264" s="91"/>
      <c r="AA264" s="91"/>
    </row>
    <row r="265" spans="3:27" x14ac:dyDescent="0.25">
      <c r="C265" s="95">
        <v>43601</v>
      </c>
      <c r="D265" s="95">
        <v>43601</v>
      </c>
      <c r="E265" s="91"/>
      <c r="F265" s="91">
        <v>4671</v>
      </c>
      <c r="G265" s="91"/>
      <c r="H265" s="96" t="s">
        <v>758</v>
      </c>
      <c r="I265" s="97">
        <v>41001712</v>
      </c>
      <c r="J265" s="91" t="s">
        <v>759</v>
      </c>
      <c r="K265" s="94">
        <v>73</v>
      </c>
      <c r="L265" s="104">
        <f t="shared" si="36"/>
        <v>5</v>
      </c>
      <c r="M265" s="105" t="str">
        <f t="shared" si="37"/>
        <v>T2</v>
      </c>
      <c r="N265" s="93">
        <f t="shared" si="38"/>
        <v>0</v>
      </c>
      <c r="O265" s="106">
        <f t="shared" si="39"/>
        <v>0</v>
      </c>
      <c r="P265" s="93" t="str">
        <f t="shared" si="40"/>
        <v>Dins Periode Legal</v>
      </c>
      <c r="Q265" s="93" t="str">
        <f t="shared" si="41"/>
        <v>T2 - Dins Periode Legal</v>
      </c>
      <c r="R265" s="93" t="str">
        <f t="shared" si="42"/>
        <v>T2 - Import Total</v>
      </c>
      <c r="S265" s="110">
        <f t="shared" si="44"/>
        <v>0</v>
      </c>
      <c r="T265" s="107">
        <f t="shared" si="43"/>
        <v>1</v>
      </c>
      <c r="V265" s="91"/>
      <c r="W265" s="91"/>
      <c r="X265" s="91"/>
      <c r="Y265" s="91"/>
      <c r="Z265" s="91"/>
      <c r="AA265" s="91"/>
    </row>
    <row r="266" spans="3:27" x14ac:dyDescent="0.25">
      <c r="C266" s="95">
        <v>43606</v>
      </c>
      <c r="D266" s="95">
        <v>43606</v>
      </c>
      <c r="E266" s="91"/>
      <c r="F266" s="91">
        <v>4712</v>
      </c>
      <c r="G266" s="91"/>
      <c r="H266" s="96" t="s">
        <v>760</v>
      </c>
      <c r="I266" s="97">
        <v>41010031</v>
      </c>
      <c r="J266" s="91" t="s">
        <v>409</v>
      </c>
      <c r="K266" s="94">
        <v>40.1</v>
      </c>
      <c r="L266" s="104">
        <f t="shared" si="36"/>
        <v>5</v>
      </c>
      <c r="M266" s="105" t="str">
        <f t="shared" si="37"/>
        <v>T2</v>
      </c>
      <c r="N266" s="93">
        <f t="shared" si="38"/>
        <v>0</v>
      </c>
      <c r="O266" s="106">
        <f t="shared" si="39"/>
        <v>0</v>
      </c>
      <c r="P266" s="93" t="str">
        <f t="shared" si="40"/>
        <v>Dins Periode Legal</v>
      </c>
      <c r="Q266" s="93" t="str">
        <f t="shared" si="41"/>
        <v>T2 - Dins Periode Legal</v>
      </c>
      <c r="R266" s="93" t="str">
        <f t="shared" si="42"/>
        <v>T2 - Import Total</v>
      </c>
      <c r="S266" s="110">
        <f t="shared" si="44"/>
        <v>0</v>
      </c>
      <c r="T266" s="107">
        <f t="shared" si="43"/>
        <v>1</v>
      </c>
      <c r="V266" s="91"/>
      <c r="W266" s="91"/>
      <c r="X266" s="91"/>
      <c r="Y266" s="91"/>
      <c r="Z266" s="91"/>
      <c r="AA266" s="91"/>
    </row>
    <row r="267" spans="3:27" x14ac:dyDescent="0.25">
      <c r="C267" s="95">
        <v>43606</v>
      </c>
      <c r="D267" s="95">
        <v>43606</v>
      </c>
      <c r="E267" s="91"/>
      <c r="F267" s="91">
        <v>3851</v>
      </c>
      <c r="G267" s="91"/>
      <c r="H267" s="96" t="s">
        <v>761</v>
      </c>
      <c r="I267" s="97">
        <v>41001451</v>
      </c>
      <c r="J267" s="91" t="s">
        <v>762</v>
      </c>
      <c r="K267" s="94">
        <v>457.22</v>
      </c>
      <c r="L267" s="104">
        <f t="shared" si="36"/>
        <v>5</v>
      </c>
      <c r="M267" s="105" t="str">
        <f t="shared" si="37"/>
        <v>T2</v>
      </c>
      <c r="N267" s="93">
        <f t="shared" si="38"/>
        <v>0</v>
      </c>
      <c r="O267" s="106">
        <f t="shared" si="39"/>
        <v>0</v>
      </c>
      <c r="P267" s="93" t="str">
        <f t="shared" si="40"/>
        <v>Dins Periode Legal</v>
      </c>
      <c r="Q267" s="93" t="str">
        <f t="shared" si="41"/>
        <v>T2 - Dins Periode Legal</v>
      </c>
      <c r="R267" s="93" t="str">
        <f t="shared" si="42"/>
        <v>T2 - Import Total</v>
      </c>
      <c r="S267" s="110">
        <f t="shared" si="44"/>
        <v>0</v>
      </c>
      <c r="T267" s="107">
        <f t="shared" si="43"/>
        <v>1</v>
      </c>
      <c r="V267" s="91"/>
      <c r="W267" s="91"/>
      <c r="X267" s="91"/>
      <c r="Y267" s="91"/>
      <c r="Z267" s="91"/>
      <c r="AA267" s="91"/>
    </row>
    <row r="268" spans="3:27" x14ac:dyDescent="0.25">
      <c r="C268" s="95">
        <v>43617</v>
      </c>
      <c r="D268" s="95">
        <v>43617</v>
      </c>
      <c r="E268" s="91"/>
      <c r="F268" s="91">
        <v>5293</v>
      </c>
      <c r="G268" s="91"/>
      <c r="H268" s="96" t="s">
        <v>763</v>
      </c>
      <c r="I268" s="97">
        <v>41002901</v>
      </c>
      <c r="J268" s="91" t="s">
        <v>161</v>
      </c>
      <c r="K268" s="94">
        <v>890.56</v>
      </c>
      <c r="L268" s="104">
        <f t="shared" si="36"/>
        <v>6</v>
      </c>
      <c r="M268" s="105" t="str">
        <f t="shared" si="37"/>
        <v>T2</v>
      </c>
      <c r="N268" s="93">
        <f t="shared" si="38"/>
        <v>0</v>
      </c>
      <c r="O268" s="106">
        <f t="shared" si="39"/>
        <v>0</v>
      </c>
      <c r="P268" s="93" t="str">
        <f t="shared" si="40"/>
        <v>Dins Periode Legal</v>
      </c>
      <c r="Q268" s="93" t="str">
        <f t="shared" si="41"/>
        <v>T2 - Dins Periode Legal</v>
      </c>
      <c r="R268" s="93" t="str">
        <f t="shared" si="42"/>
        <v>T2 - Import Total</v>
      </c>
      <c r="S268" s="110">
        <f t="shared" si="44"/>
        <v>0</v>
      </c>
      <c r="T268" s="107">
        <f t="shared" si="43"/>
        <v>1</v>
      </c>
      <c r="V268" s="91"/>
      <c r="W268" s="91"/>
      <c r="X268" s="91"/>
      <c r="Y268" s="91"/>
      <c r="Z268" s="91"/>
      <c r="AA268" s="91"/>
    </row>
    <row r="269" spans="3:27" x14ac:dyDescent="0.25">
      <c r="C269" s="95">
        <v>43621</v>
      </c>
      <c r="D269" s="95">
        <v>43621</v>
      </c>
      <c r="E269" s="91"/>
      <c r="F269" s="91">
        <v>5490</v>
      </c>
      <c r="G269" s="91"/>
      <c r="H269" s="96" t="s">
        <v>764</v>
      </c>
      <c r="I269" s="97">
        <v>41010023</v>
      </c>
      <c r="J269" s="91" t="s">
        <v>533</v>
      </c>
      <c r="K269" s="94">
        <v>8.4</v>
      </c>
      <c r="L269" s="104">
        <f t="shared" si="36"/>
        <v>6</v>
      </c>
      <c r="M269" s="105" t="str">
        <f t="shared" si="37"/>
        <v>T2</v>
      </c>
      <c r="N269" s="93">
        <f t="shared" si="38"/>
        <v>0</v>
      </c>
      <c r="O269" s="106">
        <f t="shared" si="39"/>
        <v>0</v>
      </c>
      <c r="P269" s="93" t="str">
        <f t="shared" si="40"/>
        <v>Dins Periode Legal</v>
      </c>
      <c r="Q269" s="93" t="str">
        <f t="shared" si="41"/>
        <v>T2 - Dins Periode Legal</v>
      </c>
      <c r="R269" s="93" t="str">
        <f t="shared" si="42"/>
        <v>T2 - Import Total</v>
      </c>
      <c r="S269" s="110">
        <f t="shared" si="44"/>
        <v>0</v>
      </c>
      <c r="T269" s="107">
        <f t="shared" si="43"/>
        <v>1</v>
      </c>
      <c r="V269" s="91"/>
      <c r="W269" s="91"/>
      <c r="X269" s="91"/>
      <c r="Y269" s="91"/>
      <c r="Z269" s="91"/>
      <c r="AA269" s="91"/>
    </row>
    <row r="270" spans="3:27" x14ac:dyDescent="0.25">
      <c r="C270" s="95">
        <v>43623</v>
      </c>
      <c r="D270" s="95">
        <v>43623</v>
      </c>
      <c r="E270" s="91"/>
      <c r="F270" s="91">
        <v>5492</v>
      </c>
      <c r="G270" s="91"/>
      <c r="H270" s="96" t="s">
        <v>765</v>
      </c>
      <c r="I270" s="97">
        <v>41002445</v>
      </c>
      <c r="J270" s="91" t="s">
        <v>766</v>
      </c>
      <c r="K270" s="94">
        <v>846.99</v>
      </c>
      <c r="L270" s="104">
        <f t="shared" si="36"/>
        <v>6</v>
      </c>
      <c r="M270" s="105" t="str">
        <f t="shared" si="37"/>
        <v>T2</v>
      </c>
      <c r="N270" s="93">
        <f t="shared" si="38"/>
        <v>0</v>
      </c>
      <c r="O270" s="106">
        <f t="shared" si="39"/>
        <v>0</v>
      </c>
      <c r="P270" s="93" t="str">
        <f t="shared" si="40"/>
        <v>Dins Periode Legal</v>
      </c>
      <c r="Q270" s="93" t="str">
        <f t="shared" si="41"/>
        <v>T2 - Dins Periode Legal</v>
      </c>
      <c r="R270" s="93" t="str">
        <f t="shared" si="42"/>
        <v>T2 - Import Total</v>
      </c>
      <c r="S270" s="110">
        <f t="shared" si="44"/>
        <v>0</v>
      </c>
      <c r="T270" s="107">
        <f t="shared" si="43"/>
        <v>1</v>
      </c>
      <c r="V270" s="91"/>
      <c r="W270" s="91"/>
      <c r="X270" s="91"/>
      <c r="Y270" s="91"/>
      <c r="Z270" s="91"/>
      <c r="AA270" s="91"/>
    </row>
    <row r="271" spans="3:27" x14ac:dyDescent="0.25">
      <c r="C271" s="95">
        <v>43626</v>
      </c>
      <c r="D271" s="95">
        <v>43626</v>
      </c>
      <c r="E271" s="91"/>
      <c r="F271" s="91">
        <v>5547</v>
      </c>
      <c r="G271" s="91"/>
      <c r="H271" s="96" t="s">
        <v>767</v>
      </c>
      <c r="I271" s="97">
        <v>41010023</v>
      </c>
      <c r="J271" s="91" t="s">
        <v>533</v>
      </c>
      <c r="K271" s="94">
        <v>80.209999999999994</v>
      </c>
      <c r="L271" s="104">
        <f t="shared" si="36"/>
        <v>6</v>
      </c>
      <c r="M271" s="105" t="str">
        <f t="shared" si="37"/>
        <v>T2</v>
      </c>
      <c r="N271" s="93">
        <f t="shared" si="38"/>
        <v>0</v>
      </c>
      <c r="O271" s="106">
        <f t="shared" si="39"/>
        <v>0</v>
      </c>
      <c r="P271" s="93" t="str">
        <f t="shared" si="40"/>
        <v>Dins Periode Legal</v>
      </c>
      <c r="Q271" s="93" t="str">
        <f t="shared" si="41"/>
        <v>T2 - Dins Periode Legal</v>
      </c>
      <c r="R271" s="93" t="str">
        <f t="shared" si="42"/>
        <v>T2 - Import Total</v>
      </c>
      <c r="S271" s="110">
        <f t="shared" si="44"/>
        <v>0</v>
      </c>
      <c r="T271" s="107">
        <f t="shared" si="43"/>
        <v>1</v>
      </c>
      <c r="V271" s="91"/>
      <c r="W271" s="91"/>
      <c r="X271" s="91"/>
      <c r="Y271" s="91"/>
      <c r="Z271" s="91"/>
      <c r="AA271" s="91"/>
    </row>
    <row r="272" spans="3:27" x14ac:dyDescent="0.25">
      <c r="C272" s="95">
        <v>43629</v>
      </c>
      <c r="D272" s="95">
        <v>43629</v>
      </c>
      <c r="E272" s="91"/>
      <c r="F272" s="91">
        <v>5588</v>
      </c>
      <c r="G272" s="91"/>
      <c r="H272" s="96" t="s">
        <v>768</v>
      </c>
      <c r="I272" s="97">
        <v>41002504</v>
      </c>
      <c r="J272" s="91" t="s">
        <v>769</v>
      </c>
      <c r="K272" s="94">
        <v>104</v>
      </c>
      <c r="L272" s="104">
        <f t="shared" si="36"/>
        <v>6</v>
      </c>
      <c r="M272" s="105" t="str">
        <f t="shared" si="37"/>
        <v>T2</v>
      </c>
      <c r="N272" s="93">
        <f t="shared" si="38"/>
        <v>0</v>
      </c>
      <c r="O272" s="106">
        <f t="shared" si="39"/>
        <v>0</v>
      </c>
      <c r="P272" s="93" t="str">
        <f t="shared" si="40"/>
        <v>Dins Periode Legal</v>
      </c>
      <c r="Q272" s="93" t="str">
        <f t="shared" si="41"/>
        <v>T2 - Dins Periode Legal</v>
      </c>
      <c r="R272" s="93" t="str">
        <f t="shared" si="42"/>
        <v>T2 - Import Total</v>
      </c>
      <c r="S272" s="110">
        <f t="shared" si="44"/>
        <v>0</v>
      </c>
      <c r="T272" s="107">
        <f t="shared" si="43"/>
        <v>1</v>
      </c>
      <c r="V272" s="91"/>
      <c r="W272" s="91"/>
      <c r="X272" s="91"/>
      <c r="Y272" s="91"/>
      <c r="Z272" s="91"/>
      <c r="AA272" s="91"/>
    </row>
    <row r="273" spans="3:27" x14ac:dyDescent="0.25">
      <c r="C273" s="95">
        <v>43629</v>
      </c>
      <c r="D273" s="95">
        <v>43629</v>
      </c>
      <c r="E273" s="91"/>
      <c r="F273" s="91">
        <v>5593</v>
      </c>
      <c r="G273" s="91"/>
      <c r="H273" s="96" t="s">
        <v>770</v>
      </c>
      <c r="I273" s="97">
        <v>41010031</v>
      </c>
      <c r="J273" s="91" t="s">
        <v>409</v>
      </c>
      <c r="K273" s="94">
        <v>63.5</v>
      </c>
      <c r="L273" s="104">
        <f t="shared" si="36"/>
        <v>6</v>
      </c>
      <c r="M273" s="105" t="str">
        <f t="shared" si="37"/>
        <v>T2</v>
      </c>
      <c r="N273" s="93">
        <f t="shared" si="38"/>
        <v>0</v>
      </c>
      <c r="O273" s="106">
        <f t="shared" si="39"/>
        <v>0</v>
      </c>
      <c r="P273" s="93" t="str">
        <f t="shared" si="40"/>
        <v>Dins Periode Legal</v>
      </c>
      <c r="Q273" s="93" t="str">
        <f t="shared" si="41"/>
        <v>T2 - Dins Periode Legal</v>
      </c>
      <c r="R273" s="93" t="str">
        <f t="shared" si="42"/>
        <v>T2 - Import Total</v>
      </c>
      <c r="S273" s="110">
        <f t="shared" si="44"/>
        <v>0</v>
      </c>
      <c r="T273" s="107">
        <f t="shared" si="43"/>
        <v>1</v>
      </c>
      <c r="V273" s="91"/>
      <c r="W273" s="91"/>
      <c r="X273" s="91"/>
      <c r="Y273" s="91"/>
      <c r="Z273" s="91"/>
      <c r="AA273" s="91"/>
    </row>
    <row r="274" spans="3:27" x14ac:dyDescent="0.25">
      <c r="C274" s="95">
        <v>43629</v>
      </c>
      <c r="D274" s="95">
        <v>43629</v>
      </c>
      <c r="E274" s="91"/>
      <c r="F274" s="91">
        <v>4523</v>
      </c>
      <c r="G274" s="91"/>
      <c r="H274" s="96" t="s">
        <v>771</v>
      </c>
      <c r="I274" s="97">
        <v>41002169</v>
      </c>
      <c r="J274" s="91" t="s">
        <v>113</v>
      </c>
      <c r="K274" s="94">
        <v>369</v>
      </c>
      <c r="L274" s="104">
        <f t="shared" si="36"/>
        <v>6</v>
      </c>
      <c r="M274" s="105" t="str">
        <f t="shared" si="37"/>
        <v>T2</v>
      </c>
      <c r="N274" s="93">
        <f t="shared" si="38"/>
        <v>0</v>
      </c>
      <c r="O274" s="106">
        <f t="shared" si="39"/>
        <v>0</v>
      </c>
      <c r="P274" s="93" t="str">
        <f t="shared" si="40"/>
        <v>Dins Periode Legal</v>
      </c>
      <c r="Q274" s="93" t="str">
        <f t="shared" si="41"/>
        <v>T2 - Dins Periode Legal</v>
      </c>
      <c r="R274" s="93" t="str">
        <f t="shared" si="42"/>
        <v>T2 - Import Total</v>
      </c>
      <c r="S274" s="110">
        <f t="shared" si="44"/>
        <v>0</v>
      </c>
      <c r="T274" s="107">
        <f t="shared" si="43"/>
        <v>1</v>
      </c>
      <c r="V274" s="91"/>
      <c r="W274" s="91"/>
      <c r="X274" s="91"/>
      <c r="Y274" s="91"/>
      <c r="Z274" s="91"/>
      <c r="AA274" s="91"/>
    </row>
    <row r="275" spans="3:27" x14ac:dyDescent="0.25">
      <c r="C275" s="95">
        <v>43569</v>
      </c>
      <c r="D275" s="95">
        <v>43570</v>
      </c>
      <c r="E275" s="91"/>
      <c r="F275" s="91">
        <v>3587</v>
      </c>
      <c r="G275" s="91"/>
      <c r="H275" s="96" t="s">
        <v>772</v>
      </c>
      <c r="I275" s="97">
        <v>41010023</v>
      </c>
      <c r="J275" s="91" t="s">
        <v>533</v>
      </c>
      <c r="K275" s="94">
        <v>80.209999999999994</v>
      </c>
      <c r="L275" s="104">
        <f t="shared" si="36"/>
        <v>4</v>
      </c>
      <c r="M275" s="105" t="str">
        <f t="shared" si="37"/>
        <v>T2</v>
      </c>
      <c r="N275" s="93">
        <f t="shared" si="38"/>
        <v>1</v>
      </c>
      <c r="O275" s="106">
        <f t="shared" si="39"/>
        <v>80.209999999999994</v>
      </c>
      <c r="P275" s="93" t="str">
        <f t="shared" si="40"/>
        <v>Dins Periode Legal</v>
      </c>
      <c r="Q275" s="93" t="str">
        <f t="shared" si="41"/>
        <v>T2 - Dins Periode Legal</v>
      </c>
      <c r="R275" s="93" t="str">
        <f t="shared" si="42"/>
        <v>T2 - Import Total</v>
      </c>
      <c r="S275" s="110">
        <f t="shared" si="44"/>
        <v>3.2834741407887887E-4</v>
      </c>
      <c r="T275" s="107">
        <f t="shared" si="43"/>
        <v>1</v>
      </c>
      <c r="V275" s="91"/>
      <c r="W275" s="91"/>
      <c r="X275" s="91"/>
      <c r="Y275" s="91"/>
      <c r="Z275" s="91"/>
      <c r="AA275" s="91"/>
    </row>
    <row r="276" spans="3:27" x14ac:dyDescent="0.25">
      <c r="C276" s="95">
        <v>43597</v>
      </c>
      <c r="D276" s="95">
        <v>43598</v>
      </c>
      <c r="E276" s="91"/>
      <c r="F276" s="91">
        <v>4577</v>
      </c>
      <c r="G276" s="91"/>
      <c r="H276" s="96" t="s">
        <v>773</v>
      </c>
      <c r="I276" s="97">
        <v>41010023</v>
      </c>
      <c r="J276" s="91" t="s">
        <v>533</v>
      </c>
      <c r="K276" s="94">
        <v>80.209999999999994</v>
      </c>
      <c r="L276" s="104">
        <f t="shared" si="36"/>
        <v>5</v>
      </c>
      <c r="M276" s="105" t="str">
        <f t="shared" si="37"/>
        <v>T2</v>
      </c>
      <c r="N276" s="93">
        <f t="shared" si="38"/>
        <v>1</v>
      </c>
      <c r="O276" s="106">
        <f t="shared" si="39"/>
        <v>80.209999999999994</v>
      </c>
      <c r="P276" s="93" t="str">
        <f t="shared" si="40"/>
        <v>Dins Periode Legal</v>
      </c>
      <c r="Q276" s="93" t="str">
        <f t="shared" si="41"/>
        <v>T2 - Dins Periode Legal</v>
      </c>
      <c r="R276" s="93" t="str">
        <f t="shared" si="42"/>
        <v>T2 - Import Total</v>
      </c>
      <c r="S276" s="110">
        <f t="shared" si="44"/>
        <v>3.2834741407887887E-4</v>
      </c>
      <c r="T276" s="107">
        <f t="shared" si="43"/>
        <v>1</v>
      </c>
      <c r="V276" s="91"/>
      <c r="W276" s="91"/>
      <c r="X276" s="91"/>
      <c r="Y276" s="91"/>
      <c r="Z276" s="91"/>
      <c r="AA276" s="91"/>
    </row>
    <row r="277" spans="3:27" x14ac:dyDescent="0.25">
      <c r="C277" s="95">
        <v>43592</v>
      </c>
      <c r="D277" s="95">
        <v>43594</v>
      </c>
      <c r="E277" s="91"/>
      <c r="F277" s="91">
        <v>4537</v>
      </c>
      <c r="G277" s="91"/>
      <c r="H277" s="96" t="s">
        <v>774</v>
      </c>
      <c r="I277" s="97">
        <v>41000860</v>
      </c>
      <c r="J277" s="91" t="s">
        <v>132</v>
      </c>
      <c r="K277" s="94">
        <v>622.01</v>
      </c>
      <c r="L277" s="104">
        <f t="shared" si="36"/>
        <v>5</v>
      </c>
      <c r="M277" s="105" t="str">
        <f t="shared" si="37"/>
        <v>T2</v>
      </c>
      <c r="N277" s="93">
        <f t="shared" si="38"/>
        <v>2</v>
      </c>
      <c r="O277" s="106">
        <f t="shared" si="39"/>
        <v>1244.02</v>
      </c>
      <c r="P277" s="93" t="str">
        <f t="shared" si="40"/>
        <v>Dins Periode Legal</v>
      </c>
      <c r="Q277" s="93" t="str">
        <f t="shared" si="41"/>
        <v>T2 - Dins Periode Legal</v>
      </c>
      <c r="R277" s="93" t="str">
        <f t="shared" si="42"/>
        <v>T2 - Import Total</v>
      </c>
      <c r="S277" s="110">
        <f t="shared" si="44"/>
        <v>5.0925165199153088E-3</v>
      </c>
      <c r="T277" s="107">
        <f t="shared" si="43"/>
        <v>1</v>
      </c>
      <c r="V277" s="91"/>
      <c r="W277" s="91"/>
      <c r="X277" s="91"/>
      <c r="Y277" s="91"/>
      <c r="Z277" s="91"/>
      <c r="AA277" s="91"/>
    </row>
    <row r="278" spans="3:27" x14ac:dyDescent="0.25">
      <c r="C278" s="95">
        <v>43631</v>
      </c>
      <c r="D278" s="95">
        <v>43633</v>
      </c>
      <c r="E278" s="91"/>
      <c r="F278" s="91">
        <v>5663</v>
      </c>
      <c r="G278" s="91"/>
      <c r="H278" s="96" t="s">
        <v>775</v>
      </c>
      <c r="I278" s="97">
        <v>40001180</v>
      </c>
      <c r="J278" s="91" t="s">
        <v>507</v>
      </c>
      <c r="K278" s="94">
        <v>5009.32</v>
      </c>
      <c r="L278" s="104">
        <f t="shared" si="36"/>
        <v>6</v>
      </c>
      <c r="M278" s="105" t="str">
        <f t="shared" si="37"/>
        <v>T2</v>
      </c>
      <c r="N278" s="93">
        <f t="shared" si="38"/>
        <v>2</v>
      </c>
      <c r="O278" s="106">
        <f t="shared" si="39"/>
        <v>10018.64</v>
      </c>
      <c r="P278" s="93" t="str">
        <f t="shared" si="40"/>
        <v>Dins Periode Legal</v>
      </c>
      <c r="Q278" s="93" t="str">
        <f t="shared" si="41"/>
        <v>T2 - Dins Periode Legal</v>
      </c>
      <c r="R278" s="93" t="str">
        <f t="shared" si="42"/>
        <v>T2 - Import Total</v>
      </c>
      <c r="S278" s="110">
        <f t="shared" si="44"/>
        <v>4.1012274486812356E-2</v>
      </c>
      <c r="T278" s="107">
        <f t="shared" si="43"/>
        <v>1</v>
      </c>
      <c r="V278" s="91"/>
      <c r="W278" s="91"/>
      <c r="X278" s="91"/>
      <c r="Y278" s="91"/>
      <c r="Z278" s="91"/>
      <c r="AA278" s="91"/>
    </row>
    <row r="279" spans="3:27" x14ac:dyDescent="0.25">
      <c r="C279" s="95">
        <v>43556</v>
      </c>
      <c r="D279" s="95">
        <v>43560</v>
      </c>
      <c r="E279" s="91"/>
      <c r="F279" s="91">
        <v>3414</v>
      </c>
      <c r="G279" s="91"/>
      <c r="H279" s="96" t="s">
        <v>776</v>
      </c>
      <c r="I279" s="97">
        <v>41000860</v>
      </c>
      <c r="J279" s="91" t="s">
        <v>132</v>
      </c>
      <c r="K279" s="94">
        <v>1207</v>
      </c>
      <c r="L279" s="104">
        <f t="shared" si="36"/>
        <v>4</v>
      </c>
      <c r="M279" s="105" t="str">
        <f t="shared" si="37"/>
        <v>T2</v>
      </c>
      <c r="N279" s="93">
        <f t="shared" si="38"/>
        <v>4</v>
      </c>
      <c r="O279" s="106">
        <f t="shared" si="39"/>
        <v>4828</v>
      </c>
      <c r="P279" s="93" t="str">
        <f t="shared" si="40"/>
        <v>Dins Periode Legal</v>
      </c>
      <c r="Q279" s="93" t="str">
        <f t="shared" si="41"/>
        <v>T2 - Dins Periode Legal</v>
      </c>
      <c r="R279" s="93" t="str">
        <f t="shared" si="42"/>
        <v>T2 - Import Total</v>
      </c>
      <c r="S279" s="110">
        <f t="shared" si="44"/>
        <v>1.9763886238284845E-2</v>
      </c>
      <c r="T279" s="107">
        <f t="shared" si="43"/>
        <v>1</v>
      </c>
      <c r="V279" s="91"/>
      <c r="W279" s="91"/>
      <c r="X279" s="91"/>
      <c r="Y279" s="91"/>
      <c r="Z279" s="91"/>
      <c r="AA279" s="91"/>
    </row>
    <row r="280" spans="3:27" x14ac:dyDescent="0.25">
      <c r="C280" s="95">
        <v>43595</v>
      </c>
      <c r="D280" s="95">
        <v>43599</v>
      </c>
      <c r="E280" s="91"/>
      <c r="F280" s="91">
        <v>4595</v>
      </c>
      <c r="G280" s="91"/>
      <c r="H280" s="96" t="s">
        <v>777</v>
      </c>
      <c r="I280" s="97">
        <v>41000166</v>
      </c>
      <c r="J280" s="91" t="s">
        <v>33</v>
      </c>
      <c r="K280" s="94">
        <v>417.31</v>
      </c>
      <c r="L280" s="104">
        <f t="shared" si="36"/>
        <v>5</v>
      </c>
      <c r="M280" s="105" t="str">
        <f t="shared" si="37"/>
        <v>T2</v>
      </c>
      <c r="N280" s="93">
        <f t="shared" si="38"/>
        <v>4</v>
      </c>
      <c r="O280" s="106">
        <f t="shared" si="39"/>
        <v>1669.24</v>
      </c>
      <c r="P280" s="93" t="str">
        <f t="shared" si="40"/>
        <v>Dins Periode Legal</v>
      </c>
      <c r="Q280" s="93" t="str">
        <f t="shared" si="41"/>
        <v>T2 - Dins Periode Legal</v>
      </c>
      <c r="R280" s="93" t="str">
        <f t="shared" si="42"/>
        <v>T2 - Import Total</v>
      </c>
      <c r="S280" s="110">
        <f t="shared" si="44"/>
        <v>6.8331958294106446E-3</v>
      </c>
      <c r="T280" s="107">
        <f t="shared" si="43"/>
        <v>1</v>
      </c>
      <c r="V280" s="91"/>
      <c r="W280" s="91"/>
      <c r="X280" s="91"/>
      <c r="Y280" s="91"/>
      <c r="Z280" s="91"/>
      <c r="AA280" s="91"/>
    </row>
    <row r="281" spans="3:27" x14ac:dyDescent="0.25">
      <c r="C281" s="95">
        <v>43555</v>
      </c>
      <c r="D281" s="95">
        <v>43560</v>
      </c>
      <c r="E281" s="91"/>
      <c r="F281" s="91">
        <v>3416</v>
      </c>
      <c r="G281" s="91"/>
      <c r="H281" s="96" t="s">
        <v>778</v>
      </c>
      <c r="I281" s="97">
        <v>41002593</v>
      </c>
      <c r="J281" s="91" t="s">
        <v>48</v>
      </c>
      <c r="K281" s="94">
        <v>1565.85</v>
      </c>
      <c r="L281" s="104">
        <f t="shared" si="36"/>
        <v>4</v>
      </c>
      <c r="M281" s="105" t="str">
        <f t="shared" si="37"/>
        <v>T2</v>
      </c>
      <c r="N281" s="93">
        <f t="shared" si="38"/>
        <v>5</v>
      </c>
      <c r="O281" s="106">
        <f t="shared" si="39"/>
        <v>7829.25</v>
      </c>
      <c r="P281" s="93" t="str">
        <f t="shared" si="40"/>
        <v>Dins Periode Legal</v>
      </c>
      <c r="Q281" s="93" t="str">
        <f t="shared" si="41"/>
        <v>T2 - Dins Periode Legal</v>
      </c>
      <c r="R281" s="93" t="str">
        <f t="shared" si="42"/>
        <v>T2 - Import Total</v>
      </c>
      <c r="S281" s="110">
        <f t="shared" si="44"/>
        <v>3.2049794186224445E-2</v>
      </c>
      <c r="T281" s="107">
        <f t="shared" si="43"/>
        <v>1</v>
      </c>
      <c r="V281" s="91"/>
      <c r="W281" s="91"/>
      <c r="X281" s="91"/>
      <c r="Y281" s="91"/>
      <c r="Z281" s="91"/>
      <c r="AA281" s="91"/>
    </row>
    <row r="282" spans="3:27" x14ac:dyDescent="0.25">
      <c r="C282" s="95">
        <v>43555</v>
      </c>
      <c r="D282" s="95">
        <v>43560</v>
      </c>
      <c r="E282" s="91"/>
      <c r="F282" s="91">
        <v>3417</v>
      </c>
      <c r="G282" s="91"/>
      <c r="H282" s="96" t="s">
        <v>779</v>
      </c>
      <c r="I282" s="97">
        <v>41002593</v>
      </c>
      <c r="J282" s="91" t="s">
        <v>48</v>
      </c>
      <c r="K282" s="94">
        <v>3467.6</v>
      </c>
      <c r="L282" s="104">
        <f t="shared" si="36"/>
        <v>4</v>
      </c>
      <c r="M282" s="105" t="str">
        <f t="shared" si="37"/>
        <v>T2</v>
      </c>
      <c r="N282" s="93">
        <f t="shared" si="38"/>
        <v>5</v>
      </c>
      <c r="O282" s="106">
        <f t="shared" si="39"/>
        <v>17338</v>
      </c>
      <c r="P282" s="93" t="str">
        <f t="shared" si="40"/>
        <v>Dins Periode Legal</v>
      </c>
      <c r="Q282" s="93" t="str">
        <f t="shared" si="41"/>
        <v>T2 - Dins Periode Legal</v>
      </c>
      <c r="R282" s="93" t="str">
        <f t="shared" si="42"/>
        <v>T2 - Import Total</v>
      </c>
      <c r="S282" s="110">
        <f t="shared" si="44"/>
        <v>7.0974784506914385E-2</v>
      </c>
      <c r="T282" s="107">
        <f t="shared" si="43"/>
        <v>1</v>
      </c>
      <c r="V282" s="91"/>
      <c r="W282" s="91"/>
      <c r="X282" s="91"/>
      <c r="Y282" s="91"/>
      <c r="Z282" s="91"/>
      <c r="AA282" s="91"/>
    </row>
    <row r="283" spans="3:27" x14ac:dyDescent="0.25">
      <c r="C283" s="95">
        <v>43616</v>
      </c>
      <c r="D283" s="95">
        <v>43621</v>
      </c>
      <c r="E283" s="91"/>
      <c r="F283" s="91">
        <v>5484</v>
      </c>
      <c r="G283" s="91"/>
      <c r="H283" s="96" t="s">
        <v>780</v>
      </c>
      <c r="I283" s="97">
        <v>41002593</v>
      </c>
      <c r="J283" s="91" t="s">
        <v>48</v>
      </c>
      <c r="K283" s="94">
        <v>2092.9</v>
      </c>
      <c r="L283" s="104">
        <f t="shared" si="36"/>
        <v>6</v>
      </c>
      <c r="M283" s="105" t="str">
        <f t="shared" si="37"/>
        <v>T2</v>
      </c>
      <c r="N283" s="93">
        <f t="shared" si="38"/>
        <v>5</v>
      </c>
      <c r="O283" s="106">
        <f t="shared" si="39"/>
        <v>10464.5</v>
      </c>
      <c r="P283" s="93" t="str">
        <f t="shared" si="40"/>
        <v>Dins Periode Legal</v>
      </c>
      <c r="Q283" s="93" t="str">
        <f t="shared" si="41"/>
        <v>T2 - Dins Periode Legal</v>
      </c>
      <c r="R283" s="93" t="str">
        <f t="shared" si="42"/>
        <v>T2 - Import Total</v>
      </c>
      <c r="S283" s="110">
        <f t="shared" si="44"/>
        <v>4.2837445638055457E-2</v>
      </c>
      <c r="T283" s="107">
        <f t="shared" si="43"/>
        <v>1</v>
      </c>
      <c r="V283" s="91"/>
      <c r="W283" s="91"/>
      <c r="X283" s="91"/>
      <c r="Y283" s="91"/>
      <c r="Z283" s="91"/>
      <c r="AA283" s="91"/>
    </row>
    <row r="284" spans="3:27" x14ac:dyDescent="0.25">
      <c r="C284" s="95">
        <v>43616</v>
      </c>
      <c r="D284" s="95">
        <v>43621</v>
      </c>
      <c r="E284" s="91"/>
      <c r="F284" s="91">
        <v>5485</v>
      </c>
      <c r="G284" s="91"/>
      <c r="H284" s="96" t="s">
        <v>781</v>
      </c>
      <c r="I284" s="97">
        <v>41002593</v>
      </c>
      <c r="J284" s="91" t="s">
        <v>48</v>
      </c>
      <c r="K284" s="94">
        <v>1065.94</v>
      </c>
      <c r="L284" s="104">
        <f t="shared" si="36"/>
        <v>6</v>
      </c>
      <c r="M284" s="105" t="str">
        <f t="shared" si="37"/>
        <v>T2</v>
      </c>
      <c r="N284" s="93">
        <f t="shared" si="38"/>
        <v>5</v>
      </c>
      <c r="O284" s="106">
        <f t="shared" si="39"/>
        <v>5329.7000000000007</v>
      </c>
      <c r="P284" s="93" t="str">
        <f t="shared" si="40"/>
        <v>Dins Periode Legal</v>
      </c>
      <c r="Q284" s="93" t="str">
        <f t="shared" si="41"/>
        <v>T2 - Dins Periode Legal</v>
      </c>
      <c r="R284" s="93" t="str">
        <f t="shared" si="42"/>
        <v>T2 - Import Total</v>
      </c>
      <c r="S284" s="110">
        <f t="shared" si="44"/>
        <v>2.1817643845109102E-2</v>
      </c>
      <c r="T284" s="107">
        <f t="shared" si="43"/>
        <v>1</v>
      </c>
      <c r="V284" s="91"/>
      <c r="W284" s="91"/>
      <c r="X284" s="91"/>
      <c r="Y284" s="91"/>
      <c r="Z284" s="91"/>
      <c r="AA284" s="91"/>
    </row>
    <row r="285" spans="3:27" x14ac:dyDescent="0.25">
      <c r="C285" s="95">
        <v>43550</v>
      </c>
      <c r="D285" s="95">
        <v>43556</v>
      </c>
      <c r="E285" s="91"/>
      <c r="F285" s="91">
        <v>3272</v>
      </c>
      <c r="G285" s="91"/>
      <c r="H285" s="96" t="s">
        <v>782</v>
      </c>
      <c r="I285" s="97">
        <v>41005150</v>
      </c>
      <c r="J285" s="91" t="s">
        <v>30</v>
      </c>
      <c r="K285" s="94">
        <v>953.48</v>
      </c>
      <c r="L285" s="104">
        <f t="shared" si="36"/>
        <v>4</v>
      </c>
      <c r="M285" s="105" t="str">
        <f t="shared" si="37"/>
        <v>T2</v>
      </c>
      <c r="N285" s="93">
        <f t="shared" si="38"/>
        <v>6</v>
      </c>
      <c r="O285" s="106">
        <f t="shared" si="39"/>
        <v>5720.88</v>
      </c>
      <c r="P285" s="93" t="str">
        <f t="shared" si="40"/>
        <v>Dins Periode Legal</v>
      </c>
      <c r="Q285" s="93" t="str">
        <f t="shared" si="41"/>
        <v>T2 - Dins Periode Legal</v>
      </c>
      <c r="R285" s="93" t="str">
        <f t="shared" si="42"/>
        <v>T2 - Import Total</v>
      </c>
      <c r="S285" s="110">
        <f t="shared" si="44"/>
        <v>2.3418977113272371E-2</v>
      </c>
      <c r="T285" s="107">
        <f t="shared" si="43"/>
        <v>1</v>
      </c>
      <c r="V285" s="91"/>
      <c r="W285" s="91"/>
      <c r="X285" s="91"/>
      <c r="Y285" s="91"/>
      <c r="Z285" s="91"/>
      <c r="AA285" s="91"/>
    </row>
    <row r="286" spans="3:27" x14ac:dyDescent="0.25">
      <c r="C286" s="95">
        <v>43550</v>
      </c>
      <c r="D286" s="95">
        <v>43556</v>
      </c>
      <c r="E286" s="91"/>
      <c r="F286" s="91">
        <v>3303</v>
      </c>
      <c r="G286" s="91"/>
      <c r="H286" s="96" t="s">
        <v>783</v>
      </c>
      <c r="I286" s="97">
        <v>41005150</v>
      </c>
      <c r="J286" s="91" t="s">
        <v>30</v>
      </c>
      <c r="K286" s="94">
        <v>264.51</v>
      </c>
      <c r="L286" s="104">
        <f t="shared" si="36"/>
        <v>4</v>
      </c>
      <c r="M286" s="105" t="str">
        <f t="shared" si="37"/>
        <v>T2</v>
      </c>
      <c r="N286" s="93">
        <f t="shared" si="38"/>
        <v>6</v>
      </c>
      <c r="O286" s="106">
        <f t="shared" si="39"/>
        <v>1587.06</v>
      </c>
      <c r="P286" s="93" t="str">
        <f t="shared" si="40"/>
        <v>Dins Periode Legal</v>
      </c>
      <c r="Q286" s="93" t="str">
        <f t="shared" si="41"/>
        <v>T2 - Dins Periode Legal</v>
      </c>
      <c r="R286" s="93" t="str">
        <f t="shared" si="42"/>
        <v>T2 - Import Total</v>
      </c>
      <c r="S286" s="110">
        <f t="shared" si="44"/>
        <v>6.4967840292734762E-3</v>
      </c>
      <c r="T286" s="107">
        <f t="shared" si="43"/>
        <v>1</v>
      </c>
      <c r="V286" s="91"/>
      <c r="W286" s="91"/>
      <c r="X286" s="91"/>
      <c r="Y286" s="91"/>
      <c r="Z286" s="91"/>
      <c r="AA286" s="91"/>
    </row>
    <row r="287" spans="3:27" x14ac:dyDescent="0.25">
      <c r="C287" s="95">
        <v>43561</v>
      </c>
      <c r="D287" s="95">
        <v>43567</v>
      </c>
      <c r="E287" s="91"/>
      <c r="F287" s="91">
        <v>3555</v>
      </c>
      <c r="G287" s="91"/>
      <c r="H287" s="96" t="s">
        <v>784</v>
      </c>
      <c r="I287" s="97">
        <v>41000001</v>
      </c>
      <c r="J287" s="91" t="s">
        <v>88</v>
      </c>
      <c r="K287" s="94">
        <v>84.7</v>
      </c>
      <c r="L287" s="104">
        <f t="shared" si="36"/>
        <v>4</v>
      </c>
      <c r="M287" s="105" t="str">
        <f t="shared" si="37"/>
        <v>T2</v>
      </c>
      <c r="N287" s="93">
        <f t="shared" si="38"/>
        <v>6</v>
      </c>
      <c r="O287" s="106">
        <f t="shared" si="39"/>
        <v>508.20000000000005</v>
      </c>
      <c r="P287" s="93" t="str">
        <f t="shared" si="40"/>
        <v>Dins Periode Legal</v>
      </c>
      <c r="Q287" s="93" t="str">
        <f t="shared" si="41"/>
        <v>T2 - Dins Periode Legal</v>
      </c>
      <c r="R287" s="93" t="str">
        <f t="shared" si="42"/>
        <v>T2 - Import Total</v>
      </c>
      <c r="S287" s="110">
        <f t="shared" si="44"/>
        <v>2.080365987219627E-3</v>
      </c>
      <c r="T287" s="107">
        <f t="shared" si="43"/>
        <v>1</v>
      </c>
      <c r="V287" s="91"/>
      <c r="W287" s="91"/>
      <c r="X287" s="91"/>
      <c r="Y287" s="91"/>
      <c r="Z287" s="91"/>
      <c r="AA287" s="91"/>
    </row>
    <row r="288" spans="3:27" x14ac:dyDescent="0.25">
      <c r="C288" s="95">
        <v>43585</v>
      </c>
      <c r="D288" s="95">
        <v>43591</v>
      </c>
      <c r="E288" s="91"/>
      <c r="F288" s="91">
        <v>4456</v>
      </c>
      <c r="G288" s="91"/>
      <c r="H288" s="96" t="s">
        <v>785</v>
      </c>
      <c r="I288" s="97">
        <v>41002593</v>
      </c>
      <c r="J288" s="91" t="s">
        <v>48</v>
      </c>
      <c r="K288" s="94">
        <v>1909.9</v>
      </c>
      <c r="L288" s="104">
        <f t="shared" si="36"/>
        <v>5</v>
      </c>
      <c r="M288" s="105" t="str">
        <f t="shared" si="37"/>
        <v>T2</v>
      </c>
      <c r="N288" s="93">
        <f t="shared" si="38"/>
        <v>6</v>
      </c>
      <c r="O288" s="106">
        <f t="shared" si="39"/>
        <v>11459.400000000001</v>
      </c>
      <c r="P288" s="93" t="str">
        <f t="shared" si="40"/>
        <v>Dins Periode Legal</v>
      </c>
      <c r="Q288" s="93" t="str">
        <f t="shared" si="41"/>
        <v>T2 - Dins Periode Legal</v>
      </c>
      <c r="R288" s="93" t="str">
        <f t="shared" si="42"/>
        <v>T2 - Import Total</v>
      </c>
      <c r="S288" s="110">
        <f t="shared" si="44"/>
        <v>4.6910165277340793E-2</v>
      </c>
      <c r="T288" s="107">
        <f t="shared" si="43"/>
        <v>1</v>
      </c>
      <c r="V288" s="91"/>
      <c r="W288" s="91"/>
      <c r="X288" s="91"/>
      <c r="Y288" s="91"/>
      <c r="Z288" s="91"/>
      <c r="AA288" s="91"/>
    </row>
    <row r="289" spans="3:27" x14ac:dyDescent="0.25">
      <c r="C289" s="95">
        <v>43585</v>
      </c>
      <c r="D289" s="95">
        <v>43591</v>
      </c>
      <c r="E289" s="91"/>
      <c r="F289" s="91">
        <v>4457</v>
      </c>
      <c r="G289" s="91"/>
      <c r="H289" s="96" t="s">
        <v>786</v>
      </c>
      <c r="I289" s="97">
        <v>41002593</v>
      </c>
      <c r="J289" s="91" t="s">
        <v>48</v>
      </c>
      <c r="K289" s="94">
        <v>2748.01</v>
      </c>
      <c r="L289" s="104">
        <f t="shared" si="36"/>
        <v>5</v>
      </c>
      <c r="M289" s="105" t="str">
        <f t="shared" si="37"/>
        <v>T2</v>
      </c>
      <c r="N289" s="93">
        <f t="shared" si="38"/>
        <v>6</v>
      </c>
      <c r="O289" s="106">
        <f t="shared" si="39"/>
        <v>16488.060000000001</v>
      </c>
      <c r="P289" s="93" t="str">
        <f t="shared" si="40"/>
        <v>Dins Periode Legal</v>
      </c>
      <c r="Q289" s="93" t="str">
        <f t="shared" si="41"/>
        <v>T2 - Dins Periode Legal</v>
      </c>
      <c r="R289" s="93" t="str">
        <f t="shared" si="42"/>
        <v>T2 - Import Total</v>
      </c>
      <c r="S289" s="110">
        <f t="shared" si="44"/>
        <v>6.7495472686415661E-2</v>
      </c>
      <c r="T289" s="107">
        <f t="shared" si="43"/>
        <v>1</v>
      </c>
      <c r="V289" s="91"/>
      <c r="W289" s="91"/>
      <c r="X289" s="91"/>
      <c r="Y289" s="91"/>
      <c r="Z289" s="91"/>
      <c r="AA289" s="91"/>
    </row>
    <row r="290" spans="3:27" x14ac:dyDescent="0.25">
      <c r="C290" s="95">
        <v>43638</v>
      </c>
      <c r="D290" s="95">
        <v>43644</v>
      </c>
      <c r="E290" s="91"/>
      <c r="F290" s="91">
        <v>5763</v>
      </c>
      <c r="G290" s="91"/>
      <c r="H290" s="96" t="s">
        <v>787</v>
      </c>
      <c r="I290" s="97">
        <v>41008640</v>
      </c>
      <c r="J290" s="91" t="s">
        <v>218</v>
      </c>
      <c r="K290" s="94">
        <v>575.87</v>
      </c>
      <c r="L290" s="104">
        <f t="shared" si="36"/>
        <v>6</v>
      </c>
      <c r="M290" s="105" t="str">
        <f t="shared" si="37"/>
        <v>T2</v>
      </c>
      <c r="N290" s="93">
        <f t="shared" si="38"/>
        <v>6</v>
      </c>
      <c r="O290" s="106">
        <f t="shared" si="39"/>
        <v>3455.2200000000003</v>
      </c>
      <c r="P290" s="93" t="str">
        <f t="shared" si="40"/>
        <v>Dins Periode Legal</v>
      </c>
      <c r="Q290" s="93" t="str">
        <f t="shared" si="41"/>
        <v>T2 - Dins Periode Legal</v>
      </c>
      <c r="R290" s="93" t="str">
        <f t="shared" si="42"/>
        <v>T2 - Import Total</v>
      </c>
      <c r="S290" s="110">
        <f t="shared" si="44"/>
        <v>1.4144278170722155E-2</v>
      </c>
      <c r="T290" s="107">
        <f t="shared" si="43"/>
        <v>1</v>
      </c>
      <c r="V290" s="91"/>
      <c r="W290" s="91"/>
      <c r="X290" s="91"/>
      <c r="Y290" s="91"/>
      <c r="Z290" s="91"/>
      <c r="AA290" s="91"/>
    </row>
    <row r="291" spans="3:27" x14ac:dyDescent="0.25">
      <c r="C291" s="95">
        <v>43592</v>
      </c>
      <c r="D291" s="95">
        <v>43599</v>
      </c>
      <c r="E291" s="91"/>
      <c r="F291" s="91">
        <v>4597</v>
      </c>
      <c r="G291" s="91"/>
      <c r="H291" s="96" t="s">
        <v>788</v>
      </c>
      <c r="I291" s="97">
        <v>41000001</v>
      </c>
      <c r="J291" s="91" t="s">
        <v>88</v>
      </c>
      <c r="K291" s="94">
        <v>58.08</v>
      </c>
      <c r="L291" s="104">
        <f t="shared" si="36"/>
        <v>5</v>
      </c>
      <c r="M291" s="105" t="str">
        <f t="shared" si="37"/>
        <v>T2</v>
      </c>
      <c r="N291" s="93">
        <f t="shared" si="38"/>
        <v>7</v>
      </c>
      <c r="O291" s="106">
        <f t="shared" si="39"/>
        <v>406.56</v>
      </c>
      <c r="P291" s="93" t="str">
        <f t="shared" si="40"/>
        <v>Dins Periode Legal</v>
      </c>
      <c r="Q291" s="93" t="str">
        <f t="shared" si="41"/>
        <v>T2 - Dins Periode Legal</v>
      </c>
      <c r="R291" s="93" t="str">
        <f t="shared" si="42"/>
        <v>T2 - Import Total</v>
      </c>
      <c r="S291" s="110">
        <f t="shared" si="44"/>
        <v>1.6642927897757014E-3</v>
      </c>
      <c r="T291" s="107">
        <f t="shared" si="43"/>
        <v>1</v>
      </c>
      <c r="V291" s="91"/>
      <c r="W291" s="91"/>
      <c r="X291" s="91"/>
      <c r="Y291" s="91"/>
      <c r="Z291" s="91"/>
      <c r="AA291" s="91"/>
    </row>
    <row r="292" spans="3:27" x14ac:dyDescent="0.25">
      <c r="C292" s="95">
        <v>43577</v>
      </c>
      <c r="D292" s="95">
        <v>43585</v>
      </c>
      <c r="E292" s="91"/>
      <c r="F292" s="91">
        <v>3791</v>
      </c>
      <c r="G292" s="91"/>
      <c r="H292" s="96" t="s">
        <v>789</v>
      </c>
      <c r="I292" s="97">
        <v>41008640</v>
      </c>
      <c r="J292" s="91" t="s">
        <v>218</v>
      </c>
      <c r="K292" s="94">
        <v>543.44000000000005</v>
      </c>
      <c r="L292" s="104">
        <f t="shared" si="36"/>
        <v>4</v>
      </c>
      <c r="M292" s="105" t="str">
        <f t="shared" si="37"/>
        <v>T2</v>
      </c>
      <c r="N292" s="93">
        <f t="shared" si="38"/>
        <v>8</v>
      </c>
      <c r="O292" s="106">
        <f t="shared" si="39"/>
        <v>4347.5200000000004</v>
      </c>
      <c r="P292" s="93" t="str">
        <f t="shared" si="40"/>
        <v>Dins Periode Legal</v>
      </c>
      <c r="Q292" s="93" t="str">
        <f t="shared" si="41"/>
        <v>T2 - Dins Periode Legal</v>
      </c>
      <c r="R292" s="93" t="str">
        <f t="shared" si="42"/>
        <v>T2 - Import Total</v>
      </c>
      <c r="S292" s="110">
        <f t="shared" si="44"/>
        <v>1.7796994759459017E-2</v>
      </c>
      <c r="T292" s="107">
        <f t="shared" si="43"/>
        <v>1</v>
      </c>
      <c r="V292" s="91"/>
      <c r="W292" s="91"/>
      <c r="X292" s="91"/>
      <c r="Y292" s="91"/>
      <c r="Z292" s="91"/>
      <c r="AA292" s="91"/>
    </row>
    <row r="293" spans="3:27" x14ac:dyDescent="0.25">
      <c r="C293" s="95">
        <v>43621</v>
      </c>
      <c r="D293" s="95">
        <v>43629</v>
      </c>
      <c r="E293" s="91"/>
      <c r="F293" s="91">
        <v>5580</v>
      </c>
      <c r="G293" s="91"/>
      <c r="H293" s="96" t="s">
        <v>790</v>
      </c>
      <c r="I293" s="97">
        <v>41000860</v>
      </c>
      <c r="J293" s="91" t="s">
        <v>132</v>
      </c>
      <c r="K293" s="94">
        <v>742.98</v>
      </c>
      <c r="L293" s="104">
        <f t="shared" si="36"/>
        <v>6</v>
      </c>
      <c r="M293" s="105" t="str">
        <f t="shared" si="37"/>
        <v>T2</v>
      </c>
      <c r="N293" s="93">
        <f t="shared" si="38"/>
        <v>8</v>
      </c>
      <c r="O293" s="106">
        <f t="shared" si="39"/>
        <v>5943.84</v>
      </c>
      <c r="P293" s="93" t="str">
        <f t="shared" si="40"/>
        <v>Dins Periode Legal</v>
      </c>
      <c r="Q293" s="93" t="str">
        <f t="shared" si="41"/>
        <v>T2 - Dins Periode Legal</v>
      </c>
      <c r="R293" s="93" t="str">
        <f t="shared" si="42"/>
        <v>T2 - Import Total</v>
      </c>
      <c r="S293" s="110">
        <f t="shared" si="44"/>
        <v>2.4331685496803437E-2</v>
      </c>
      <c r="T293" s="107">
        <f t="shared" si="43"/>
        <v>1</v>
      </c>
      <c r="V293" s="91"/>
      <c r="W293" s="91"/>
      <c r="X293" s="91"/>
      <c r="Y293" s="91"/>
      <c r="Z293" s="91"/>
      <c r="AA293" s="91"/>
    </row>
    <row r="294" spans="3:27" x14ac:dyDescent="0.25">
      <c r="C294" s="95">
        <v>43606</v>
      </c>
      <c r="D294" s="95">
        <v>43615</v>
      </c>
      <c r="E294" s="91"/>
      <c r="F294" s="91">
        <v>4855</v>
      </c>
      <c r="G294" s="91"/>
      <c r="H294" s="96" t="s">
        <v>791</v>
      </c>
      <c r="I294" s="97">
        <v>41005150</v>
      </c>
      <c r="J294" s="91" t="s">
        <v>30</v>
      </c>
      <c r="K294" s="94">
        <v>953.48</v>
      </c>
      <c r="L294" s="104">
        <f t="shared" si="36"/>
        <v>5</v>
      </c>
      <c r="M294" s="105" t="str">
        <f t="shared" si="37"/>
        <v>T2</v>
      </c>
      <c r="N294" s="93">
        <f t="shared" si="38"/>
        <v>9</v>
      </c>
      <c r="O294" s="106">
        <f t="shared" si="39"/>
        <v>8581.32</v>
      </c>
      <c r="P294" s="93" t="str">
        <f t="shared" si="40"/>
        <v>Dins Periode Legal</v>
      </c>
      <c r="Q294" s="93" t="str">
        <f t="shared" si="41"/>
        <v>T2 - Dins Periode Legal</v>
      </c>
      <c r="R294" s="93" t="str">
        <f t="shared" si="42"/>
        <v>T2 - Import Total</v>
      </c>
      <c r="S294" s="110">
        <f t="shared" si="44"/>
        <v>3.5128465669908557E-2</v>
      </c>
      <c r="T294" s="107">
        <f t="shared" si="43"/>
        <v>1</v>
      </c>
      <c r="V294" s="91"/>
      <c r="W294" s="91"/>
      <c r="X294" s="91"/>
      <c r="Y294" s="91"/>
      <c r="Z294" s="91"/>
      <c r="AA294" s="91"/>
    </row>
    <row r="295" spans="3:27" x14ac:dyDescent="0.25">
      <c r="C295" s="95">
        <v>43606</v>
      </c>
      <c r="D295" s="95">
        <v>43615</v>
      </c>
      <c r="E295" s="91"/>
      <c r="F295" s="91">
        <v>4854</v>
      </c>
      <c r="G295" s="91"/>
      <c r="H295" s="96" t="s">
        <v>792</v>
      </c>
      <c r="I295" s="97">
        <v>41007650</v>
      </c>
      <c r="J295" s="91" t="s">
        <v>31</v>
      </c>
      <c r="K295" s="94">
        <v>771.38</v>
      </c>
      <c r="L295" s="104">
        <f t="shared" si="36"/>
        <v>5</v>
      </c>
      <c r="M295" s="105" t="str">
        <f t="shared" si="37"/>
        <v>T2</v>
      </c>
      <c r="N295" s="93">
        <f t="shared" si="38"/>
        <v>9</v>
      </c>
      <c r="O295" s="106">
        <f t="shared" si="39"/>
        <v>6942.42</v>
      </c>
      <c r="P295" s="93" t="str">
        <f t="shared" si="40"/>
        <v>Dins Periode Legal</v>
      </c>
      <c r="Q295" s="93" t="str">
        <f t="shared" si="41"/>
        <v>T2 - Dins Periode Legal</v>
      </c>
      <c r="R295" s="93" t="str">
        <f t="shared" si="42"/>
        <v>T2 - Import Total</v>
      </c>
      <c r="S295" s="110">
        <f t="shared" si="44"/>
        <v>2.841946957298953E-2</v>
      </c>
      <c r="T295" s="107">
        <f t="shared" si="43"/>
        <v>1</v>
      </c>
      <c r="V295" s="91"/>
      <c r="W295" s="91"/>
      <c r="X295" s="91"/>
      <c r="Y295" s="91"/>
      <c r="Z295" s="91"/>
      <c r="AA295" s="91"/>
    </row>
    <row r="296" spans="3:27" x14ac:dyDescent="0.25">
      <c r="C296" s="95">
        <v>43607</v>
      </c>
      <c r="D296" s="95">
        <v>43616</v>
      </c>
      <c r="E296" s="91"/>
      <c r="F296" s="91">
        <v>5291</v>
      </c>
      <c r="G296" s="91"/>
      <c r="H296" s="96" t="s">
        <v>793</v>
      </c>
      <c r="I296" s="97">
        <v>41008640</v>
      </c>
      <c r="J296" s="91" t="s">
        <v>218</v>
      </c>
      <c r="K296" s="94">
        <v>561.74</v>
      </c>
      <c r="L296" s="104">
        <f t="shared" si="36"/>
        <v>5</v>
      </c>
      <c r="M296" s="105" t="str">
        <f t="shared" si="37"/>
        <v>T2</v>
      </c>
      <c r="N296" s="93">
        <f t="shared" si="38"/>
        <v>9</v>
      </c>
      <c r="O296" s="106">
        <f t="shared" si="39"/>
        <v>5055.66</v>
      </c>
      <c r="P296" s="93" t="str">
        <f t="shared" si="40"/>
        <v>Dins Periode Legal</v>
      </c>
      <c r="Q296" s="93" t="str">
        <f t="shared" si="41"/>
        <v>T2 - Dins Periode Legal</v>
      </c>
      <c r="R296" s="93" t="str">
        <f t="shared" si="42"/>
        <v>T2 - Import Total</v>
      </c>
      <c r="S296" s="110">
        <f t="shared" si="44"/>
        <v>2.0695834527640254E-2</v>
      </c>
      <c r="T296" s="107">
        <f t="shared" si="43"/>
        <v>1</v>
      </c>
      <c r="V296" s="91"/>
      <c r="W296" s="91"/>
      <c r="X296" s="91"/>
      <c r="Y296" s="91"/>
      <c r="Z296" s="91"/>
      <c r="AA296" s="91"/>
    </row>
    <row r="297" spans="3:27" x14ac:dyDescent="0.25">
      <c r="C297" s="95">
        <v>43578</v>
      </c>
      <c r="D297" s="95">
        <v>43588</v>
      </c>
      <c r="E297" s="91"/>
      <c r="F297" s="91">
        <v>4452</v>
      </c>
      <c r="G297" s="91"/>
      <c r="H297" s="96" t="s">
        <v>794</v>
      </c>
      <c r="I297" s="97">
        <v>41005150</v>
      </c>
      <c r="J297" s="91" t="s">
        <v>30</v>
      </c>
      <c r="K297" s="94">
        <v>953.48</v>
      </c>
      <c r="L297" s="104">
        <f t="shared" si="36"/>
        <v>5</v>
      </c>
      <c r="M297" s="105" t="str">
        <f t="shared" si="37"/>
        <v>T2</v>
      </c>
      <c r="N297" s="93">
        <f t="shared" si="38"/>
        <v>10</v>
      </c>
      <c r="O297" s="106">
        <f t="shared" si="39"/>
        <v>9534.7999999999993</v>
      </c>
      <c r="P297" s="93" t="str">
        <f t="shared" si="40"/>
        <v>Dins Periode Legal</v>
      </c>
      <c r="Q297" s="93" t="str">
        <f t="shared" si="41"/>
        <v>T2 - Dins Periode Legal</v>
      </c>
      <c r="R297" s="93" t="str">
        <f t="shared" si="42"/>
        <v>T2 - Import Total</v>
      </c>
      <c r="S297" s="110">
        <f t="shared" si="44"/>
        <v>3.9031628522120616E-2</v>
      </c>
      <c r="T297" s="107">
        <f t="shared" si="43"/>
        <v>1</v>
      </c>
      <c r="V297" s="91"/>
      <c r="W297" s="91"/>
      <c r="X297" s="91"/>
      <c r="Y297" s="91"/>
      <c r="Z297" s="91"/>
      <c r="AA297" s="91"/>
    </row>
    <row r="298" spans="3:27" x14ac:dyDescent="0.25">
      <c r="C298" s="95">
        <v>43578</v>
      </c>
      <c r="D298" s="95">
        <v>43588</v>
      </c>
      <c r="E298" s="91"/>
      <c r="F298" s="91">
        <v>4453</v>
      </c>
      <c r="G298" s="91"/>
      <c r="H298" s="96" t="s">
        <v>795</v>
      </c>
      <c r="I298" s="97">
        <v>41007650</v>
      </c>
      <c r="J298" s="91" t="s">
        <v>31</v>
      </c>
      <c r="K298" s="94">
        <v>721.16</v>
      </c>
      <c r="L298" s="104">
        <f t="shared" si="36"/>
        <v>5</v>
      </c>
      <c r="M298" s="105" t="str">
        <f t="shared" si="37"/>
        <v>T2</v>
      </c>
      <c r="N298" s="93">
        <f t="shared" si="38"/>
        <v>10</v>
      </c>
      <c r="O298" s="106">
        <f t="shared" si="39"/>
        <v>7211.5999999999995</v>
      </c>
      <c r="P298" s="93" t="str">
        <f t="shared" si="40"/>
        <v>Dins Periode Legal</v>
      </c>
      <c r="Q298" s="93" t="str">
        <f t="shared" si="41"/>
        <v>T2 - Dins Periode Legal</v>
      </c>
      <c r="R298" s="93" t="str">
        <f t="shared" si="42"/>
        <v>T2 - Import Total</v>
      </c>
      <c r="S298" s="110">
        <f t="shared" si="44"/>
        <v>2.9521384009116608E-2</v>
      </c>
      <c r="T298" s="107">
        <f t="shared" si="43"/>
        <v>1</v>
      </c>
      <c r="V298" s="91"/>
      <c r="W298" s="91"/>
      <c r="X298" s="91"/>
      <c r="Y298" s="91"/>
      <c r="Z298" s="91"/>
      <c r="AA298" s="91"/>
    </row>
    <row r="299" spans="3:27" x14ac:dyDescent="0.25">
      <c r="C299" s="95">
        <v>43543</v>
      </c>
      <c r="D299" s="95">
        <v>43556</v>
      </c>
      <c r="E299" s="91"/>
      <c r="F299" s="91">
        <v>3308</v>
      </c>
      <c r="G299" s="91"/>
      <c r="H299" s="96" t="s">
        <v>796</v>
      </c>
      <c r="I299" s="97">
        <v>41007650</v>
      </c>
      <c r="J299" s="91" t="s">
        <v>31</v>
      </c>
      <c r="K299" s="94">
        <v>605</v>
      </c>
      <c r="L299" s="104">
        <f t="shared" si="36"/>
        <v>4</v>
      </c>
      <c r="M299" s="105" t="str">
        <f t="shared" si="37"/>
        <v>T2</v>
      </c>
      <c r="N299" s="93">
        <f t="shared" si="38"/>
        <v>13</v>
      </c>
      <c r="O299" s="106">
        <f t="shared" si="39"/>
        <v>7865</v>
      </c>
      <c r="P299" s="93" t="str">
        <f t="shared" si="40"/>
        <v>Dins Periode Legal</v>
      </c>
      <c r="Q299" s="93" t="str">
        <f t="shared" si="41"/>
        <v>T2 - Dins Periode Legal</v>
      </c>
      <c r="R299" s="93" t="str">
        <f t="shared" si="42"/>
        <v>T2 - Import Total</v>
      </c>
      <c r="S299" s="110">
        <f t="shared" si="44"/>
        <v>3.2196140278398983E-2</v>
      </c>
      <c r="T299" s="107">
        <f t="shared" si="43"/>
        <v>1</v>
      </c>
      <c r="V299" s="91"/>
      <c r="W299" s="91"/>
      <c r="X299" s="91"/>
      <c r="Y299" s="91"/>
      <c r="Z299" s="91"/>
      <c r="AA299" s="91"/>
    </row>
    <row r="300" spans="3:27" x14ac:dyDescent="0.25">
      <c r="C300" s="95">
        <v>43602</v>
      </c>
      <c r="D300" s="95">
        <v>43615</v>
      </c>
      <c r="E300" s="91"/>
      <c r="F300" s="91">
        <v>4860</v>
      </c>
      <c r="G300" s="91"/>
      <c r="H300" s="96" t="s">
        <v>797</v>
      </c>
      <c r="I300" s="97">
        <v>41002554</v>
      </c>
      <c r="J300" s="91" t="s">
        <v>798</v>
      </c>
      <c r="K300" s="94">
        <v>1846.49</v>
      </c>
      <c r="L300" s="104">
        <f t="shared" si="36"/>
        <v>5</v>
      </c>
      <c r="M300" s="105" t="str">
        <f t="shared" si="37"/>
        <v>T2</v>
      </c>
      <c r="N300" s="93">
        <f t="shared" si="38"/>
        <v>13</v>
      </c>
      <c r="O300" s="106">
        <f t="shared" si="39"/>
        <v>24004.37</v>
      </c>
      <c r="P300" s="93" t="str">
        <f t="shared" si="40"/>
        <v>Dins Periode Legal</v>
      </c>
      <c r="Q300" s="93" t="str">
        <f t="shared" si="41"/>
        <v>T2 - Dins Periode Legal</v>
      </c>
      <c r="R300" s="93" t="str">
        <f t="shared" si="42"/>
        <v>T2 - Import Total</v>
      </c>
      <c r="S300" s="110">
        <f t="shared" si="44"/>
        <v>9.8264216632497417E-2</v>
      </c>
      <c r="T300" s="107">
        <f t="shared" si="43"/>
        <v>1</v>
      </c>
      <c r="V300" s="91"/>
      <c r="W300" s="91"/>
      <c r="X300" s="91"/>
      <c r="Y300" s="91"/>
      <c r="Z300" s="91"/>
      <c r="AA300" s="91"/>
    </row>
    <row r="301" spans="3:27" x14ac:dyDescent="0.25">
      <c r="C301" s="95">
        <v>43537</v>
      </c>
      <c r="D301" s="95">
        <v>43556</v>
      </c>
      <c r="E301" s="91"/>
      <c r="F301" s="91">
        <v>3282</v>
      </c>
      <c r="G301" s="91"/>
      <c r="H301" s="96" t="s">
        <v>799</v>
      </c>
      <c r="I301" s="97">
        <v>41007437</v>
      </c>
      <c r="J301" s="91" t="s">
        <v>452</v>
      </c>
      <c r="K301" s="94">
        <v>242.15</v>
      </c>
      <c r="L301" s="104">
        <f t="shared" si="36"/>
        <v>4</v>
      </c>
      <c r="M301" s="105" t="str">
        <f t="shared" si="37"/>
        <v>T2</v>
      </c>
      <c r="N301" s="93">
        <f t="shared" si="38"/>
        <v>19</v>
      </c>
      <c r="O301" s="106">
        <f t="shared" si="39"/>
        <v>4600.8500000000004</v>
      </c>
      <c r="P301" s="93" t="str">
        <f t="shared" si="40"/>
        <v>Dins Periode Legal</v>
      </c>
      <c r="Q301" s="93" t="str">
        <f t="shared" si="41"/>
        <v>T2 - Dins Periode Legal</v>
      </c>
      <c r="R301" s="93" t="str">
        <f t="shared" si="42"/>
        <v>T2 - Import Total</v>
      </c>
      <c r="S301" s="110">
        <f t="shared" si="44"/>
        <v>1.8834025683391223E-2</v>
      </c>
      <c r="T301" s="107">
        <f t="shared" si="43"/>
        <v>1</v>
      </c>
      <c r="V301" s="91"/>
      <c r="W301" s="91"/>
      <c r="X301" s="91"/>
      <c r="Y301" s="91"/>
      <c r="Z301" s="91"/>
      <c r="AA301" s="91"/>
    </row>
    <row r="302" spans="3:27" x14ac:dyDescent="0.25">
      <c r="C302" s="95">
        <v>43536</v>
      </c>
      <c r="D302" s="95">
        <v>43556</v>
      </c>
      <c r="E302" s="91"/>
      <c r="F302" s="91">
        <v>3285</v>
      </c>
      <c r="G302" s="91"/>
      <c r="H302" s="96" t="s">
        <v>800</v>
      </c>
      <c r="I302" s="97">
        <v>40002926</v>
      </c>
      <c r="J302" s="91" t="s">
        <v>801</v>
      </c>
      <c r="K302" s="94">
        <v>2042.24</v>
      </c>
      <c r="L302" s="104">
        <f t="shared" si="36"/>
        <v>4</v>
      </c>
      <c r="M302" s="105" t="str">
        <f t="shared" si="37"/>
        <v>T2</v>
      </c>
      <c r="N302" s="93">
        <f t="shared" si="38"/>
        <v>20</v>
      </c>
      <c r="O302" s="106">
        <f t="shared" si="39"/>
        <v>40844.800000000003</v>
      </c>
      <c r="P302" s="93" t="str">
        <f t="shared" si="40"/>
        <v>Dins Periode Legal</v>
      </c>
      <c r="Q302" s="93" t="str">
        <f t="shared" si="41"/>
        <v>T2 - Dins Periode Legal</v>
      </c>
      <c r="R302" s="93" t="str">
        <f t="shared" si="42"/>
        <v>T2 - Import Total</v>
      </c>
      <c r="S302" s="110">
        <f t="shared" si="44"/>
        <v>0.16720215008813105</v>
      </c>
      <c r="T302" s="107">
        <f t="shared" si="43"/>
        <v>1</v>
      </c>
      <c r="V302" s="91"/>
      <c r="W302" s="91"/>
      <c r="X302" s="91"/>
      <c r="Y302" s="91"/>
      <c r="Z302" s="91"/>
      <c r="AA302" s="91"/>
    </row>
    <row r="303" spans="3:27" x14ac:dyDescent="0.25">
      <c r="C303" s="95">
        <v>43538</v>
      </c>
      <c r="D303" s="95">
        <v>43558</v>
      </c>
      <c r="E303" s="91"/>
      <c r="F303" s="91">
        <v>3394</v>
      </c>
      <c r="G303" s="91"/>
      <c r="H303" s="96" t="s">
        <v>802</v>
      </c>
      <c r="I303" s="97">
        <v>41040700</v>
      </c>
      <c r="J303" s="91" t="s">
        <v>222</v>
      </c>
      <c r="K303" s="94">
        <v>1847.36</v>
      </c>
      <c r="L303" s="104">
        <f t="shared" si="36"/>
        <v>4</v>
      </c>
      <c r="M303" s="105" t="str">
        <f t="shared" si="37"/>
        <v>T2</v>
      </c>
      <c r="N303" s="93">
        <f t="shared" si="38"/>
        <v>20</v>
      </c>
      <c r="O303" s="106">
        <f t="shared" si="39"/>
        <v>36947.199999999997</v>
      </c>
      <c r="P303" s="93" t="str">
        <f t="shared" si="40"/>
        <v>Dins Periode Legal</v>
      </c>
      <c r="Q303" s="93" t="str">
        <f t="shared" si="41"/>
        <v>T2 - Dins Periode Legal</v>
      </c>
      <c r="R303" s="93" t="str">
        <f t="shared" si="42"/>
        <v>T2 - Import Total</v>
      </c>
      <c r="S303" s="110">
        <f t="shared" si="44"/>
        <v>0.15124694648366979</v>
      </c>
      <c r="T303" s="107">
        <f t="shared" si="43"/>
        <v>1</v>
      </c>
      <c r="V303" s="91"/>
      <c r="W303" s="91"/>
      <c r="X303" s="91"/>
      <c r="Y303" s="91"/>
      <c r="Z303" s="91"/>
      <c r="AA303" s="91"/>
    </row>
    <row r="304" spans="3:27" x14ac:dyDescent="0.25">
      <c r="C304" s="95">
        <v>43535</v>
      </c>
      <c r="D304" s="95">
        <v>43556</v>
      </c>
      <c r="E304" s="91"/>
      <c r="F304" s="91">
        <v>3280</v>
      </c>
      <c r="G304" s="91"/>
      <c r="H304" s="96" t="s">
        <v>803</v>
      </c>
      <c r="I304" s="97">
        <v>41007530</v>
      </c>
      <c r="J304" s="91" t="s">
        <v>51</v>
      </c>
      <c r="K304" s="94">
        <v>190.94</v>
      </c>
      <c r="L304" s="104">
        <f t="shared" si="36"/>
        <v>4</v>
      </c>
      <c r="M304" s="105" t="str">
        <f t="shared" si="37"/>
        <v>T2</v>
      </c>
      <c r="N304" s="93">
        <f t="shared" si="38"/>
        <v>21</v>
      </c>
      <c r="O304" s="106">
        <f t="shared" si="39"/>
        <v>4009.74</v>
      </c>
      <c r="P304" s="93" t="str">
        <f t="shared" si="40"/>
        <v>Dins Periode Legal</v>
      </c>
      <c r="Q304" s="93" t="str">
        <f t="shared" si="41"/>
        <v>T2 - Dins Periode Legal</v>
      </c>
      <c r="R304" s="93" t="str">
        <f t="shared" si="42"/>
        <v>T2 - Import Total</v>
      </c>
      <c r="S304" s="110">
        <f t="shared" si="44"/>
        <v>1.6414259570236178E-2</v>
      </c>
      <c r="T304" s="107">
        <f t="shared" si="43"/>
        <v>1</v>
      </c>
      <c r="V304" s="91"/>
      <c r="W304" s="91"/>
      <c r="X304" s="91"/>
      <c r="Y304" s="91"/>
      <c r="Z304" s="91"/>
      <c r="AA304" s="91"/>
    </row>
    <row r="305" spans="3:27" x14ac:dyDescent="0.25">
      <c r="C305" s="95">
        <v>43594</v>
      </c>
      <c r="D305" s="95">
        <v>43615</v>
      </c>
      <c r="E305" s="91"/>
      <c r="F305" s="91">
        <v>4868</v>
      </c>
      <c r="G305" s="91"/>
      <c r="H305" s="96" t="s">
        <v>804</v>
      </c>
      <c r="I305" s="97">
        <v>41002966</v>
      </c>
      <c r="J305" s="91" t="s">
        <v>213</v>
      </c>
      <c r="K305" s="94">
        <v>22.24</v>
      </c>
      <c r="L305" s="104">
        <f t="shared" si="36"/>
        <v>5</v>
      </c>
      <c r="M305" s="105" t="str">
        <f t="shared" si="37"/>
        <v>T2</v>
      </c>
      <c r="N305" s="93">
        <f t="shared" si="38"/>
        <v>21</v>
      </c>
      <c r="O305" s="106">
        <f t="shared" si="39"/>
        <v>467.03999999999996</v>
      </c>
      <c r="P305" s="93" t="str">
        <f t="shared" si="40"/>
        <v>Dins Periode Legal</v>
      </c>
      <c r="Q305" s="93" t="str">
        <f t="shared" si="41"/>
        <v>T2 - Dins Periode Legal</v>
      </c>
      <c r="R305" s="93" t="str">
        <f t="shared" si="42"/>
        <v>T2 - Import Total</v>
      </c>
      <c r="S305" s="110">
        <f t="shared" si="44"/>
        <v>1.9118735353621692E-3</v>
      </c>
      <c r="T305" s="107">
        <f t="shared" si="43"/>
        <v>1</v>
      </c>
      <c r="V305" s="91"/>
      <c r="W305" s="91"/>
      <c r="X305" s="91"/>
      <c r="Y305" s="91"/>
      <c r="Z305" s="91"/>
      <c r="AA305" s="91"/>
    </row>
    <row r="306" spans="3:27" x14ac:dyDescent="0.25">
      <c r="C306" s="95">
        <v>43593</v>
      </c>
      <c r="D306" s="95">
        <v>43615</v>
      </c>
      <c r="E306" s="91"/>
      <c r="F306" s="91">
        <v>4859</v>
      </c>
      <c r="G306" s="91"/>
      <c r="H306" s="96" t="s">
        <v>805</v>
      </c>
      <c r="I306" s="97">
        <v>41006850</v>
      </c>
      <c r="J306" s="91" t="s">
        <v>25</v>
      </c>
      <c r="K306" s="94">
        <v>229</v>
      </c>
      <c r="L306" s="104">
        <f t="shared" si="36"/>
        <v>5</v>
      </c>
      <c r="M306" s="105" t="str">
        <f t="shared" si="37"/>
        <v>T2</v>
      </c>
      <c r="N306" s="93">
        <f t="shared" si="38"/>
        <v>22</v>
      </c>
      <c r="O306" s="106">
        <f t="shared" si="39"/>
        <v>5038</v>
      </c>
      <c r="P306" s="93" t="str">
        <f t="shared" si="40"/>
        <v>Dins Periode Legal</v>
      </c>
      <c r="Q306" s="93" t="str">
        <f t="shared" si="41"/>
        <v>T2 - Dins Periode Legal</v>
      </c>
      <c r="R306" s="93" t="str">
        <f t="shared" si="42"/>
        <v>T2 - Import Total</v>
      </c>
      <c r="S306" s="110">
        <f t="shared" si="44"/>
        <v>2.0623541604904524E-2</v>
      </c>
      <c r="T306" s="107">
        <f t="shared" si="43"/>
        <v>1</v>
      </c>
      <c r="V306" s="91"/>
      <c r="W306" s="91"/>
      <c r="X306" s="91"/>
      <c r="Y306" s="91"/>
      <c r="Z306" s="91"/>
      <c r="AA306" s="91"/>
    </row>
    <row r="307" spans="3:27" x14ac:dyDescent="0.25">
      <c r="C307" s="95">
        <v>43533</v>
      </c>
      <c r="D307" s="95">
        <v>43556</v>
      </c>
      <c r="E307" s="91"/>
      <c r="F307" s="91">
        <v>3292</v>
      </c>
      <c r="G307" s="91"/>
      <c r="H307" s="96" t="s">
        <v>806</v>
      </c>
      <c r="I307" s="97">
        <v>41002882</v>
      </c>
      <c r="J307" s="91" t="s">
        <v>160</v>
      </c>
      <c r="K307" s="94">
        <v>110.52</v>
      </c>
      <c r="L307" s="104">
        <f t="shared" si="36"/>
        <v>4</v>
      </c>
      <c r="M307" s="105" t="str">
        <f t="shared" si="37"/>
        <v>T2</v>
      </c>
      <c r="N307" s="93">
        <f t="shared" si="38"/>
        <v>23</v>
      </c>
      <c r="O307" s="106">
        <f t="shared" si="39"/>
        <v>2541.96</v>
      </c>
      <c r="P307" s="93" t="str">
        <f t="shared" si="40"/>
        <v>Dins Periode Legal</v>
      </c>
      <c r="Q307" s="93" t="str">
        <f t="shared" si="41"/>
        <v>T2 - Dins Periode Legal</v>
      </c>
      <c r="R307" s="93" t="str">
        <f t="shared" si="42"/>
        <v>T2 - Import Total</v>
      </c>
      <c r="S307" s="110">
        <f t="shared" si="44"/>
        <v>1.0405759789202679E-2</v>
      </c>
      <c r="T307" s="107">
        <f t="shared" si="43"/>
        <v>1</v>
      </c>
      <c r="V307" s="91"/>
      <c r="W307" s="91"/>
      <c r="X307" s="91"/>
      <c r="Y307" s="91"/>
      <c r="Z307" s="91"/>
      <c r="AA307" s="91"/>
    </row>
    <row r="308" spans="3:27" x14ac:dyDescent="0.25">
      <c r="C308" s="95">
        <v>43532</v>
      </c>
      <c r="D308" s="95">
        <v>43556</v>
      </c>
      <c r="E308" s="91"/>
      <c r="F308" s="91">
        <v>3259</v>
      </c>
      <c r="G308" s="91"/>
      <c r="H308" s="96" t="s">
        <v>807</v>
      </c>
      <c r="I308" s="97">
        <v>40001400</v>
      </c>
      <c r="J308" s="91" t="s">
        <v>36</v>
      </c>
      <c r="K308" s="94">
        <v>555.78</v>
      </c>
      <c r="L308" s="104">
        <f t="shared" si="36"/>
        <v>4</v>
      </c>
      <c r="M308" s="105" t="str">
        <f t="shared" si="37"/>
        <v>T2</v>
      </c>
      <c r="N308" s="93">
        <f t="shared" si="38"/>
        <v>24</v>
      </c>
      <c r="O308" s="106">
        <f t="shared" si="39"/>
        <v>13338.72</v>
      </c>
      <c r="P308" s="93" t="str">
        <f t="shared" si="40"/>
        <v>Dins Periode Legal</v>
      </c>
      <c r="Q308" s="93" t="str">
        <f t="shared" si="41"/>
        <v>T2 - Dins Periode Legal</v>
      </c>
      <c r="R308" s="93" t="str">
        <f t="shared" si="42"/>
        <v>T2 - Import Total</v>
      </c>
      <c r="S308" s="110">
        <f t="shared" si="44"/>
        <v>5.4603343961129827E-2</v>
      </c>
      <c r="T308" s="107">
        <f t="shared" si="43"/>
        <v>1</v>
      </c>
      <c r="V308" s="91"/>
      <c r="W308" s="91"/>
      <c r="X308" s="91"/>
      <c r="Y308" s="91"/>
      <c r="Z308" s="91"/>
      <c r="AA308" s="91"/>
    </row>
    <row r="309" spans="3:27" x14ac:dyDescent="0.25">
      <c r="C309" s="95">
        <v>43591</v>
      </c>
      <c r="D309" s="95">
        <v>43615</v>
      </c>
      <c r="E309" s="91"/>
      <c r="F309" s="91">
        <v>4857</v>
      </c>
      <c r="G309" s="91"/>
      <c r="H309" s="96" t="s">
        <v>808</v>
      </c>
      <c r="I309" s="97">
        <v>41002565</v>
      </c>
      <c r="J309" s="91" t="s">
        <v>809</v>
      </c>
      <c r="K309" s="94">
        <v>58.77</v>
      </c>
      <c r="L309" s="104">
        <f t="shared" si="36"/>
        <v>5</v>
      </c>
      <c r="M309" s="105" t="str">
        <f t="shared" si="37"/>
        <v>T2</v>
      </c>
      <c r="N309" s="93">
        <f t="shared" si="38"/>
        <v>24</v>
      </c>
      <c r="O309" s="106">
        <f t="shared" si="39"/>
        <v>1410.48</v>
      </c>
      <c r="P309" s="93" t="str">
        <f t="shared" si="40"/>
        <v>Dins Periode Legal</v>
      </c>
      <c r="Q309" s="93" t="str">
        <f t="shared" si="41"/>
        <v>T2 - Dins Periode Legal</v>
      </c>
      <c r="R309" s="93" t="str">
        <f t="shared" si="42"/>
        <v>T2 - Import Total</v>
      </c>
      <c r="S309" s="110">
        <f t="shared" si="44"/>
        <v>5.7739366738558421E-3</v>
      </c>
      <c r="T309" s="107">
        <f t="shared" si="43"/>
        <v>1</v>
      </c>
      <c r="V309" s="91"/>
      <c r="W309" s="91"/>
      <c r="X309" s="91"/>
      <c r="Y309" s="91"/>
      <c r="Z309" s="91"/>
      <c r="AA309" s="91"/>
    </row>
    <row r="310" spans="3:27" x14ac:dyDescent="0.25">
      <c r="C310" s="95">
        <v>43591</v>
      </c>
      <c r="D310" s="95">
        <v>43615</v>
      </c>
      <c r="E310" s="91"/>
      <c r="F310" s="91">
        <v>4858</v>
      </c>
      <c r="G310" s="91"/>
      <c r="H310" s="96" t="s">
        <v>810</v>
      </c>
      <c r="I310" s="97">
        <v>41002565</v>
      </c>
      <c r="J310" s="91" t="s">
        <v>809</v>
      </c>
      <c r="K310" s="94">
        <v>58.77</v>
      </c>
      <c r="L310" s="104">
        <f t="shared" si="36"/>
        <v>5</v>
      </c>
      <c r="M310" s="105" t="str">
        <f t="shared" si="37"/>
        <v>T2</v>
      </c>
      <c r="N310" s="93">
        <f t="shared" si="38"/>
        <v>24</v>
      </c>
      <c r="O310" s="106">
        <f t="shared" si="39"/>
        <v>1410.48</v>
      </c>
      <c r="P310" s="93" t="str">
        <f t="shared" si="40"/>
        <v>Dins Periode Legal</v>
      </c>
      <c r="Q310" s="93" t="str">
        <f t="shared" si="41"/>
        <v>T2 - Dins Periode Legal</v>
      </c>
      <c r="R310" s="93" t="str">
        <f t="shared" si="42"/>
        <v>T2 - Import Total</v>
      </c>
      <c r="S310" s="110">
        <f t="shared" si="44"/>
        <v>5.7739366738558421E-3</v>
      </c>
      <c r="T310" s="107">
        <f t="shared" si="43"/>
        <v>1</v>
      </c>
      <c r="V310" s="91"/>
      <c r="W310" s="91"/>
      <c r="X310" s="91"/>
      <c r="Y310" s="91"/>
      <c r="Z310" s="91"/>
      <c r="AA310" s="91"/>
    </row>
    <row r="311" spans="3:27" x14ac:dyDescent="0.25">
      <c r="C311" s="95">
        <v>43608</v>
      </c>
      <c r="D311" s="95">
        <v>43633</v>
      </c>
      <c r="E311" s="91"/>
      <c r="F311" s="91">
        <v>5651</v>
      </c>
      <c r="G311" s="91"/>
      <c r="H311" s="96" t="s">
        <v>811</v>
      </c>
      <c r="I311" s="97">
        <v>41008103</v>
      </c>
      <c r="J311" s="91" t="s">
        <v>171</v>
      </c>
      <c r="K311" s="94">
        <v>849.93</v>
      </c>
      <c r="L311" s="104">
        <f t="shared" si="36"/>
        <v>6</v>
      </c>
      <c r="M311" s="105" t="str">
        <f t="shared" si="37"/>
        <v>T2</v>
      </c>
      <c r="N311" s="93">
        <f t="shared" si="38"/>
        <v>25</v>
      </c>
      <c r="O311" s="106">
        <f t="shared" si="39"/>
        <v>21248.25</v>
      </c>
      <c r="P311" s="93" t="str">
        <f t="shared" si="40"/>
        <v>Dins Periode Legal</v>
      </c>
      <c r="Q311" s="93" t="str">
        <f t="shared" si="41"/>
        <v>T2 - Dins Periode Legal</v>
      </c>
      <c r="R311" s="93" t="str">
        <f t="shared" si="42"/>
        <v>T2 - Import Total</v>
      </c>
      <c r="S311" s="110">
        <f t="shared" si="44"/>
        <v>8.6981772113222014E-2</v>
      </c>
      <c r="T311" s="107">
        <f t="shared" si="43"/>
        <v>1</v>
      </c>
      <c r="V311" s="91"/>
      <c r="W311" s="91"/>
      <c r="X311" s="91"/>
      <c r="Y311" s="91"/>
      <c r="Z311" s="91"/>
      <c r="AA311" s="91"/>
    </row>
    <row r="312" spans="3:27" x14ac:dyDescent="0.25">
      <c r="C312" s="95">
        <v>43530</v>
      </c>
      <c r="D312" s="95">
        <v>43556</v>
      </c>
      <c r="E312" s="91"/>
      <c r="F312" s="91">
        <v>3271</v>
      </c>
      <c r="G312" s="91"/>
      <c r="H312" s="96" t="s">
        <v>812</v>
      </c>
      <c r="I312" s="97">
        <v>41002511</v>
      </c>
      <c r="J312" s="91" t="s">
        <v>205</v>
      </c>
      <c r="K312" s="94">
        <v>661.22</v>
      </c>
      <c r="L312" s="104">
        <f t="shared" si="36"/>
        <v>4</v>
      </c>
      <c r="M312" s="105" t="str">
        <f t="shared" si="37"/>
        <v>T2</v>
      </c>
      <c r="N312" s="93">
        <f t="shared" si="38"/>
        <v>26</v>
      </c>
      <c r="O312" s="106">
        <f t="shared" si="39"/>
        <v>17191.72</v>
      </c>
      <c r="P312" s="93" t="str">
        <f t="shared" si="40"/>
        <v>Dins Periode Legal</v>
      </c>
      <c r="Q312" s="93" t="str">
        <f t="shared" si="41"/>
        <v>T2 - Dins Periode Legal</v>
      </c>
      <c r="R312" s="93" t="str">
        <f t="shared" si="42"/>
        <v>T2 - Import Total</v>
      </c>
      <c r="S312" s="110">
        <f t="shared" si="44"/>
        <v>7.0375973140109016E-2</v>
      </c>
      <c r="T312" s="107">
        <f t="shared" si="43"/>
        <v>1</v>
      </c>
      <c r="V312" s="91"/>
      <c r="W312" s="91"/>
      <c r="X312" s="91"/>
      <c r="Y312" s="91"/>
      <c r="Z312" s="91"/>
      <c r="AA312" s="91"/>
    </row>
    <row r="313" spans="3:27" x14ac:dyDescent="0.25">
      <c r="C313" s="95">
        <v>43575</v>
      </c>
      <c r="D313" s="95">
        <v>43601</v>
      </c>
      <c r="E313" s="91"/>
      <c r="F313" s="91">
        <v>4657</v>
      </c>
      <c r="G313" s="91"/>
      <c r="H313" s="96" t="s">
        <v>813</v>
      </c>
      <c r="I313" s="97">
        <v>40001350</v>
      </c>
      <c r="J313" s="91" t="s">
        <v>44</v>
      </c>
      <c r="K313" s="94">
        <v>233</v>
      </c>
      <c r="L313" s="104">
        <f t="shared" si="36"/>
        <v>5</v>
      </c>
      <c r="M313" s="105" t="str">
        <f t="shared" si="37"/>
        <v>T2</v>
      </c>
      <c r="N313" s="93">
        <f t="shared" si="38"/>
        <v>26</v>
      </c>
      <c r="O313" s="106">
        <f t="shared" si="39"/>
        <v>6058</v>
      </c>
      <c r="P313" s="93" t="str">
        <f t="shared" si="40"/>
        <v>Dins Periode Legal</v>
      </c>
      <c r="Q313" s="93" t="str">
        <f t="shared" si="41"/>
        <v>T2 - Dins Periode Legal</v>
      </c>
      <c r="R313" s="93" t="str">
        <f t="shared" si="42"/>
        <v>T2 - Import Total</v>
      </c>
      <c r="S313" s="110">
        <f t="shared" si="44"/>
        <v>2.4799010528485831E-2</v>
      </c>
      <c r="T313" s="107">
        <f t="shared" si="43"/>
        <v>1</v>
      </c>
      <c r="V313" s="91"/>
      <c r="W313" s="91"/>
      <c r="X313" s="91"/>
      <c r="Y313" s="91"/>
      <c r="Z313" s="91"/>
      <c r="AA313" s="91"/>
    </row>
    <row r="314" spans="3:27" x14ac:dyDescent="0.25">
      <c r="C314" s="95">
        <v>43575</v>
      </c>
      <c r="D314" s="95">
        <v>43601</v>
      </c>
      <c r="E314" s="91"/>
      <c r="F314" s="91">
        <v>4658</v>
      </c>
      <c r="G314" s="91"/>
      <c r="H314" s="96" t="s">
        <v>814</v>
      </c>
      <c r="I314" s="97">
        <v>40002561</v>
      </c>
      <c r="J314" s="91" t="s">
        <v>815</v>
      </c>
      <c r="K314" s="94">
        <v>16156.16</v>
      </c>
      <c r="L314" s="104">
        <f t="shared" si="36"/>
        <v>5</v>
      </c>
      <c r="M314" s="105" t="str">
        <f t="shared" si="37"/>
        <v>T2</v>
      </c>
      <c r="N314" s="93">
        <f t="shared" si="38"/>
        <v>26</v>
      </c>
      <c r="O314" s="106">
        <f t="shared" si="39"/>
        <v>420060.15999999997</v>
      </c>
      <c r="P314" s="93" t="str">
        <f t="shared" si="40"/>
        <v>Dins Periode Legal</v>
      </c>
      <c r="Q314" s="93" t="str">
        <f t="shared" si="41"/>
        <v>T2 - Dins Periode Legal</v>
      </c>
      <c r="R314" s="93" t="str">
        <f t="shared" si="42"/>
        <v>T2 - Import Total</v>
      </c>
      <c r="S314" s="110">
        <f t="shared" si="44"/>
        <v>1.7195570040339128</v>
      </c>
      <c r="T314" s="107">
        <f t="shared" si="43"/>
        <v>1</v>
      </c>
      <c r="V314" s="91"/>
      <c r="W314" s="91"/>
      <c r="X314" s="91"/>
      <c r="Y314" s="91"/>
      <c r="Z314" s="91"/>
      <c r="AA314" s="91"/>
    </row>
    <row r="315" spans="3:27" x14ac:dyDescent="0.25">
      <c r="C315" s="95">
        <v>43607</v>
      </c>
      <c r="D315" s="95">
        <v>43633</v>
      </c>
      <c r="E315" s="91"/>
      <c r="F315" s="91">
        <v>5650</v>
      </c>
      <c r="G315" s="91"/>
      <c r="H315" s="96" t="s">
        <v>816</v>
      </c>
      <c r="I315" s="97">
        <v>40002850</v>
      </c>
      <c r="J315" s="91" t="s">
        <v>150</v>
      </c>
      <c r="K315" s="94">
        <v>22.84</v>
      </c>
      <c r="L315" s="104">
        <f t="shared" si="36"/>
        <v>6</v>
      </c>
      <c r="M315" s="105" t="str">
        <f t="shared" si="37"/>
        <v>T2</v>
      </c>
      <c r="N315" s="93">
        <f t="shared" si="38"/>
        <v>26</v>
      </c>
      <c r="O315" s="106">
        <f t="shared" si="39"/>
        <v>593.84</v>
      </c>
      <c r="P315" s="93" t="str">
        <f t="shared" si="40"/>
        <v>Dins Periode Legal</v>
      </c>
      <c r="Q315" s="93" t="str">
        <f t="shared" si="41"/>
        <v>T2 - Dins Periode Legal</v>
      </c>
      <c r="R315" s="93" t="str">
        <f t="shared" si="42"/>
        <v>T2 - Import Total</v>
      </c>
      <c r="S315" s="110">
        <f t="shared" si="44"/>
        <v>2.4309416329211003E-3</v>
      </c>
      <c r="T315" s="107">
        <f t="shared" si="43"/>
        <v>1</v>
      </c>
      <c r="V315" s="91"/>
      <c r="W315" s="91"/>
      <c r="X315" s="91"/>
      <c r="Y315" s="91"/>
      <c r="Z315" s="91"/>
      <c r="AA315" s="91"/>
    </row>
    <row r="316" spans="3:27" x14ac:dyDescent="0.25">
      <c r="C316" s="95">
        <v>43544</v>
      </c>
      <c r="D316" s="95">
        <v>43571</v>
      </c>
      <c r="E316" s="91"/>
      <c r="F316" s="91">
        <v>3634</v>
      </c>
      <c r="G316" s="91"/>
      <c r="H316" s="96" t="s">
        <v>817</v>
      </c>
      <c r="I316" s="97">
        <v>41005450</v>
      </c>
      <c r="J316" s="91" t="s">
        <v>138</v>
      </c>
      <c r="K316" s="94">
        <v>93.92</v>
      </c>
      <c r="L316" s="104">
        <f t="shared" si="36"/>
        <v>4</v>
      </c>
      <c r="M316" s="105" t="str">
        <f t="shared" si="37"/>
        <v>T2</v>
      </c>
      <c r="N316" s="93">
        <f t="shared" si="38"/>
        <v>27</v>
      </c>
      <c r="O316" s="106">
        <f t="shared" si="39"/>
        <v>2535.84</v>
      </c>
      <c r="P316" s="93" t="str">
        <f t="shared" si="40"/>
        <v>Dins Periode Legal</v>
      </c>
      <c r="Q316" s="93" t="str">
        <f t="shared" si="41"/>
        <v>T2 - Dins Periode Legal</v>
      </c>
      <c r="R316" s="93" t="str">
        <f t="shared" si="42"/>
        <v>T2 - Import Total</v>
      </c>
      <c r="S316" s="110">
        <f t="shared" si="44"/>
        <v>1.0380706975661192E-2</v>
      </c>
      <c r="T316" s="107">
        <f t="shared" si="43"/>
        <v>1</v>
      </c>
      <c r="V316" s="91"/>
      <c r="W316" s="91"/>
      <c r="X316" s="91"/>
      <c r="Y316" s="91"/>
      <c r="Z316" s="91"/>
      <c r="AA316" s="91"/>
    </row>
    <row r="317" spans="3:27" x14ac:dyDescent="0.25">
      <c r="C317" s="95">
        <v>43544</v>
      </c>
      <c r="D317" s="95">
        <v>43571</v>
      </c>
      <c r="E317" s="91"/>
      <c r="F317" s="91">
        <v>3630</v>
      </c>
      <c r="G317" s="91"/>
      <c r="H317" s="96" t="s">
        <v>818</v>
      </c>
      <c r="I317" s="97">
        <v>40001350</v>
      </c>
      <c r="J317" s="91" t="s">
        <v>44</v>
      </c>
      <c r="K317" s="94">
        <v>88.92</v>
      </c>
      <c r="L317" s="104">
        <f t="shared" si="36"/>
        <v>4</v>
      </c>
      <c r="M317" s="105" t="str">
        <f t="shared" si="37"/>
        <v>T2</v>
      </c>
      <c r="N317" s="93">
        <f t="shared" si="38"/>
        <v>27</v>
      </c>
      <c r="O317" s="106">
        <f t="shared" si="39"/>
        <v>2400.84</v>
      </c>
      <c r="P317" s="93" t="str">
        <f t="shared" si="40"/>
        <v>Dins Periode Legal</v>
      </c>
      <c r="Q317" s="93" t="str">
        <f t="shared" si="41"/>
        <v>T2 - Dins Periode Legal</v>
      </c>
      <c r="R317" s="93" t="str">
        <f t="shared" si="42"/>
        <v>T2 - Import Total</v>
      </c>
      <c r="S317" s="110">
        <f t="shared" si="44"/>
        <v>9.8280713828342546E-3</v>
      </c>
      <c r="T317" s="107">
        <f t="shared" si="43"/>
        <v>1</v>
      </c>
      <c r="V317" s="91"/>
      <c r="W317" s="91"/>
      <c r="X317" s="91"/>
      <c r="Y317" s="91"/>
      <c r="Z317" s="91"/>
      <c r="AA317" s="91"/>
    </row>
    <row r="318" spans="3:27" x14ac:dyDescent="0.25">
      <c r="C318" s="95">
        <v>43544</v>
      </c>
      <c r="D318" s="95">
        <v>43571</v>
      </c>
      <c r="E318" s="91"/>
      <c r="F318" s="91">
        <v>3637</v>
      </c>
      <c r="G318" s="91"/>
      <c r="H318" s="96" t="s">
        <v>819</v>
      </c>
      <c r="I318" s="97">
        <v>40001400</v>
      </c>
      <c r="J318" s="91" t="s">
        <v>36</v>
      </c>
      <c r="K318" s="94">
        <v>1528.23</v>
      </c>
      <c r="L318" s="104">
        <f t="shared" si="36"/>
        <v>4</v>
      </c>
      <c r="M318" s="105" t="str">
        <f t="shared" si="37"/>
        <v>T2</v>
      </c>
      <c r="N318" s="93">
        <f t="shared" si="38"/>
        <v>27</v>
      </c>
      <c r="O318" s="106">
        <f t="shared" si="39"/>
        <v>41262.21</v>
      </c>
      <c r="P318" s="93" t="str">
        <f t="shared" si="40"/>
        <v>Dins Periode Legal</v>
      </c>
      <c r="Q318" s="93" t="str">
        <f t="shared" si="41"/>
        <v>T2 - Dins Periode Legal</v>
      </c>
      <c r="R318" s="93" t="str">
        <f t="shared" si="42"/>
        <v>T2 - Import Total</v>
      </c>
      <c r="S318" s="110">
        <f t="shared" si="44"/>
        <v>0.16891085840518213</v>
      </c>
      <c r="T318" s="107">
        <f t="shared" si="43"/>
        <v>1</v>
      </c>
      <c r="V318" s="91"/>
      <c r="W318" s="91"/>
      <c r="X318" s="91"/>
      <c r="Y318" s="91"/>
      <c r="Z318" s="91"/>
      <c r="AA318" s="91"/>
    </row>
    <row r="319" spans="3:27" x14ac:dyDescent="0.25">
      <c r="C319" s="95">
        <v>43544</v>
      </c>
      <c r="D319" s="95">
        <v>43571</v>
      </c>
      <c r="E319" s="91"/>
      <c r="F319" s="91">
        <v>3635</v>
      </c>
      <c r="G319" s="91"/>
      <c r="H319" s="96" t="s">
        <v>820</v>
      </c>
      <c r="I319" s="97">
        <v>41006850</v>
      </c>
      <c r="J319" s="91" t="s">
        <v>25</v>
      </c>
      <c r="K319" s="94">
        <v>226.97</v>
      </c>
      <c r="L319" s="104">
        <f t="shared" si="36"/>
        <v>4</v>
      </c>
      <c r="M319" s="105" t="str">
        <f t="shared" si="37"/>
        <v>T2</v>
      </c>
      <c r="N319" s="93">
        <f t="shared" si="38"/>
        <v>27</v>
      </c>
      <c r="O319" s="106">
        <f t="shared" si="39"/>
        <v>6128.19</v>
      </c>
      <c r="P319" s="93" t="str">
        <f t="shared" si="40"/>
        <v>Dins Periode Legal</v>
      </c>
      <c r="Q319" s="93" t="str">
        <f t="shared" si="41"/>
        <v>T2 - Dins Periode Legal</v>
      </c>
      <c r="R319" s="93" t="str">
        <f t="shared" si="42"/>
        <v>T2 - Import Total</v>
      </c>
      <c r="S319" s="110">
        <f t="shared" si="44"/>
        <v>2.5086340100786E-2</v>
      </c>
      <c r="T319" s="107">
        <f t="shared" si="43"/>
        <v>1</v>
      </c>
      <c r="V319" s="91"/>
      <c r="W319" s="91"/>
      <c r="X319" s="91"/>
      <c r="Y319" s="91"/>
      <c r="Z319" s="91"/>
      <c r="AA319" s="91"/>
    </row>
    <row r="320" spans="3:27" x14ac:dyDescent="0.25">
      <c r="C320" s="95">
        <v>43544</v>
      </c>
      <c r="D320" s="95">
        <v>43571</v>
      </c>
      <c r="E320" s="91"/>
      <c r="F320" s="91">
        <v>3638</v>
      </c>
      <c r="G320" s="91"/>
      <c r="H320" s="96" t="s">
        <v>821</v>
      </c>
      <c r="I320" s="97">
        <v>41006850</v>
      </c>
      <c r="J320" s="91" t="s">
        <v>25</v>
      </c>
      <c r="K320" s="94">
        <v>450.12</v>
      </c>
      <c r="L320" s="104">
        <f t="shared" si="36"/>
        <v>4</v>
      </c>
      <c r="M320" s="105" t="str">
        <f t="shared" si="37"/>
        <v>T2</v>
      </c>
      <c r="N320" s="93">
        <f t="shared" si="38"/>
        <v>27</v>
      </c>
      <c r="O320" s="106">
        <f t="shared" si="39"/>
        <v>12153.24</v>
      </c>
      <c r="P320" s="93" t="str">
        <f t="shared" si="40"/>
        <v>Dins Periode Legal</v>
      </c>
      <c r="Q320" s="93" t="str">
        <f t="shared" si="41"/>
        <v>T2 - Dins Periode Legal</v>
      </c>
      <c r="R320" s="93" t="str">
        <f t="shared" si="42"/>
        <v>T2 - Import Total</v>
      </c>
      <c r="S320" s="110">
        <f t="shared" si="44"/>
        <v>4.9750466608652212E-2</v>
      </c>
      <c r="T320" s="107">
        <f t="shared" si="43"/>
        <v>1</v>
      </c>
      <c r="V320" s="91"/>
      <c r="W320" s="91"/>
      <c r="X320" s="91"/>
      <c r="Y320" s="91"/>
      <c r="Z320" s="91"/>
      <c r="AA320" s="91"/>
    </row>
    <row r="321" spans="3:27" x14ac:dyDescent="0.25">
      <c r="C321" s="95">
        <v>43606</v>
      </c>
      <c r="D321" s="95">
        <v>43633</v>
      </c>
      <c r="E321" s="91"/>
      <c r="F321" s="91">
        <v>5640</v>
      </c>
      <c r="G321" s="91"/>
      <c r="H321" s="96" t="s">
        <v>822</v>
      </c>
      <c r="I321" s="97">
        <v>40001244</v>
      </c>
      <c r="J321" s="91" t="s">
        <v>147</v>
      </c>
      <c r="K321" s="94">
        <v>7789.07</v>
      </c>
      <c r="L321" s="104">
        <f t="shared" si="36"/>
        <v>6</v>
      </c>
      <c r="M321" s="105" t="str">
        <f t="shared" si="37"/>
        <v>T2</v>
      </c>
      <c r="N321" s="93">
        <f t="shared" si="38"/>
        <v>27</v>
      </c>
      <c r="O321" s="106">
        <f t="shared" si="39"/>
        <v>210304.88999999998</v>
      </c>
      <c r="P321" s="93" t="str">
        <f t="shared" si="40"/>
        <v>Dins Periode Legal</v>
      </c>
      <c r="Q321" s="93" t="str">
        <f t="shared" si="41"/>
        <v>T2 - Dins Periode Legal</v>
      </c>
      <c r="R321" s="93" t="str">
        <f t="shared" si="42"/>
        <v>T2 - Import Total</v>
      </c>
      <c r="S321" s="110">
        <f t="shared" si="44"/>
        <v>0.86090346340410262</v>
      </c>
      <c r="T321" s="107">
        <f t="shared" si="43"/>
        <v>1</v>
      </c>
      <c r="V321" s="91"/>
      <c r="W321" s="91"/>
      <c r="X321" s="91"/>
      <c r="Y321" s="91"/>
      <c r="Z321" s="91"/>
      <c r="AA321" s="91"/>
    </row>
    <row r="322" spans="3:27" x14ac:dyDescent="0.25">
      <c r="C322" s="95">
        <v>43606</v>
      </c>
      <c r="D322" s="95">
        <v>43633</v>
      </c>
      <c r="E322" s="91"/>
      <c r="F322" s="91">
        <v>5659</v>
      </c>
      <c r="G322" s="91"/>
      <c r="H322" s="96" t="s">
        <v>823</v>
      </c>
      <c r="I322" s="97">
        <v>40001400</v>
      </c>
      <c r="J322" s="91" t="s">
        <v>36</v>
      </c>
      <c r="K322" s="94">
        <v>338.51</v>
      </c>
      <c r="L322" s="104">
        <f t="shared" si="36"/>
        <v>6</v>
      </c>
      <c r="M322" s="105" t="str">
        <f t="shared" si="37"/>
        <v>T2</v>
      </c>
      <c r="N322" s="93">
        <f t="shared" si="38"/>
        <v>27</v>
      </c>
      <c r="O322" s="106">
        <f t="shared" si="39"/>
        <v>9139.77</v>
      </c>
      <c r="P322" s="93" t="str">
        <f t="shared" si="40"/>
        <v>Dins Periode Legal</v>
      </c>
      <c r="Q322" s="93" t="str">
        <f t="shared" si="41"/>
        <v>T2 - Dins Periode Legal</v>
      </c>
      <c r="R322" s="93" t="str">
        <f t="shared" si="42"/>
        <v>T2 - Import Total</v>
      </c>
      <c r="S322" s="110">
        <f t="shared" si="44"/>
        <v>3.741453490556932E-2</v>
      </c>
      <c r="T322" s="107">
        <f t="shared" si="43"/>
        <v>1</v>
      </c>
      <c r="V322" s="91"/>
      <c r="W322" s="91"/>
      <c r="X322" s="91"/>
      <c r="Y322" s="91"/>
      <c r="Z322" s="91"/>
      <c r="AA322" s="91"/>
    </row>
    <row r="323" spans="3:27" x14ac:dyDescent="0.25">
      <c r="C323" s="95">
        <v>43606</v>
      </c>
      <c r="D323" s="95">
        <v>43633</v>
      </c>
      <c r="E323" s="91"/>
      <c r="F323" s="91">
        <v>5660</v>
      </c>
      <c r="G323" s="91"/>
      <c r="H323" s="96" t="s">
        <v>824</v>
      </c>
      <c r="I323" s="97">
        <v>40001400</v>
      </c>
      <c r="J323" s="91" t="s">
        <v>36</v>
      </c>
      <c r="K323" s="94">
        <v>229.63</v>
      </c>
      <c r="L323" s="104">
        <f t="shared" si="36"/>
        <v>6</v>
      </c>
      <c r="M323" s="105" t="str">
        <f t="shared" si="37"/>
        <v>T2</v>
      </c>
      <c r="N323" s="93">
        <f t="shared" si="38"/>
        <v>27</v>
      </c>
      <c r="O323" s="106">
        <f t="shared" si="39"/>
        <v>6200.01</v>
      </c>
      <c r="P323" s="93" t="str">
        <f t="shared" si="40"/>
        <v>Dins Periode Legal</v>
      </c>
      <c r="Q323" s="93" t="str">
        <f t="shared" si="41"/>
        <v>T2 - Dins Periode Legal</v>
      </c>
      <c r="R323" s="93" t="str">
        <f t="shared" si="42"/>
        <v>T2 - Import Total</v>
      </c>
      <c r="S323" s="110">
        <f t="shared" si="44"/>
        <v>2.5380342236169928E-2</v>
      </c>
      <c r="T323" s="107">
        <f t="shared" si="43"/>
        <v>1</v>
      </c>
      <c r="V323" s="91"/>
      <c r="W323" s="91"/>
      <c r="X323" s="91"/>
      <c r="Y323" s="91"/>
      <c r="Z323" s="91"/>
      <c r="AA323" s="91"/>
    </row>
    <row r="324" spans="3:27" x14ac:dyDescent="0.25">
      <c r="C324" s="95">
        <v>43530</v>
      </c>
      <c r="D324" s="95">
        <v>43558</v>
      </c>
      <c r="E324" s="91"/>
      <c r="F324" s="91">
        <v>3392</v>
      </c>
      <c r="G324" s="91"/>
      <c r="H324" s="96" t="s">
        <v>825</v>
      </c>
      <c r="I324" s="97">
        <v>41040700</v>
      </c>
      <c r="J324" s="91" t="s">
        <v>222</v>
      </c>
      <c r="K324" s="94">
        <v>4729.91</v>
      </c>
      <c r="L324" s="104">
        <f t="shared" si="36"/>
        <v>4</v>
      </c>
      <c r="M324" s="105" t="str">
        <f t="shared" si="37"/>
        <v>T2</v>
      </c>
      <c r="N324" s="93">
        <f t="shared" si="38"/>
        <v>28</v>
      </c>
      <c r="O324" s="106">
        <f t="shared" si="39"/>
        <v>132437.47999999998</v>
      </c>
      <c r="P324" s="93" t="str">
        <f t="shared" si="40"/>
        <v>Dins Periode Legal</v>
      </c>
      <c r="Q324" s="93" t="str">
        <f t="shared" si="41"/>
        <v>T2 - Dins Periode Legal</v>
      </c>
      <c r="R324" s="93" t="str">
        <f t="shared" si="42"/>
        <v>T2 - Import Total</v>
      </c>
      <c r="S324" s="110">
        <f t="shared" si="44"/>
        <v>0.5421456686837457</v>
      </c>
      <c r="T324" s="107">
        <f t="shared" si="43"/>
        <v>1</v>
      </c>
      <c r="V324" s="91"/>
      <c r="W324" s="91"/>
      <c r="X324" s="91"/>
      <c r="Y324" s="91"/>
      <c r="Z324" s="91"/>
      <c r="AA324" s="91"/>
    </row>
    <row r="325" spans="3:27" x14ac:dyDescent="0.25">
      <c r="C325" s="95">
        <v>43543</v>
      </c>
      <c r="D325" s="95">
        <v>43571</v>
      </c>
      <c r="E325" s="91"/>
      <c r="F325" s="91">
        <v>3643</v>
      </c>
      <c r="G325" s="91"/>
      <c r="H325" s="96" t="s">
        <v>826</v>
      </c>
      <c r="I325" s="97">
        <v>40002150</v>
      </c>
      <c r="J325" s="91" t="s">
        <v>90</v>
      </c>
      <c r="K325" s="94">
        <v>318.23</v>
      </c>
      <c r="L325" s="104">
        <f t="shared" si="36"/>
        <v>4</v>
      </c>
      <c r="M325" s="105" t="str">
        <f t="shared" si="37"/>
        <v>T2</v>
      </c>
      <c r="N325" s="93">
        <f t="shared" si="38"/>
        <v>28</v>
      </c>
      <c r="O325" s="106">
        <f t="shared" si="39"/>
        <v>8910.44</v>
      </c>
      <c r="P325" s="93" t="str">
        <f t="shared" si="40"/>
        <v>Dins Periode Legal</v>
      </c>
      <c r="Q325" s="93" t="str">
        <f t="shared" si="41"/>
        <v>T2 - Dins Periode Legal</v>
      </c>
      <c r="R325" s="93" t="str">
        <f t="shared" si="42"/>
        <v>T2 - Import Total</v>
      </c>
      <c r="S325" s="110">
        <f t="shared" si="44"/>
        <v>3.6475750309250786E-2</v>
      </c>
      <c r="T325" s="107">
        <f t="shared" si="43"/>
        <v>1</v>
      </c>
      <c r="V325" s="91"/>
      <c r="W325" s="91"/>
      <c r="X325" s="91"/>
      <c r="Y325" s="91"/>
      <c r="Z325" s="91"/>
      <c r="AA325" s="91"/>
    </row>
    <row r="326" spans="3:27" x14ac:dyDescent="0.25">
      <c r="C326" s="95">
        <v>43605</v>
      </c>
      <c r="D326" s="95">
        <v>43633</v>
      </c>
      <c r="E326" s="91"/>
      <c r="F326" s="91">
        <v>5643</v>
      </c>
      <c r="G326" s="91"/>
      <c r="H326" s="96" t="s">
        <v>827</v>
      </c>
      <c r="I326" s="97">
        <v>40001350</v>
      </c>
      <c r="J326" s="91" t="s">
        <v>44</v>
      </c>
      <c r="K326" s="94">
        <v>177.1</v>
      </c>
      <c r="L326" s="104">
        <f t="shared" si="36"/>
        <v>6</v>
      </c>
      <c r="M326" s="105" t="str">
        <f t="shared" si="37"/>
        <v>T2</v>
      </c>
      <c r="N326" s="93">
        <f t="shared" si="38"/>
        <v>28</v>
      </c>
      <c r="O326" s="106">
        <f t="shared" si="39"/>
        <v>4958.8</v>
      </c>
      <c r="P326" s="93" t="str">
        <f t="shared" si="40"/>
        <v>Dins Periode Legal</v>
      </c>
      <c r="Q326" s="93" t="str">
        <f t="shared" si="41"/>
        <v>T2 - Dins Periode Legal</v>
      </c>
      <c r="R326" s="93" t="str">
        <f t="shared" si="42"/>
        <v>T2 - Import Total</v>
      </c>
      <c r="S326" s="110">
        <f t="shared" si="44"/>
        <v>2.0299328723779386E-2</v>
      </c>
      <c r="T326" s="107">
        <f t="shared" si="43"/>
        <v>1</v>
      </c>
      <c r="V326" s="91"/>
      <c r="W326" s="91"/>
      <c r="X326" s="91"/>
      <c r="Y326" s="91"/>
      <c r="Z326" s="91"/>
      <c r="AA326" s="91"/>
    </row>
    <row r="327" spans="3:27" x14ac:dyDescent="0.25">
      <c r="C327" s="95">
        <v>43605</v>
      </c>
      <c r="D327" s="95">
        <v>43633</v>
      </c>
      <c r="E327" s="91"/>
      <c r="F327" s="91">
        <v>5626</v>
      </c>
      <c r="G327" s="91"/>
      <c r="H327" s="96" t="s">
        <v>828</v>
      </c>
      <c r="I327" s="97">
        <v>40007508</v>
      </c>
      <c r="J327" s="91" t="s">
        <v>196</v>
      </c>
      <c r="K327" s="94">
        <v>344.85</v>
      </c>
      <c r="L327" s="104">
        <f t="shared" ref="L327:L390" si="45">IF(D327="","",MONTH(D327))</f>
        <v>6</v>
      </c>
      <c r="M327" s="105" t="str">
        <f t="shared" ref="M327:M390" si="46">IF(L327="","",VLOOKUP(L327,$AJ$8:$AK$19,2,FALSE))</f>
        <v>T2</v>
      </c>
      <c r="N327" s="93">
        <f t="shared" ref="N327:N390" si="47">IF(D327="",0,D327-C327)</f>
        <v>28</v>
      </c>
      <c r="O327" s="106">
        <f t="shared" ref="O327:O390" si="48">K327*N327</f>
        <v>9655.8000000000011</v>
      </c>
      <c r="P327" s="93" t="str">
        <f t="shared" ref="P327:P390" si="49">IF(N327&lt;=30,"Dins Periode Legal","Fora Periode Legal")</f>
        <v>Dins Periode Legal</v>
      </c>
      <c r="Q327" s="93" t="str">
        <f t="shared" ref="Q327:Q390" si="50">CONCATENATE($M327," - ",P327)</f>
        <v>T2 - Dins Periode Legal</v>
      </c>
      <c r="R327" s="93" t="str">
        <f t="shared" ref="R327:R390" si="51">CONCATENATE($M327," - Import Total")</f>
        <v>T2 - Import Total</v>
      </c>
      <c r="S327" s="110">
        <f t="shared" si="44"/>
        <v>3.9526953757172911E-2</v>
      </c>
      <c r="T327" s="107">
        <f t="shared" ref="T327:T390" si="52">IF(L327="",0,1)</f>
        <v>1</v>
      </c>
      <c r="V327" s="91"/>
      <c r="W327" s="91"/>
      <c r="X327" s="91"/>
      <c r="Y327" s="91"/>
      <c r="Z327" s="91"/>
      <c r="AA327" s="91"/>
    </row>
    <row r="328" spans="3:27" x14ac:dyDescent="0.25">
      <c r="C328" s="95">
        <v>43542</v>
      </c>
      <c r="D328" s="95">
        <v>43571</v>
      </c>
      <c r="E328" s="91"/>
      <c r="F328" s="91">
        <v>3644</v>
      </c>
      <c r="G328" s="91"/>
      <c r="H328" s="96" t="s">
        <v>829</v>
      </c>
      <c r="I328" s="97">
        <v>40010011</v>
      </c>
      <c r="J328" s="91" t="s">
        <v>830</v>
      </c>
      <c r="K328" s="94">
        <v>1284.72</v>
      </c>
      <c r="L328" s="104">
        <f t="shared" si="45"/>
        <v>4</v>
      </c>
      <c r="M328" s="105" t="str">
        <f t="shared" si="46"/>
        <v>T2</v>
      </c>
      <c r="N328" s="93">
        <f t="shared" si="47"/>
        <v>29</v>
      </c>
      <c r="O328" s="106">
        <f t="shared" si="48"/>
        <v>37256.879999999997</v>
      </c>
      <c r="P328" s="93" t="str">
        <f t="shared" si="49"/>
        <v>Dins Periode Legal</v>
      </c>
      <c r="Q328" s="93" t="str">
        <f t="shared" si="50"/>
        <v>T2 - Dins Periode Legal</v>
      </c>
      <c r="R328" s="93" t="str">
        <f t="shared" si="51"/>
        <v>T2 - Import Total</v>
      </c>
      <c r="S328" s="110">
        <f t="shared" ref="S328:S391" si="53">IF(M328="",0,K328/(VLOOKUP(R328,$X$9:$Y$27,2,FALSE))*N328)</f>
        <v>0.15251465159764493</v>
      </c>
      <c r="T328" s="107">
        <f t="shared" si="52"/>
        <v>1</v>
      </c>
      <c r="V328" s="91"/>
      <c r="W328" s="91"/>
      <c r="X328" s="91"/>
      <c r="Y328" s="91"/>
      <c r="Z328" s="91"/>
      <c r="AA328" s="91"/>
    </row>
    <row r="329" spans="3:27" x14ac:dyDescent="0.25">
      <c r="C329" s="95">
        <v>43542</v>
      </c>
      <c r="D329" s="95">
        <v>43571</v>
      </c>
      <c r="E329" s="91"/>
      <c r="F329" s="91">
        <v>3631</v>
      </c>
      <c r="G329" s="91"/>
      <c r="H329" s="96" t="s">
        <v>831</v>
      </c>
      <c r="I329" s="97">
        <v>41007532</v>
      </c>
      <c r="J329" s="91" t="s">
        <v>832</v>
      </c>
      <c r="K329" s="94">
        <v>484.93</v>
      </c>
      <c r="L329" s="104">
        <f t="shared" si="45"/>
        <v>4</v>
      </c>
      <c r="M329" s="105" t="str">
        <f t="shared" si="46"/>
        <v>T2</v>
      </c>
      <c r="N329" s="93">
        <f t="shared" si="47"/>
        <v>29</v>
      </c>
      <c r="O329" s="106">
        <f t="shared" si="48"/>
        <v>14062.97</v>
      </c>
      <c r="P329" s="93" t="str">
        <f t="shared" si="49"/>
        <v>Dins Periode Legal</v>
      </c>
      <c r="Q329" s="93" t="str">
        <f t="shared" si="50"/>
        <v>T2 - Dins Periode Legal</v>
      </c>
      <c r="R329" s="93" t="str">
        <f t="shared" si="51"/>
        <v>T2 - Import Total</v>
      </c>
      <c r="S329" s="110">
        <f t="shared" si="53"/>
        <v>5.7568131576721748E-2</v>
      </c>
      <c r="T329" s="107">
        <f t="shared" si="52"/>
        <v>1</v>
      </c>
      <c r="V329" s="91"/>
      <c r="W329" s="91"/>
      <c r="X329" s="91"/>
      <c r="Y329" s="91"/>
      <c r="Z329" s="91"/>
      <c r="AA329" s="91"/>
    </row>
    <row r="330" spans="3:27" x14ac:dyDescent="0.25">
      <c r="C330" s="95">
        <v>43542</v>
      </c>
      <c r="D330" s="95">
        <v>43571</v>
      </c>
      <c r="E330" s="91"/>
      <c r="F330" s="91">
        <v>3646</v>
      </c>
      <c r="G330" s="91"/>
      <c r="H330" s="96" t="s">
        <v>833</v>
      </c>
      <c r="I330" s="97">
        <v>41006751</v>
      </c>
      <c r="J330" s="91" t="s">
        <v>139</v>
      </c>
      <c r="K330" s="94">
        <v>133.66999999999999</v>
      </c>
      <c r="L330" s="104">
        <f t="shared" si="45"/>
        <v>4</v>
      </c>
      <c r="M330" s="105" t="str">
        <f t="shared" si="46"/>
        <v>T2</v>
      </c>
      <c r="N330" s="93">
        <f t="shared" si="47"/>
        <v>29</v>
      </c>
      <c r="O330" s="106">
        <f t="shared" si="48"/>
        <v>3876.43</v>
      </c>
      <c r="P330" s="93" t="str">
        <f t="shared" si="49"/>
        <v>Dins Periode Legal</v>
      </c>
      <c r="Q330" s="93" t="str">
        <f t="shared" si="50"/>
        <v>T2 - Dins Periode Legal</v>
      </c>
      <c r="R330" s="93" t="str">
        <f t="shared" si="51"/>
        <v>T2 - Import Total</v>
      </c>
      <c r="S330" s="110">
        <f t="shared" si="53"/>
        <v>1.5868542156312036E-2</v>
      </c>
      <c r="T330" s="107">
        <f t="shared" si="52"/>
        <v>1</v>
      </c>
      <c r="V330" s="91"/>
      <c r="W330" s="91"/>
      <c r="X330" s="91"/>
      <c r="Y330" s="91"/>
      <c r="Z330" s="91"/>
      <c r="AA330" s="91"/>
    </row>
    <row r="331" spans="3:27" x14ac:dyDescent="0.25">
      <c r="C331" s="95">
        <v>43542</v>
      </c>
      <c r="D331" s="95">
        <v>43571</v>
      </c>
      <c r="E331" s="91"/>
      <c r="F331" s="91">
        <v>3626</v>
      </c>
      <c r="G331" s="91"/>
      <c r="H331" s="96" t="s">
        <v>834</v>
      </c>
      <c r="I331" s="97">
        <v>40007508</v>
      </c>
      <c r="J331" s="91" t="s">
        <v>196</v>
      </c>
      <c r="K331" s="94">
        <v>84.48</v>
      </c>
      <c r="L331" s="104">
        <f t="shared" si="45"/>
        <v>4</v>
      </c>
      <c r="M331" s="105" t="str">
        <f t="shared" si="46"/>
        <v>T2</v>
      </c>
      <c r="N331" s="93">
        <f t="shared" si="47"/>
        <v>29</v>
      </c>
      <c r="O331" s="106">
        <f t="shared" si="48"/>
        <v>2449.92</v>
      </c>
      <c r="P331" s="93" t="str">
        <f t="shared" si="49"/>
        <v>Dins Periode Legal</v>
      </c>
      <c r="Q331" s="93" t="str">
        <f t="shared" si="50"/>
        <v>T2 - Dins Periode Legal</v>
      </c>
      <c r="R331" s="93" t="str">
        <f t="shared" si="51"/>
        <v>T2 - Import Total</v>
      </c>
      <c r="S331" s="110">
        <f t="shared" si="53"/>
        <v>1.0028985122804228E-2</v>
      </c>
      <c r="T331" s="107">
        <f t="shared" si="52"/>
        <v>1</v>
      </c>
      <c r="V331" s="91"/>
      <c r="W331" s="91"/>
      <c r="X331" s="91"/>
      <c r="Y331" s="91"/>
      <c r="Z331" s="91"/>
      <c r="AA331" s="91"/>
    </row>
    <row r="332" spans="3:27" x14ac:dyDescent="0.25">
      <c r="C332" s="95">
        <v>43556</v>
      </c>
      <c r="D332" s="95">
        <v>43585</v>
      </c>
      <c r="E332" s="91"/>
      <c r="F332" s="91">
        <v>3868</v>
      </c>
      <c r="G332" s="91"/>
      <c r="H332" s="96" t="s">
        <v>835</v>
      </c>
      <c r="I332" s="97">
        <v>41002530</v>
      </c>
      <c r="J332" s="91" t="s">
        <v>135</v>
      </c>
      <c r="K332" s="94">
        <v>363</v>
      </c>
      <c r="L332" s="104">
        <f t="shared" si="45"/>
        <v>4</v>
      </c>
      <c r="M332" s="105" t="str">
        <f t="shared" si="46"/>
        <v>T2</v>
      </c>
      <c r="N332" s="93">
        <f t="shared" si="47"/>
        <v>29</v>
      </c>
      <c r="O332" s="106">
        <f t="shared" si="48"/>
        <v>10527</v>
      </c>
      <c r="P332" s="93" t="str">
        <f t="shared" si="49"/>
        <v>Dins Periode Legal</v>
      </c>
      <c r="Q332" s="93" t="str">
        <f t="shared" si="50"/>
        <v>T2 - Dins Periode Legal</v>
      </c>
      <c r="R332" s="93" t="str">
        <f t="shared" si="51"/>
        <v>T2 - Import Total</v>
      </c>
      <c r="S332" s="110">
        <f t="shared" si="53"/>
        <v>4.3093295449549415E-2</v>
      </c>
      <c r="T332" s="107">
        <f t="shared" si="52"/>
        <v>1</v>
      </c>
      <c r="V332" s="91"/>
      <c r="W332" s="91"/>
      <c r="X332" s="91"/>
      <c r="Y332" s="91"/>
      <c r="Z332" s="91"/>
      <c r="AA332" s="91"/>
    </row>
    <row r="333" spans="3:27" x14ac:dyDescent="0.25">
      <c r="C333" s="95">
        <v>43556</v>
      </c>
      <c r="D333" s="95">
        <v>43585</v>
      </c>
      <c r="E333" s="91"/>
      <c r="F333" s="91">
        <v>3854</v>
      </c>
      <c r="G333" s="91"/>
      <c r="H333" s="96" t="s">
        <v>836</v>
      </c>
      <c r="I333" s="97">
        <v>40002950</v>
      </c>
      <c r="J333" s="91" t="s">
        <v>22</v>
      </c>
      <c r="K333" s="94">
        <v>943.8</v>
      </c>
      <c r="L333" s="104">
        <f t="shared" si="45"/>
        <v>4</v>
      </c>
      <c r="M333" s="105" t="str">
        <f t="shared" si="46"/>
        <v>T2</v>
      </c>
      <c r="N333" s="93">
        <f t="shared" si="47"/>
        <v>29</v>
      </c>
      <c r="O333" s="106">
        <f t="shared" si="48"/>
        <v>27370.199999999997</v>
      </c>
      <c r="P333" s="93" t="str">
        <f t="shared" si="49"/>
        <v>Dins Periode Legal</v>
      </c>
      <c r="Q333" s="93" t="str">
        <f t="shared" si="50"/>
        <v>T2 - Dins Periode Legal</v>
      </c>
      <c r="R333" s="93" t="str">
        <f t="shared" si="51"/>
        <v>T2 - Import Total</v>
      </c>
      <c r="S333" s="110">
        <f t="shared" si="53"/>
        <v>0.11204256816882846</v>
      </c>
      <c r="T333" s="107">
        <f t="shared" si="52"/>
        <v>1</v>
      </c>
      <c r="V333" s="91"/>
      <c r="W333" s="91"/>
      <c r="X333" s="91"/>
      <c r="Y333" s="91"/>
      <c r="Z333" s="91"/>
      <c r="AA333" s="91"/>
    </row>
    <row r="334" spans="3:27" x14ac:dyDescent="0.25">
      <c r="C334" s="95">
        <v>43556</v>
      </c>
      <c r="D334" s="95">
        <v>43585</v>
      </c>
      <c r="E334" s="91"/>
      <c r="F334" s="91">
        <v>3858</v>
      </c>
      <c r="G334" s="91"/>
      <c r="H334" s="96" t="s">
        <v>837</v>
      </c>
      <c r="I334" s="97">
        <v>41007450</v>
      </c>
      <c r="J334" s="91" t="s">
        <v>26</v>
      </c>
      <c r="K334" s="94">
        <v>1471.48</v>
      </c>
      <c r="L334" s="104">
        <f t="shared" si="45"/>
        <v>4</v>
      </c>
      <c r="M334" s="105" t="str">
        <f t="shared" si="46"/>
        <v>T2</v>
      </c>
      <c r="N334" s="93">
        <f t="shared" si="47"/>
        <v>29</v>
      </c>
      <c r="O334" s="106">
        <f t="shared" si="48"/>
        <v>42672.92</v>
      </c>
      <c r="P334" s="93" t="str">
        <f t="shared" si="49"/>
        <v>Dins Periode Legal</v>
      </c>
      <c r="Q334" s="93" t="str">
        <f t="shared" si="50"/>
        <v>T2 - Dins Periode Legal</v>
      </c>
      <c r="R334" s="93" t="str">
        <f t="shared" si="51"/>
        <v>T2 - Import Total</v>
      </c>
      <c r="S334" s="110">
        <f t="shared" si="53"/>
        <v>0.17468573660634426</v>
      </c>
      <c r="T334" s="107">
        <f t="shared" si="52"/>
        <v>1</v>
      </c>
      <c r="V334" s="91"/>
      <c r="W334" s="91"/>
      <c r="X334" s="91"/>
      <c r="Y334" s="91"/>
      <c r="Z334" s="91"/>
      <c r="AA334" s="91"/>
    </row>
    <row r="335" spans="3:27" x14ac:dyDescent="0.25">
      <c r="C335" s="95">
        <v>43556</v>
      </c>
      <c r="D335" s="95">
        <v>43585</v>
      </c>
      <c r="E335" s="91"/>
      <c r="F335" s="91">
        <v>3869</v>
      </c>
      <c r="G335" s="91"/>
      <c r="H335" s="96" t="s">
        <v>838</v>
      </c>
      <c r="I335" s="97">
        <v>41001608</v>
      </c>
      <c r="J335" s="91" t="s">
        <v>86</v>
      </c>
      <c r="K335" s="94">
        <v>165.74</v>
      </c>
      <c r="L335" s="104">
        <f t="shared" si="45"/>
        <v>4</v>
      </c>
      <c r="M335" s="105" t="str">
        <f t="shared" si="46"/>
        <v>T2</v>
      </c>
      <c r="N335" s="93">
        <f t="shared" si="47"/>
        <v>29</v>
      </c>
      <c r="O335" s="106">
        <f t="shared" si="48"/>
        <v>4806.46</v>
      </c>
      <c r="P335" s="93" t="str">
        <f t="shared" si="49"/>
        <v>Dins Periode Legal</v>
      </c>
      <c r="Q335" s="93" t="str">
        <f t="shared" si="50"/>
        <v>T2 - Dins Periode Legal</v>
      </c>
      <c r="R335" s="93" t="str">
        <f t="shared" si="51"/>
        <v>T2 - Import Total</v>
      </c>
      <c r="S335" s="110">
        <f t="shared" si="53"/>
        <v>1.9675710159251569E-2</v>
      </c>
      <c r="T335" s="107">
        <f t="shared" si="52"/>
        <v>1</v>
      </c>
      <c r="V335" s="91"/>
      <c r="W335" s="91"/>
      <c r="X335" s="91"/>
      <c r="Y335" s="91"/>
      <c r="Z335" s="91"/>
      <c r="AA335" s="91"/>
    </row>
    <row r="336" spans="3:27" x14ac:dyDescent="0.25">
      <c r="C336" s="95">
        <v>43556</v>
      </c>
      <c r="D336" s="95">
        <v>43585</v>
      </c>
      <c r="E336" s="91"/>
      <c r="F336" s="91">
        <v>3881</v>
      </c>
      <c r="G336" s="91"/>
      <c r="H336" s="96" t="s">
        <v>839</v>
      </c>
      <c r="I336" s="97">
        <v>41006700</v>
      </c>
      <c r="J336" s="91" t="s">
        <v>840</v>
      </c>
      <c r="K336" s="94">
        <v>726</v>
      </c>
      <c r="L336" s="104">
        <f t="shared" si="45"/>
        <v>4</v>
      </c>
      <c r="M336" s="105" t="str">
        <f t="shared" si="46"/>
        <v>T2</v>
      </c>
      <c r="N336" s="93">
        <f t="shared" si="47"/>
        <v>29</v>
      </c>
      <c r="O336" s="106">
        <f t="shared" si="48"/>
        <v>21054</v>
      </c>
      <c r="P336" s="93" t="str">
        <f t="shared" si="49"/>
        <v>Dins Periode Legal</v>
      </c>
      <c r="Q336" s="93" t="str">
        <f t="shared" si="50"/>
        <v>T2 - Dins Periode Legal</v>
      </c>
      <c r="R336" s="93" t="str">
        <f t="shared" si="51"/>
        <v>T2 - Import Total</v>
      </c>
      <c r="S336" s="110">
        <f t="shared" si="53"/>
        <v>8.6186590899098831E-2</v>
      </c>
      <c r="T336" s="107">
        <f t="shared" si="52"/>
        <v>1</v>
      </c>
      <c r="V336" s="91"/>
      <c r="W336" s="91"/>
      <c r="X336" s="91"/>
      <c r="Y336" s="91"/>
      <c r="Z336" s="91"/>
      <c r="AA336" s="91"/>
    </row>
    <row r="337" spans="3:27" x14ac:dyDescent="0.25">
      <c r="C337" s="95">
        <v>43555</v>
      </c>
      <c r="D337" s="95">
        <v>43585</v>
      </c>
      <c r="E337" s="91"/>
      <c r="F337" s="91">
        <v>3882</v>
      </c>
      <c r="G337" s="91"/>
      <c r="H337" s="96" t="s">
        <v>841</v>
      </c>
      <c r="I337" s="97">
        <v>41008450</v>
      </c>
      <c r="J337" s="91" t="s">
        <v>28</v>
      </c>
      <c r="K337" s="94">
        <v>176</v>
      </c>
      <c r="L337" s="104">
        <f t="shared" si="45"/>
        <v>4</v>
      </c>
      <c r="M337" s="105" t="str">
        <f t="shared" si="46"/>
        <v>T2</v>
      </c>
      <c r="N337" s="93">
        <f t="shared" si="47"/>
        <v>30</v>
      </c>
      <c r="O337" s="106">
        <f t="shared" si="48"/>
        <v>5280</v>
      </c>
      <c r="P337" s="93" t="str">
        <f t="shared" si="49"/>
        <v>Dins Periode Legal</v>
      </c>
      <c r="Q337" s="93" t="str">
        <f t="shared" si="50"/>
        <v>T2 - Dins Periode Legal</v>
      </c>
      <c r="R337" s="93" t="str">
        <f t="shared" si="51"/>
        <v>T2 - Import Total</v>
      </c>
      <c r="S337" s="110">
        <f t="shared" si="53"/>
        <v>2.1614192075009107E-2</v>
      </c>
      <c r="T337" s="107">
        <f t="shared" si="52"/>
        <v>1</v>
      </c>
      <c r="V337" s="91"/>
      <c r="W337" s="91"/>
      <c r="X337" s="91"/>
      <c r="Y337" s="91"/>
      <c r="Z337" s="91"/>
      <c r="AA337" s="91"/>
    </row>
    <row r="338" spans="3:27" x14ac:dyDescent="0.25">
      <c r="C338" s="95">
        <v>43555</v>
      </c>
      <c r="D338" s="95">
        <v>43585</v>
      </c>
      <c r="E338" s="91"/>
      <c r="F338" s="91">
        <v>3895</v>
      </c>
      <c r="G338" s="91"/>
      <c r="H338" s="96" t="s">
        <v>842</v>
      </c>
      <c r="I338" s="97">
        <v>40000200</v>
      </c>
      <c r="J338" s="91" t="s">
        <v>17</v>
      </c>
      <c r="K338" s="94">
        <v>311.16000000000003</v>
      </c>
      <c r="L338" s="104">
        <f t="shared" si="45"/>
        <v>4</v>
      </c>
      <c r="M338" s="105" t="str">
        <f t="shared" si="46"/>
        <v>T2</v>
      </c>
      <c r="N338" s="93">
        <f t="shared" si="47"/>
        <v>30</v>
      </c>
      <c r="O338" s="106">
        <f t="shared" si="48"/>
        <v>9334.8000000000011</v>
      </c>
      <c r="P338" s="93" t="str">
        <f t="shared" si="49"/>
        <v>Dins Periode Legal</v>
      </c>
      <c r="Q338" s="93" t="str">
        <f t="shared" si="50"/>
        <v>T2 - Dins Periode Legal</v>
      </c>
      <c r="R338" s="93" t="str">
        <f t="shared" si="51"/>
        <v>T2 - Import Total</v>
      </c>
      <c r="S338" s="110">
        <f t="shared" si="53"/>
        <v>3.8212909125339971E-2</v>
      </c>
      <c r="T338" s="107">
        <f t="shared" si="52"/>
        <v>1</v>
      </c>
      <c r="V338" s="91"/>
      <c r="W338" s="91"/>
      <c r="X338" s="91"/>
      <c r="Y338" s="91"/>
      <c r="Z338" s="91"/>
      <c r="AA338" s="91"/>
    </row>
    <row r="339" spans="3:27" x14ac:dyDescent="0.25">
      <c r="C339" s="95">
        <v>43555</v>
      </c>
      <c r="D339" s="95">
        <v>43585</v>
      </c>
      <c r="E339" s="91"/>
      <c r="F339" s="91">
        <v>3887</v>
      </c>
      <c r="G339" s="91"/>
      <c r="H339" s="96" t="s">
        <v>843</v>
      </c>
      <c r="I339" s="97">
        <v>40000651</v>
      </c>
      <c r="J339" s="91" t="s">
        <v>167</v>
      </c>
      <c r="K339" s="94">
        <v>737.53</v>
      </c>
      <c r="L339" s="104">
        <f t="shared" si="45"/>
        <v>4</v>
      </c>
      <c r="M339" s="105" t="str">
        <f t="shared" si="46"/>
        <v>T2</v>
      </c>
      <c r="N339" s="93">
        <f t="shared" si="47"/>
        <v>30</v>
      </c>
      <c r="O339" s="106">
        <f t="shared" si="48"/>
        <v>22125.899999999998</v>
      </c>
      <c r="P339" s="93" t="str">
        <f t="shared" si="49"/>
        <v>Dins Periode Legal</v>
      </c>
      <c r="Q339" s="93" t="str">
        <f t="shared" si="50"/>
        <v>T2 - Dins Periode Legal</v>
      </c>
      <c r="R339" s="93" t="str">
        <f t="shared" si="51"/>
        <v>T2 - Import Total</v>
      </c>
      <c r="S339" s="110">
        <f t="shared" si="53"/>
        <v>9.0574517506144703E-2</v>
      </c>
      <c r="T339" s="107">
        <f t="shared" si="52"/>
        <v>1</v>
      </c>
      <c r="V339" s="91"/>
      <c r="W339" s="91"/>
      <c r="X339" s="91"/>
      <c r="Y339" s="91"/>
      <c r="Z339" s="91"/>
      <c r="AA339" s="91"/>
    </row>
    <row r="340" spans="3:27" x14ac:dyDescent="0.25">
      <c r="C340" s="95">
        <v>43555</v>
      </c>
      <c r="D340" s="95">
        <v>43585</v>
      </c>
      <c r="E340" s="91"/>
      <c r="F340" s="91">
        <v>3873</v>
      </c>
      <c r="G340" s="91"/>
      <c r="H340" s="96" t="s">
        <v>844</v>
      </c>
      <c r="I340" s="97">
        <v>40002576</v>
      </c>
      <c r="J340" s="91" t="s">
        <v>845</v>
      </c>
      <c r="K340" s="94">
        <v>1541.54</v>
      </c>
      <c r="L340" s="104">
        <f t="shared" si="45"/>
        <v>4</v>
      </c>
      <c r="M340" s="105" t="str">
        <f t="shared" si="46"/>
        <v>T2</v>
      </c>
      <c r="N340" s="93">
        <f t="shared" si="47"/>
        <v>30</v>
      </c>
      <c r="O340" s="106">
        <f t="shared" si="48"/>
        <v>46246.2</v>
      </c>
      <c r="P340" s="93" t="str">
        <f t="shared" si="49"/>
        <v>Dins Periode Legal</v>
      </c>
      <c r="Q340" s="93" t="str">
        <f t="shared" si="50"/>
        <v>T2 - Dins Periode Legal</v>
      </c>
      <c r="R340" s="93" t="str">
        <f t="shared" si="51"/>
        <v>T2 - Import Total</v>
      </c>
      <c r="S340" s="110">
        <f t="shared" si="53"/>
        <v>0.18931330483698602</v>
      </c>
      <c r="T340" s="107">
        <f t="shared" si="52"/>
        <v>1</v>
      </c>
      <c r="V340" s="91"/>
      <c r="W340" s="91"/>
      <c r="X340" s="91"/>
      <c r="Y340" s="91"/>
      <c r="Z340" s="91"/>
      <c r="AA340" s="91"/>
    </row>
    <row r="341" spans="3:27" x14ac:dyDescent="0.25">
      <c r="C341" s="95">
        <v>43555</v>
      </c>
      <c r="D341" s="95">
        <v>43585</v>
      </c>
      <c r="E341" s="91"/>
      <c r="F341" s="91">
        <v>3885</v>
      </c>
      <c r="G341" s="91"/>
      <c r="H341" s="96" t="s">
        <v>846</v>
      </c>
      <c r="I341" s="97">
        <v>41002557</v>
      </c>
      <c r="J341" s="91" t="s">
        <v>34</v>
      </c>
      <c r="K341" s="94">
        <v>233.53</v>
      </c>
      <c r="L341" s="104">
        <f t="shared" si="45"/>
        <v>4</v>
      </c>
      <c r="M341" s="105" t="str">
        <f t="shared" si="46"/>
        <v>T2</v>
      </c>
      <c r="N341" s="93">
        <f t="shared" si="47"/>
        <v>30</v>
      </c>
      <c r="O341" s="106">
        <f t="shared" si="48"/>
        <v>7005.9</v>
      </c>
      <c r="P341" s="93" t="str">
        <f t="shared" si="49"/>
        <v>Dins Periode Legal</v>
      </c>
      <c r="Q341" s="93" t="str">
        <f t="shared" si="50"/>
        <v>T2 - Dins Periode Legal</v>
      </c>
      <c r="R341" s="93" t="str">
        <f t="shared" si="51"/>
        <v>T2 - Import Total</v>
      </c>
      <c r="S341" s="110">
        <f t="shared" si="53"/>
        <v>2.8679331109527709E-2</v>
      </c>
      <c r="T341" s="107">
        <f t="shared" si="52"/>
        <v>1</v>
      </c>
      <c r="V341" s="91"/>
      <c r="W341" s="91"/>
      <c r="X341" s="91"/>
      <c r="Y341" s="91"/>
      <c r="Z341" s="91"/>
      <c r="AA341" s="91"/>
    </row>
    <row r="342" spans="3:27" x14ac:dyDescent="0.25">
      <c r="C342" s="95">
        <v>43555</v>
      </c>
      <c r="D342" s="95">
        <v>43585</v>
      </c>
      <c r="E342" s="91"/>
      <c r="F342" s="91">
        <v>3856</v>
      </c>
      <c r="G342" s="91"/>
      <c r="H342" s="96" t="s">
        <v>847</v>
      </c>
      <c r="I342" s="97">
        <v>41002557</v>
      </c>
      <c r="J342" s="91" t="s">
        <v>34</v>
      </c>
      <c r="K342" s="94">
        <v>41.18</v>
      </c>
      <c r="L342" s="104">
        <f t="shared" si="45"/>
        <v>4</v>
      </c>
      <c r="M342" s="105" t="str">
        <f t="shared" si="46"/>
        <v>T2</v>
      </c>
      <c r="N342" s="93">
        <f t="shared" si="47"/>
        <v>30</v>
      </c>
      <c r="O342" s="106">
        <f t="shared" si="48"/>
        <v>1235.4000000000001</v>
      </c>
      <c r="P342" s="93" t="str">
        <f t="shared" si="49"/>
        <v>Dins Periode Legal</v>
      </c>
      <c r="Q342" s="93" t="str">
        <f t="shared" si="50"/>
        <v>T2 - Dins Periode Legal</v>
      </c>
      <c r="R342" s="93" t="str">
        <f t="shared" si="51"/>
        <v>T2 - Import Total</v>
      </c>
      <c r="S342" s="110">
        <f t="shared" si="53"/>
        <v>5.0572297139140632E-3</v>
      </c>
      <c r="T342" s="107">
        <f t="shared" si="52"/>
        <v>1</v>
      </c>
      <c r="V342" s="91"/>
      <c r="W342" s="91"/>
      <c r="X342" s="91"/>
      <c r="Y342" s="91"/>
      <c r="Z342" s="91"/>
      <c r="AA342" s="91"/>
    </row>
    <row r="343" spans="3:27" x14ac:dyDescent="0.25">
      <c r="C343" s="95">
        <v>43555</v>
      </c>
      <c r="D343" s="95">
        <v>43585</v>
      </c>
      <c r="E343" s="91"/>
      <c r="F343" s="91">
        <v>3892</v>
      </c>
      <c r="G343" s="91"/>
      <c r="H343" s="96" t="s">
        <v>848</v>
      </c>
      <c r="I343" s="97">
        <v>40007051</v>
      </c>
      <c r="J343" s="91" t="s">
        <v>50</v>
      </c>
      <c r="K343" s="94">
        <v>1913.03</v>
      </c>
      <c r="L343" s="104">
        <f t="shared" si="45"/>
        <v>4</v>
      </c>
      <c r="M343" s="105" t="str">
        <f t="shared" si="46"/>
        <v>T2</v>
      </c>
      <c r="N343" s="93">
        <f t="shared" si="47"/>
        <v>30</v>
      </c>
      <c r="O343" s="106">
        <f t="shared" si="48"/>
        <v>57390.9</v>
      </c>
      <c r="P343" s="93" t="str">
        <f t="shared" si="49"/>
        <v>Dins Periode Legal</v>
      </c>
      <c r="Q343" s="93" t="str">
        <f t="shared" si="50"/>
        <v>T2 - Dins Periode Legal</v>
      </c>
      <c r="R343" s="93" t="str">
        <f t="shared" si="51"/>
        <v>T2 - Import Total</v>
      </c>
      <c r="S343" s="110">
        <f t="shared" si="53"/>
        <v>0.23493521514349244</v>
      </c>
      <c r="T343" s="107">
        <f t="shared" si="52"/>
        <v>1</v>
      </c>
      <c r="V343" s="91"/>
      <c r="W343" s="91"/>
      <c r="X343" s="91"/>
      <c r="Y343" s="91"/>
      <c r="Z343" s="91"/>
      <c r="AA343" s="91"/>
    </row>
    <row r="344" spans="3:27" x14ac:dyDescent="0.25">
      <c r="C344" s="95">
        <v>43555</v>
      </c>
      <c r="D344" s="95">
        <v>43585</v>
      </c>
      <c r="E344" s="91"/>
      <c r="F344" s="91">
        <v>3883</v>
      </c>
      <c r="G344" s="91"/>
      <c r="H344" s="96" t="s">
        <v>849</v>
      </c>
      <c r="I344" s="97">
        <v>41001247</v>
      </c>
      <c r="J344" s="91" t="s">
        <v>18</v>
      </c>
      <c r="K344" s="94">
        <v>530</v>
      </c>
      <c r="L344" s="104">
        <f t="shared" si="45"/>
        <v>4</v>
      </c>
      <c r="M344" s="105" t="str">
        <f t="shared" si="46"/>
        <v>T2</v>
      </c>
      <c r="N344" s="93">
        <f t="shared" si="47"/>
        <v>30</v>
      </c>
      <c r="O344" s="106">
        <f t="shared" si="48"/>
        <v>15900</v>
      </c>
      <c r="P344" s="93" t="str">
        <f t="shared" si="49"/>
        <v>Dins Periode Legal</v>
      </c>
      <c r="Q344" s="93" t="str">
        <f t="shared" si="50"/>
        <v>T2 - Dins Periode Legal</v>
      </c>
      <c r="R344" s="93" t="str">
        <f t="shared" si="51"/>
        <v>T2 - Import Total</v>
      </c>
      <c r="S344" s="110">
        <f t="shared" si="53"/>
        <v>6.5088192044061521E-2</v>
      </c>
      <c r="T344" s="107">
        <f t="shared" si="52"/>
        <v>1</v>
      </c>
      <c r="V344" s="91"/>
      <c r="W344" s="91"/>
      <c r="X344" s="91"/>
      <c r="Y344" s="91"/>
      <c r="Z344" s="91"/>
      <c r="AA344" s="91"/>
    </row>
    <row r="345" spans="3:27" x14ac:dyDescent="0.25">
      <c r="C345" s="95">
        <v>43555</v>
      </c>
      <c r="D345" s="95">
        <v>43585</v>
      </c>
      <c r="E345" s="91"/>
      <c r="F345" s="91">
        <v>3884</v>
      </c>
      <c r="G345" s="91"/>
      <c r="H345" s="96" t="s">
        <v>850</v>
      </c>
      <c r="I345" s="97">
        <v>41000460</v>
      </c>
      <c r="J345" s="91" t="s">
        <v>200</v>
      </c>
      <c r="K345" s="94">
        <v>153.91</v>
      </c>
      <c r="L345" s="104">
        <f t="shared" si="45"/>
        <v>4</v>
      </c>
      <c r="M345" s="105" t="str">
        <f t="shared" si="46"/>
        <v>T2</v>
      </c>
      <c r="N345" s="93">
        <f t="shared" si="47"/>
        <v>30</v>
      </c>
      <c r="O345" s="106">
        <f t="shared" si="48"/>
        <v>4617.3</v>
      </c>
      <c r="P345" s="93" t="str">
        <f t="shared" si="49"/>
        <v>Dins Periode Legal</v>
      </c>
      <c r="Q345" s="93" t="str">
        <f t="shared" si="50"/>
        <v>T2 - Dins Periode Legal</v>
      </c>
      <c r="R345" s="93" t="str">
        <f t="shared" si="51"/>
        <v>T2 - Import Total</v>
      </c>
      <c r="S345" s="110">
        <f t="shared" si="53"/>
        <v>1.8901365353776428E-2</v>
      </c>
      <c r="T345" s="107">
        <f t="shared" si="52"/>
        <v>1</v>
      </c>
      <c r="V345" s="91"/>
      <c r="W345" s="91"/>
      <c r="X345" s="91"/>
      <c r="Y345" s="91"/>
      <c r="Z345" s="91"/>
      <c r="AA345" s="91"/>
    </row>
    <row r="346" spans="3:27" x14ac:dyDescent="0.25">
      <c r="C346" s="95">
        <v>43555</v>
      </c>
      <c r="D346" s="95">
        <v>43585</v>
      </c>
      <c r="E346" s="91"/>
      <c r="F346" s="91">
        <v>3861</v>
      </c>
      <c r="G346" s="91"/>
      <c r="H346" s="96" t="s">
        <v>851</v>
      </c>
      <c r="I346" s="97">
        <v>41007250</v>
      </c>
      <c r="J346" s="91" t="s">
        <v>117</v>
      </c>
      <c r="K346" s="94">
        <v>109.61</v>
      </c>
      <c r="L346" s="104">
        <f t="shared" si="45"/>
        <v>4</v>
      </c>
      <c r="M346" s="105" t="str">
        <f t="shared" si="46"/>
        <v>T2</v>
      </c>
      <c r="N346" s="93">
        <f t="shared" si="47"/>
        <v>30</v>
      </c>
      <c r="O346" s="106">
        <f t="shared" si="48"/>
        <v>3288.3</v>
      </c>
      <c r="P346" s="93" t="str">
        <f t="shared" si="49"/>
        <v>Dins Periode Legal</v>
      </c>
      <c r="Q346" s="93" t="str">
        <f t="shared" si="50"/>
        <v>T2 - Dins Periode Legal</v>
      </c>
      <c r="R346" s="93" t="str">
        <f t="shared" si="51"/>
        <v>T2 - Import Total</v>
      </c>
      <c r="S346" s="110">
        <f t="shared" si="53"/>
        <v>1.3460974962169026E-2</v>
      </c>
      <c r="T346" s="107">
        <f t="shared" si="52"/>
        <v>1</v>
      </c>
      <c r="V346" s="91"/>
      <c r="W346" s="91"/>
      <c r="X346" s="91"/>
      <c r="Y346" s="91"/>
      <c r="Z346" s="91"/>
      <c r="AA346" s="91"/>
    </row>
    <row r="347" spans="3:27" x14ac:dyDescent="0.25">
      <c r="C347" s="95">
        <v>43585</v>
      </c>
      <c r="D347" s="95">
        <v>43615</v>
      </c>
      <c r="E347" s="91"/>
      <c r="F347" s="91">
        <v>4827</v>
      </c>
      <c r="G347" s="91"/>
      <c r="H347" s="96" t="s">
        <v>852</v>
      </c>
      <c r="I347" s="97">
        <v>41008450</v>
      </c>
      <c r="J347" s="91" t="s">
        <v>28</v>
      </c>
      <c r="K347" s="94">
        <v>176</v>
      </c>
      <c r="L347" s="104">
        <f t="shared" si="45"/>
        <v>5</v>
      </c>
      <c r="M347" s="105" t="str">
        <f t="shared" si="46"/>
        <v>T2</v>
      </c>
      <c r="N347" s="93">
        <f t="shared" si="47"/>
        <v>30</v>
      </c>
      <c r="O347" s="106">
        <f t="shared" si="48"/>
        <v>5280</v>
      </c>
      <c r="P347" s="93" t="str">
        <f t="shared" si="49"/>
        <v>Dins Periode Legal</v>
      </c>
      <c r="Q347" s="93" t="str">
        <f t="shared" si="50"/>
        <v>T2 - Dins Periode Legal</v>
      </c>
      <c r="R347" s="93" t="str">
        <f t="shared" si="51"/>
        <v>T2 - Import Total</v>
      </c>
      <c r="S347" s="110">
        <f t="shared" si="53"/>
        <v>2.1614192075009107E-2</v>
      </c>
      <c r="T347" s="107">
        <f t="shared" si="52"/>
        <v>1</v>
      </c>
      <c r="V347" s="91"/>
      <c r="W347" s="91"/>
      <c r="X347" s="91"/>
      <c r="Y347" s="91"/>
      <c r="Z347" s="91"/>
      <c r="AA347" s="91"/>
    </row>
    <row r="348" spans="3:27" x14ac:dyDescent="0.25">
      <c r="C348" s="95">
        <v>43585</v>
      </c>
      <c r="D348" s="95">
        <v>43615</v>
      </c>
      <c r="E348" s="91"/>
      <c r="F348" s="91">
        <v>4830</v>
      </c>
      <c r="G348" s="91"/>
      <c r="H348" s="96" t="s">
        <v>853</v>
      </c>
      <c r="I348" s="97">
        <v>41008440</v>
      </c>
      <c r="J348" s="91" t="s">
        <v>97</v>
      </c>
      <c r="K348" s="94">
        <v>412.8</v>
      </c>
      <c r="L348" s="104">
        <f t="shared" si="45"/>
        <v>5</v>
      </c>
      <c r="M348" s="105" t="str">
        <f t="shared" si="46"/>
        <v>T2</v>
      </c>
      <c r="N348" s="93">
        <f t="shared" si="47"/>
        <v>30</v>
      </c>
      <c r="O348" s="106">
        <f t="shared" si="48"/>
        <v>12384</v>
      </c>
      <c r="P348" s="93" t="str">
        <f t="shared" si="49"/>
        <v>Dins Periode Legal</v>
      </c>
      <c r="Q348" s="93" t="str">
        <f t="shared" si="50"/>
        <v>T2 - Dins Periode Legal</v>
      </c>
      <c r="R348" s="93" t="str">
        <f t="shared" si="51"/>
        <v>T2 - Import Total</v>
      </c>
      <c r="S348" s="110">
        <f t="shared" si="53"/>
        <v>5.0695105048657728E-2</v>
      </c>
      <c r="T348" s="107">
        <f t="shared" si="52"/>
        <v>1</v>
      </c>
      <c r="V348" s="91"/>
      <c r="W348" s="91"/>
      <c r="X348" s="91"/>
      <c r="Y348" s="91"/>
      <c r="Z348" s="91"/>
      <c r="AA348" s="91"/>
    </row>
    <row r="349" spans="3:27" x14ac:dyDescent="0.25">
      <c r="C349" s="95">
        <v>43585</v>
      </c>
      <c r="D349" s="95">
        <v>43615</v>
      </c>
      <c r="E349" s="91"/>
      <c r="F349" s="91">
        <v>4851</v>
      </c>
      <c r="G349" s="91"/>
      <c r="H349" s="96" t="s">
        <v>854</v>
      </c>
      <c r="I349" s="97">
        <v>40000200</v>
      </c>
      <c r="J349" s="91" t="s">
        <v>17</v>
      </c>
      <c r="K349" s="94">
        <v>1071.5999999999999</v>
      </c>
      <c r="L349" s="104">
        <f t="shared" si="45"/>
        <v>5</v>
      </c>
      <c r="M349" s="105" t="str">
        <f t="shared" si="46"/>
        <v>T2</v>
      </c>
      <c r="N349" s="93">
        <f t="shared" si="47"/>
        <v>30</v>
      </c>
      <c r="O349" s="106">
        <f t="shared" si="48"/>
        <v>32147.999999999996</v>
      </c>
      <c r="P349" s="93" t="str">
        <f t="shared" si="49"/>
        <v>Dins Periode Legal</v>
      </c>
      <c r="Q349" s="93" t="str">
        <f t="shared" si="50"/>
        <v>T2 - Dins Periode Legal</v>
      </c>
      <c r="R349" s="93" t="str">
        <f t="shared" si="51"/>
        <v>T2 - Import Total</v>
      </c>
      <c r="S349" s="110">
        <f t="shared" si="53"/>
        <v>0.13160095583852138</v>
      </c>
      <c r="T349" s="107">
        <f t="shared" si="52"/>
        <v>1</v>
      </c>
      <c r="V349" s="91"/>
      <c r="W349" s="91"/>
      <c r="X349" s="91"/>
      <c r="Y349" s="91"/>
      <c r="Z349" s="91"/>
      <c r="AA349" s="91"/>
    </row>
    <row r="350" spans="3:27" x14ac:dyDescent="0.25">
      <c r="C350" s="95">
        <v>43585</v>
      </c>
      <c r="D350" s="95">
        <v>43615</v>
      </c>
      <c r="E350" s="91"/>
      <c r="F350" s="91">
        <v>4825</v>
      </c>
      <c r="G350" s="91"/>
      <c r="H350" s="96" t="s">
        <v>855</v>
      </c>
      <c r="I350" s="97">
        <v>41008110</v>
      </c>
      <c r="J350" s="91" t="s">
        <v>856</v>
      </c>
      <c r="K350" s="94">
        <v>7986</v>
      </c>
      <c r="L350" s="104">
        <f t="shared" si="45"/>
        <v>5</v>
      </c>
      <c r="M350" s="105" t="str">
        <f t="shared" si="46"/>
        <v>T2</v>
      </c>
      <c r="N350" s="93">
        <f t="shared" si="47"/>
        <v>30</v>
      </c>
      <c r="O350" s="106">
        <f t="shared" si="48"/>
        <v>239580</v>
      </c>
      <c r="P350" s="93" t="str">
        <f t="shared" si="49"/>
        <v>Dins Periode Legal</v>
      </c>
      <c r="Q350" s="93" t="str">
        <f t="shared" si="50"/>
        <v>T2 - Dins Periode Legal</v>
      </c>
      <c r="R350" s="93" t="str">
        <f t="shared" si="51"/>
        <v>T2 - Import Total</v>
      </c>
      <c r="S350" s="110">
        <f t="shared" si="53"/>
        <v>0.98074396540353836</v>
      </c>
      <c r="T350" s="107">
        <f t="shared" si="52"/>
        <v>1</v>
      </c>
      <c r="V350" s="91"/>
      <c r="W350" s="91"/>
      <c r="X350" s="91"/>
      <c r="Y350" s="91"/>
      <c r="Z350" s="91"/>
      <c r="AA350" s="91"/>
    </row>
    <row r="351" spans="3:27" x14ac:dyDescent="0.25">
      <c r="C351" s="95">
        <v>43585</v>
      </c>
      <c r="D351" s="95">
        <v>43615</v>
      </c>
      <c r="E351" s="91"/>
      <c r="F351" s="91">
        <v>4842</v>
      </c>
      <c r="G351" s="91"/>
      <c r="H351" s="96" t="s">
        <v>857</v>
      </c>
      <c r="I351" s="97">
        <v>40037090</v>
      </c>
      <c r="J351" s="91" t="s">
        <v>858</v>
      </c>
      <c r="K351" s="94">
        <v>773.19</v>
      </c>
      <c r="L351" s="104">
        <f t="shared" si="45"/>
        <v>5</v>
      </c>
      <c r="M351" s="105" t="str">
        <f t="shared" si="46"/>
        <v>T2</v>
      </c>
      <c r="N351" s="93">
        <f t="shared" si="47"/>
        <v>30</v>
      </c>
      <c r="O351" s="106">
        <f t="shared" si="48"/>
        <v>23195.7</v>
      </c>
      <c r="P351" s="93" t="str">
        <f t="shared" si="49"/>
        <v>Dins Periode Legal</v>
      </c>
      <c r="Q351" s="93" t="str">
        <f t="shared" si="50"/>
        <v>T2 - Dins Periode Legal</v>
      </c>
      <c r="R351" s="93" t="str">
        <f t="shared" si="51"/>
        <v>T2 - Import Total</v>
      </c>
      <c r="S351" s="110">
        <f t="shared" si="53"/>
        <v>9.4953847559524393E-2</v>
      </c>
      <c r="T351" s="107">
        <f t="shared" si="52"/>
        <v>1</v>
      </c>
      <c r="V351" s="91"/>
      <c r="W351" s="91"/>
      <c r="X351" s="91"/>
      <c r="Y351" s="91"/>
      <c r="Z351" s="91"/>
      <c r="AA351" s="91"/>
    </row>
    <row r="352" spans="3:27" x14ac:dyDescent="0.25">
      <c r="C352" s="95">
        <v>43585</v>
      </c>
      <c r="D352" s="95">
        <v>43615</v>
      </c>
      <c r="E352" s="91"/>
      <c r="F352" s="91">
        <v>4837</v>
      </c>
      <c r="G352" s="91"/>
      <c r="H352" s="96" t="s">
        <v>859</v>
      </c>
      <c r="I352" s="97">
        <v>41002908</v>
      </c>
      <c r="J352" s="91" t="s">
        <v>41</v>
      </c>
      <c r="K352" s="94">
        <v>907.5</v>
      </c>
      <c r="L352" s="104">
        <f t="shared" si="45"/>
        <v>5</v>
      </c>
      <c r="M352" s="105" t="str">
        <f t="shared" si="46"/>
        <v>T2</v>
      </c>
      <c r="N352" s="93">
        <f t="shared" si="47"/>
        <v>30</v>
      </c>
      <c r="O352" s="106">
        <f t="shared" si="48"/>
        <v>27225</v>
      </c>
      <c r="P352" s="93" t="str">
        <f t="shared" si="49"/>
        <v>Dins Periode Legal</v>
      </c>
      <c r="Q352" s="93" t="str">
        <f t="shared" si="50"/>
        <v>T2 - Dins Periode Legal</v>
      </c>
      <c r="R352" s="93" t="str">
        <f t="shared" si="51"/>
        <v>T2 - Import Total</v>
      </c>
      <c r="S352" s="110">
        <f t="shared" si="53"/>
        <v>0.11144817788676573</v>
      </c>
      <c r="T352" s="107">
        <f t="shared" si="52"/>
        <v>1</v>
      </c>
      <c r="V352" s="91"/>
      <c r="W352" s="91"/>
      <c r="X352" s="91"/>
      <c r="Y352" s="91"/>
      <c r="Z352" s="91"/>
      <c r="AA352" s="91"/>
    </row>
    <row r="353" spans="3:27" x14ac:dyDescent="0.25">
      <c r="C353" s="95">
        <v>43585</v>
      </c>
      <c r="D353" s="95">
        <v>43615</v>
      </c>
      <c r="E353" s="91"/>
      <c r="F353" s="91">
        <v>4818</v>
      </c>
      <c r="G353" s="91"/>
      <c r="H353" s="96" t="s">
        <v>860</v>
      </c>
      <c r="I353" s="97">
        <v>40001550</v>
      </c>
      <c r="J353" s="91" t="s">
        <v>21</v>
      </c>
      <c r="K353" s="94">
        <v>1850.76</v>
      </c>
      <c r="L353" s="104">
        <f t="shared" si="45"/>
        <v>5</v>
      </c>
      <c r="M353" s="105" t="str">
        <f t="shared" si="46"/>
        <v>T2</v>
      </c>
      <c r="N353" s="93">
        <f t="shared" si="47"/>
        <v>30</v>
      </c>
      <c r="O353" s="106">
        <f t="shared" si="48"/>
        <v>55522.8</v>
      </c>
      <c r="P353" s="93" t="str">
        <f t="shared" si="49"/>
        <v>Dins Periode Legal</v>
      </c>
      <c r="Q353" s="93" t="str">
        <f t="shared" si="50"/>
        <v>T2 - Dins Periode Legal</v>
      </c>
      <c r="R353" s="93" t="str">
        <f t="shared" si="51"/>
        <v>T2 - Import Total</v>
      </c>
      <c r="S353" s="110">
        <f t="shared" si="53"/>
        <v>0.22728796661786282</v>
      </c>
      <c r="T353" s="107">
        <f t="shared" si="52"/>
        <v>1</v>
      </c>
      <c r="V353" s="91"/>
      <c r="W353" s="91"/>
      <c r="X353" s="91"/>
      <c r="Y353" s="91"/>
      <c r="Z353" s="91"/>
      <c r="AA353" s="91"/>
    </row>
    <row r="354" spans="3:27" x14ac:dyDescent="0.25">
      <c r="C354" s="95">
        <v>43585</v>
      </c>
      <c r="D354" s="95">
        <v>43615</v>
      </c>
      <c r="E354" s="91"/>
      <c r="F354" s="91">
        <v>4836</v>
      </c>
      <c r="G354" s="91"/>
      <c r="H354" s="96" t="s">
        <v>861</v>
      </c>
      <c r="I354" s="97">
        <v>41002375</v>
      </c>
      <c r="J354" s="91" t="s">
        <v>32</v>
      </c>
      <c r="K354" s="94">
        <v>111.89</v>
      </c>
      <c r="L354" s="104">
        <f t="shared" si="45"/>
        <v>5</v>
      </c>
      <c r="M354" s="105" t="str">
        <f t="shared" si="46"/>
        <v>T2</v>
      </c>
      <c r="N354" s="93">
        <f t="shared" si="47"/>
        <v>30</v>
      </c>
      <c r="O354" s="106">
        <f t="shared" si="48"/>
        <v>3356.7</v>
      </c>
      <c r="P354" s="93" t="str">
        <f t="shared" si="49"/>
        <v>Dins Periode Legal</v>
      </c>
      <c r="Q354" s="93" t="str">
        <f t="shared" si="50"/>
        <v>T2 - Dins Periode Legal</v>
      </c>
      <c r="R354" s="93" t="str">
        <f t="shared" si="51"/>
        <v>T2 - Import Total</v>
      </c>
      <c r="S354" s="110">
        <f t="shared" si="53"/>
        <v>1.3740976995868006E-2</v>
      </c>
      <c r="T354" s="107">
        <f t="shared" si="52"/>
        <v>1</v>
      </c>
      <c r="V354" s="91"/>
      <c r="W354" s="91"/>
      <c r="X354" s="91"/>
      <c r="Y354" s="91"/>
      <c r="Z354" s="91"/>
      <c r="AA354" s="91"/>
    </row>
    <row r="355" spans="3:27" x14ac:dyDescent="0.25">
      <c r="C355" s="95">
        <v>43585</v>
      </c>
      <c r="D355" s="95">
        <v>43615</v>
      </c>
      <c r="E355" s="91"/>
      <c r="F355" s="91">
        <v>4852</v>
      </c>
      <c r="G355" s="91"/>
      <c r="H355" s="96" t="s">
        <v>862</v>
      </c>
      <c r="I355" s="97">
        <v>41007450</v>
      </c>
      <c r="J355" s="91" t="s">
        <v>26</v>
      </c>
      <c r="K355" s="94">
        <v>92.27</v>
      </c>
      <c r="L355" s="104">
        <f t="shared" si="45"/>
        <v>5</v>
      </c>
      <c r="M355" s="105" t="str">
        <f t="shared" si="46"/>
        <v>T2</v>
      </c>
      <c r="N355" s="93">
        <f t="shared" si="47"/>
        <v>30</v>
      </c>
      <c r="O355" s="106">
        <f t="shared" si="48"/>
        <v>2768.1</v>
      </c>
      <c r="P355" s="93" t="str">
        <f t="shared" si="49"/>
        <v>Dins Periode Legal</v>
      </c>
      <c r="Q355" s="93" t="str">
        <f t="shared" si="50"/>
        <v>T2 - Dins Periode Legal</v>
      </c>
      <c r="R355" s="93" t="str">
        <f t="shared" si="51"/>
        <v>T2 - Import Total</v>
      </c>
      <c r="S355" s="110">
        <f t="shared" si="53"/>
        <v>1.1331485811142558E-2</v>
      </c>
      <c r="T355" s="107">
        <f t="shared" si="52"/>
        <v>1</v>
      </c>
      <c r="V355" s="91"/>
      <c r="W355" s="91"/>
      <c r="X355" s="91"/>
      <c r="Y355" s="91"/>
      <c r="Z355" s="91"/>
      <c r="AA355" s="91"/>
    </row>
    <row r="356" spans="3:27" x14ac:dyDescent="0.25">
      <c r="C356" s="95">
        <v>43585</v>
      </c>
      <c r="D356" s="95">
        <v>43615</v>
      </c>
      <c r="E356" s="91"/>
      <c r="F356" s="91">
        <v>4831</v>
      </c>
      <c r="G356" s="91"/>
      <c r="H356" s="96" t="s">
        <v>863</v>
      </c>
      <c r="I356" s="97">
        <v>40000651</v>
      </c>
      <c r="J356" s="91" t="s">
        <v>167</v>
      </c>
      <c r="K356" s="94">
        <v>272.27</v>
      </c>
      <c r="L356" s="104">
        <f t="shared" si="45"/>
        <v>5</v>
      </c>
      <c r="M356" s="105" t="str">
        <f t="shared" si="46"/>
        <v>T2</v>
      </c>
      <c r="N356" s="93">
        <f t="shared" si="47"/>
        <v>30</v>
      </c>
      <c r="O356" s="106">
        <f t="shared" si="48"/>
        <v>8168.0999999999995</v>
      </c>
      <c r="P356" s="93" t="str">
        <f t="shared" si="49"/>
        <v>Dins Periode Legal</v>
      </c>
      <c r="Q356" s="93" t="str">
        <f t="shared" si="50"/>
        <v>T2 - Dins Periode Legal</v>
      </c>
      <c r="R356" s="93" t="str">
        <f t="shared" si="51"/>
        <v>T2 - Import Total</v>
      </c>
      <c r="S356" s="110">
        <f t="shared" si="53"/>
        <v>3.3436909524220057E-2</v>
      </c>
      <c r="T356" s="107">
        <f t="shared" si="52"/>
        <v>1</v>
      </c>
      <c r="V356" s="91"/>
      <c r="W356" s="91"/>
      <c r="X356" s="91"/>
      <c r="Y356" s="91"/>
      <c r="Z356" s="91"/>
      <c r="AA356" s="91"/>
    </row>
    <row r="357" spans="3:27" x14ac:dyDescent="0.25">
      <c r="C357" s="95">
        <v>43585</v>
      </c>
      <c r="D357" s="95">
        <v>43615</v>
      </c>
      <c r="E357" s="91"/>
      <c r="F357" s="91">
        <v>4826</v>
      </c>
      <c r="G357" s="91"/>
      <c r="H357" s="96" t="s">
        <v>864</v>
      </c>
      <c r="I357" s="97">
        <v>40001750</v>
      </c>
      <c r="J357" s="91" t="s">
        <v>46</v>
      </c>
      <c r="K357" s="94">
        <v>331.58</v>
      </c>
      <c r="L357" s="104">
        <f t="shared" si="45"/>
        <v>5</v>
      </c>
      <c r="M357" s="105" t="str">
        <f t="shared" si="46"/>
        <v>T2</v>
      </c>
      <c r="N357" s="93">
        <f t="shared" si="47"/>
        <v>30</v>
      </c>
      <c r="O357" s="106">
        <f t="shared" si="48"/>
        <v>9947.4</v>
      </c>
      <c r="P357" s="93" t="str">
        <f t="shared" si="49"/>
        <v>Dins Periode Legal</v>
      </c>
      <c r="Q357" s="93" t="str">
        <f t="shared" si="50"/>
        <v>T2 - Dins Periode Legal</v>
      </c>
      <c r="R357" s="93" t="str">
        <f t="shared" si="51"/>
        <v>T2 - Import Total</v>
      </c>
      <c r="S357" s="110">
        <f t="shared" si="53"/>
        <v>4.0720646637679089E-2</v>
      </c>
      <c r="T357" s="107">
        <f t="shared" si="52"/>
        <v>1</v>
      </c>
      <c r="V357" s="91"/>
      <c r="W357" s="91"/>
      <c r="X357" s="91"/>
      <c r="Y357" s="91"/>
      <c r="Z357" s="91"/>
      <c r="AA357" s="91"/>
    </row>
    <row r="358" spans="3:27" x14ac:dyDescent="0.25">
      <c r="C358" s="95">
        <v>43585</v>
      </c>
      <c r="D358" s="95">
        <v>43615</v>
      </c>
      <c r="E358" s="91"/>
      <c r="F358" s="91">
        <v>4824</v>
      </c>
      <c r="G358" s="91"/>
      <c r="H358" s="96" t="s">
        <v>865</v>
      </c>
      <c r="I358" s="97">
        <v>41005300</v>
      </c>
      <c r="J358" s="91" t="s">
        <v>24</v>
      </c>
      <c r="K358" s="94">
        <v>210.54</v>
      </c>
      <c r="L358" s="104">
        <f t="shared" si="45"/>
        <v>5</v>
      </c>
      <c r="M358" s="105" t="str">
        <f t="shared" si="46"/>
        <v>T2</v>
      </c>
      <c r="N358" s="93">
        <f t="shared" si="47"/>
        <v>30</v>
      </c>
      <c r="O358" s="106">
        <f t="shared" si="48"/>
        <v>6316.2</v>
      </c>
      <c r="P358" s="93" t="str">
        <f t="shared" si="49"/>
        <v>Dins Periode Legal</v>
      </c>
      <c r="Q358" s="93" t="str">
        <f t="shared" si="50"/>
        <v>T2 - Dins Periode Legal</v>
      </c>
      <c r="R358" s="93" t="str">
        <f t="shared" si="51"/>
        <v>T2 - Import Total</v>
      </c>
      <c r="S358" s="110">
        <f t="shared" si="53"/>
        <v>2.5855977269729644E-2</v>
      </c>
      <c r="T358" s="107">
        <f t="shared" si="52"/>
        <v>1</v>
      </c>
      <c r="V358" s="91"/>
      <c r="W358" s="91"/>
      <c r="X358" s="91"/>
      <c r="Y358" s="91"/>
      <c r="Z358" s="91"/>
      <c r="AA358" s="91"/>
    </row>
    <row r="359" spans="3:27" x14ac:dyDescent="0.25">
      <c r="C359" s="95">
        <v>43585</v>
      </c>
      <c r="D359" s="95">
        <v>43615</v>
      </c>
      <c r="E359" s="91"/>
      <c r="F359" s="91">
        <v>4841</v>
      </c>
      <c r="G359" s="91"/>
      <c r="H359" s="96" t="s">
        <v>866</v>
      </c>
      <c r="I359" s="97">
        <v>40001400</v>
      </c>
      <c r="J359" s="91" t="s">
        <v>36</v>
      </c>
      <c r="K359" s="94">
        <v>4233.5</v>
      </c>
      <c r="L359" s="104">
        <f t="shared" si="45"/>
        <v>5</v>
      </c>
      <c r="M359" s="105" t="str">
        <f t="shared" si="46"/>
        <v>T2</v>
      </c>
      <c r="N359" s="93">
        <f t="shared" si="47"/>
        <v>30</v>
      </c>
      <c r="O359" s="106">
        <f t="shared" si="48"/>
        <v>127005</v>
      </c>
      <c r="P359" s="93" t="str">
        <f t="shared" si="49"/>
        <v>Dins Periode Legal</v>
      </c>
      <c r="Q359" s="93" t="str">
        <f t="shared" si="50"/>
        <v>T2 - Dins Periode Legal</v>
      </c>
      <c r="R359" s="93" t="str">
        <f t="shared" si="51"/>
        <v>T2 - Import Total</v>
      </c>
      <c r="S359" s="110">
        <f t="shared" si="53"/>
        <v>0.51990728494063099</v>
      </c>
      <c r="T359" s="107">
        <f t="shared" si="52"/>
        <v>1</v>
      </c>
      <c r="V359" s="91"/>
      <c r="W359" s="91"/>
      <c r="X359" s="91"/>
      <c r="Y359" s="91"/>
      <c r="Z359" s="91"/>
      <c r="AA359" s="91"/>
    </row>
    <row r="360" spans="3:27" x14ac:dyDescent="0.25">
      <c r="C360" s="95">
        <v>43585</v>
      </c>
      <c r="D360" s="95">
        <v>43615</v>
      </c>
      <c r="E360" s="91"/>
      <c r="F360" s="91">
        <v>4844</v>
      </c>
      <c r="G360" s="91"/>
      <c r="H360" s="96" t="s">
        <v>867</v>
      </c>
      <c r="I360" s="97">
        <v>40000100</v>
      </c>
      <c r="J360" s="91" t="s">
        <v>16</v>
      </c>
      <c r="K360" s="94">
        <v>1549.99</v>
      </c>
      <c r="L360" s="104">
        <f t="shared" si="45"/>
        <v>5</v>
      </c>
      <c r="M360" s="105" t="str">
        <f t="shared" si="46"/>
        <v>T2</v>
      </c>
      <c r="N360" s="93">
        <f t="shared" si="47"/>
        <v>30</v>
      </c>
      <c r="O360" s="106">
        <f t="shared" si="48"/>
        <v>46499.7</v>
      </c>
      <c r="P360" s="93" t="str">
        <f t="shared" si="49"/>
        <v>Dins Periode Legal</v>
      </c>
      <c r="Q360" s="93" t="str">
        <f t="shared" si="50"/>
        <v>T2 - Dins Periode Legal</v>
      </c>
      <c r="R360" s="93" t="str">
        <f t="shared" si="51"/>
        <v>T2 - Import Total</v>
      </c>
      <c r="S360" s="110">
        <f t="shared" si="53"/>
        <v>0.1903510316724055</v>
      </c>
      <c r="T360" s="107">
        <f t="shared" si="52"/>
        <v>1</v>
      </c>
      <c r="V360" s="91"/>
      <c r="W360" s="91"/>
      <c r="X360" s="91"/>
      <c r="Y360" s="91"/>
      <c r="Z360" s="91"/>
      <c r="AA360" s="91"/>
    </row>
    <row r="361" spans="3:27" x14ac:dyDescent="0.25">
      <c r="C361" s="95">
        <v>43585</v>
      </c>
      <c r="D361" s="95">
        <v>43615</v>
      </c>
      <c r="E361" s="91"/>
      <c r="F361" s="91">
        <v>4828</v>
      </c>
      <c r="G361" s="91"/>
      <c r="H361" s="96" t="s">
        <v>868</v>
      </c>
      <c r="I361" s="97">
        <v>41002557</v>
      </c>
      <c r="J361" s="91" t="s">
        <v>34</v>
      </c>
      <c r="K361" s="94">
        <v>167.37</v>
      </c>
      <c r="L361" s="104">
        <f t="shared" si="45"/>
        <v>5</v>
      </c>
      <c r="M361" s="105" t="str">
        <f t="shared" si="46"/>
        <v>T2</v>
      </c>
      <c r="N361" s="93">
        <f t="shared" si="47"/>
        <v>30</v>
      </c>
      <c r="O361" s="106">
        <f t="shared" si="48"/>
        <v>5021.1000000000004</v>
      </c>
      <c r="P361" s="93" t="str">
        <f t="shared" si="49"/>
        <v>Dins Periode Legal</v>
      </c>
      <c r="Q361" s="93" t="str">
        <f t="shared" si="50"/>
        <v>T2 - Dins Periode Legal</v>
      </c>
      <c r="R361" s="93" t="str">
        <f t="shared" si="51"/>
        <v>T2 - Import Total</v>
      </c>
      <c r="S361" s="110">
        <f t="shared" si="53"/>
        <v>2.0554359815876562E-2</v>
      </c>
      <c r="T361" s="107">
        <f t="shared" si="52"/>
        <v>1</v>
      </c>
      <c r="V361" s="91"/>
      <c r="W361" s="91"/>
      <c r="X361" s="91"/>
      <c r="Y361" s="91"/>
      <c r="Z361" s="91"/>
      <c r="AA361" s="91"/>
    </row>
    <row r="362" spans="3:27" x14ac:dyDescent="0.25">
      <c r="C362" s="95">
        <v>43585</v>
      </c>
      <c r="D362" s="95">
        <v>43615</v>
      </c>
      <c r="E362" s="91"/>
      <c r="F362" s="91">
        <v>4829</v>
      </c>
      <c r="G362" s="91"/>
      <c r="H362" s="96" t="s">
        <v>869</v>
      </c>
      <c r="I362" s="97">
        <v>41006072</v>
      </c>
      <c r="J362" s="91" t="s">
        <v>870</v>
      </c>
      <c r="K362" s="94">
        <v>191.18</v>
      </c>
      <c r="L362" s="104">
        <f t="shared" si="45"/>
        <v>5</v>
      </c>
      <c r="M362" s="105" t="str">
        <f t="shared" si="46"/>
        <v>T2</v>
      </c>
      <c r="N362" s="93">
        <f t="shared" si="47"/>
        <v>30</v>
      </c>
      <c r="O362" s="106">
        <f t="shared" si="48"/>
        <v>5735.4000000000005</v>
      </c>
      <c r="P362" s="93" t="str">
        <f t="shared" si="49"/>
        <v>Dins Periode Legal</v>
      </c>
      <c r="Q362" s="93" t="str">
        <f t="shared" si="50"/>
        <v>T2 - Dins Periode Legal</v>
      </c>
      <c r="R362" s="93" t="str">
        <f t="shared" si="51"/>
        <v>T2 - Import Total</v>
      </c>
      <c r="S362" s="110">
        <f t="shared" si="53"/>
        <v>2.3478416141478643E-2</v>
      </c>
      <c r="T362" s="107">
        <f t="shared" si="52"/>
        <v>1</v>
      </c>
      <c r="V362" s="91"/>
      <c r="W362" s="91"/>
      <c r="X362" s="91"/>
      <c r="Y362" s="91"/>
      <c r="Z362" s="91"/>
      <c r="AA362" s="91"/>
    </row>
    <row r="363" spans="3:27" x14ac:dyDescent="0.25">
      <c r="C363" s="95">
        <v>43585</v>
      </c>
      <c r="D363" s="95">
        <v>43615</v>
      </c>
      <c r="E363" s="91"/>
      <c r="F363" s="91">
        <v>4862</v>
      </c>
      <c r="G363" s="91"/>
      <c r="H363" s="96" t="s">
        <v>871</v>
      </c>
      <c r="I363" s="97">
        <v>40008104</v>
      </c>
      <c r="J363" s="91" t="s">
        <v>872</v>
      </c>
      <c r="K363" s="94">
        <v>90.8</v>
      </c>
      <c r="L363" s="104">
        <f t="shared" si="45"/>
        <v>5</v>
      </c>
      <c r="M363" s="105" t="str">
        <f t="shared" si="46"/>
        <v>T2</v>
      </c>
      <c r="N363" s="93">
        <f t="shared" si="47"/>
        <v>30</v>
      </c>
      <c r="O363" s="106">
        <f t="shared" si="48"/>
        <v>2724</v>
      </c>
      <c r="P363" s="93" t="str">
        <f t="shared" si="49"/>
        <v>Dins Periode Legal</v>
      </c>
      <c r="Q363" s="93" t="str">
        <f t="shared" si="50"/>
        <v>T2 - Dins Periode Legal</v>
      </c>
      <c r="R363" s="93" t="str">
        <f t="shared" si="51"/>
        <v>T2 - Import Total</v>
      </c>
      <c r="S363" s="110">
        <f t="shared" si="53"/>
        <v>1.1150958184152427E-2</v>
      </c>
      <c r="T363" s="107">
        <f t="shared" si="52"/>
        <v>1</v>
      </c>
      <c r="V363" s="91"/>
      <c r="W363" s="91"/>
      <c r="X363" s="91"/>
      <c r="Y363" s="91"/>
      <c r="Z363" s="91"/>
      <c r="AA363" s="91"/>
    </row>
    <row r="364" spans="3:27" x14ac:dyDescent="0.25">
      <c r="C364" s="95">
        <v>43585</v>
      </c>
      <c r="D364" s="95">
        <v>43615</v>
      </c>
      <c r="E364" s="91"/>
      <c r="F364" s="91">
        <v>4834</v>
      </c>
      <c r="G364" s="91"/>
      <c r="H364" s="96" t="s">
        <v>873</v>
      </c>
      <c r="I364" s="97">
        <v>41008600</v>
      </c>
      <c r="J364" s="91" t="s">
        <v>29</v>
      </c>
      <c r="K364" s="94">
        <v>1332.62</v>
      </c>
      <c r="L364" s="104">
        <f t="shared" si="45"/>
        <v>5</v>
      </c>
      <c r="M364" s="105" t="str">
        <f t="shared" si="46"/>
        <v>T2</v>
      </c>
      <c r="N364" s="93">
        <f t="shared" si="47"/>
        <v>30</v>
      </c>
      <c r="O364" s="106">
        <f t="shared" si="48"/>
        <v>39978.6</v>
      </c>
      <c r="P364" s="93" t="str">
        <f t="shared" si="49"/>
        <v>Dins Periode Legal</v>
      </c>
      <c r="Q364" s="93" t="str">
        <f t="shared" si="50"/>
        <v>T2 - Dins Periode Legal</v>
      </c>
      <c r="R364" s="93" t="str">
        <f t="shared" si="51"/>
        <v>T2 - Import Total</v>
      </c>
      <c r="S364" s="110">
        <f t="shared" si="53"/>
        <v>0.16365627638067407</v>
      </c>
      <c r="T364" s="107">
        <f t="shared" si="52"/>
        <v>1</v>
      </c>
      <c r="V364" s="91"/>
      <c r="W364" s="91"/>
      <c r="X364" s="91"/>
      <c r="Y364" s="91"/>
      <c r="Z364" s="91"/>
      <c r="AA364" s="91"/>
    </row>
    <row r="365" spans="3:27" x14ac:dyDescent="0.25">
      <c r="C365" s="95">
        <v>43585</v>
      </c>
      <c r="D365" s="95">
        <v>43615</v>
      </c>
      <c r="E365" s="91"/>
      <c r="F365" s="91">
        <v>4835</v>
      </c>
      <c r="G365" s="91"/>
      <c r="H365" s="96" t="s">
        <v>874</v>
      </c>
      <c r="I365" s="97">
        <v>41001247</v>
      </c>
      <c r="J365" s="91" t="s">
        <v>18</v>
      </c>
      <c r="K365" s="94">
        <v>530</v>
      </c>
      <c r="L365" s="104">
        <f t="shared" si="45"/>
        <v>5</v>
      </c>
      <c r="M365" s="105" t="str">
        <f t="shared" si="46"/>
        <v>T2</v>
      </c>
      <c r="N365" s="93">
        <f t="shared" si="47"/>
        <v>30</v>
      </c>
      <c r="O365" s="106">
        <f t="shared" si="48"/>
        <v>15900</v>
      </c>
      <c r="P365" s="93" t="str">
        <f t="shared" si="49"/>
        <v>Dins Periode Legal</v>
      </c>
      <c r="Q365" s="93" t="str">
        <f t="shared" si="50"/>
        <v>T2 - Dins Periode Legal</v>
      </c>
      <c r="R365" s="93" t="str">
        <f t="shared" si="51"/>
        <v>T2 - Import Total</v>
      </c>
      <c r="S365" s="110">
        <f t="shared" si="53"/>
        <v>6.5088192044061521E-2</v>
      </c>
      <c r="T365" s="107">
        <f t="shared" si="52"/>
        <v>1</v>
      </c>
      <c r="V365" s="91"/>
      <c r="W365" s="91"/>
      <c r="X365" s="91"/>
      <c r="Y365" s="91"/>
      <c r="Z365" s="91"/>
      <c r="AA365" s="91"/>
    </row>
    <row r="366" spans="3:27" x14ac:dyDescent="0.25">
      <c r="C366" s="95">
        <v>43585</v>
      </c>
      <c r="D366" s="95">
        <v>43615</v>
      </c>
      <c r="E366" s="91"/>
      <c r="F366" s="91">
        <v>4822</v>
      </c>
      <c r="G366" s="91"/>
      <c r="H366" s="96" t="s">
        <v>875</v>
      </c>
      <c r="I366" s="97">
        <v>40005180</v>
      </c>
      <c r="J366" s="91" t="s">
        <v>876</v>
      </c>
      <c r="K366" s="94">
        <v>37.909999999999997</v>
      </c>
      <c r="L366" s="104">
        <f t="shared" si="45"/>
        <v>5</v>
      </c>
      <c r="M366" s="105" t="str">
        <f t="shared" si="46"/>
        <v>T2</v>
      </c>
      <c r="N366" s="93">
        <f t="shared" si="47"/>
        <v>30</v>
      </c>
      <c r="O366" s="106">
        <f t="shared" si="48"/>
        <v>1137.3</v>
      </c>
      <c r="P366" s="93" t="str">
        <f t="shared" si="49"/>
        <v>Dins Periode Legal</v>
      </c>
      <c r="Q366" s="93" t="str">
        <f t="shared" si="50"/>
        <v>T2 - Dins Periode Legal</v>
      </c>
      <c r="R366" s="93" t="str">
        <f t="shared" si="51"/>
        <v>T2 - Import Total</v>
      </c>
      <c r="S366" s="110">
        <f t="shared" si="53"/>
        <v>4.6556478497931549E-3</v>
      </c>
      <c r="T366" s="107">
        <f t="shared" si="52"/>
        <v>1</v>
      </c>
      <c r="V366" s="91"/>
      <c r="W366" s="91"/>
      <c r="X366" s="91"/>
      <c r="Y366" s="91"/>
      <c r="Z366" s="91"/>
      <c r="AA366" s="91"/>
    </row>
    <row r="367" spans="3:27" x14ac:dyDescent="0.25">
      <c r="C367" s="95">
        <v>43585</v>
      </c>
      <c r="D367" s="95">
        <v>43615</v>
      </c>
      <c r="E367" s="91"/>
      <c r="F367" s="91">
        <v>4833</v>
      </c>
      <c r="G367" s="91"/>
      <c r="H367" s="96" t="s">
        <v>877</v>
      </c>
      <c r="I367" s="97">
        <v>41000460</v>
      </c>
      <c r="J367" s="91" t="s">
        <v>200</v>
      </c>
      <c r="K367" s="94">
        <v>153.91</v>
      </c>
      <c r="L367" s="104">
        <f t="shared" si="45"/>
        <v>5</v>
      </c>
      <c r="M367" s="105" t="str">
        <f t="shared" si="46"/>
        <v>T2</v>
      </c>
      <c r="N367" s="93">
        <f t="shared" si="47"/>
        <v>30</v>
      </c>
      <c r="O367" s="106">
        <f t="shared" si="48"/>
        <v>4617.3</v>
      </c>
      <c r="P367" s="93" t="str">
        <f t="shared" si="49"/>
        <v>Dins Periode Legal</v>
      </c>
      <c r="Q367" s="93" t="str">
        <f t="shared" si="50"/>
        <v>T2 - Dins Periode Legal</v>
      </c>
      <c r="R367" s="93" t="str">
        <f t="shared" si="51"/>
        <v>T2 - Import Total</v>
      </c>
      <c r="S367" s="110">
        <f t="shared" si="53"/>
        <v>1.8901365353776428E-2</v>
      </c>
      <c r="T367" s="107">
        <f t="shared" si="52"/>
        <v>1</v>
      </c>
      <c r="V367" s="91"/>
      <c r="W367" s="91"/>
      <c r="X367" s="91"/>
      <c r="Y367" s="91"/>
      <c r="Z367" s="91"/>
      <c r="AA367" s="91"/>
    </row>
    <row r="368" spans="3:27" x14ac:dyDescent="0.25">
      <c r="C368" s="95">
        <v>43585</v>
      </c>
      <c r="D368" s="95">
        <v>43615</v>
      </c>
      <c r="E368" s="91"/>
      <c r="F368" s="91">
        <v>4838</v>
      </c>
      <c r="G368" s="91"/>
      <c r="H368" s="96" t="s">
        <v>878</v>
      </c>
      <c r="I368" s="97">
        <v>41007555</v>
      </c>
      <c r="J368" s="91" t="s">
        <v>111</v>
      </c>
      <c r="K368" s="94">
        <v>527.09</v>
      </c>
      <c r="L368" s="104">
        <f t="shared" si="45"/>
        <v>5</v>
      </c>
      <c r="M368" s="105" t="str">
        <f t="shared" si="46"/>
        <v>T2</v>
      </c>
      <c r="N368" s="93">
        <f t="shared" si="47"/>
        <v>30</v>
      </c>
      <c r="O368" s="106">
        <f t="shared" si="48"/>
        <v>15812.7</v>
      </c>
      <c r="P368" s="93" t="str">
        <f t="shared" si="49"/>
        <v>Dins Periode Legal</v>
      </c>
      <c r="Q368" s="93" t="str">
        <f t="shared" si="50"/>
        <v>T2 - Dins Periode Legal</v>
      </c>
      <c r="R368" s="93" t="str">
        <f t="shared" si="51"/>
        <v>T2 - Import Total</v>
      </c>
      <c r="S368" s="110">
        <f t="shared" si="53"/>
        <v>6.4730821027366769E-2</v>
      </c>
      <c r="T368" s="107">
        <f t="shared" si="52"/>
        <v>1</v>
      </c>
      <c r="V368" s="91"/>
      <c r="W368" s="91"/>
      <c r="X368" s="91"/>
      <c r="Y368" s="91"/>
      <c r="Z368" s="91"/>
      <c r="AA368" s="91"/>
    </row>
    <row r="369" spans="3:27" x14ac:dyDescent="0.25">
      <c r="C369" s="95">
        <v>43585</v>
      </c>
      <c r="D369" s="95">
        <v>43615</v>
      </c>
      <c r="E369" s="91"/>
      <c r="F369" s="91">
        <v>4832</v>
      </c>
      <c r="G369" s="91"/>
      <c r="H369" s="96" t="s">
        <v>879</v>
      </c>
      <c r="I369" s="97">
        <v>40002570</v>
      </c>
      <c r="J369" s="91" t="s">
        <v>880</v>
      </c>
      <c r="K369" s="94">
        <v>1525.33</v>
      </c>
      <c r="L369" s="104">
        <f t="shared" si="45"/>
        <v>5</v>
      </c>
      <c r="M369" s="105" t="str">
        <f t="shared" si="46"/>
        <v>T2</v>
      </c>
      <c r="N369" s="93">
        <f t="shared" si="47"/>
        <v>30</v>
      </c>
      <c r="O369" s="106">
        <f t="shared" si="48"/>
        <v>45759.899999999994</v>
      </c>
      <c r="P369" s="93" t="str">
        <f t="shared" si="49"/>
        <v>Dins Periode Legal</v>
      </c>
      <c r="Q369" s="93" t="str">
        <f t="shared" si="50"/>
        <v>T2 - Dins Periode Legal</v>
      </c>
      <c r="R369" s="93" t="str">
        <f t="shared" si="51"/>
        <v>T2 - Import Total</v>
      </c>
      <c r="S369" s="110">
        <f t="shared" si="53"/>
        <v>0.1873225886237139</v>
      </c>
      <c r="T369" s="107">
        <f t="shared" si="52"/>
        <v>1</v>
      </c>
      <c r="V369" s="91"/>
      <c r="W369" s="91"/>
      <c r="X369" s="91"/>
      <c r="Y369" s="91"/>
      <c r="Z369" s="91"/>
      <c r="AA369" s="91"/>
    </row>
    <row r="370" spans="3:27" x14ac:dyDescent="0.25">
      <c r="C370" s="95">
        <v>43585</v>
      </c>
      <c r="D370" s="95">
        <v>43615</v>
      </c>
      <c r="E370" s="91"/>
      <c r="F370" s="91">
        <v>4850</v>
      </c>
      <c r="G370" s="91"/>
      <c r="H370" s="96" t="s">
        <v>881</v>
      </c>
      <c r="I370" s="97">
        <v>40001300</v>
      </c>
      <c r="J370" s="91" t="s">
        <v>20</v>
      </c>
      <c r="K370" s="94">
        <v>459.79</v>
      </c>
      <c r="L370" s="104">
        <f t="shared" si="45"/>
        <v>5</v>
      </c>
      <c r="M370" s="105" t="str">
        <f t="shared" si="46"/>
        <v>T2</v>
      </c>
      <c r="N370" s="93">
        <f t="shared" si="47"/>
        <v>30</v>
      </c>
      <c r="O370" s="106">
        <f t="shared" si="48"/>
        <v>13793.7</v>
      </c>
      <c r="P370" s="93" t="str">
        <f t="shared" si="49"/>
        <v>Dins Periode Legal</v>
      </c>
      <c r="Q370" s="93" t="str">
        <f t="shared" si="50"/>
        <v>T2 - Dins Periode Legal</v>
      </c>
      <c r="R370" s="93" t="str">
        <f t="shared" si="51"/>
        <v>T2 - Import Total</v>
      </c>
      <c r="S370" s="110">
        <f t="shared" si="53"/>
        <v>5.6465848716866128E-2</v>
      </c>
      <c r="T370" s="107">
        <f t="shared" si="52"/>
        <v>1</v>
      </c>
      <c r="V370" s="91"/>
      <c r="W370" s="91"/>
      <c r="X370" s="91"/>
      <c r="Y370" s="91"/>
      <c r="Z370" s="91"/>
      <c r="AA370" s="91"/>
    </row>
    <row r="371" spans="3:27" x14ac:dyDescent="0.25">
      <c r="C371" s="95">
        <v>43585</v>
      </c>
      <c r="D371" s="95">
        <v>43615</v>
      </c>
      <c r="E371" s="91"/>
      <c r="F371" s="91">
        <v>4839</v>
      </c>
      <c r="G371" s="91"/>
      <c r="H371" s="96" t="s">
        <v>882</v>
      </c>
      <c r="I371" s="97">
        <v>41008099</v>
      </c>
      <c r="J371" s="91" t="s">
        <v>27</v>
      </c>
      <c r="K371" s="94">
        <v>1270.72</v>
      </c>
      <c r="L371" s="104">
        <f t="shared" si="45"/>
        <v>5</v>
      </c>
      <c r="M371" s="105" t="str">
        <f t="shared" si="46"/>
        <v>T2</v>
      </c>
      <c r="N371" s="93">
        <f t="shared" si="47"/>
        <v>30</v>
      </c>
      <c r="O371" s="106">
        <f t="shared" si="48"/>
        <v>38121.599999999999</v>
      </c>
      <c r="P371" s="93" t="str">
        <f t="shared" si="49"/>
        <v>Dins Periode Legal</v>
      </c>
      <c r="Q371" s="93" t="str">
        <f t="shared" si="50"/>
        <v>T2 - Dins Periode Legal</v>
      </c>
      <c r="R371" s="93" t="str">
        <f t="shared" si="51"/>
        <v>T2 - Import Total</v>
      </c>
      <c r="S371" s="110">
        <f t="shared" si="53"/>
        <v>0.15605446678156579</v>
      </c>
      <c r="T371" s="107">
        <f t="shared" si="52"/>
        <v>1</v>
      </c>
      <c r="V371" s="91"/>
      <c r="W371" s="91"/>
      <c r="X371" s="91"/>
      <c r="Y371" s="91"/>
      <c r="Z371" s="91"/>
      <c r="AA371" s="91"/>
    </row>
    <row r="372" spans="3:27" x14ac:dyDescent="0.25">
      <c r="C372" s="95">
        <v>43585</v>
      </c>
      <c r="D372" s="95">
        <v>43615</v>
      </c>
      <c r="E372" s="91"/>
      <c r="F372" s="91">
        <v>4848</v>
      </c>
      <c r="G372" s="91"/>
      <c r="H372" s="96" t="s">
        <v>883</v>
      </c>
      <c r="I372" s="97">
        <v>41001822</v>
      </c>
      <c r="J372" s="91" t="s">
        <v>43</v>
      </c>
      <c r="K372" s="94">
        <v>2353.3000000000002</v>
      </c>
      <c r="L372" s="104">
        <f t="shared" si="45"/>
        <v>5</v>
      </c>
      <c r="M372" s="105" t="str">
        <f t="shared" si="46"/>
        <v>T2</v>
      </c>
      <c r="N372" s="93">
        <f t="shared" si="47"/>
        <v>30</v>
      </c>
      <c r="O372" s="106">
        <f t="shared" si="48"/>
        <v>70599</v>
      </c>
      <c r="P372" s="93" t="str">
        <f t="shared" si="49"/>
        <v>Dins Periode Legal</v>
      </c>
      <c r="Q372" s="93" t="str">
        <f t="shared" si="50"/>
        <v>T2 - Dins Periode Legal</v>
      </c>
      <c r="R372" s="93" t="str">
        <f t="shared" si="51"/>
        <v>T2 - Import Total</v>
      </c>
      <c r="S372" s="110">
        <f t="shared" si="53"/>
        <v>0.28900385346658486</v>
      </c>
      <c r="T372" s="107">
        <f t="shared" si="52"/>
        <v>1</v>
      </c>
      <c r="V372" s="91"/>
      <c r="W372" s="91"/>
      <c r="X372" s="91"/>
      <c r="Y372" s="91"/>
      <c r="Z372" s="91"/>
      <c r="AA372" s="91"/>
    </row>
    <row r="373" spans="3:27" x14ac:dyDescent="0.25">
      <c r="C373" s="95">
        <v>43585</v>
      </c>
      <c r="D373" s="95">
        <v>43615</v>
      </c>
      <c r="E373" s="91"/>
      <c r="F373" s="91">
        <v>4853</v>
      </c>
      <c r="G373" s="91"/>
      <c r="H373" s="96" t="s">
        <v>884</v>
      </c>
      <c r="I373" s="97">
        <v>41007250</v>
      </c>
      <c r="J373" s="91" t="s">
        <v>117</v>
      </c>
      <c r="K373" s="94">
        <v>174.45</v>
      </c>
      <c r="L373" s="104">
        <f t="shared" si="45"/>
        <v>5</v>
      </c>
      <c r="M373" s="105" t="str">
        <f t="shared" si="46"/>
        <v>T2</v>
      </c>
      <c r="N373" s="93">
        <f t="shared" si="47"/>
        <v>30</v>
      </c>
      <c r="O373" s="106">
        <f t="shared" si="48"/>
        <v>5233.5</v>
      </c>
      <c r="P373" s="93" t="str">
        <f t="shared" si="49"/>
        <v>Dins Periode Legal</v>
      </c>
      <c r="Q373" s="93" t="str">
        <f t="shared" si="50"/>
        <v>T2 - Dins Periode Legal</v>
      </c>
      <c r="R373" s="93" t="str">
        <f t="shared" si="51"/>
        <v>T2 - Import Total</v>
      </c>
      <c r="S373" s="110">
        <f t="shared" si="53"/>
        <v>2.1423839815257605E-2</v>
      </c>
      <c r="T373" s="107">
        <f t="shared" si="52"/>
        <v>1</v>
      </c>
      <c r="V373" s="91"/>
      <c r="W373" s="91"/>
      <c r="X373" s="91"/>
      <c r="Y373" s="91"/>
      <c r="Z373" s="91"/>
      <c r="AA373" s="91"/>
    </row>
    <row r="374" spans="3:27" x14ac:dyDescent="0.25">
      <c r="C374" s="95">
        <v>43585</v>
      </c>
      <c r="D374" s="95">
        <v>43615</v>
      </c>
      <c r="E374" s="91"/>
      <c r="F374" s="91">
        <v>4847</v>
      </c>
      <c r="G374" s="91"/>
      <c r="H374" s="96" t="s">
        <v>885</v>
      </c>
      <c r="I374" s="97">
        <v>41001242</v>
      </c>
      <c r="J374" s="91" t="s">
        <v>228</v>
      </c>
      <c r="K374" s="94">
        <v>242</v>
      </c>
      <c r="L374" s="104">
        <f t="shared" si="45"/>
        <v>5</v>
      </c>
      <c r="M374" s="105" t="str">
        <f t="shared" si="46"/>
        <v>T2</v>
      </c>
      <c r="N374" s="93">
        <f t="shared" si="47"/>
        <v>30</v>
      </c>
      <c r="O374" s="106">
        <f t="shared" si="48"/>
        <v>7260</v>
      </c>
      <c r="P374" s="93" t="str">
        <f t="shared" si="49"/>
        <v>Dins Periode Legal</v>
      </c>
      <c r="Q374" s="93" t="str">
        <f t="shared" si="50"/>
        <v>T2 - Dins Periode Legal</v>
      </c>
      <c r="R374" s="93" t="str">
        <f t="shared" si="51"/>
        <v>T2 - Import Total</v>
      </c>
      <c r="S374" s="110">
        <f t="shared" si="53"/>
        <v>2.9719514103137525E-2</v>
      </c>
      <c r="T374" s="107">
        <f t="shared" si="52"/>
        <v>1</v>
      </c>
      <c r="V374" s="91"/>
      <c r="W374" s="91"/>
      <c r="X374" s="91"/>
      <c r="Y374" s="91"/>
      <c r="Z374" s="91"/>
      <c r="AA374" s="91"/>
    </row>
    <row r="375" spans="3:27" x14ac:dyDescent="0.25">
      <c r="C375" s="95">
        <v>43525</v>
      </c>
      <c r="D375" s="95">
        <v>43556</v>
      </c>
      <c r="E375" s="91"/>
      <c r="F375" s="91">
        <v>3265</v>
      </c>
      <c r="G375" s="91"/>
      <c r="H375" s="96" t="s">
        <v>886</v>
      </c>
      <c r="I375" s="97">
        <v>41002565</v>
      </c>
      <c r="J375" s="91" t="s">
        <v>809</v>
      </c>
      <c r="K375" s="94">
        <v>5733.45</v>
      </c>
      <c r="L375" s="104">
        <f t="shared" si="45"/>
        <v>4</v>
      </c>
      <c r="M375" s="105" t="str">
        <f t="shared" si="46"/>
        <v>T2</v>
      </c>
      <c r="N375" s="93">
        <f t="shared" si="47"/>
        <v>31</v>
      </c>
      <c r="O375" s="106">
        <f t="shared" si="48"/>
        <v>177736.94999999998</v>
      </c>
      <c r="P375" s="93" t="str">
        <f t="shared" si="49"/>
        <v>Fora Periode Legal</v>
      </c>
      <c r="Q375" s="93" t="str">
        <f t="shared" si="50"/>
        <v>T2 - Fora Periode Legal</v>
      </c>
      <c r="R375" s="93" t="str">
        <f t="shared" si="51"/>
        <v>T2 - Import Total</v>
      </c>
      <c r="S375" s="110">
        <f t="shared" si="53"/>
        <v>0.72758344244816098</v>
      </c>
      <c r="T375" s="107">
        <f t="shared" si="52"/>
        <v>1</v>
      </c>
      <c r="V375" s="91"/>
      <c r="W375" s="91"/>
      <c r="X375" s="91"/>
      <c r="Y375" s="91"/>
      <c r="Z375" s="91"/>
      <c r="AA375" s="91"/>
    </row>
    <row r="376" spans="3:27" x14ac:dyDescent="0.25">
      <c r="C376" s="95">
        <v>43525</v>
      </c>
      <c r="D376" s="95">
        <v>43556</v>
      </c>
      <c r="E376" s="91"/>
      <c r="F376" s="91">
        <v>3300</v>
      </c>
      <c r="G376" s="91"/>
      <c r="H376" s="96" t="s">
        <v>887</v>
      </c>
      <c r="I376" s="97">
        <v>41002565</v>
      </c>
      <c r="J376" s="91" t="s">
        <v>809</v>
      </c>
      <c r="K376" s="94">
        <v>39.229999999999997</v>
      </c>
      <c r="L376" s="104">
        <f t="shared" si="45"/>
        <v>4</v>
      </c>
      <c r="M376" s="105" t="str">
        <f t="shared" si="46"/>
        <v>T2</v>
      </c>
      <c r="N376" s="93">
        <f t="shared" si="47"/>
        <v>31</v>
      </c>
      <c r="O376" s="106">
        <f t="shared" si="48"/>
        <v>1216.1299999999999</v>
      </c>
      <c r="P376" s="93" t="str">
        <f t="shared" si="49"/>
        <v>Fora Periode Legal</v>
      </c>
      <c r="Q376" s="93" t="str">
        <f t="shared" si="50"/>
        <v>T2 - Fora Periode Legal</v>
      </c>
      <c r="R376" s="93" t="str">
        <f t="shared" si="51"/>
        <v>T2 - Import Total</v>
      </c>
      <c r="S376" s="110">
        <f t="shared" si="53"/>
        <v>4.9783461000342472E-3</v>
      </c>
      <c r="T376" s="107">
        <f t="shared" si="52"/>
        <v>1</v>
      </c>
      <c r="V376" s="91"/>
      <c r="W376" s="91"/>
      <c r="X376" s="91"/>
      <c r="Y376" s="91"/>
      <c r="Z376" s="91"/>
      <c r="AA376" s="91"/>
    </row>
    <row r="377" spans="3:27" x14ac:dyDescent="0.25">
      <c r="C377" s="95">
        <v>43525</v>
      </c>
      <c r="D377" s="95">
        <v>43556</v>
      </c>
      <c r="E377" s="91"/>
      <c r="F377" s="91">
        <v>3276</v>
      </c>
      <c r="G377" s="91"/>
      <c r="H377" s="96" t="s">
        <v>888</v>
      </c>
      <c r="I377" s="97">
        <v>41002565</v>
      </c>
      <c r="J377" s="91" t="s">
        <v>809</v>
      </c>
      <c r="K377" s="94">
        <v>49</v>
      </c>
      <c r="L377" s="104">
        <f t="shared" si="45"/>
        <v>4</v>
      </c>
      <c r="M377" s="105" t="str">
        <f t="shared" si="46"/>
        <v>T2</v>
      </c>
      <c r="N377" s="93">
        <f t="shared" si="47"/>
        <v>31</v>
      </c>
      <c r="O377" s="106">
        <f t="shared" si="48"/>
        <v>1519</v>
      </c>
      <c r="P377" s="93" t="str">
        <f t="shared" si="49"/>
        <v>Fora Periode Legal</v>
      </c>
      <c r="Q377" s="93" t="str">
        <f t="shared" si="50"/>
        <v>T2 - Fora Periode Legal</v>
      </c>
      <c r="R377" s="93" t="str">
        <f t="shared" si="51"/>
        <v>T2 - Import Total</v>
      </c>
      <c r="S377" s="110">
        <f t="shared" si="53"/>
        <v>6.2181738185490215E-3</v>
      </c>
      <c r="T377" s="107">
        <f t="shared" si="52"/>
        <v>1</v>
      </c>
      <c r="V377" s="91"/>
      <c r="W377" s="91"/>
      <c r="X377" s="91"/>
      <c r="Y377" s="91"/>
      <c r="Z377" s="91"/>
      <c r="AA377" s="91"/>
    </row>
    <row r="378" spans="3:27" x14ac:dyDescent="0.25">
      <c r="C378" s="95">
        <v>43525</v>
      </c>
      <c r="D378" s="95">
        <v>43556</v>
      </c>
      <c r="E378" s="91"/>
      <c r="F378" s="91">
        <v>3269</v>
      </c>
      <c r="G378" s="91"/>
      <c r="H378" s="96" t="s">
        <v>889</v>
      </c>
      <c r="I378" s="97">
        <v>41002530</v>
      </c>
      <c r="J378" s="91" t="s">
        <v>135</v>
      </c>
      <c r="K378" s="94">
        <v>580.79999999999995</v>
      </c>
      <c r="L378" s="104">
        <f t="shared" si="45"/>
        <v>4</v>
      </c>
      <c r="M378" s="105" t="str">
        <f t="shared" si="46"/>
        <v>T2</v>
      </c>
      <c r="N378" s="93">
        <f t="shared" si="47"/>
        <v>31</v>
      </c>
      <c r="O378" s="106">
        <f t="shared" si="48"/>
        <v>18004.8</v>
      </c>
      <c r="P378" s="93" t="str">
        <f t="shared" si="49"/>
        <v>Fora Periode Legal</v>
      </c>
      <c r="Q378" s="93" t="str">
        <f t="shared" si="50"/>
        <v>T2 - Fora Periode Legal</v>
      </c>
      <c r="R378" s="93" t="str">
        <f t="shared" si="51"/>
        <v>T2 - Import Total</v>
      </c>
      <c r="S378" s="110">
        <f t="shared" si="53"/>
        <v>7.3704394975781046E-2</v>
      </c>
      <c r="T378" s="107">
        <f t="shared" si="52"/>
        <v>1</v>
      </c>
      <c r="V378" s="91"/>
      <c r="W378" s="91"/>
      <c r="X378" s="91"/>
      <c r="Y378" s="91"/>
      <c r="Z378" s="91"/>
      <c r="AA378" s="91"/>
    </row>
    <row r="379" spans="3:27" x14ac:dyDescent="0.25">
      <c r="C379" s="95">
        <v>43554</v>
      </c>
      <c r="D379" s="95">
        <v>43585</v>
      </c>
      <c r="E379" s="91"/>
      <c r="F379" s="91">
        <v>3859</v>
      </c>
      <c r="G379" s="91"/>
      <c r="H379" s="96" t="s">
        <v>890</v>
      </c>
      <c r="I379" s="97">
        <v>40037090</v>
      </c>
      <c r="J379" s="91" t="s">
        <v>858</v>
      </c>
      <c r="K379" s="94">
        <v>12.33</v>
      </c>
      <c r="L379" s="104">
        <f t="shared" si="45"/>
        <v>4</v>
      </c>
      <c r="M379" s="105" t="str">
        <f t="shared" si="46"/>
        <v>T2</v>
      </c>
      <c r="N379" s="93">
        <f t="shared" si="47"/>
        <v>31</v>
      </c>
      <c r="O379" s="106">
        <f t="shared" si="48"/>
        <v>382.23</v>
      </c>
      <c r="P379" s="93" t="str">
        <f t="shared" si="49"/>
        <v>Fora Periode Legal</v>
      </c>
      <c r="Q379" s="93" t="str">
        <f t="shared" si="50"/>
        <v>T2 - Fora Periode Legal</v>
      </c>
      <c r="R379" s="93" t="str">
        <f t="shared" si="51"/>
        <v>T2 - Import Total</v>
      </c>
      <c r="S379" s="110">
        <f t="shared" si="53"/>
        <v>1.5646955751573357E-3</v>
      </c>
      <c r="T379" s="107">
        <f t="shared" si="52"/>
        <v>1</v>
      </c>
      <c r="V379" s="91"/>
      <c r="W379" s="91"/>
      <c r="X379" s="91"/>
      <c r="Y379" s="91"/>
      <c r="Z379" s="91"/>
      <c r="AA379" s="91"/>
    </row>
    <row r="380" spans="3:27" x14ac:dyDescent="0.25">
      <c r="C380" s="95">
        <v>43554</v>
      </c>
      <c r="D380" s="95">
        <v>43585</v>
      </c>
      <c r="E380" s="91"/>
      <c r="F380" s="91">
        <v>3865</v>
      </c>
      <c r="G380" s="91"/>
      <c r="H380" s="96" t="s">
        <v>891</v>
      </c>
      <c r="I380" s="97">
        <v>41002908</v>
      </c>
      <c r="J380" s="91" t="s">
        <v>41</v>
      </c>
      <c r="K380" s="94">
        <v>907.5</v>
      </c>
      <c r="L380" s="104">
        <f t="shared" si="45"/>
        <v>4</v>
      </c>
      <c r="M380" s="105" t="str">
        <f t="shared" si="46"/>
        <v>T2</v>
      </c>
      <c r="N380" s="93">
        <f t="shared" si="47"/>
        <v>31</v>
      </c>
      <c r="O380" s="106">
        <f t="shared" si="48"/>
        <v>28132.5</v>
      </c>
      <c r="P380" s="93" t="str">
        <f t="shared" si="49"/>
        <v>Fora Periode Legal</v>
      </c>
      <c r="Q380" s="93" t="str">
        <f t="shared" si="50"/>
        <v>T2 - Fora Periode Legal</v>
      </c>
      <c r="R380" s="93" t="str">
        <f t="shared" si="51"/>
        <v>T2 - Import Total</v>
      </c>
      <c r="S380" s="110">
        <f t="shared" si="53"/>
        <v>0.11516311714965791</v>
      </c>
      <c r="T380" s="107">
        <f t="shared" si="52"/>
        <v>1</v>
      </c>
      <c r="V380" s="91"/>
      <c r="W380" s="91"/>
      <c r="X380" s="91"/>
      <c r="Y380" s="91"/>
      <c r="Z380" s="91"/>
      <c r="AA380" s="91"/>
    </row>
    <row r="381" spans="3:27" x14ac:dyDescent="0.25">
      <c r="C381" s="95">
        <v>43554</v>
      </c>
      <c r="D381" s="95">
        <v>43585</v>
      </c>
      <c r="E381" s="91"/>
      <c r="F381" s="91">
        <v>3866</v>
      </c>
      <c r="G381" s="91"/>
      <c r="H381" s="96" t="s">
        <v>892</v>
      </c>
      <c r="I381" s="97">
        <v>41006500</v>
      </c>
      <c r="J381" s="91" t="s">
        <v>92</v>
      </c>
      <c r="K381" s="94">
        <v>23.38</v>
      </c>
      <c r="L381" s="104">
        <f t="shared" si="45"/>
        <v>4</v>
      </c>
      <c r="M381" s="105" t="str">
        <f t="shared" si="46"/>
        <v>T2</v>
      </c>
      <c r="N381" s="93">
        <f t="shared" si="47"/>
        <v>31</v>
      </c>
      <c r="O381" s="106">
        <f t="shared" si="48"/>
        <v>724.78</v>
      </c>
      <c r="P381" s="93" t="str">
        <f t="shared" si="49"/>
        <v>Fora Periode Legal</v>
      </c>
      <c r="Q381" s="93" t="str">
        <f t="shared" si="50"/>
        <v>T2 - Fora Periode Legal</v>
      </c>
      <c r="R381" s="93" t="str">
        <f t="shared" si="51"/>
        <v>T2 - Import Total</v>
      </c>
      <c r="S381" s="110">
        <f t="shared" si="53"/>
        <v>2.9669572219933904E-3</v>
      </c>
      <c r="T381" s="107">
        <f t="shared" si="52"/>
        <v>1</v>
      </c>
      <c r="V381" s="91"/>
      <c r="W381" s="91"/>
      <c r="X381" s="91"/>
      <c r="Y381" s="91"/>
      <c r="Z381" s="91"/>
      <c r="AA381" s="91"/>
    </row>
    <row r="382" spans="3:27" x14ac:dyDescent="0.25">
      <c r="C382" s="95">
        <v>43554</v>
      </c>
      <c r="D382" s="95">
        <v>43585</v>
      </c>
      <c r="E382" s="91"/>
      <c r="F382" s="91">
        <v>3877</v>
      </c>
      <c r="G382" s="91"/>
      <c r="H382" s="96" t="s">
        <v>893</v>
      </c>
      <c r="I382" s="97">
        <v>40001750</v>
      </c>
      <c r="J382" s="91" t="s">
        <v>46</v>
      </c>
      <c r="K382" s="94">
        <v>97.27</v>
      </c>
      <c r="L382" s="104">
        <f t="shared" si="45"/>
        <v>4</v>
      </c>
      <c r="M382" s="105" t="str">
        <f t="shared" si="46"/>
        <v>T2</v>
      </c>
      <c r="N382" s="93">
        <f t="shared" si="47"/>
        <v>31</v>
      </c>
      <c r="O382" s="106">
        <f t="shared" si="48"/>
        <v>3015.37</v>
      </c>
      <c r="P382" s="93" t="str">
        <f t="shared" si="49"/>
        <v>Fora Periode Legal</v>
      </c>
      <c r="Q382" s="93" t="str">
        <f t="shared" si="50"/>
        <v>T2 - Fora Periode Legal</v>
      </c>
      <c r="R382" s="93" t="str">
        <f t="shared" si="51"/>
        <v>T2 - Import Total</v>
      </c>
      <c r="S382" s="110">
        <f t="shared" si="53"/>
        <v>1.2343709537352313E-2</v>
      </c>
      <c r="T382" s="107">
        <f t="shared" si="52"/>
        <v>1</v>
      </c>
      <c r="V382" s="91"/>
      <c r="W382" s="91"/>
      <c r="X382" s="91"/>
      <c r="Y382" s="91"/>
      <c r="Z382" s="91"/>
      <c r="AA382" s="91"/>
    </row>
    <row r="383" spans="3:27" x14ac:dyDescent="0.25">
      <c r="C383" s="95">
        <v>43554</v>
      </c>
      <c r="D383" s="95">
        <v>43585</v>
      </c>
      <c r="E383" s="91"/>
      <c r="F383" s="91">
        <v>3867</v>
      </c>
      <c r="G383" s="91"/>
      <c r="H383" s="96" t="s">
        <v>894</v>
      </c>
      <c r="I383" s="97">
        <v>40000100</v>
      </c>
      <c r="J383" s="91" t="s">
        <v>16</v>
      </c>
      <c r="K383" s="94">
        <v>340.52</v>
      </c>
      <c r="L383" s="104">
        <f t="shared" si="45"/>
        <v>4</v>
      </c>
      <c r="M383" s="105" t="str">
        <f t="shared" si="46"/>
        <v>T2</v>
      </c>
      <c r="N383" s="93">
        <f t="shared" si="47"/>
        <v>31</v>
      </c>
      <c r="O383" s="106">
        <f t="shared" si="48"/>
        <v>10556.119999999999</v>
      </c>
      <c r="P383" s="93" t="str">
        <f t="shared" si="49"/>
        <v>Fora Periode Legal</v>
      </c>
      <c r="Q383" s="93" t="str">
        <f t="shared" si="50"/>
        <v>T2 - Fora Periode Legal</v>
      </c>
      <c r="R383" s="93" t="str">
        <f t="shared" si="51"/>
        <v>T2 - Import Total</v>
      </c>
      <c r="S383" s="110">
        <f t="shared" si="53"/>
        <v>4.3212500993720669E-2</v>
      </c>
      <c r="T383" s="107">
        <f t="shared" si="52"/>
        <v>1</v>
      </c>
      <c r="V383" s="91"/>
      <c r="W383" s="91"/>
      <c r="X383" s="91"/>
      <c r="Y383" s="91"/>
      <c r="Z383" s="91"/>
      <c r="AA383" s="91"/>
    </row>
    <row r="384" spans="3:27" x14ac:dyDescent="0.25">
      <c r="C384" s="95">
        <v>43554</v>
      </c>
      <c r="D384" s="95">
        <v>43585</v>
      </c>
      <c r="E384" s="91"/>
      <c r="F384" s="91">
        <v>3855</v>
      </c>
      <c r="G384" s="91"/>
      <c r="H384" s="96" t="s">
        <v>895</v>
      </c>
      <c r="I384" s="97">
        <v>40002250</v>
      </c>
      <c r="J384" s="91" t="s">
        <v>185</v>
      </c>
      <c r="K384" s="94">
        <v>593.96</v>
      </c>
      <c r="L384" s="104">
        <f t="shared" si="45"/>
        <v>4</v>
      </c>
      <c r="M384" s="105" t="str">
        <f t="shared" si="46"/>
        <v>T2</v>
      </c>
      <c r="N384" s="93">
        <f t="shared" si="47"/>
        <v>31</v>
      </c>
      <c r="O384" s="106">
        <f t="shared" si="48"/>
        <v>18412.760000000002</v>
      </c>
      <c r="P384" s="93" t="str">
        <f t="shared" si="49"/>
        <v>Fora Periode Legal</v>
      </c>
      <c r="Q384" s="93" t="str">
        <f t="shared" si="50"/>
        <v>T2 - Fora Periode Legal</v>
      </c>
      <c r="R384" s="93" t="str">
        <f t="shared" si="51"/>
        <v>T2 - Import Total</v>
      </c>
      <c r="S384" s="110">
        <f t="shared" si="53"/>
        <v>7.5374418801334234E-2</v>
      </c>
      <c r="T384" s="107">
        <f t="shared" si="52"/>
        <v>1</v>
      </c>
      <c r="V384" s="91"/>
      <c r="W384" s="91"/>
      <c r="X384" s="91"/>
      <c r="Y384" s="91"/>
      <c r="Z384" s="91"/>
      <c r="AA384" s="91"/>
    </row>
    <row r="385" spans="3:27" x14ac:dyDescent="0.25">
      <c r="C385" s="95">
        <v>43554</v>
      </c>
      <c r="D385" s="95">
        <v>43585</v>
      </c>
      <c r="E385" s="91"/>
      <c r="F385" s="91">
        <v>3893</v>
      </c>
      <c r="G385" s="91"/>
      <c r="H385" s="96" t="s">
        <v>896</v>
      </c>
      <c r="I385" s="97">
        <v>41001249</v>
      </c>
      <c r="J385" s="91" t="s">
        <v>19</v>
      </c>
      <c r="K385" s="94">
        <v>380.99</v>
      </c>
      <c r="L385" s="104">
        <f t="shared" si="45"/>
        <v>4</v>
      </c>
      <c r="M385" s="105" t="str">
        <f t="shared" si="46"/>
        <v>T2</v>
      </c>
      <c r="N385" s="93">
        <f t="shared" si="47"/>
        <v>31</v>
      </c>
      <c r="O385" s="106">
        <f t="shared" si="48"/>
        <v>11810.69</v>
      </c>
      <c r="P385" s="93" t="str">
        <f t="shared" si="49"/>
        <v>Fora Periode Legal</v>
      </c>
      <c r="Q385" s="93" t="str">
        <f t="shared" si="50"/>
        <v>T2 - Fora Periode Legal</v>
      </c>
      <c r="R385" s="93" t="str">
        <f t="shared" si="51"/>
        <v>T2 - Import Total</v>
      </c>
      <c r="S385" s="110">
        <f t="shared" si="53"/>
        <v>4.834820496181616E-2</v>
      </c>
      <c r="T385" s="107">
        <f t="shared" si="52"/>
        <v>1</v>
      </c>
      <c r="V385" s="91"/>
      <c r="W385" s="91"/>
      <c r="X385" s="91"/>
      <c r="Y385" s="91"/>
      <c r="Z385" s="91"/>
      <c r="AA385" s="91"/>
    </row>
    <row r="386" spans="3:27" x14ac:dyDescent="0.25">
      <c r="C386" s="95">
        <v>43554</v>
      </c>
      <c r="D386" s="95">
        <v>43585</v>
      </c>
      <c r="E386" s="91">
        <v>3979</v>
      </c>
      <c r="F386" s="91">
        <v>3870</v>
      </c>
      <c r="G386" s="91" t="s">
        <v>55</v>
      </c>
      <c r="H386" s="96" t="s">
        <v>897</v>
      </c>
      <c r="I386" s="97">
        <v>41006751</v>
      </c>
      <c r="J386" s="91" t="s">
        <v>139</v>
      </c>
      <c r="K386" s="94">
        <v>1325.34</v>
      </c>
      <c r="L386" s="104">
        <f t="shared" si="45"/>
        <v>4</v>
      </c>
      <c r="M386" s="105" t="str">
        <f t="shared" si="46"/>
        <v>T2</v>
      </c>
      <c r="N386" s="93">
        <f t="shared" si="47"/>
        <v>31</v>
      </c>
      <c r="O386" s="106">
        <f t="shared" si="48"/>
        <v>41085.54</v>
      </c>
      <c r="P386" s="93" t="str">
        <f t="shared" si="49"/>
        <v>Fora Periode Legal</v>
      </c>
      <c r="Q386" s="93" t="str">
        <f t="shared" si="50"/>
        <v>T2 - Fora Periode Legal</v>
      </c>
      <c r="R386" s="93" t="str">
        <f t="shared" si="51"/>
        <v>T2 - Import Total</v>
      </c>
      <c r="S386" s="110">
        <f t="shared" si="53"/>
        <v>0.16818764262603592</v>
      </c>
      <c r="T386" s="107">
        <f t="shared" si="52"/>
        <v>1</v>
      </c>
      <c r="V386" s="91"/>
      <c r="W386" s="91"/>
      <c r="X386" s="91"/>
      <c r="Y386" s="91"/>
      <c r="Z386" s="91"/>
      <c r="AA386" s="91"/>
    </row>
    <row r="387" spans="3:27" x14ac:dyDescent="0.25">
      <c r="C387" s="95">
        <v>43554</v>
      </c>
      <c r="D387" s="95">
        <v>43585</v>
      </c>
      <c r="E387" s="91"/>
      <c r="F387" s="91">
        <v>3874</v>
      </c>
      <c r="G387" s="91"/>
      <c r="H387" s="96" t="s">
        <v>898</v>
      </c>
      <c r="I387" s="97">
        <v>41007555</v>
      </c>
      <c r="J387" s="91" t="s">
        <v>111</v>
      </c>
      <c r="K387" s="94">
        <v>533.26</v>
      </c>
      <c r="L387" s="104">
        <f t="shared" si="45"/>
        <v>4</v>
      </c>
      <c r="M387" s="105" t="str">
        <f t="shared" si="46"/>
        <v>T2</v>
      </c>
      <c r="N387" s="93">
        <f t="shared" si="47"/>
        <v>31</v>
      </c>
      <c r="O387" s="106">
        <f t="shared" si="48"/>
        <v>16531.060000000001</v>
      </c>
      <c r="P387" s="93" t="str">
        <f t="shared" si="49"/>
        <v>Fora Periode Legal</v>
      </c>
      <c r="Q387" s="93" t="str">
        <f t="shared" si="50"/>
        <v>T2 - Fora Periode Legal</v>
      </c>
      <c r="R387" s="93" t="str">
        <f t="shared" si="51"/>
        <v>T2 - Import Total</v>
      </c>
      <c r="S387" s="110">
        <f t="shared" si="53"/>
        <v>6.7671497356723495E-2</v>
      </c>
      <c r="T387" s="107">
        <f t="shared" si="52"/>
        <v>1</v>
      </c>
      <c r="V387" s="91"/>
      <c r="W387" s="91"/>
      <c r="X387" s="91"/>
      <c r="Y387" s="91"/>
      <c r="Z387" s="91"/>
      <c r="AA387" s="91"/>
    </row>
    <row r="388" spans="3:27" x14ac:dyDescent="0.25">
      <c r="C388" s="95">
        <v>43554</v>
      </c>
      <c r="D388" s="95">
        <v>43585</v>
      </c>
      <c r="E388" s="91"/>
      <c r="F388" s="91">
        <v>3888</v>
      </c>
      <c r="G388" s="91"/>
      <c r="H388" s="96" t="s">
        <v>899</v>
      </c>
      <c r="I388" s="97">
        <v>40002919</v>
      </c>
      <c r="J388" s="91" t="s">
        <v>186</v>
      </c>
      <c r="K388" s="94">
        <v>68</v>
      </c>
      <c r="L388" s="104">
        <f t="shared" si="45"/>
        <v>4</v>
      </c>
      <c r="M388" s="105" t="str">
        <f t="shared" si="46"/>
        <v>T2</v>
      </c>
      <c r="N388" s="93">
        <f t="shared" si="47"/>
        <v>31</v>
      </c>
      <c r="O388" s="106">
        <f t="shared" si="48"/>
        <v>2108</v>
      </c>
      <c r="P388" s="93" t="str">
        <f t="shared" si="49"/>
        <v>Fora Periode Legal</v>
      </c>
      <c r="Q388" s="93" t="str">
        <f t="shared" si="50"/>
        <v>T2 - Fora Periode Legal</v>
      </c>
      <c r="R388" s="93" t="str">
        <f t="shared" si="51"/>
        <v>T2 - Import Total</v>
      </c>
      <c r="S388" s="110">
        <f t="shared" si="53"/>
        <v>8.6293024420680316E-3</v>
      </c>
      <c r="T388" s="107">
        <f t="shared" si="52"/>
        <v>1</v>
      </c>
      <c r="V388" s="91"/>
      <c r="W388" s="91"/>
      <c r="X388" s="91"/>
      <c r="Y388" s="91"/>
      <c r="Z388" s="91"/>
      <c r="AA388" s="91"/>
    </row>
    <row r="389" spans="3:27" x14ac:dyDescent="0.25">
      <c r="C389" s="95">
        <v>43554</v>
      </c>
      <c r="D389" s="95">
        <v>43585</v>
      </c>
      <c r="E389" s="91"/>
      <c r="F389" s="91">
        <v>3875</v>
      </c>
      <c r="G389" s="91"/>
      <c r="H389" s="96" t="s">
        <v>900</v>
      </c>
      <c r="I389" s="97">
        <v>40001300</v>
      </c>
      <c r="J389" s="91" t="s">
        <v>20</v>
      </c>
      <c r="K389" s="94">
        <v>627.72</v>
      </c>
      <c r="L389" s="104">
        <f t="shared" si="45"/>
        <v>4</v>
      </c>
      <c r="M389" s="105" t="str">
        <f t="shared" si="46"/>
        <v>T2</v>
      </c>
      <c r="N389" s="93">
        <f t="shared" si="47"/>
        <v>31</v>
      </c>
      <c r="O389" s="106">
        <f t="shared" si="48"/>
        <v>19459.32</v>
      </c>
      <c r="P389" s="93" t="str">
        <f t="shared" si="49"/>
        <v>Fora Periode Legal</v>
      </c>
      <c r="Q389" s="93" t="str">
        <f t="shared" si="50"/>
        <v>T2 - Fora Periode Legal</v>
      </c>
      <c r="R389" s="93" t="str">
        <f t="shared" si="51"/>
        <v>T2 - Import Total</v>
      </c>
      <c r="S389" s="110">
        <f t="shared" si="53"/>
        <v>7.9658613660808009E-2</v>
      </c>
      <c r="T389" s="107">
        <f t="shared" si="52"/>
        <v>1</v>
      </c>
      <c r="V389" s="91"/>
      <c r="W389" s="91"/>
      <c r="X389" s="91"/>
      <c r="Y389" s="91"/>
      <c r="Z389" s="91"/>
      <c r="AA389" s="91"/>
    </row>
    <row r="390" spans="3:27" x14ac:dyDescent="0.25">
      <c r="C390" s="95">
        <v>43554</v>
      </c>
      <c r="D390" s="95">
        <v>43585</v>
      </c>
      <c r="E390" s="91"/>
      <c r="F390" s="91">
        <v>3871</v>
      </c>
      <c r="G390" s="91"/>
      <c r="H390" s="96" t="s">
        <v>901</v>
      </c>
      <c r="I390" s="97">
        <v>41001822</v>
      </c>
      <c r="J390" s="91" t="s">
        <v>43</v>
      </c>
      <c r="K390" s="94">
        <v>449.2</v>
      </c>
      <c r="L390" s="104">
        <f t="shared" si="45"/>
        <v>4</v>
      </c>
      <c r="M390" s="105" t="str">
        <f t="shared" si="46"/>
        <v>T2</v>
      </c>
      <c r="N390" s="93">
        <f t="shared" si="47"/>
        <v>31</v>
      </c>
      <c r="O390" s="106">
        <f t="shared" si="48"/>
        <v>13925.199999999999</v>
      </c>
      <c r="P390" s="93" t="str">
        <f t="shared" si="49"/>
        <v>Fora Periode Legal</v>
      </c>
      <c r="Q390" s="93" t="str">
        <f t="shared" si="50"/>
        <v>T2 - Fora Periode Legal</v>
      </c>
      <c r="R390" s="93" t="str">
        <f t="shared" si="51"/>
        <v>T2 - Import Total</v>
      </c>
      <c r="S390" s="110">
        <f t="shared" si="53"/>
        <v>5.7004156720249395E-2</v>
      </c>
      <c r="T390" s="107">
        <f t="shared" si="52"/>
        <v>1</v>
      </c>
      <c r="V390" s="91"/>
      <c r="W390" s="91"/>
      <c r="X390" s="91"/>
      <c r="Y390" s="91"/>
      <c r="Z390" s="91"/>
      <c r="AA390" s="91"/>
    </row>
    <row r="391" spans="3:27" x14ac:dyDescent="0.25">
      <c r="C391" s="95">
        <v>43554</v>
      </c>
      <c r="D391" s="95">
        <v>43585</v>
      </c>
      <c r="E391" s="91"/>
      <c r="F391" s="91">
        <v>3872</v>
      </c>
      <c r="G391" s="91"/>
      <c r="H391" s="96" t="s">
        <v>902</v>
      </c>
      <c r="I391" s="97">
        <v>41001612</v>
      </c>
      <c r="J391" s="91" t="s">
        <v>47</v>
      </c>
      <c r="K391" s="94">
        <v>115.6</v>
      </c>
      <c r="L391" s="104">
        <f t="shared" ref="L391:L454" si="54">IF(D391="","",MONTH(D391))</f>
        <v>4</v>
      </c>
      <c r="M391" s="105" t="str">
        <f t="shared" ref="M391:M454" si="55">IF(L391="","",VLOOKUP(L391,$AJ$8:$AK$19,2,FALSE))</f>
        <v>T2</v>
      </c>
      <c r="N391" s="93">
        <f t="shared" ref="N391:N454" si="56">IF(D391="",0,D391-C391)</f>
        <v>31</v>
      </c>
      <c r="O391" s="106">
        <f t="shared" ref="O391:O454" si="57">K391*N391</f>
        <v>3583.6</v>
      </c>
      <c r="P391" s="93" t="str">
        <f t="shared" ref="P391:P454" si="58">IF(N391&lt;=30,"Dins Periode Legal","Fora Periode Legal")</f>
        <v>Fora Periode Legal</v>
      </c>
      <c r="Q391" s="93" t="str">
        <f t="shared" ref="Q391:Q454" si="59">CONCATENATE($M391," - ",P391)</f>
        <v>T2 - Fora Periode Legal</v>
      </c>
      <c r="R391" s="93" t="str">
        <f t="shared" ref="R391:R454" si="60">CONCATENATE($M391," - Import Total")</f>
        <v>T2 - Import Total</v>
      </c>
      <c r="S391" s="110">
        <f t="shared" si="53"/>
        <v>1.466981415151565E-2</v>
      </c>
      <c r="T391" s="107">
        <f t="shared" ref="T391:T454" si="61">IF(L391="",0,1)</f>
        <v>1</v>
      </c>
      <c r="V391" s="91"/>
      <c r="W391" s="91"/>
      <c r="X391" s="91"/>
      <c r="Y391" s="91"/>
      <c r="Z391" s="91"/>
      <c r="AA391" s="91"/>
    </row>
    <row r="392" spans="3:27" x14ac:dyDescent="0.25">
      <c r="C392" s="95">
        <v>43554</v>
      </c>
      <c r="D392" s="95">
        <v>43585</v>
      </c>
      <c r="E392" s="91"/>
      <c r="F392" s="91">
        <v>3879</v>
      </c>
      <c r="G392" s="91"/>
      <c r="H392" s="96" t="s">
        <v>903</v>
      </c>
      <c r="I392" s="97">
        <v>40003005</v>
      </c>
      <c r="J392" s="91" t="s">
        <v>23</v>
      </c>
      <c r="K392" s="94">
        <v>11.95</v>
      </c>
      <c r="L392" s="104">
        <f t="shared" si="54"/>
        <v>4</v>
      </c>
      <c r="M392" s="105" t="str">
        <f t="shared" si="55"/>
        <v>T2</v>
      </c>
      <c r="N392" s="93">
        <f t="shared" si="56"/>
        <v>31</v>
      </c>
      <c r="O392" s="106">
        <f t="shared" si="57"/>
        <v>370.45</v>
      </c>
      <c r="P392" s="93" t="str">
        <f t="shared" si="58"/>
        <v>Fora Periode Legal</v>
      </c>
      <c r="Q392" s="93" t="str">
        <f t="shared" si="59"/>
        <v>T2 - Fora Periode Legal</v>
      </c>
      <c r="R392" s="93" t="str">
        <f t="shared" si="60"/>
        <v>T2 - Import Total</v>
      </c>
      <c r="S392" s="110">
        <f t="shared" ref="S392:S455" si="62">IF(M392="",0,K392/(VLOOKUP(R392,$X$9:$Y$27,2,FALSE))*N392)</f>
        <v>1.5164730026869552E-3</v>
      </c>
      <c r="T392" s="107">
        <f t="shared" si="61"/>
        <v>1</v>
      </c>
      <c r="V392" s="91"/>
      <c r="W392" s="91"/>
      <c r="X392" s="91"/>
      <c r="Y392" s="91"/>
      <c r="Z392" s="91"/>
      <c r="AA392" s="91"/>
    </row>
    <row r="393" spans="3:27" x14ac:dyDescent="0.25">
      <c r="C393" s="95">
        <v>43555</v>
      </c>
      <c r="D393" s="95">
        <v>43586</v>
      </c>
      <c r="E393" s="91"/>
      <c r="F393" s="91">
        <v>4390</v>
      </c>
      <c r="G393" s="91"/>
      <c r="H393" s="96" t="s">
        <v>904</v>
      </c>
      <c r="I393" s="97">
        <v>41007660</v>
      </c>
      <c r="J393" s="91" t="s">
        <v>142</v>
      </c>
      <c r="K393" s="94">
        <v>13.06</v>
      </c>
      <c r="L393" s="104">
        <f t="shared" si="54"/>
        <v>5</v>
      </c>
      <c r="M393" s="105" t="str">
        <f t="shared" si="55"/>
        <v>T2</v>
      </c>
      <c r="N393" s="93">
        <f t="shared" si="56"/>
        <v>31</v>
      </c>
      <c r="O393" s="106">
        <f t="shared" si="57"/>
        <v>404.86</v>
      </c>
      <c r="P393" s="93" t="str">
        <f t="shared" si="58"/>
        <v>Fora Periode Legal</v>
      </c>
      <c r="Q393" s="93" t="str">
        <f t="shared" si="59"/>
        <v>T2 - Fora Periode Legal</v>
      </c>
      <c r="R393" s="93" t="str">
        <f t="shared" si="60"/>
        <v>T2 - Import Total</v>
      </c>
      <c r="S393" s="110">
        <f t="shared" si="62"/>
        <v>1.6573336749030659E-3</v>
      </c>
      <c r="T393" s="107">
        <f t="shared" si="61"/>
        <v>1</v>
      </c>
      <c r="V393" s="91"/>
      <c r="W393" s="91"/>
      <c r="X393" s="91"/>
      <c r="Y393" s="91"/>
      <c r="Z393" s="91"/>
      <c r="AA393" s="91"/>
    </row>
    <row r="394" spans="3:27" x14ac:dyDescent="0.25">
      <c r="C394" s="95">
        <v>43570</v>
      </c>
      <c r="D394" s="95">
        <v>43601</v>
      </c>
      <c r="E394" s="91"/>
      <c r="F394" s="91">
        <v>4648</v>
      </c>
      <c r="G394" s="91"/>
      <c r="H394" s="96" t="s">
        <v>905</v>
      </c>
      <c r="I394" s="97">
        <v>40000160</v>
      </c>
      <c r="J394" s="91" t="s">
        <v>120</v>
      </c>
      <c r="K394" s="94">
        <v>1518</v>
      </c>
      <c r="L394" s="104">
        <f t="shared" si="54"/>
        <v>5</v>
      </c>
      <c r="M394" s="105" t="str">
        <f t="shared" si="55"/>
        <v>T2</v>
      </c>
      <c r="N394" s="93">
        <f t="shared" si="56"/>
        <v>31</v>
      </c>
      <c r="O394" s="106">
        <f t="shared" si="57"/>
        <v>47058</v>
      </c>
      <c r="P394" s="93" t="str">
        <f t="shared" si="58"/>
        <v>Fora Periode Legal</v>
      </c>
      <c r="Q394" s="93" t="str">
        <f t="shared" si="59"/>
        <v>T2 - Fora Periode Legal</v>
      </c>
      <c r="R394" s="93" t="str">
        <f t="shared" si="60"/>
        <v>T2 - Import Total</v>
      </c>
      <c r="S394" s="110">
        <f t="shared" si="62"/>
        <v>0.1926364868685187</v>
      </c>
      <c r="T394" s="107">
        <f t="shared" si="61"/>
        <v>1</v>
      </c>
      <c r="V394" s="91"/>
      <c r="W394" s="91"/>
      <c r="X394" s="91"/>
      <c r="Y394" s="91"/>
      <c r="Z394" s="91"/>
      <c r="AA394" s="91"/>
    </row>
    <row r="395" spans="3:27" x14ac:dyDescent="0.25">
      <c r="C395" s="95">
        <v>43570</v>
      </c>
      <c r="D395" s="95">
        <v>43601</v>
      </c>
      <c r="E395" s="91"/>
      <c r="F395" s="91">
        <v>4640</v>
      </c>
      <c r="G395" s="91"/>
      <c r="H395" s="96" t="s">
        <v>906</v>
      </c>
      <c r="I395" s="97">
        <v>41007450</v>
      </c>
      <c r="J395" s="91" t="s">
        <v>26</v>
      </c>
      <c r="K395" s="94">
        <v>247.65</v>
      </c>
      <c r="L395" s="104">
        <f t="shared" si="54"/>
        <v>5</v>
      </c>
      <c r="M395" s="105" t="str">
        <f t="shared" si="55"/>
        <v>T2</v>
      </c>
      <c r="N395" s="93">
        <f t="shared" si="56"/>
        <v>31</v>
      </c>
      <c r="O395" s="106">
        <f t="shared" si="57"/>
        <v>7677.1500000000005</v>
      </c>
      <c r="P395" s="93" t="str">
        <f t="shared" si="58"/>
        <v>Fora Periode Legal</v>
      </c>
      <c r="Q395" s="93" t="str">
        <f t="shared" si="59"/>
        <v>T2 - Fora Periode Legal</v>
      </c>
      <c r="R395" s="93" t="str">
        <f t="shared" si="60"/>
        <v>T2 - Import Total</v>
      </c>
      <c r="S395" s="110">
        <f t="shared" si="62"/>
        <v>3.1427158084972762E-2</v>
      </c>
      <c r="T395" s="107">
        <f t="shared" si="61"/>
        <v>1</v>
      </c>
      <c r="V395" s="91"/>
      <c r="W395" s="91"/>
      <c r="X395" s="91"/>
      <c r="Y395" s="91"/>
      <c r="Z395" s="91"/>
      <c r="AA395" s="91"/>
    </row>
    <row r="396" spans="3:27" x14ac:dyDescent="0.25">
      <c r="C396" s="95">
        <v>43570</v>
      </c>
      <c r="D396" s="95">
        <v>43601</v>
      </c>
      <c r="E396" s="91"/>
      <c r="F396" s="91">
        <v>4655</v>
      </c>
      <c r="G396" s="91"/>
      <c r="H396" s="96" t="s">
        <v>907</v>
      </c>
      <c r="I396" s="97">
        <v>40000651</v>
      </c>
      <c r="J396" s="91" t="s">
        <v>167</v>
      </c>
      <c r="K396" s="94">
        <v>1679.26</v>
      </c>
      <c r="L396" s="104">
        <f t="shared" si="54"/>
        <v>5</v>
      </c>
      <c r="M396" s="105" t="str">
        <f t="shared" si="55"/>
        <v>T2</v>
      </c>
      <c r="N396" s="93">
        <f t="shared" si="56"/>
        <v>31</v>
      </c>
      <c r="O396" s="106">
        <f t="shared" si="57"/>
        <v>52057.06</v>
      </c>
      <c r="P396" s="93" t="str">
        <f t="shared" si="58"/>
        <v>Fora Periode Legal</v>
      </c>
      <c r="Q396" s="93" t="str">
        <f t="shared" si="59"/>
        <v>T2 - Fora Periode Legal</v>
      </c>
      <c r="R396" s="93" t="str">
        <f t="shared" si="60"/>
        <v>T2 - Import Total</v>
      </c>
      <c r="S396" s="110">
        <f t="shared" si="62"/>
        <v>0.21310062380687003</v>
      </c>
      <c r="T396" s="107">
        <f t="shared" si="61"/>
        <v>1</v>
      </c>
      <c r="V396" s="91"/>
      <c r="W396" s="91"/>
      <c r="X396" s="91"/>
      <c r="Y396" s="91"/>
      <c r="Z396" s="91"/>
      <c r="AA396" s="91"/>
    </row>
    <row r="397" spans="3:27" x14ac:dyDescent="0.25">
      <c r="C397" s="95">
        <v>43570</v>
      </c>
      <c r="D397" s="95">
        <v>43601</v>
      </c>
      <c r="E397" s="91"/>
      <c r="F397" s="91">
        <v>4646</v>
      </c>
      <c r="G397" s="91"/>
      <c r="H397" s="96" t="s">
        <v>908</v>
      </c>
      <c r="I397" s="97">
        <v>41001065</v>
      </c>
      <c r="J397" s="91" t="s">
        <v>299</v>
      </c>
      <c r="K397" s="94">
        <v>418.18</v>
      </c>
      <c r="L397" s="104">
        <f t="shared" si="54"/>
        <v>5</v>
      </c>
      <c r="M397" s="105" t="str">
        <f t="shared" si="55"/>
        <v>T2</v>
      </c>
      <c r="N397" s="93">
        <f t="shared" si="56"/>
        <v>31</v>
      </c>
      <c r="O397" s="106">
        <f t="shared" si="57"/>
        <v>12963.58</v>
      </c>
      <c r="P397" s="93" t="str">
        <f t="shared" si="58"/>
        <v>Fora Periode Legal</v>
      </c>
      <c r="Q397" s="93" t="str">
        <f t="shared" si="59"/>
        <v>T2 - Fora Periode Legal</v>
      </c>
      <c r="R397" s="93" t="str">
        <f t="shared" si="60"/>
        <v>T2 - Import Total</v>
      </c>
      <c r="S397" s="110">
        <f t="shared" si="62"/>
        <v>5.3067671988588368E-2</v>
      </c>
      <c r="T397" s="107">
        <f t="shared" si="61"/>
        <v>1</v>
      </c>
      <c r="V397" s="91"/>
      <c r="W397" s="91"/>
      <c r="X397" s="91"/>
      <c r="Y397" s="91"/>
      <c r="Z397" s="91"/>
      <c r="AA397" s="91"/>
    </row>
    <row r="398" spans="3:27" x14ac:dyDescent="0.25">
      <c r="C398" s="95">
        <v>43570</v>
      </c>
      <c r="D398" s="95">
        <v>43601</v>
      </c>
      <c r="E398" s="91"/>
      <c r="F398" s="91">
        <v>4651</v>
      </c>
      <c r="G398" s="91"/>
      <c r="H398" s="96" t="s">
        <v>909</v>
      </c>
      <c r="I398" s="97">
        <v>40000100</v>
      </c>
      <c r="J398" s="91" t="s">
        <v>16</v>
      </c>
      <c r="K398" s="94">
        <v>228.27</v>
      </c>
      <c r="L398" s="104">
        <f t="shared" si="54"/>
        <v>5</v>
      </c>
      <c r="M398" s="105" t="str">
        <f t="shared" si="55"/>
        <v>T2</v>
      </c>
      <c r="N398" s="93">
        <f t="shared" si="56"/>
        <v>31</v>
      </c>
      <c r="O398" s="106">
        <f t="shared" si="57"/>
        <v>7076.37</v>
      </c>
      <c r="P398" s="93" t="str">
        <f t="shared" si="58"/>
        <v>Fora Periode Legal</v>
      </c>
      <c r="Q398" s="93" t="str">
        <f t="shared" si="59"/>
        <v>T2 - Fora Periode Legal</v>
      </c>
      <c r="R398" s="93" t="str">
        <f t="shared" si="60"/>
        <v>T2 - Import Total</v>
      </c>
      <c r="S398" s="110">
        <f t="shared" si="62"/>
        <v>2.8967806888983372E-2</v>
      </c>
      <c r="T398" s="107">
        <f t="shared" si="61"/>
        <v>1</v>
      </c>
      <c r="V398" s="91"/>
      <c r="W398" s="91"/>
      <c r="X398" s="91"/>
      <c r="Y398" s="91"/>
      <c r="Z398" s="91"/>
      <c r="AA398" s="91"/>
    </row>
    <row r="399" spans="3:27" x14ac:dyDescent="0.25">
      <c r="C399" s="95">
        <v>43570</v>
      </c>
      <c r="D399" s="95">
        <v>43601</v>
      </c>
      <c r="E399" s="91"/>
      <c r="F399" s="91">
        <v>4653</v>
      </c>
      <c r="G399" s="91"/>
      <c r="H399" s="96" t="s">
        <v>910</v>
      </c>
      <c r="I399" s="97">
        <v>40002390</v>
      </c>
      <c r="J399" s="91" t="s">
        <v>149</v>
      </c>
      <c r="K399" s="94">
        <v>816.4</v>
      </c>
      <c r="L399" s="104">
        <f t="shared" si="54"/>
        <v>5</v>
      </c>
      <c r="M399" s="105" t="str">
        <f t="shared" si="55"/>
        <v>T2</v>
      </c>
      <c r="N399" s="93">
        <f t="shared" si="56"/>
        <v>31</v>
      </c>
      <c r="O399" s="106">
        <f t="shared" si="57"/>
        <v>25308.399999999998</v>
      </c>
      <c r="P399" s="93" t="str">
        <f t="shared" si="58"/>
        <v>Fora Periode Legal</v>
      </c>
      <c r="Q399" s="93" t="str">
        <f t="shared" si="59"/>
        <v>T2 - Fora Periode Legal</v>
      </c>
      <c r="R399" s="93" t="str">
        <f t="shared" si="60"/>
        <v>T2 - Import Total</v>
      </c>
      <c r="S399" s="110">
        <f t="shared" si="62"/>
        <v>0.10360238990741676</v>
      </c>
      <c r="T399" s="107">
        <f t="shared" si="61"/>
        <v>1</v>
      </c>
      <c r="V399" s="91"/>
      <c r="W399" s="91"/>
      <c r="X399" s="91"/>
      <c r="Y399" s="91"/>
      <c r="Z399" s="91"/>
      <c r="AA399" s="91"/>
    </row>
    <row r="400" spans="3:27" x14ac:dyDescent="0.25">
      <c r="C400" s="95">
        <v>43570</v>
      </c>
      <c r="D400" s="95">
        <v>43601</v>
      </c>
      <c r="E400" s="91"/>
      <c r="F400" s="91">
        <v>4647</v>
      </c>
      <c r="G400" s="91"/>
      <c r="H400" s="96" t="s">
        <v>911</v>
      </c>
      <c r="I400" s="97">
        <v>40000183</v>
      </c>
      <c r="J400" s="91" t="s">
        <v>165</v>
      </c>
      <c r="K400" s="94">
        <v>520.30999999999995</v>
      </c>
      <c r="L400" s="104">
        <f t="shared" si="54"/>
        <v>5</v>
      </c>
      <c r="M400" s="105" t="str">
        <f t="shared" si="55"/>
        <v>T2</v>
      </c>
      <c r="N400" s="93">
        <f t="shared" si="56"/>
        <v>31</v>
      </c>
      <c r="O400" s="106">
        <f t="shared" si="57"/>
        <v>16129.609999999999</v>
      </c>
      <c r="P400" s="93" t="str">
        <f t="shared" si="58"/>
        <v>Fora Periode Legal</v>
      </c>
      <c r="Q400" s="93" t="str">
        <f t="shared" si="59"/>
        <v>T2 - Fora Periode Legal</v>
      </c>
      <c r="R400" s="93" t="str">
        <f t="shared" si="60"/>
        <v>T2 - Import Total</v>
      </c>
      <c r="S400" s="110">
        <f t="shared" si="62"/>
        <v>6.6028122847535536E-2</v>
      </c>
      <c r="T400" s="107">
        <f t="shared" si="61"/>
        <v>1</v>
      </c>
      <c r="V400" s="91"/>
      <c r="W400" s="91"/>
      <c r="X400" s="91"/>
      <c r="Y400" s="91"/>
      <c r="Z400" s="91"/>
      <c r="AA400" s="91"/>
    </row>
    <row r="401" spans="3:27" x14ac:dyDescent="0.25">
      <c r="C401" s="95">
        <v>43570</v>
      </c>
      <c r="D401" s="95">
        <v>43601</v>
      </c>
      <c r="E401" s="91"/>
      <c r="F401" s="91">
        <v>4652</v>
      </c>
      <c r="G401" s="91"/>
      <c r="H401" s="96" t="s">
        <v>912</v>
      </c>
      <c r="I401" s="97">
        <v>41008099</v>
      </c>
      <c r="J401" s="91" t="s">
        <v>27</v>
      </c>
      <c r="K401" s="94">
        <v>913.88</v>
      </c>
      <c r="L401" s="104">
        <f t="shared" si="54"/>
        <v>5</v>
      </c>
      <c r="M401" s="105" t="str">
        <f t="shared" si="55"/>
        <v>T2</v>
      </c>
      <c r="N401" s="93">
        <f t="shared" si="56"/>
        <v>31</v>
      </c>
      <c r="O401" s="106">
        <f t="shared" si="57"/>
        <v>28330.28</v>
      </c>
      <c r="P401" s="93" t="str">
        <f t="shared" si="58"/>
        <v>Fora Periode Legal</v>
      </c>
      <c r="Q401" s="93" t="str">
        <f t="shared" si="59"/>
        <v>T2 - Fora Periode Legal</v>
      </c>
      <c r="R401" s="93" t="str">
        <f t="shared" si="60"/>
        <v>T2 - Import Total</v>
      </c>
      <c r="S401" s="110">
        <f t="shared" si="62"/>
        <v>0.11597274876113428</v>
      </c>
      <c r="T401" s="107">
        <f t="shared" si="61"/>
        <v>1</v>
      </c>
      <c r="V401" s="91"/>
      <c r="W401" s="91"/>
      <c r="X401" s="91"/>
      <c r="Y401" s="91"/>
      <c r="Z401" s="91"/>
      <c r="AA401" s="91"/>
    </row>
    <row r="402" spans="3:27" x14ac:dyDescent="0.25">
      <c r="C402" s="95">
        <v>43570</v>
      </c>
      <c r="D402" s="95">
        <v>43601</v>
      </c>
      <c r="E402" s="91"/>
      <c r="F402" s="91">
        <v>4656</v>
      </c>
      <c r="G402" s="91"/>
      <c r="H402" s="96" t="s">
        <v>913</v>
      </c>
      <c r="I402" s="97">
        <v>40002150</v>
      </c>
      <c r="J402" s="91" t="s">
        <v>90</v>
      </c>
      <c r="K402" s="94">
        <v>948.64</v>
      </c>
      <c r="L402" s="104">
        <f t="shared" si="54"/>
        <v>5</v>
      </c>
      <c r="M402" s="105" t="str">
        <f t="shared" si="55"/>
        <v>T2</v>
      </c>
      <c r="N402" s="93">
        <f t="shared" si="56"/>
        <v>31</v>
      </c>
      <c r="O402" s="106">
        <f t="shared" si="57"/>
        <v>29407.84</v>
      </c>
      <c r="P402" s="93" t="str">
        <f t="shared" si="58"/>
        <v>Fora Periode Legal</v>
      </c>
      <c r="Q402" s="93" t="str">
        <f t="shared" si="59"/>
        <v>T2 - Fora Periode Legal</v>
      </c>
      <c r="R402" s="93" t="str">
        <f t="shared" si="60"/>
        <v>T2 - Import Total</v>
      </c>
      <c r="S402" s="110">
        <f t="shared" si="62"/>
        <v>0.12038384512710906</v>
      </c>
      <c r="T402" s="107">
        <f t="shared" si="61"/>
        <v>1</v>
      </c>
      <c r="V402" s="91"/>
      <c r="W402" s="91"/>
      <c r="X402" s="91"/>
      <c r="Y402" s="91"/>
      <c r="Z402" s="91"/>
      <c r="AA402" s="91"/>
    </row>
    <row r="403" spans="3:27" x14ac:dyDescent="0.25">
      <c r="C403" s="95">
        <v>43570</v>
      </c>
      <c r="D403" s="95">
        <v>43601</v>
      </c>
      <c r="E403" s="91"/>
      <c r="F403" s="91">
        <v>4654</v>
      </c>
      <c r="G403" s="91"/>
      <c r="H403" s="96" t="s">
        <v>914</v>
      </c>
      <c r="I403" s="97">
        <v>40003100</v>
      </c>
      <c r="J403" s="91" t="s">
        <v>115</v>
      </c>
      <c r="K403" s="94">
        <v>3056.9</v>
      </c>
      <c r="L403" s="104">
        <f t="shared" si="54"/>
        <v>5</v>
      </c>
      <c r="M403" s="105" t="str">
        <f t="shared" si="55"/>
        <v>T2</v>
      </c>
      <c r="N403" s="93">
        <f t="shared" si="56"/>
        <v>31</v>
      </c>
      <c r="O403" s="106">
        <f t="shared" si="57"/>
        <v>94763.900000000009</v>
      </c>
      <c r="P403" s="93" t="str">
        <f t="shared" si="58"/>
        <v>Fora Periode Legal</v>
      </c>
      <c r="Q403" s="93" t="str">
        <f t="shared" si="59"/>
        <v>T2 - Fora Periode Legal</v>
      </c>
      <c r="R403" s="93" t="str">
        <f t="shared" si="60"/>
        <v>T2 - Import Total</v>
      </c>
      <c r="S403" s="110">
        <f t="shared" si="62"/>
        <v>0.38792521522290829</v>
      </c>
      <c r="T403" s="107">
        <f t="shared" si="61"/>
        <v>1</v>
      </c>
      <c r="V403" s="91"/>
      <c r="W403" s="91"/>
      <c r="X403" s="91"/>
      <c r="Y403" s="91"/>
      <c r="Z403" s="91"/>
      <c r="AA403" s="91"/>
    </row>
    <row r="404" spans="3:27" x14ac:dyDescent="0.25">
      <c r="C404" s="95">
        <v>43570</v>
      </c>
      <c r="D404" s="95">
        <v>43601</v>
      </c>
      <c r="E404" s="91"/>
      <c r="F404" s="91">
        <v>4645</v>
      </c>
      <c r="G404" s="91"/>
      <c r="H404" s="96" t="s">
        <v>915</v>
      </c>
      <c r="I404" s="97">
        <v>41007250</v>
      </c>
      <c r="J404" s="91" t="s">
        <v>117</v>
      </c>
      <c r="K404" s="94">
        <v>189.24</v>
      </c>
      <c r="L404" s="104">
        <f t="shared" si="54"/>
        <v>5</v>
      </c>
      <c r="M404" s="105" t="str">
        <f t="shared" si="55"/>
        <v>T2</v>
      </c>
      <c r="N404" s="93">
        <f t="shared" si="56"/>
        <v>31</v>
      </c>
      <c r="O404" s="106">
        <f t="shared" si="57"/>
        <v>5866.4400000000005</v>
      </c>
      <c r="P404" s="93" t="str">
        <f t="shared" si="58"/>
        <v>Fora Periode Legal</v>
      </c>
      <c r="Q404" s="93" t="str">
        <f t="shared" si="59"/>
        <v>T2 - Fora Periode Legal</v>
      </c>
      <c r="R404" s="93" t="str">
        <f t="shared" si="60"/>
        <v>T2 - Import Total</v>
      </c>
      <c r="S404" s="110">
        <f t="shared" si="62"/>
        <v>2.4014841090249324E-2</v>
      </c>
      <c r="T404" s="107">
        <f t="shared" si="61"/>
        <v>1</v>
      </c>
      <c r="V404" s="91"/>
      <c r="W404" s="91"/>
      <c r="X404" s="91"/>
      <c r="Y404" s="91"/>
      <c r="Z404" s="91"/>
      <c r="AA404" s="91"/>
    </row>
    <row r="405" spans="3:27" x14ac:dyDescent="0.25">
      <c r="C405" s="95">
        <v>43584</v>
      </c>
      <c r="D405" s="95">
        <v>43615</v>
      </c>
      <c r="E405" s="91"/>
      <c r="F405" s="91">
        <v>4843</v>
      </c>
      <c r="G405" s="91"/>
      <c r="H405" s="96" t="s">
        <v>916</v>
      </c>
      <c r="I405" s="97">
        <v>40001900</v>
      </c>
      <c r="J405" s="91" t="s">
        <v>100</v>
      </c>
      <c r="K405" s="94">
        <v>967.62</v>
      </c>
      <c r="L405" s="104">
        <f t="shared" si="54"/>
        <v>5</v>
      </c>
      <c r="M405" s="105" t="str">
        <f t="shared" si="55"/>
        <v>T2</v>
      </c>
      <c r="N405" s="93">
        <f t="shared" si="56"/>
        <v>31</v>
      </c>
      <c r="O405" s="106">
        <f t="shared" si="57"/>
        <v>29996.22</v>
      </c>
      <c r="P405" s="93" t="str">
        <f t="shared" si="58"/>
        <v>Fora Periode Legal</v>
      </c>
      <c r="Q405" s="93" t="str">
        <f t="shared" si="59"/>
        <v>T2 - Fora Periode Legal</v>
      </c>
      <c r="R405" s="93" t="str">
        <f t="shared" si="60"/>
        <v>T2 - Import Total</v>
      </c>
      <c r="S405" s="110">
        <f t="shared" si="62"/>
        <v>0.12279243572049806</v>
      </c>
      <c r="T405" s="107">
        <f t="shared" si="61"/>
        <v>1</v>
      </c>
      <c r="V405" s="91"/>
      <c r="W405" s="91"/>
      <c r="X405" s="91"/>
      <c r="Y405" s="91"/>
      <c r="Z405" s="91"/>
      <c r="AA405" s="91"/>
    </row>
    <row r="406" spans="3:27" x14ac:dyDescent="0.25">
      <c r="C406" s="95">
        <v>43584</v>
      </c>
      <c r="D406" s="95">
        <v>43615</v>
      </c>
      <c r="E406" s="91"/>
      <c r="F406" s="91">
        <v>4815</v>
      </c>
      <c r="G406" s="91"/>
      <c r="H406" s="96" t="s">
        <v>917</v>
      </c>
      <c r="I406" s="97">
        <v>41002511</v>
      </c>
      <c r="J406" s="91" t="s">
        <v>205</v>
      </c>
      <c r="K406" s="94">
        <v>402.15</v>
      </c>
      <c r="L406" s="104">
        <f t="shared" si="54"/>
        <v>5</v>
      </c>
      <c r="M406" s="105" t="str">
        <f t="shared" si="55"/>
        <v>T2</v>
      </c>
      <c r="N406" s="93">
        <f t="shared" si="56"/>
        <v>31</v>
      </c>
      <c r="O406" s="106">
        <f t="shared" si="57"/>
        <v>12466.65</v>
      </c>
      <c r="P406" s="93" t="str">
        <f t="shared" si="58"/>
        <v>Fora Periode Legal</v>
      </c>
      <c r="Q406" s="93" t="str">
        <f t="shared" si="59"/>
        <v>T2 - Fora Periode Legal</v>
      </c>
      <c r="R406" s="93" t="str">
        <f t="shared" si="60"/>
        <v>T2 - Import Total</v>
      </c>
      <c r="S406" s="110">
        <f t="shared" si="62"/>
        <v>5.1033440839377324E-2</v>
      </c>
      <c r="T406" s="107">
        <f t="shared" si="61"/>
        <v>1</v>
      </c>
      <c r="V406" s="91"/>
      <c r="W406" s="91"/>
      <c r="X406" s="91"/>
      <c r="Y406" s="91"/>
      <c r="Z406" s="91"/>
      <c r="AA406" s="91"/>
    </row>
    <row r="407" spans="3:27" x14ac:dyDescent="0.25">
      <c r="C407" s="95">
        <v>43584</v>
      </c>
      <c r="D407" s="95">
        <v>43615</v>
      </c>
      <c r="E407" s="91"/>
      <c r="F407" s="91">
        <v>4814</v>
      </c>
      <c r="G407" s="91"/>
      <c r="H407" s="96" t="s">
        <v>918</v>
      </c>
      <c r="I407" s="97">
        <v>40007508</v>
      </c>
      <c r="J407" s="91" t="s">
        <v>196</v>
      </c>
      <c r="K407" s="94">
        <v>371.36</v>
      </c>
      <c r="L407" s="104">
        <f t="shared" si="54"/>
        <v>5</v>
      </c>
      <c r="M407" s="105" t="str">
        <f t="shared" si="55"/>
        <v>T2</v>
      </c>
      <c r="N407" s="93">
        <f t="shared" si="56"/>
        <v>31</v>
      </c>
      <c r="O407" s="106">
        <f t="shared" si="57"/>
        <v>11512.16</v>
      </c>
      <c r="P407" s="93" t="str">
        <f t="shared" si="58"/>
        <v>Fora Periode Legal</v>
      </c>
      <c r="Q407" s="93" t="str">
        <f t="shared" si="59"/>
        <v>T2 - Fora Periode Legal</v>
      </c>
      <c r="R407" s="93" t="str">
        <f t="shared" si="60"/>
        <v>T2 - Import Total</v>
      </c>
      <c r="S407" s="110">
        <f t="shared" si="62"/>
        <v>4.7126143454211525E-2</v>
      </c>
      <c r="T407" s="107">
        <f t="shared" si="61"/>
        <v>1</v>
      </c>
      <c r="V407" s="91"/>
      <c r="W407" s="91"/>
      <c r="X407" s="91"/>
      <c r="Y407" s="91"/>
      <c r="Z407" s="91"/>
      <c r="AA407" s="91"/>
    </row>
    <row r="408" spans="3:27" x14ac:dyDescent="0.25">
      <c r="C408" s="95">
        <v>43602</v>
      </c>
      <c r="D408" s="95">
        <v>43633</v>
      </c>
      <c r="E408" s="91"/>
      <c r="F408" s="91">
        <v>5627</v>
      </c>
      <c r="G408" s="91"/>
      <c r="H408" s="96" t="s">
        <v>480</v>
      </c>
      <c r="I408" s="97">
        <v>40000184</v>
      </c>
      <c r="J408" s="91" t="s">
        <v>919</v>
      </c>
      <c r="K408" s="94">
        <v>1089</v>
      </c>
      <c r="L408" s="104">
        <f t="shared" si="54"/>
        <v>6</v>
      </c>
      <c r="M408" s="105" t="str">
        <f t="shared" si="55"/>
        <v>T2</v>
      </c>
      <c r="N408" s="93">
        <f t="shared" si="56"/>
        <v>31</v>
      </c>
      <c r="O408" s="106">
        <f t="shared" si="57"/>
        <v>33759</v>
      </c>
      <c r="P408" s="93" t="str">
        <f t="shared" si="58"/>
        <v>Fora Periode Legal</v>
      </c>
      <c r="Q408" s="93" t="str">
        <f t="shared" si="59"/>
        <v>T2 - Fora Periode Legal</v>
      </c>
      <c r="R408" s="93" t="str">
        <f t="shared" si="60"/>
        <v>T2 - Import Total</v>
      </c>
      <c r="S408" s="110">
        <f t="shared" si="62"/>
        <v>0.13819574057958947</v>
      </c>
      <c r="T408" s="107">
        <f t="shared" si="61"/>
        <v>1</v>
      </c>
      <c r="V408" s="91"/>
      <c r="W408" s="91"/>
      <c r="X408" s="91"/>
      <c r="Y408" s="91"/>
      <c r="Z408" s="91"/>
      <c r="AA408" s="91"/>
    </row>
    <row r="409" spans="3:27" x14ac:dyDescent="0.25">
      <c r="C409" s="95">
        <v>43602</v>
      </c>
      <c r="D409" s="95">
        <v>43633</v>
      </c>
      <c r="E409" s="91"/>
      <c r="F409" s="91">
        <v>5644</v>
      </c>
      <c r="G409" s="91"/>
      <c r="H409" s="96" t="s">
        <v>920</v>
      </c>
      <c r="I409" s="97">
        <v>41001920</v>
      </c>
      <c r="J409" s="91" t="s">
        <v>921</v>
      </c>
      <c r="K409" s="94">
        <v>116.83</v>
      </c>
      <c r="L409" s="104">
        <f t="shared" si="54"/>
        <v>6</v>
      </c>
      <c r="M409" s="105" t="str">
        <f t="shared" si="55"/>
        <v>T2</v>
      </c>
      <c r="N409" s="93">
        <f t="shared" si="56"/>
        <v>31</v>
      </c>
      <c r="O409" s="106">
        <f t="shared" si="57"/>
        <v>3621.73</v>
      </c>
      <c r="P409" s="93" t="str">
        <f t="shared" si="58"/>
        <v>Fora Periode Legal</v>
      </c>
      <c r="Q409" s="93" t="str">
        <f t="shared" si="59"/>
        <v>T2 - Fora Periode Legal</v>
      </c>
      <c r="R409" s="93" t="str">
        <f t="shared" si="60"/>
        <v>T2 - Import Total</v>
      </c>
      <c r="S409" s="110">
        <f t="shared" si="62"/>
        <v>1.4825903004511882E-2</v>
      </c>
      <c r="T409" s="107">
        <f t="shared" si="61"/>
        <v>1</v>
      </c>
      <c r="V409" s="91"/>
      <c r="W409" s="91"/>
      <c r="X409" s="91"/>
      <c r="Y409" s="91"/>
      <c r="Z409" s="91"/>
      <c r="AA409" s="91"/>
    </row>
    <row r="410" spans="3:27" x14ac:dyDescent="0.25">
      <c r="C410" s="95">
        <v>43524</v>
      </c>
      <c r="D410" s="95">
        <v>43556</v>
      </c>
      <c r="E410" s="91"/>
      <c r="F410" s="91">
        <v>3289</v>
      </c>
      <c r="G410" s="91"/>
      <c r="H410" s="96" t="s">
        <v>922</v>
      </c>
      <c r="I410" s="97">
        <v>41008450</v>
      </c>
      <c r="J410" s="91" t="s">
        <v>28</v>
      </c>
      <c r="K410" s="94">
        <v>1386</v>
      </c>
      <c r="L410" s="104">
        <f t="shared" si="54"/>
        <v>4</v>
      </c>
      <c r="M410" s="105" t="str">
        <f t="shared" si="55"/>
        <v>T2</v>
      </c>
      <c r="N410" s="93">
        <f t="shared" si="56"/>
        <v>32</v>
      </c>
      <c r="O410" s="106">
        <f t="shared" si="57"/>
        <v>44352</v>
      </c>
      <c r="P410" s="93" t="str">
        <f t="shared" si="58"/>
        <v>Fora Periode Legal</v>
      </c>
      <c r="Q410" s="93" t="str">
        <f t="shared" si="59"/>
        <v>T2 - Fora Periode Legal</v>
      </c>
      <c r="R410" s="93" t="str">
        <f t="shared" si="60"/>
        <v>T2 - Import Total</v>
      </c>
      <c r="S410" s="110">
        <f t="shared" si="62"/>
        <v>0.1815592134300765</v>
      </c>
      <c r="T410" s="107">
        <f t="shared" si="61"/>
        <v>1</v>
      </c>
      <c r="V410" s="91"/>
      <c r="W410" s="91"/>
      <c r="X410" s="91"/>
      <c r="Y410" s="91"/>
      <c r="Z410" s="91"/>
      <c r="AA410" s="91"/>
    </row>
    <row r="411" spans="3:27" x14ac:dyDescent="0.25">
      <c r="C411" s="95">
        <v>43524</v>
      </c>
      <c r="D411" s="95">
        <v>43556</v>
      </c>
      <c r="E411" s="91"/>
      <c r="F411" s="91">
        <v>3279</v>
      </c>
      <c r="G411" s="91"/>
      <c r="H411" s="96" t="s">
        <v>923</v>
      </c>
      <c r="I411" s="97">
        <v>40000172</v>
      </c>
      <c r="J411" s="91" t="s">
        <v>924</v>
      </c>
      <c r="K411" s="94">
        <v>242</v>
      </c>
      <c r="L411" s="104">
        <f t="shared" si="54"/>
        <v>4</v>
      </c>
      <c r="M411" s="105" t="str">
        <f t="shared" si="55"/>
        <v>T2</v>
      </c>
      <c r="N411" s="93">
        <f t="shared" si="56"/>
        <v>32</v>
      </c>
      <c r="O411" s="106">
        <f t="shared" si="57"/>
        <v>7744</v>
      </c>
      <c r="P411" s="93" t="str">
        <f t="shared" si="58"/>
        <v>Fora Periode Legal</v>
      </c>
      <c r="Q411" s="93" t="str">
        <f t="shared" si="59"/>
        <v>T2 - Fora Periode Legal</v>
      </c>
      <c r="R411" s="93" t="str">
        <f t="shared" si="60"/>
        <v>T2 - Import Total</v>
      </c>
      <c r="S411" s="110">
        <f t="shared" si="62"/>
        <v>3.1700815043346695E-2</v>
      </c>
      <c r="T411" s="107">
        <f t="shared" si="61"/>
        <v>1</v>
      </c>
      <c r="V411" s="91"/>
      <c r="W411" s="91"/>
      <c r="X411" s="91"/>
      <c r="Y411" s="91"/>
      <c r="Z411" s="91"/>
      <c r="AA411" s="91"/>
    </row>
    <row r="412" spans="3:27" x14ac:dyDescent="0.25">
      <c r="C412" s="95">
        <v>43524</v>
      </c>
      <c r="D412" s="95">
        <v>43556</v>
      </c>
      <c r="E412" s="91"/>
      <c r="F412" s="91">
        <v>3256</v>
      </c>
      <c r="G412" s="91"/>
      <c r="H412" s="96" t="s">
        <v>925</v>
      </c>
      <c r="I412" s="97">
        <v>40000200</v>
      </c>
      <c r="J412" s="91" t="s">
        <v>17</v>
      </c>
      <c r="K412" s="94">
        <v>242.52</v>
      </c>
      <c r="L412" s="104">
        <f t="shared" si="54"/>
        <v>4</v>
      </c>
      <c r="M412" s="105" t="str">
        <f t="shared" si="55"/>
        <v>T2</v>
      </c>
      <c r="N412" s="93">
        <f t="shared" si="56"/>
        <v>32</v>
      </c>
      <c r="O412" s="106">
        <f t="shared" si="57"/>
        <v>7760.64</v>
      </c>
      <c r="P412" s="93" t="str">
        <f t="shared" si="58"/>
        <v>Fora Periode Legal</v>
      </c>
      <c r="Q412" s="93" t="str">
        <f t="shared" si="59"/>
        <v>T2 - Fora Periode Legal</v>
      </c>
      <c r="R412" s="93" t="str">
        <f t="shared" si="60"/>
        <v>T2 - Import Total</v>
      </c>
      <c r="S412" s="110">
        <f t="shared" si="62"/>
        <v>3.1768932497158842E-2</v>
      </c>
      <c r="T412" s="107">
        <f t="shared" si="61"/>
        <v>1</v>
      </c>
      <c r="V412" s="91"/>
      <c r="W412" s="91"/>
      <c r="X412" s="91"/>
      <c r="Y412" s="91"/>
      <c r="Z412" s="91"/>
      <c r="AA412" s="91"/>
    </row>
    <row r="413" spans="3:27" x14ac:dyDescent="0.25">
      <c r="C413" s="95">
        <v>43524</v>
      </c>
      <c r="D413" s="95">
        <v>43556</v>
      </c>
      <c r="E413" s="91"/>
      <c r="F413" s="91">
        <v>3284</v>
      </c>
      <c r="G413" s="91"/>
      <c r="H413" s="96" t="s">
        <v>926</v>
      </c>
      <c r="I413" s="97">
        <v>41002908</v>
      </c>
      <c r="J413" s="91" t="s">
        <v>41</v>
      </c>
      <c r="K413" s="94">
        <v>907.5</v>
      </c>
      <c r="L413" s="104">
        <f t="shared" si="54"/>
        <v>4</v>
      </c>
      <c r="M413" s="105" t="str">
        <f t="shared" si="55"/>
        <v>T2</v>
      </c>
      <c r="N413" s="93">
        <f t="shared" si="56"/>
        <v>32</v>
      </c>
      <c r="O413" s="106">
        <f t="shared" si="57"/>
        <v>29040</v>
      </c>
      <c r="P413" s="93" t="str">
        <f t="shared" si="58"/>
        <v>Fora Periode Legal</v>
      </c>
      <c r="Q413" s="93" t="str">
        <f t="shared" si="59"/>
        <v>T2 - Fora Periode Legal</v>
      </c>
      <c r="R413" s="93" t="str">
        <f t="shared" si="60"/>
        <v>T2 - Import Total</v>
      </c>
      <c r="S413" s="110">
        <f t="shared" si="62"/>
        <v>0.1188780564125501</v>
      </c>
      <c r="T413" s="107">
        <f t="shared" si="61"/>
        <v>1</v>
      </c>
      <c r="V413" s="91"/>
      <c r="W413" s="91"/>
      <c r="X413" s="91"/>
      <c r="Y413" s="91"/>
      <c r="Z413" s="91"/>
      <c r="AA413" s="91"/>
    </row>
    <row r="414" spans="3:27" x14ac:dyDescent="0.25">
      <c r="C414" s="95">
        <v>43524</v>
      </c>
      <c r="D414" s="95">
        <v>43556</v>
      </c>
      <c r="E414" s="91"/>
      <c r="F414" s="91">
        <v>3277</v>
      </c>
      <c r="G414" s="91"/>
      <c r="H414" s="96" t="s">
        <v>927</v>
      </c>
      <c r="I414" s="97">
        <v>40001550</v>
      </c>
      <c r="J414" s="91" t="s">
        <v>21</v>
      </c>
      <c r="K414" s="94">
        <v>865.58</v>
      </c>
      <c r="L414" s="104">
        <f t="shared" si="54"/>
        <v>4</v>
      </c>
      <c r="M414" s="105" t="str">
        <f t="shared" si="55"/>
        <v>T2</v>
      </c>
      <c r="N414" s="93">
        <f t="shared" si="56"/>
        <v>32</v>
      </c>
      <c r="O414" s="106">
        <f t="shared" si="57"/>
        <v>27698.560000000001</v>
      </c>
      <c r="P414" s="93" t="str">
        <f t="shared" si="58"/>
        <v>Fora Periode Legal</v>
      </c>
      <c r="Q414" s="93" t="str">
        <f t="shared" si="59"/>
        <v>T2 - Fora Periode Legal</v>
      </c>
      <c r="R414" s="93" t="str">
        <f t="shared" si="60"/>
        <v>T2 - Import Total</v>
      </c>
      <c r="S414" s="110">
        <f t="shared" si="62"/>
        <v>0.11338674167446294</v>
      </c>
      <c r="T414" s="107">
        <f t="shared" si="61"/>
        <v>1</v>
      </c>
      <c r="V414" s="91"/>
      <c r="W414" s="91"/>
      <c r="X414" s="91"/>
      <c r="Y414" s="91"/>
      <c r="Z414" s="91"/>
      <c r="AA414" s="91"/>
    </row>
    <row r="415" spans="3:27" x14ac:dyDescent="0.25">
      <c r="C415" s="95">
        <v>43524</v>
      </c>
      <c r="D415" s="95">
        <v>43556</v>
      </c>
      <c r="E415" s="91"/>
      <c r="F415" s="91">
        <v>3262</v>
      </c>
      <c r="G415" s="91"/>
      <c r="H415" s="96" t="s">
        <v>928</v>
      </c>
      <c r="I415" s="97">
        <v>41002375</v>
      </c>
      <c r="J415" s="91" t="s">
        <v>32</v>
      </c>
      <c r="K415" s="94">
        <v>138.15</v>
      </c>
      <c r="L415" s="104">
        <f t="shared" si="54"/>
        <v>4</v>
      </c>
      <c r="M415" s="105" t="str">
        <f t="shared" si="55"/>
        <v>T2</v>
      </c>
      <c r="N415" s="93">
        <f t="shared" si="56"/>
        <v>32</v>
      </c>
      <c r="O415" s="106">
        <f t="shared" si="57"/>
        <v>4420.8</v>
      </c>
      <c r="P415" s="93" t="str">
        <f t="shared" si="58"/>
        <v>Fora Periode Legal</v>
      </c>
      <c r="Q415" s="93" t="str">
        <f t="shared" si="59"/>
        <v>T2 - Fora Periode Legal</v>
      </c>
      <c r="R415" s="93" t="str">
        <f t="shared" si="60"/>
        <v>T2 - Import Total</v>
      </c>
      <c r="S415" s="110">
        <f t="shared" si="62"/>
        <v>1.8096973546439445E-2</v>
      </c>
      <c r="T415" s="107">
        <f t="shared" si="61"/>
        <v>1</v>
      </c>
      <c r="V415" s="91"/>
      <c r="W415" s="91"/>
      <c r="X415" s="91"/>
      <c r="Y415" s="91"/>
      <c r="Z415" s="91"/>
      <c r="AA415" s="91"/>
    </row>
    <row r="416" spans="3:27" x14ac:dyDescent="0.25">
      <c r="C416" s="95">
        <v>43524</v>
      </c>
      <c r="D416" s="95">
        <v>43556</v>
      </c>
      <c r="E416" s="91"/>
      <c r="F416" s="91">
        <v>3305</v>
      </c>
      <c r="G416" s="91"/>
      <c r="H416" s="96" t="s">
        <v>929</v>
      </c>
      <c r="I416" s="97">
        <v>40001800</v>
      </c>
      <c r="J416" s="91" t="s">
        <v>99</v>
      </c>
      <c r="K416" s="94">
        <v>1674.94</v>
      </c>
      <c r="L416" s="104">
        <f t="shared" si="54"/>
        <v>4</v>
      </c>
      <c r="M416" s="105" t="str">
        <f t="shared" si="55"/>
        <v>T2</v>
      </c>
      <c r="N416" s="93">
        <f t="shared" si="56"/>
        <v>32</v>
      </c>
      <c r="O416" s="106">
        <f t="shared" si="57"/>
        <v>53598.080000000002</v>
      </c>
      <c r="P416" s="93" t="str">
        <f t="shared" si="58"/>
        <v>Fora Periode Legal</v>
      </c>
      <c r="Q416" s="93" t="str">
        <f t="shared" si="59"/>
        <v>T2 - Fora Periode Legal</v>
      </c>
      <c r="R416" s="93" t="str">
        <f t="shared" si="60"/>
        <v>T2 - Import Total</v>
      </c>
      <c r="S416" s="110">
        <f t="shared" si="62"/>
        <v>0.21940893863100458</v>
      </c>
      <c r="T416" s="107">
        <f t="shared" si="61"/>
        <v>1</v>
      </c>
      <c r="V416" s="91"/>
      <c r="W416" s="91"/>
      <c r="X416" s="91"/>
      <c r="Y416" s="91"/>
      <c r="Z416" s="91"/>
      <c r="AA416" s="91"/>
    </row>
    <row r="417" spans="3:27" x14ac:dyDescent="0.25">
      <c r="C417" s="95">
        <v>43524</v>
      </c>
      <c r="D417" s="95">
        <v>43556</v>
      </c>
      <c r="E417" s="91"/>
      <c r="F417" s="91">
        <v>3257</v>
      </c>
      <c r="G417" s="91"/>
      <c r="H417" s="96" t="s">
        <v>930</v>
      </c>
      <c r="I417" s="97">
        <v>41007450</v>
      </c>
      <c r="J417" s="91" t="s">
        <v>26</v>
      </c>
      <c r="K417" s="94">
        <v>100.64</v>
      </c>
      <c r="L417" s="104">
        <f t="shared" si="54"/>
        <v>4</v>
      </c>
      <c r="M417" s="105" t="str">
        <f t="shared" si="55"/>
        <v>T2</v>
      </c>
      <c r="N417" s="93">
        <f t="shared" si="56"/>
        <v>32</v>
      </c>
      <c r="O417" s="106">
        <f t="shared" si="57"/>
        <v>3220.48</v>
      </c>
      <c r="P417" s="93" t="str">
        <f t="shared" si="58"/>
        <v>Fora Periode Legal</v>
      </c>
      <c r="Q417" s="93" t="str">
        <f t="shared" si="59"/>
        <v>T2 - Fora Periode Legal</v>
      </c>
      <c r="R417" s="93" t="str">
        <f t="shared" si="60"/>
        <v>T2 - Import Total</v>
      </c>
      <c r="S417" s="110">
        <f t="shared" si="62"/>
        <v>1.3183347214720708E-2</v>
      </c>
      <c r="T417" s="107">
        <f t="shared" si="61"/>
        <v>1</v>
      </c>
      <c r="V417" s="91"/>
      <c r="W417" s="91"/>
      <c r="X417" s="91"/>
      <c r="Y417" s="91"/>
      <c r="Z417" s="91"/>
      <c r="AA417" s="91"/>
    </row>
    <row r="418" spans="3:27" x14ac:dyDescent="0.25">
      <c r="C418" s="95">
        <v>43524</v>
      </c>
      <c r="D418" s="95">
        <v>43556</v>
      </c>
      <c r="E418" s="91"/>
      <c r="F418" s="91">
        <v>3274</v>
      </c>
      <c r="G418" s="91"/>
      <c r="H418" s="96" t="s">
        <v>931</v>
      </c>
      <c r="I418" s="97">
        <v>40000651</v>
      </c>
      <c r="J418" s="91" t="s">
        <v>167</v>
      </c>
      <c r="K418" s="94">
        <v>874.41</v>
      </c>
      <c r="L418" s="104">
        <f t="shared" si="54"/>
        <v>4</v>
      </c>
      <c r="M418" s="105" t="str">
        <f t="shared" si="55"/>
        <v>T2</v>
      </c>
      <c r="N418" s="93">
        <f t="shared" si="56"/>
        <v>32</v>
      </c>
      <c r="O418" s="106">
        <f t="shared" si="57"/>
        <v>27981.119999999999</v>
      </c>
      <c r="P418" s="93" t="str">
        <f t="shared" si="58"/>
        <v>Fora Periode Legal</v>
      </c>
      <c r="Q418" s="93" t="str">
        <f t="shared" si="59"/>
        <v>T2 - Fora Periode Legal</v>
      </c>
      <c r="R418" s="93" t="str">
        <f t="shared" si="60"/>
        <v>T2 - Import Total</v>
      </c>
      <c r="S418" s="110">
        <f t="shared" si="62"/>
        <v>0.11454342843823463</v>
      </c>
      <c r="T418" s="107">
        <f t="shared" si="61"/>
        <v>1</v>
      </c>
      <c r="V418" s="91"/>
      <c r="W418" s="91"/>
      <c r="X418" s="91"/>
      <c r="Y418" s="91"/>
      <c r="Z418" s="91"/>
      <c r="AA418" s="91"/>
    </row>
    <row r="419" spans="3:27" x14ac:dyDescent="0.25">
      <c r="C419" s="95">
        <v>43524</v>
      </c>
      <c r="D419" s="95">
        <v>43556</v>
      </c>
      <c r="E419" s="91"/>
      <c r="F419" s="91">
        <v>3293</v>
      </c>
      <c r="G419" s="91"/>
      <c r="H419" s="96" t="s">
        <v>932</v>
      </c>
      <c r="I419" s="97">
        <v>41000182</v>
      </c>
      <c r="J419" s="91" t="s">
        <v>933</v>
      </c>
      <c r="K419" s="94">
        <v>192</v>
      </c>
      <c r="L419" s="104">
        <f t="shared" si="54"/>
        <v>4</v>
      </c>
      <c r="M419" s="105" t="str">
        <f t="shared" si="55"/>
        <v>T2</v>
      </c>
      <c r="N419" s="93">
        <f t="shared" si="56"/>
        <v>32</v>
      </c>
      <c r="O419" s="106">
        <f t="shared" si="57"/>
        <v>6144</v>
      </c>
      <c r="P419" s="93" t="str">
        <f t="shared" si="58"/>
        <v>Fora Periode Legal</v>
      </c>
      <c r="Q419" s="93" t="str">
        <f t="shared" si="59"/>
        <v>T2 - Fora Periode Legal</v>
      </c>
      <c r="R419" s="93" t="str">
        <f t="shared" si="60"/>
        <v>T2 - Import Total</v>
      </c>
      <c r="S419" s="110">
        <f t="shared" si="62"/>
        <v>2.5151059869101509E-2</v>
      </c>
      <c r="T419" s="107">
        <f t="shared" si="61"/>
        <v>1</v>
      </c>
      <c r="V419" s="91"/>
      <c r="W419" s="91"/>
      <c r="X419" s="91"/>
      <c r="Y419" s="91"/>
      <c r="Z419" s="91"/>
      <c r="AA419" s="91"/>
    </row>
    <row r="420" spans="3:27" x14ac:dyDescent="0.25">
      <c r="C420" s="95">
        <v>43524</v>
      </c>
      <c r="D420" s="95">
        <v>43556</v>
      </c>
      <c r="E420" s="91"/>
      <c r="F420" s="91">
        <v>3264</v>
      </c>
      <c r="G420" s="91"/>
      <c r="H420" s="96" t="s">
        <v>934</v>
      </c>
      <c r="I420" s="97">
        <v>40000100</v>
      </c>
      <c r="J420" s="91" t="s">
        <v>16</v>
      </c>
      <c r="K420" s="94">
        <v>126.61</v>
      </c>
      <c r="L420" s="104">
        <f t="shared" si="54"/>
        <v>4</v>
      </c>
      <c r="M420" s="105" t="str">
        <f t="shared" si="55"/>
        <v>T2</v>
      </c>
      <c r="N420" s="93">
        <f t="shared" si="56"/>
        <v>32</v>
      </c>
      <c r="O420" s="106">
        <f t="shared" si="57"/>
        <v>4051.52</v>
      </c>
      <c r="P420" s="93" t="str">
        <f t="shared" si="58"/>
        <v>Fora Periode Legal</v>
      </c>
      <c r="Q420" s="93" t="str">
        <f t="shared" si="59"/>
        <v>T2 - Fora Periode Legal</v>
      </c>
      <c r="R420" s="93" t="str">
        <f t="shared" si="60"/>
        <v>T2 - Import Total</v>
      </c>
      <c r="S420" s="110">
        <f t="shared" si="62"/>
        <v>1.6585290052223655E-2</v>
      </c>
      <c r="T420" s="107">
        <f t="shared" si="61"/>
        <v>1</v>
      </c>
      <c r="V420" s="91"/>
      <c r="W420" s="91"/>
      <c r="X420" s="91"/>
      <c r="Y420" s="91"/>
      <c r="Z420" s="91"/>
      <c r="AA420" s="91"/>
    </row>
    <row r="421" spans="3:27" x14ac:dyDescent="0.25">
      <c r="C421" s="95">
        <v>43524</v>
      </c>
      <c r="D421" s="95">
        <v>43556</v>
      </c>
      <c r="E421" s="91"/>
      <c r="F421" s="91">
        <v>3278</v>
      </c>
      <c r="G421" s="91"/>
      <c r="H421" s="96" t="s">
        <v>935</v>
      </c>
      <c r="I421" s="97">
        <v>41002557</v>
      </c>
      <c r="J421" s="91" t="s">
        <v>34</v>
      </c>
      <c r="K421" s="94">
        <v>230.75</v>
      </c>
      <c r="L421" s="104">
        <f t="shared" si="54"/>
        <v>4</v>
      </c>
      <c r="M421" s="105" t="str">
        <f t="shared" si="55"/>
        <v>T2</v>
      </c>
      <c r="N421" s="93">
        <f t="shared" si="56"/>
        <v>32</v>
      </c>
      <c r="O421" s="106">
        <f t="shared" si="57"/>
        <v>7384</v>
      </c>
      <c r="P421" s="93" t="str">
        <f t="shared" si="58"/>
        <v>Fora Periode Legal</v>
      </c>
      <c r="Q421" s="93" t="str">
        <f t="shared" si="59"/>
        <v>T2 - Fora Periode Legal</v>
      </c>
      <c r="R421" s="93" t="str">
        <f t="shared" si="60"/>
        <v>T2 - Import Total</v>
      </c>
      <c r="S421" s="110">
        <f t="shared" si="62"/>
        <v>3.0227120129141527E-2</v>
      </c>
      <c r="T421" s="107">
        <f t="shared" si="61"/>
        <v>1</v>
      </c>
      <c r="V421" s="91"/>
      <c r="W421" s="91"/>
      <c r="X421" s="91"/>
      <c r="Y421" s="91"/>
      <c r="Z421" s="91"/>
      <c r="AA421" s="91"/>
    </row>
    <row r="422" spans="3:27" x14ac:dyDescent="0.25">
      <c r="C422" s="95">
        <v>43524</v>
      </c>
      <c r="D422" s="95">
        <v>43556</v>
      </c>
      <c r="E422" s="91"/>
      <c r="F422" s="91">
        <v>3288</v>
      </c>
      <c r="G422" s="91"/>
      <c r="H422" s="96" t="s">
        <v>936</v>
      </c>
      <c r="I422" s="97">
        <v>40007051</v>
      </c>
      <c r="J422" s="91" t="s">
        <v>50</v>
      </c>
      <c r="K422" s="94">
        <v>145.19999999999999</v>
      </c>
      <c r="L422" s="104">
        <f t="shared" si="54"/>
        <v>4</v>
      </c>
      <c r="M422" s="105" t="str">
        <f t="shared" si="55"/>
        <v>T2</v>
      </c>
      <c r="N422" s="93">
        <f t="shared" si="56"/>
        <v>32</v>
      </c>
      <c r="O422" s="106">
        <f t="shared" si="57"/>
        <v>4646.3999999999996</v>
      </c>
      <c r="P422" s="93" t="str">
        <f t="shared" si="58"/>
        <v>Fora Periode Legal</v>
      </c>
      <c r="Q422" s="93" t="str">
        <f t="shared" si="59"/>
        <v>T2 - Fora Periode Legal</v>
      </c>
      <c r="R422" s="93" t="str">
        <f t="shared" si="60"/>
        <v>T2 - Import Total</v>
      </c>
      <c r="S422" s="110">
        <f t="shared" si="62"/>
        <v>1.9020489026008013E-2</v>
      </c>
      <c r="T422" s="107">
        <f t="shared" si="61"/>
        <v>1</v>
      </c>
      <c r="V422" s="91"/>
      <c r="W422" s="91"/>
      <c r="X422" s="91"/>
      <c r="Y422" s="91"/>
      <c r="Z422" s="91"/>
      <c r="AA422" s="91"/>
    </row>
    <row r="423" spans="3:27" x14ac:dyDescent="0.25">
      <c r="C423" s="95">
        <v>43524</v>
      </c>
      <c r="D423" s="95">
        <v>43556</v>
      </c>
      <c r="E423" s="91"/>
      <c r="F423" s="91">
        <v>3294</v>
      </c>
      <c r="G423" s="91"/>
      <c r="H423" s="96" t="s">
        <v>937</v>
      </c>
      <c r="I423" s="97">
        <v>41002557</v>
      </c>
      <c r="J423" s="91" t="s">
        <v>34</v>
      </c>
      <c r="K423" s="94">
        <v>52.49</v>
      </c>
      <c r="L423" s="104">
        <f t="shared" si="54"/>
        <v>4</v>
      </c>
      <c r="M423" s="105" t="str">
        <f t="shared" si="55"/>
        <v>T2</v>
      </c>
      <c r="N423" s="93">
        <f t="shared" si="56"/>
        <v>32</v>
      </c>
      <c r="O423" s="106">
        <f t="shared" si="57"/>
        <v>1679.68</v>
      </c>
      <c r="P423" s="93" t="str">
        <f t="shared" si="58"/>
        <v>Fora Periode Legal</v>
      </c>
      <c r="Q423" s="93" t="str">
        <f t="shared" si="59"/>
        <v>T2 - Fora Periode Legal</v>
      </c>
      <c r="R423" s="93" t="str">
        <f t="shared" si="60"/>
        <v>T2 - Import Total</v>
      </c>
      <c r="S423" s="110">
        <f t="shared" si="62"/>
        <v>6.8759329819225948E-3</v>
      </c>
      <c r="T423" s="107">
        <f t="shared" si="61"/>
        <v>1</v>
      </c>
      <c r="V423" s="91"/>
      <c r="W423" s="91"/>
      <c r="X423" s="91"/>
      <c r="Y423" s="91"/>
      <c r="Z423" s="91"/>
      <c r="AA423" s="91"/>
    </row>
    <row r="424" spans="3:27" x14ac:dyDescent="0.25">
      <c r="C424" s="95">
        <v>43524</v>
      </c>
      <c r="D424" s="95">
        <v>43556</v>
      </c>
      <c r="E424" s="91"/>
      <c r="F424" s="91">
        <v>3295</v>
      </c>
      <c r="G424" s="91"/>
      <c r="H424" s="96" t="s">
        <v>938</v>
      </c>
      <c r="I424" s="97">
        <v>40002390</v>
      </c>
      <c r="J424" s="91" t="s">
        <v>149</v>
      </c>
      <c r="K424" s="94">
        <v>54.03</v>
      </c>
      <c r="L424" s="104">
        <f t="shared" si="54"/>
        <v>4</v>
      </c>
      <c r="M424" s="105" t="str">
        <f t="shared" si="55"/>
        <v>T2</v>
      </c>
      <c r="N424" s="93">
        <f t="shared" si="56"/>
        <v>32</v>
      </c>
      <c r="O424" s="106">
        <f t="shared" si="57"/>
        <v>1728.96</v>
      </c>
      <c r="P424" s="93" t="str">
        <f t="shared" si="58"/>
        <v>Fora Periode Legal</v>
      </c>
      <c r="Q424" s="93" t="str">
        <f t="shared" si="59"/>
        <v>T2 - Fora Periode Legal</v>
      </c>
      <c r="R424" s="93" t="str">
        <f t="shared" si="60"/>
        <v>T2 - Import Total</v>
      </c>
      <c r="S424" s="110">
        <f t="shared" si="62"/>
        <v>7.0776654412893466E-3</v>
      </c>
      <c r="T424" s="107">
        <f t="shared" si="61"/>
        <v>1</v>
      </c>
      <c r="V424" s="91"/>
      <c r="W424" s="91"/>
      <c r="X424" s="91"/>
      <c r="Y424" s="91"/>
      <c r="Z424" s="91"/>
      <c r="AA424" s="91"/>
    </row>
    <row r="425" spans="3:27" x14ac:dyDescent="0.25">
      <c r="C425" s="95">
        <v>43524</v>
      </c>
      <c r="D425" s="95">
        <v>43556</v>
      </c>
      <c r="E425" s="91"/>
      <c r="F425" s="91">
        <v>3296</v>
      </c>
      <c r="G425" s="91"/>
      <c r="H425" s="96" t="s">
        <v>939</v>
      </c>
      <c r="I425" s="97">
        <v>41008600</v>
      </c>
      <c r="J425" s="91" t="s">
        <v>29</v>
      </c>
      <c r="K425" s="94">
        <v>1043.55</v>
      </c>
      <c r="L425" s="104">
        <f t="shared" si="54"/>
        <v>4</v>
      </c>
      <c r="M425" s="105" t="str">
        <f t="shared" si="55"/>
        <v>T2</v>
      </c>
      <c r="N425" s="93">
        <f t="shared" si="56"/>
        <v>32</v>
      </c>
      <c r="O425" s="106">
        <f t="shared" si="57"/>
        <v>33393.599999999999</v>
      </c>
      <c r="P425" s="93" t="str">
        <f t="shared" si="58"/>
        <v>Fora Periode Legal</v>
      </c>
      <c r="Q425" s="93" t="str">
        <f t="shared" si="59"/>
        <v>T2 - Fora Periode Legal</v>
      </c>
      <c r="R425" s="93" t="str">
        <f t="shared" si="60"/>
        <v>T2 - Import Total</v>
      </c>
      <c r="S425" s="110">
        <f t="shared" si="62"/>
        <v>0.13669994024167123</v>
      </c>
      <c r="T425" s="107">
        <f t="shared" si="61"/>
        <v>1</v>
      </c>
      <c r="V425" s="91"/>
      <c r="W425" s="91"/>
      <c r="X425" s="91"/>
      <c r="Y425" s="91"/>
      <c r="Z425" s="91"/>
      <c r="AA425" s="91"/>
    </row>
    <row r="426" spans="3:27" x14ac:dyDescent="0.25">
      <c r="C426" s="95">
        <v>43524</v>
      </c>
      <c r="D426" s="95">
        <v>43556</v>
      </c>
      <c r="E426" s="91"/>
      <c r="F426" s="91">
        <v>3287</v>
      </c>
      <c r="G426" s="91"/>
      <c r="H426" s="96" t="s">
        <v>940</v>
      </c>
      <c r="I426" s="97">
        <v>41001247</v>
      </c>
      <c r="J426" s="91" t="s">
        <v>18</v>
      </c>
      <c r="K426" s="94">
        <v>530</v>
      </c>
      <c r="L426" s="104">
        <f t="shared" si="54"/>
        <v>4</v>
      </c>
      <c r="M426" s="105" t="str">
        <f t="shared" si="55"/>
        <v>T2</v>
      </c>
      <c r="N426" s="93">
        <f t="shared" si="56"/>
        <v>32</v>
      </c>
      <c r="O426" s="106">
        <f t="shared" si="57"/>
        <v>16960</v>
      </c>
      <c r="P426" s="93" t="str">
        <f t="shared" si="58"/>
        <v>Fora Periode Legal</v>
      </c>
      <c r="Q426" s="93" t="str">
        <f t="shared" si="59"/>
        <v>T2 - Fora Periode Legal</v>
      </c>
      <c r="R426" s="93" t="str">
        <f t="shared" si="60"/>
        <v>T2 - Import Total</v>
      </c>
      <c r="S426" s="110">
        <f t="shared" si="62"/>
        <v>6.9427404846998955E-2</v>
      </c>
      <c r="T426" s="107">
        <f t="shared" si="61"/>
        <v>1</v>
      </c>
      <c r="V426" s="91"/>
      <c r="W426" s="91"/>
      <c r="X426" s="91"/>
      <c r="Y426" s="91"/>
      <c r="Z426" s="91"/>
      <c r="AA426" s="91"/>
    </row>
    <row r="427" spans="3:27" x14ac:dyDescent="0.25">
      <c r="C427" s="95">
        <v>43524</v>
      </c>
      <c r="D427" s="95">
        <v>43556</v>
      </c>
      <c r="E427" s="91"/>
      <c r="F427" s="91">
        <v>3306</v>
      </c>
      <c r="G427" s="91"/>
      <c r="H427" s="96" t="s">
        <v>941</v>
      </c>
      <c r="I427" s="97">
        <v>41000460</v>
      </c>
      <c r="J427" s="91" t="s">
        <v>200</v>
      </c>
      <c r="K427" s="94">
        <v>130.68</v>
      </c>
      <c r="L427" s="104">
        <f t="shared" si="54"/>
        <v>4</v>
      </c>
      <c r="M427" s="105" t="str">
        <f t="shared" si="55"/>
        <v>T2</v>
      </c>
      <c r="N427" s="93">
        <f t="shared" si="56"/>
        <v>32</v>
      </c>
      <c r="O427" s="106">
        <f t="shared" si="57"/>
        <v>4181.76</v>
      </c>
      <c r="P427" s="93" t="str">
        <f t="shared" si="58"/>
        <v>Fora Periode Legal</v>
      </c>
      <c r="Q427" s="93" t="str">
        <f t="shared" si="59"/>
        <v>T2 - Fora Periode Legal</v>
      </c>
      <c r="R427" s="93" t="str">
        <f t="shared" si="60"/>
        <v>T2 - Import Total</v>
      </c>
      <c r="S427" s="110">
        <f t="shared" si="62"/>
        <v>1.7118440123407214E-2</v>
      </c>
      <c r="T427" s="107">
        <f t="shared" si="61"/>
        <v>1</v>
      </c>
      <c r="V427" s="91"/>
      <c r="W427" s="91"/>
      <c r="X427" s="91"/>
      <c r="Y427" s="91"/>
      <c r="Z427" s="91"/>
      <c r="AA427" s="91"/>
    </row>
    <row r="428" spans="3:27" x14ac:dyDescent="0.25">
      <c r="C428" s="95">
        <v>43524</v>
      </c>
      <c r="D428" s="95">
        <v>43556</v>
      </c>
      <c r="E428" s="91"/>
      <c r="F428" s="91">
        <v>3275</v>
      </c>
      <c r="G428" s="91"/>
      <c r="H428" s="96" t="s">
        <v>942</v>
      </c>
      <c r="I428" s="97">
        <v>41007555</v>
      </c>
      <c r="J428" s="91" t="s">
        <v>111</v>
      </c>
      <c r="K428" s="94">
        <v>539.91</v>
      </c>
      <c r="L428" s="104">
        <f t="shared" si="54"/>
        <v>4</v>
      </c>
      <c r="M428" s="105" t="str">
        <f t="shared" si="55"/>
        <v>T2</v>
      </c>
      <c r="N428" s="93">
        <f t="shared" si="56"/>
        <v>32</v>
      </c>
      <c r="O428" s="106">
        <f t="shared" si="57"/>
        <v>17277.12</v>
      </c>
      <c r="P428" s="93" t="str">
        <f t="shared" si="58"/>
        <v>Fora Periode Legal</v>
      </c>
      <c r="Q428" s="93" t="str">
        <f t="shared" si="59"/>
        <v>T2 - Fora Periode Legal</v>
      </c>
      <c r="R428" s="93" t="str">
        <f t="shared" si="60"/>
        <v>T2 - Import Total</v>
      </c>
      <c r="S428" s="110">
        <f t="shared" si="62"/>
        <v>7.072556632253435E-2</v>
      </c>
      <c r="T428" s="107">
        <f t="shared" si="61"/>
        <v>1</v>
      </c>
      <c r="V428" s="91"/>
      <c r="W428" s="91"/>
      <c r="X428" s="91"/>
      <c r="Y428" s="91"/>
      <c r="Z428" s="91"/>
      <c r="AA428" s="91"/>
    </row>
    <row r="429" spans="3:27" x14ac:dyDescent="0.25">
      <c r="C429" s="95">
        <v>43524</v>
      </c>
      <c r="D429" s="95">
        <v>43556</v>
      </c>
      <c r="E429" s="91"/>
      <c r="F429" s="91">
        <v>3258</v>
      </c>
      <c r="G429" s="91"/>
      <c r="H429" s="96" t="s">
        <v>943</v>
      </c>
      <c r="I429" s="97">
        <v>40002800</v>
      </c>
      <c r="J429" s="91" t="s">
        <v>37</v>
      </c>
      <c r="K429" s="94">
        <v>629.94000000000005</v>
      </c>
      <c r="L429" s="104">
        <f t="shared" si="54"/>
        <v>4</v>
      </c>
      <c r="M429" s="105" t="str">
        <f t="shared" si="55"/>
        <v>T2</v>
      </c>
      <c r="N429" s="93">
        <f t="shared" si="56"/>
        <v>32</v>
      </c>
      <c r="O429" s="106">
        <f t="shared" si="57"/>
        <v>20158.080000000002</v>
      </c>
      <c r="P429" s="93" t="str">
        <f t="shared" si="58"/>
        <v>Fora Periode Legal</v>
      </c>
      <c r="Q429" s="93" t="str">
        <f t="shared" si="59"/>
        <v>T2 - Fora Periode Legal</v>
      </c>
      <c r="R429" s="93" t="str">
        <f t="shared" si="60"/>
        <v>T2 - Import Total</v>
      </c>
      <c r="S429" s="110">
        <f t="shared" si="62"/>
        <v>8.2519055489280235E-2</v>
      </c>
      <c r="T429" s="107">
        <f t="shared" si="61"/>
        <v>1</v>
      </c>
      <c r="V429" s="91"/>
      <c r="W429" s="91"/>
      <c r="X429" s="91"/>
      <c r="Y429" s="91"/>
      <c r="Z429" s="91"/>
      <c r="AA429" s="91"/>
    </row>
    <row r="430" spans="3:27" x14ac:dyDescent="0.25">
      <c r="C430" s="95">
        <v>43524</v>
      </c>
      <c r="D430" s="95">
        <v>43556</v>
      </c>
      <c r="E430" s="91"/>
      <c r="F430" s="91">
        <v>3311</v>
      </c>
      <c r="G430" s="91"/>
      <c r="H430" s="96" t="s">
        <v>944</v>
      </c>
      <c r="I430" s="97">
        <v>40002919</v>
      </c>
      <c r="J430" s="91" t="s">
        <v>186</v>
      </c>
      <c r="K430" s="94">
        <v>649.5</v>
      </c>
      <c r="L430" s="104">
        <f t="shared" si="54"/>
        <v>4</v>
      </c>
      <c r="M430" s="105" t="str">
        <f t="shared" si="55"/>
        <v>T2</v>
      </c>
      <c r="N430" s="93">
        <f t="shared" si="56"/>
        <v>32</v>
      </c>
      <c r="O430" s="106">
        <f t="shared" si="57"/>
        <v>20784</v>
      </c>
      <c r="P430" s="93" t="str">
        <f t="shared" si="58"/>
        <v>Fora Periode Legal</v>
      </c>
      <c r="Q430" s="93" t="str">
        <f t="shared" si="59"/>
        <v>T2 - Fora Periode Legal</v>
      </c>
      <c r="R430" s="93" t="str">
        <f t="shared" si="60"/>
        <v>T2 - Import Total</v>
      </c>
      <c r="S430" s="110">
        <f t="shared" si="62"/>
        <v>8.5081319713444944E-2</v>
      </c>
      <c r="T430" s="107">
        <f t="shared" si="61"/>
        <v>1</v>
      </c>
      <c r="V430" s="91"/>
      <c r="W430" s="91"/>
      <c r="X430" s="91"/>
      <c r="Y430" s="91"/>
      <c r="Z430" s="91"/>
      <c r="AA430" s="91"/>
    </row>
    <row r="431" spans="3:27" x14ac:dyDescent="0.25">
      <c r="C431" s="95">
        <v>43524</v>
      </c>
      <c r="D431" s="95">
        <v>43556</v>
      </c>
      <c r="E431" s="91"/>
      <c r="F431" s="91">
        <v>3260</v>
      </c>
      <c r="G431" s="91"/>
      <c r="H431" s="96" t="s">
        <v>945</v>
      </c>
      <c r="I431" s="97">
        <v>40000183</v>
      </c>
      <c r="J431" s="91" t="s">
        <v>165</v>
      </c>
      <c r="K431" s="94">
        <v>694.81</v>
      </c>
      <c r="L431" s="104">
        <f t="shared" si="54"/>
        <v>4</v>
      </c>
      <c r="M431" s="105" t="str">
        <f t="shared" si="55"/>
        <v>T2</v>
      </c>
      <c r="N431" s="93">
        <f t="shared" si="56"/>
        <v>32</v>
      </c>
      <c r="O431" s="106">
        <f t="shared" si="57"/>
        <v>22233.919999999998</v>
      </c>
      <c r="P431" s="93" t="str">
        <f t="shared" si="58"/>
        <v>Fora Periode Legal</v>
      </c>
      <c r="Q431" s="93" t="str">
        <f t="shared" si="59"/>
        <v>T2 - Fora Periode Legal</v>
      </c>
      <c r="R431" s="93" t="str">
        <f t="shared" si="60"/>
        <v>T2 - Import Total</v>
      </c>
      <c r="S431" s="110">
        <f t="shared" si="62"/>
        <v>9.1016707852345918E-2</v>
      </c>
      <c r="T431" s="107">
        <f t="shared" si="61"/>
        <v>1</v>
      </c>
      <c r="V431" s="91"/>
      <c r="W431" s="91"/>
      <c r="X431" s="91"/>
      <c r="Y431" s="91"/>
      <c r="Z431" s="91"/>
      <c r="AA431" s="91"/>
    </row>
    <row r="432" spans="3:27" x14ac:dyDescent="0.25">
      <c r="C432" s="95">
        <v>43524</v>
      </c>
      <c r="D432" s="95">
        <v>43556</v>
      </c>
      <c r="E432" s="91"/>
      <c r="F432" s="91">
        <v>3266</v>
      </c>
      <c r="G432" s="91"/>
      <c r="H432" s="96" t="s">
        <v>946</v>
      </c>
      <c r="I432" s="97">
        <v>40001300</v>
      </c>
      <c r="J432" s="91" t="s">
        <v>20</v>
      </c>
      <c r="K432" s="94">
        <v>848.8</v>
      </c>
      <c r="L432" s="104">
        <f t="shared" si="54"/>
        <v>4</v>
      </c>
      <c r="M432" s="105" t="str">
        <f t="shared" si="55"/>
        <v>T2</v>
      </c>
      <c r="N432" s="93">
        <f t="shared" si="56"/>
        <v>32</v>
      </c>
      <c r="O432" s="106">
        <f t="shared" si="57"/>
        <v>27161.599999999999</v>
      </c>
      <c r="P432" s="93" t="str">
        <f t="shared" si="58"/>
        <v>Fora Periode Legal</v>
      </c>
      <c r="Q432" s="93" t="str">
        <f t="shared" si="59"/>
        <v>T2 - Fora Periode Legal</v>
      </c>
      <c r="R432" s="93" t="str">
        <f t="shared" si="60"/>
        <v>T2 - Import Total</v>
      </c>
      <c r="S432" s="110">
        <f t="shared" si="62"/>
        <v>0.11118864383798624</v>
      </c>
      <c r="T432" s="107">
        <f t="shared" si="61"/>
        <v>1</v>
      </c>
      <c r="V432" s="91"/>
      <c r="W432" s="91"/>
      <c r="X432" s="91"/>
      <c r="Y432" s="91"/>
      <c r="Z432" s="91"/>
      <c r="AA432" s="91"/>
    </row>
    <row r="433" spans="3:27" x14ac:dyDescent="0.25">
      <c r="C433" s="95">
        <v>43524</v>
      </c>
      <c r="D433" s="95">
        <v>43556</v>
      </c>
      <c r="E433" s="91"/>
      <c r="F433" s="91">
        <v>3290</v>
      </c>
      <c r="G433" s="91"/>
      <c r="H433" s="96" t="s">
        <v>947</v>
      </c>
      <c r="I433" s="97">
        <v>40000308</v>
      </c>
      <c r="J433" s="91" t="s">
        <v>95</v>
      </c>
      <c r="K433" s="94">
        <v>1448.7</v>
      </c>
      <c r="L433" s="104">
        <f t="shared" si="54"/>
        <v>4</v>
      </c>
      <c r="M433" s="105" t="str">
        <f t="shared" si="55"/>
        <v>T2</v>
      </c>
      <c r="N433" s="93">
        <f t="shared" si="56"/>
        <v>32</v>
      </c>
      <c r="O433" s="106">
        <f t="shared" si="57"/>
        <v>46358.400000000001</v>
      </c>
      <c r="P433" s="93" t="str">
        <f t="shared" si="58"/>
        <v>Fora Periode Legal</v>
      </c>
      <c r="Q433" s="93" t="str">
        <f t="shared" si="59"/>
        <v>T2 - Fora Periode Legal</v>
      </c>
      <c r="R433" s="93" t="str">
        <f t="shared" si="60"/>
        <v>T2 - Import Total</v>
      </c>
      <c r="S433" s="110">
        <f t="shared" si="62"/>
        <v>0.18977260641857999</v>
      </c>
      <c r="T433" s="107">
        <f t="shared" si="61"/>
        <v>1</v>
      </c>
      <c r="V433" s="91"/>
      <c r="W433" s="91"/>
      <c r="X433" s="91"/>
      <c r="Y433" s="91"/>
      <c r="Z433" s="91"/>
      <c r="AA433" s="91"/>
    </row>
    <row r="434" spans="3:27" x14ac:dyDescent="0.25">
      <c r="C434" s="95">
        <v>43524</v>
      </c>
      <c r="D434" s="95">
        <v>43556</v>
      </c>
      <c r="E434" s="91"/>
      <c r="F434" s="91">
        <v>3270</v>
      </c>
      <c r="G434" s="91"/>
      <c r="H434" s="96" t="s">
        <v>948</v>
      </c>
      <c r="I434" s="97">
        <v>40000440</v>
      </c>
      <c r="J434" s="91" t="s">
        <v>949</v>
      </c>
      <c r="K434" s="94">
        <v>188.03</v>
      </c>
      <c r="L434" s="104">
        <f t="shared" si="54"/>
        <v>4</v>
      </c>
      <c r="M434" s="105" t="str">
        <f t="shared" si="55"/>
        <v>T2</v>
      </c>
      <c r="N434" s="93">
        <f t="shared" si="56"/>
        <v>32</v>
      </c>
      <c r="O434" s="106">
        <f t="shared" si="57"/>
        <v>6016.96</v>
      </c>
      <c r="P434" s="93" t="str">
        <f t="shared" si="58"/>
        <v>Fora Periode Legal</v>
      </c>
      <c r="Q434" s="93" t="str">
        <f t="shared" si="59"/>
        <v>T2 - Fora Periode Legal</v>
      </c>
      <c r="R434" s="93" t="str">
        <f t="shared" si="60"/>
        <v>T2 - Import Total</v>
      </c>
      <c r="S434" s="110">
        <f t="shared" si="62"/>
        <v>2.4631009308266439E-2</v>
      </c>
      <c r="T434" s="107">
        <f t="shared" si="61"/>
        <v>1</v>
      </c>
      <c r="V434" s="91"/>
      <c r="W434" s="91"/>
      <c r="X434" s="91"/>
      <c r="Y434" s="91"/>
      <c r="Z434" s="91"/>
      <c r="AA434" s="91"/>
    </row>
    <row r="435" spans="3:27" x14ac:dyDescent="0.25">
      <c r="C435" s="95">
        <v>43524</v>
      </c>
      <c r="D435" s="95">
        <v>43556</v>
      </c>
      <c r="E435" s="91"/>
      <c r="F435" s="91">
        <v>3307</v>
      </c>
      <c r="G435" s="91"/>
      <c r="H435" s="96" t="s">
        <v>950</v>
      </c>
      <c r="I435" s="97">
        <v>41008099</v>
      </c>
      <c r="J435" s="91" t="s">
        <v>27</v>
      </c>
      <c r="K435" s="94">
        <v>1286.8599999999999</v>
      </c>
      <c r="L435" s="104">
        <f t="shared" si="54"/>
        <v>4</v>
      </c>
      <c r="M435" s="105" t="str">
        <f t="shared" si="55"/>
        <v>T2</v>
      </c>
      <c r="N435" s="93">
        <f t="shared" si="56"/>
        <v>32</v>
      </c>
      <c r="O435" s="106">
        <f t="shared" si="57"/>
        <v>41179.519999999997</v>
      </c>
      <c r="P435" s="93" t="str">
        <f t="shared" si="58"/>
        <v>Fora Periode Legal</v>
      </c>
      <c r="Q435" s="93" t="str">
        <f t="shared" si="59"/>
        <v>T2 - Fora Periode Legal</v>
      </c>
      <c r="R435" s="93" t="str">
        <f t="shared" si="60"/>
        <v>T2 - Import Total</v>
      </c>
      <c r="S435" s="110">
        <f t="shared" si="62"/>
        <v>0.16857235887058314</v>
      </c>
      <c r="T435" s="107">
        <f t="shared" si="61"/>
        <v>1</v>
      </c>
      <c r="V435" s="91"/>
      <c r="W435" s="91"/>
      <c r="X435" s="91"/>
      <c r="Y435" s="91"/>
      <c r="Z435" s="91"/>
      <c r="AA435" s="91"/>
    </row>
    <row r="436" spans="3:27" x14ac:dyDescent="0.25">
      <c r="C436" s="95">
        <v>43524</v>
      </c>
      <c r="D436" s="95">
        <v>43556</v>
      </c>
      <c r="E436" s="91"/>
      <c r="F436" s="91">
        <v>3251</v>
      </c>
      <c r="G436" s="91"/>
      <c r="H436" s="96" t="s">
        <v>951</v>
      </c>
      <c r="I436" s="97">
        <v>41007660</v>
      </c>
      <c r="J436" s="91" t="s">
        <v>142</v>
      </c>
      <c r="K436" s="94">
        <v>48.98</v>
      </c>
      <c r="L436" s="104">
        <f t="shared" si="54"/>
        <v>4</v>
      </c>
      <c r="M436" s="105" t="str">
        <f t="shared" si="55"/>
        <v>T2</v>
      </c>
      <c r="N436" s="93">
        <f t="shared" si="56"/>
        <v>32</v>
      </c>
      <c r="O436" s="106">
        <f t="shared" si="57"/>
        <v>1567.36</v>
      </c>
      <c r="P436" s="93" t="str">
        <f t="shared" si="58"/>
        <v>Fora Periode Legal</v>
      </c>
      <c r="Q436" s="93" t="str">
        <f t="shared" si="59"/>
        <v>T2 - Fora Periode Legal</v>
      </c>
      <c r="R436" s="93" t="str">
        <f t="shared" si="60"/>
        <v>T2 - Import Total</v>
      </c>
      <c r="S436" s="110">
        <f t="shared" si="62"/>
        <v>6.4161401686905822E-3</v>
      </c>
      <c r="T436" s="107">
        <f t="shared" si="61"/>
        <v>1</v>
      </c>
      <c r="V436" s="91"/>
      <c r="W436" s="91"/>
      <c r="X436" s="91"/>
      <c r="Y436" s="91"/>
      <c r="Z436" s="91"/>
      <c r="AA436" s="91"/>
    </row>
    <row r="437" spans="3:27" x14ac:dyDescent="0.25">
      <c r="C437" s="95">
        <v>43524</v>
      </c>
      <c r="D437" s="95">
        <v>43556</v>
      </c>
      <c r="E437" s="91"/>
      <c r="F437" s="91">
        <v>3298</v>
      </c>
      <c r="G437" s="91"/>
      <c r="H437" s="96" t="s">
        <v>952</v>
      </c>
      <c r="I437" s="97">
        <v>41001612</v>
      </c>
      <c r="J437" s="91" t="s">
        <v>47</v>
      </c>
      <c r="K437" s="94">
        <v>61.42</v>
      </c>
      <c r="L437" s="104">
        <f t="shared" si="54"/>
        <v>4</v>
      </c>
      <c r="M437" s="105" t="str">
        <f t="shared" si="55"/>
        <v>T2</v>
      </c>
      <c r="N437" s="93">
        <f t="shared" si="56"/>
        <v>32</v>
      </c>
      <c r="O437" s="106">
        <f t="shared" si="57"/>
        <v>1965.44</v>
      </c>
      <c r="P437" s="93" t="str">
        <f t="shared" si="58"/>
        <v>Fora Periode Legal</v>
      </c>
      <c r="Q437" s="93" t="str">
        <f t="shared" si="59"/>
        <v>T2 - Fora Periode Legal</v>
      </c>
      <c r="R437" s="93" t="str">
        <f t="shared" si="60"/>
        <v>T2 - Import Total</v>
      </c>
      <c r="S437" s="110">
        <f t="shared" si="62"/>
        <v>8.045719256042784E-3</v>
      </c>
      <c r="T437" s="107">
        <f t="shared" si="61"/>
        <v>1</v>
      </c>
      <c r="V437" s="91"/>
      <c r="W437" s="91"/>
      <c r="X437" s="91"/>
      <c r="Y437" s="91"/>
      <c r="Z437" s="91"/>
      <c r="AA437" s="91"/>
    </row>
    <row r="438" spans="3:27" x14ac:dyDescent="0.25">
      <c r="C438" s="95">
        <v>43524</v>
      </c>
      <c r="D438" s="95">
        <v>43556</v>
      </c>
      <c r="E438" s="91"/>
      <c r="F438" s="91">
        <v>3299</v>
      </c>
      <c r="G438" s="91"/>
      <c r="H438" s="96" t="s">
        <v>953</v>
      </c>
      <c r="I438" s="97">
        <v>40003005</v>
      </c>
      <c r="J438" s="91" t="s">
        <v>23</v>
      </c>
      <c r="K438" s="94">
        <v>201.74</v>
      </c>
      <c r="L438" s="104">
        <f t="shared" si="54"/>
        <v>4</v>
      </c>
      <c r="M438" s="105" t="str">
        <f t="shared" si="55"/>
        <v>T2</v>
      </c>
      <c r="N438" s="93">
        <f t="shared" si="56"/>
        <v>32</v>
      </c>
      <c r="O438" s="106">
        <f t="shared" si="57"/>
        <v>6455.68</v>
      </c>
      <c r="P438" s="93" t="str">
        <f t="shared" si="58"/>
        <v>Fora Periode Legal</v>
      </c>
      <c r="Q438" s="93" t="str">
        <f t="shared" si="59"/>
        <v>T2 - Fora Periode Legal</v>
      </c>
      <c r="R438" s="93" t="str">
        <f t="shared" si="60"/>
        <v>T2 - Import Total</v>
      </c>
      <c r="S438" s="110">
        <f t="shared" si="62"/>
        <v>2.6426952177044473E-2</v>
      </c>
      <c r="T438" s="107">
        <f t="shared" si="61"/>
        <v>1</v>
      </c>
      <c r="V438" s="91"/>
      <c r="W438" s="91"/>
      <c r="X438" s="91"/>
      <c r="Y438" s="91"/>
      <c r="Z438" s="91"/>
      <c r="AA438" s="91"/>
    </row>
    <row r="439" spans="3:27" x14ac:dyDescent="0.25">
      <c r="C439" s="95">
        <v>43524</v>
      </c>
      <c r="D439" s="95">
        <v>43556</v>
      </c>
      <c r="E439" s="91"/>
      <c r="F439" s="91">
        <v>3297</v>
      </c>
      <c r="G439" s="91"/>
      <c r="H439" s="96" t="s">
        <v>954</v>
      </c>
      <c r="I439" s="97">
        <v>41002865</v>
      </c>
      <c r="J439" s="91" t="s">
        <v>209</v>
      </c>
      <c r="K439" s="94">
        <v>598.20000000000005</v>
      </c>
      <c r="L439" s="104">
        <f t="shared" si="54"/>
        <v>4</v>
      </c>
      <c r="M439" s="105" t="str">
        <f t="shared" si="55"/>
        <v>T2</v>
      </c>
      <c r="N439" s="93">
        <f t="shared" si="56"/>
        <v>32</v>
      </c>
      <c r="O439" s="106">
        <f t="shared" si="57"/>
        <v>19142.400000000001</v>
      </c>
      <c r="P439" s="93" t="str">
        <f t="shared" si="58"/>
        <v>Fora Periode Legal</v>
      </c>
      <c r="Q439" s="93" t="str">
        <f t="shared" si="59"/>
        <v>T2 - Fora Periode Legal</v>
      </c>
      <c r="R439" s="93" t="str">
        <f t="shared" si="60"/>
        <v>T2 - Import Total</v>
      </c>
      <c r="S439" s="110">
        <f t="shared" si="62"/>
        <v>7.8361270904669392E-2</v>
      </c>
      <c r="T439" s="107">
        <f t="shared" si="61"/>
        <v>1</v>
      </c>
      <c r="V439" s="91"/>
      <c r="W439" s="91"/>
      <c r="X439" s="91"/>
      <c r="Y439" s="91"/>
      <c r="Z439" s="91"/>
      <c r="AA439" s="91"/>
    </row>
    <row r="440" spans="3:27" x14ac:dyDescent="0.25">
      <c r="C440" s="95">
        <v>43524</v>
      </c>
      <c r="D440" s="95">
        <v>43556</v>
      </c>
      <c r="E440" s="91"/>
      <c r="F440" s="91">
        <v>3302</v>
      </c>
      <c r="G440" s="91"/>
      <c r="H440" s="96" t="s">
        <v>955</v>
      </c>
      <c r="I440" s="97">
        <v>41007250</v>
      </c>
      <c r="J440" s="91" t="s">
        <v>117</v>
      </c>
      <c r="K440" s="94">
        <v>47.43</v>
      </c>
      <c r="L440" s="104">
        <f t="shared" si="54"/>
        <v>4</v>
      </c>
      <c r="M440" s="105" t="str">
        <f t="shared" si="55"/>
        <v>T2</v>
      </c>
      <c r="N440" s="93">
        <f t="shared" si="56"/>
        <v>32</v>
      </c>
      <c r="O440" s="106">
        <f t="shared" si="57"/>
        <v>1517.76</v>
      </c>
      <c r="P440" s="93" t="str">
        <f t="shared" si="58"/>
        <v>Fora Periode Legal</v>
      </c>
      <c r="Q440" s="93" t="str">
        <f t="shared" si="59"/>
        <v>T2 - Fora Periode Legal</v>
      </c>
      <c r="R440" s="93" t="str">
        <f t="shared" si="60"/>
        <v>T2 - Import Total</v>
      </c>
      <c r="S440" s="110">
        <f t="shared" si="62"/>
        <v>6.2130977582889818E-3</v>
      </c>
      <c r="T440" s="107">
        <f t="shared" si="61"/>
        <v>1</v>
      </c>
      <c r="V440" s="91"/>
      <c r="W440" s="91"/>
      <c r="X440" s="91"/>
      <c r="Y440" s="91"/>
      <c r="Z440" s="91"/>
      <c r="AA440" s="91"/>
    </row>
    <row r="441" spans="3:27" x14ac:dyDescent="0.25">
      <c r="C441" s="95">
        <v>43539</v>
      </c>
      <c r="D441" s="95">
        <v>43571</v>
      </c>
      <c r="E441" s="91"/>
      <c r="F441" s="91">
        <v>3636</v>
      </c>
      <c r="G441" s="91"/>
      <c r="H441" s="96" t="s">
        <v>956</v>
      </c>
      <c r="I441" s="97">
        <v>40000160</v>
      </c>
      <c r="J441" s="91" t="s">
        <v>120</v>
      </c>
      <c r="K441" s="94">
        <v>792</v>
      </c>
      <c r="L441" s="104">
        <f t="shared" si="54"/>
        <v>4</v>
      </c>
      <c r="M441" s="105" t="str">
        <f t="shared" si="55"/>
        <v>T2</v>
      </c>
      <c r="N441" s="93">
        <f t="shared" si="56"/>
        <v>32</v>
      </c>
      <c r="O441" s="106">
        <f t="shared" si="57"/>
        <v>25344</v>
      </c>
      <c r="P441" s="93" t="str">
        <f t="shared" si="58"/>
        <v>Fora Periode Legal</v>
      </c>
      <c r="Q441" s="93" t="str">
        <f t="shared" si="59"/>
        <v>T2 - Fora Periode Legal</v>
      </c>
      <c r="R441" s="93" t="str">
        <f t="shared" si="60"/>
        <v>T2 - Import Total</v>
      </c>
      <c r="S441" s="110">
        <f t="shared" si="62"/>
        <v>0.10374812196004372</v>
      </c>
      <c r="T441" s="107">
        <f t="shared" si="61"/>
        <v>1</v>
      </c>
      <c r="V441" s="91"/>
      <c r="W441" s="91"/>
      <c r="X441" s="91"/>
      <c r="Y441" s="91"/>
      <c r="Z441" s="91"/>
      <c r="AA441" s="91"/>
    </row>
    <row r="442" spans="3:27" x14ac:dyDescent="0.25">
      <c r="C442" s="95">
        <v>43539</v>
      </c>
      <c r="D442" s="95">
        <v>43571</v>
      </c>
      <c r="E442" s="91"/>
      <c r="F442" s="91">
        <v>3632</v>
      </c>
      <c r="G442" s="91"/>
      <c r="H442" s="96" t="s">
        <v>957</v>
      </c>
      <c r="I442" s="97">
        <v>40001800</v>
      </c>
      <c r="J442" s="91" t="s">
        <v>99</v>
      </c>
      <c r="K442" s="94">
        <v>241.76</v>
      </c>
      <c r="L442" s="104">
        <f t="shared" si="54"/>
        <v>4</v>
      </c>
      <c r="M442" s="105" t="str">
        <f t="shared" si="55"/>
        <v>T2</v>
      </c>
      <c r="N442" s="93">
        <f t="shared" si="56"/>
        <v>32</v>
      </c>
      <c r="O442" s="106">
        <f t="shared" si="57"/>
        <v>7736.32</v>
      </c>
      <c r="P442" s="93" t="str">
        <f t="shared" si="58"/>
        <v>Fora Periode Legal</v>
      </c>
      <c r="Q442" s="93" t="str">
        <f t="shared" si="59"/>
        <v>T2 - Fora Periode Legal</v>
      </c>
      <c r="R442" s="93" t="str">
        <f t="shared" si="60"/>
        <v>T2 - Import Total</v>
      </c>
      <c r="S442" s="110">
        <f t="shared" si="62"/>
        <v>3.1669376218510313E-2</v>
      </c>
      <c r="T442" s="107">
        <f t="shared" si="61"/>
        <v>1</v>
      </c>
      <c r="V442" s="91"/>
      <c r="W442" s="91"/>
      <c r="X442" s="91"/>
      <c r="Y442" s="91"/>
      <c r="Z442" s="91"/>
      <c r="AA442" s="91"/>
    </row>
    <row r="443" spans="3:27" x14ac:dyDescent="0.25">
      <c r="C443" s="95">
        <v>43539</v>
      </c>
      <c r="D443" s="95">
        <v>43571</v>
      </c>
      <c r="E443" s="91"/>
      <c r="F443" s="91">
        <v>3641</v>
      </c>
      <c r="G443" s="91"/>
      <c r="H443" s="96" t="s">
        <v>958</v>
      </c>
      <c r="I443" s="97">
        <v>41007450</v>
      </c>
      <c r="J443" s="91" t="s">
        <v>26</v>
      </c>
      <c r="K443" s="94">
        <v>1780.15</v>
      </c>
      <c r="L443" s="104">
        <f t="shared" si="54"/>
        <v>4</v>
      </c>
      <c r="M443" s="105" t="str">
        <f t="shared" si="55"/>
        <v>T2</v>
      </c>
      <c r="N443" s="93">
        <f t="shared" si="56"/>
        <v>32</v>
      </c>
      <c r="O443" s="106">
        <f t="shared" si="57"/>
        <v>56964.800000000003</v>
      </c>
      <c r="P443" s="93" t="str">
        <f t="shared" si="58"/>
        <v>Fora Periode Legal</v>
      </c>
      <c r="Q443" s="93" t="str">
        <f t="shared" si="59"/>
        <v>T2 - Fora Periode Legal</v>
      </c>
      <c r="R443" s="93" t="str">
        <f t="shared" si="60"/>
        <v>T2 - Import Total</v>
      </c>
      <c r="S443" s="110">
        <f t="shared" si="62"/>
        <v>0.2331909334686513</v>
      </c>
      <c r="T443" s="107">
        <f t="shared" si="61"/>
        <v>1</v>
      </c>
      <c r="V443" s="91"/>
      <c r="W443" s="91"/>
      <c r="X443" s="91"/>
      <c r="Y443" s="91"/>
      <c r="Z443" s="91"/>
      <c r="AA443" s="91"/>
    </row>
    <row r="444" spans="3:27" x14ac:dyDescent="0.25">
      <c r="C444" s="95">
        <v>43539</v>
      </c>
      <c r="D444" s="95">
        <v>43571</v>
      </c>
      <c r="E444" s="91"/>
      <c r="F444" s="91">
        <v>3625</v>
      </c>
      <c r="G444" s="91"/>
      <c r="H444" s="96" t="s">
        <v>959</v>
      </c>
      <c r="I444" s="97">
        <v>40000651</v>
      </c>
      <c r="J444" s="91" t="s">
        <v>167</v>
      </c>
      <c r="K444" s="94">
        <v>1284.32</v>
      </c>
      <c r="L444" s="104">
        <f t="shared" si="54"/>
        <v>4</v>
      </c>
      <c r="M444" s="105" t="str">
        <f t="shared" si="55"/>
        <v>T2</v>
      </c>
      <c r="N444" s="93">
        <f t="shared" si="56"/>
        <v>32</v>
      </c>
      <c r="O444" s="106">
        <f t="shared" si="57"/>
        <v>41098.239999999998</v>
      </c>
      <c r="P444" s="93" t="str">
        <f t="shared" si="58"/>
        <v>Fora Periode Legal</v>
      </c>
      <c r="Q444" s="93" t="str">
        <f t="shared" si="59"/>
        <v>T2 - Fora Periode Legal</v>
      </c>
      <c r="R444" s="93" t="str">
        <f t="shared" si="60"/>
        <v>T2 - Import Total</v>
      </c>
      <c r="S444" s="110">
        <f t="shared" si="62"/>
        <v>0.16823963130773151</v>
      </c>
      <c r="T444" s="107">
        <f t="shared" si="61"/>
        <v>1</v>
      </c>
      <c r="V444" s="91"/>
      <c r="W444" s="91"/>
      <c r="X444" s="91"/>
      <c r="Y444" s="91"/>
      <c r="Z444" s="91"/>
      <c r="AA444" s="91"/>
    </row>
    <row r="445" spans="3:27" x14ac:dyDescent="0.25">
      <c r="C445" s="95">
        <v>43539</v>
      </c>
      <c r="D445" s="95">
        <v>43571</v>
      </c>
      <c r="E445" s="91"/>
      <c r="F445" s="91">
        <v>3647</v>
      </c>
      <c r="G445" s="91"/>
      <c r="H445" s="96" t="s">
        <v>960</v>
      </c>
      <c r="I445" s="97">
        <v>41007440</v>
      </c>
      <c r="J445" s="91" t="s">
        <v>40</v>
      </c>
      <c r="K445" s="94">
        <v>113.85</v>
      </c>
      <c r="L445" s="104">
        <f t="shared" si="54"/>
        <v>4</v>
      </c>
      <c r="M445" s="105" t="str">
        <f t="shared" si="55"/>
        <v>T2</v>
      </c>
      <c r="N445" s="93">
        <f t="shared" si="56"/>
        <v>32</v>
      </c>
      <c r="O445" s="106">
        <f t="shared" si="57"/>
        <v>3643.2</v>
      </c>
      <c r="P445" s="93" t="str">
        <f t="shared" si="58"/>
        <v>Fora Periode Legal</v>
      </c>
      <c r="Q445" s="93" t="str">
        <f t="shared" si="59"/>
        <v>T2 - Fora Periode Legal</v>
      </c>
      <c r="R445" s="93" t="str">
        <f t="shared" si="60"/>
        <v>T2 - Import Total</v>
      </c>
      <c r="S445" s="110">
        <f t="shared" si="62"/>
        <v>1.4913792531756283E-2</v>
      </c>
      <c r="T445" s="107">
        <f t="shared" si="61"/>
        <v>1</v>
      </c>
      <c r="V445" s="91"/>
      <c r="W445" s="91"/>
      <c r="X445" s="91"/>
      <c r="Y445" s="91"/>
      <c r="Z445" s="91"/>
      <c r="AA445" s="91"/>
    </row>
    <row r="446" spans="3:27" x14ac:dyDescent="0.25">
      <c r="C446" s="95">
        <v>43539</v>
      </c>
      <c r="D446" s="95">
        <v>43571</v>
      </c>
      <c r="E446" s="91"/>
      <c r="F446" s="91">
        <v>3642</v>
      </c>
      <c r="G446" s="91"/>
      <c r="H446" s="96" t="s">
        <v>961</v>
      </c>
      <c r="I446" s="97">
        <v>41002895</v>
      </c>
      <c r="J446" s="91" t="s">
        <v>211</v>
      </c>
      <c r="K446" s="94">
        <v>363</v>
      </c>
      <c r="L446" s="104">
        <f t="shared" si="54"/>
        <v>4</v>
      </c>
      <c r="M446" s="105" t="str">
        <f t="shared" si="55"/>
        <v>T2</v>
      </c>
      <c r="N446" s="93">
        <f t="shared" si="56"/>
        <v>32</v>
      </c>
      <c r="O446" s="106">
        <f t="shared" si="57"/>
        <v>11616</v>
      </c>
      <c r="P446" s="93" t="str">
        <f t="shared" si="58"/>
        <v>Fora Periode Legal</v>
      </c>
      <c r="Q446" s="93" t="str">
        <f t="shared" si="59"/>
        <v>T2 - Fora Periode Legal</v>
      </c>
      <c r="R446" s="93" t="str">
        <f t="shared" si="60"/>
        <v>T2 - Import Total</v>
      </c>
      <c r="S446" s="110">
        <f t="shared" si="62"/>
        <v>4.7551222565020042E-2</v>
      </c>
      <c r="T446" s="107">
        <f t="shared" si="61"/>
        <v>1</v>
      </c>
      <c r="V446" s="91"/>
      <c r="W446" s="91"/>
      <c r="X446" s="91"/>
      <c r="Y446" s="91"/>
      <c r="Z446" s="91"/>
      <c r="AA446" s="91"/>
    </row>
    <row r="447" spans="3:27" x14ac:dyDescent="0.25">
      <c r="C447" s="95">
        <v>43539</v>
      </c>
      <c r="D447" s="95">
        <v>43571</v>
      </c>
      <c r="E447" s="91"/>
      <c r="F447" s="91">
        <v>3633</v>
      </c>
      <c r="G447" s="91"/>
      <c r="H447" s="96" t="s">
        <v>962</v>
      </c>
      <c r="I447" s="97">
        <v>41002895</v>
      </c>
      <c r="J447" s="91" t="s">
        <v>211</v>
      </c>
      <c r="K447" s="94">
        <v>312.54000000000002</v>
      </c>
      <c r="L447" s="104">
        <f t="shared" si="54"/>
        <v>4</v>
      </c>
      <c r="M447" s="105" t="str">
        <f t="shared" si="55"/>
        <v>T2</v>
      </c>
      <c r="N447" s="93">
        <f t="shared" si="56"/>
        <v>32</v>
      </c>
      <c r="O447" s="106">
        <f t="shared" si="57"/>
        <v>10001.280000000001</v>
      </c>
      <c r="P447" s="93" t="str">
        <f t="shared" si="58"/>
        <v>Fora Periode Legal</v>
      </c>
      <c r="Q447" s="93" t="str">
        <f t="shared" si="59"/>
        <v>T2 - Fora Periode Legal</v>
      </c>
      <c r="R447" s="93" t="str">
        <f t="shared" si="60"/>
        <v>T2 - Import Total</v>
      </c>
      <c r="S447" s="110">
        <f t="shared" si="62"/>
        <v>4.09412096431718E-2</v>
      </c>
      <c r="T447" s="107">
        <f t="shared" si="61"/>
        <v>1</v>
      </c>
      <c r="V447" s="91"/>
      <c r="W447" s="91"/>
      <c r="X447" s="91"/>
      <c r="Y447" s="91"/>
      <c r="Z447" s="91"/>
      <c r="AA447" s="91"/>
    </row>
    <row r="448" spans="3:27" x14ac:dyDescent="0.25">
      <c r="C448" s="95">
        <v>43539</v>
      </c>
      <c r="D448" s="95">
        <v>43571</v>
      </c>
      <c r="E448" s="91"/>
      <c r="F448" s="91">
        <v>3645</v>
      </c>
      <c r="G448" s="91"/>
      <c r="H448" s="96" t="s">
        <v>963</v>
      </c>
      <c r="I448" s="97">
        <v>41006850</v>
      </c>
      <c r="J448" s="91" t="s">
        <v>25</v>
      </c>
      <c r="K448" s="94">
        <v>419.54</v>
      </c>
      <c r="L448" s="104">
        <f t="shared" si="54"/>
        <v>4</v>
      </c>
      <c r="M448" s="105" t="str">
        <f t="shared" si="55"/>
        <v>T2</v>
      </c>
      <c r="N448" s="93">
        <f t="shared" si="56"/>
        <v>32</v>
      </c>
      <c r="O448" s="106">
        <f t="shared" si="57"/>
        <v>13425.28</v>
      </c>
      <c r="P448" s="93" t="str">
        <f t="shared" si="58"/>
        <v>Fora Periode Legal</v>
      </c>
      <c r="Q448" s="93" t="str">
        <f t="shared" si="59"/>
        <v>T2 - Fora Periode Legal</v>
      </c>
      <c r="R448" s="93" t="str">
        <f t="shared" si="60"/>
        <v>T2 - Import Total</v>
      </c>
      <c r="S448" s="110">
        <f t="shared" si="62"/>
        <v>5.4957685716056498E-2</v>
      </c>
      <c r="T448" s="107">
        <f t="shared" si="61"/>
        <v>1</v>
      </c>
      <c r="V448" s="91"/>
      <c r="W448" s="91"/>
      <c r="X448" s="91"/>
      <c r="Y448" s="91"/>
      <c r="Z448" s="91"/>
      <c r="AA448" s="91"/>
    </row>
    <row r="449" spans="3:27" x14ac:dyDescent="0.25">
      <c r="C449" s="95">
        <v>43539</v>
      </c>
      <c r="D449" s="95">
        <v>43571</v>
      </c>
      <c r="E449" s="91"/>
      <c r="F449" s="91">
        <v>3639</v>
      </c>
      <c r="G449" s="91"/>
      <c r="H449" s="96" t="s">
        <v>964</v>
      </c>
      <c r="I449" s="97">
        <v>41008099</v>
      </c>
      <c r="J449" s="91" t="s">
        <v>27</v>
      </c>
      <c r="K449" s="94">
        <v>312.87</v>
      </c>
      <c r="L449" s="104">
        <f t="shared" si="54"/>
        <v>4</v>
      </c>
      <c r="M449" s="105" t="str">
        <f t="shared" si="55"/>
        <v>T2</v>
      </c>
      <c r="N449" s="93">
        <f t="shared" si="56"/>
        <v>32</v>
      </c>
      <c r="O449" s="106">
        <f t="shared" si="57"/>
        <v>10011.84</v>
      </c>
      <c r="P449" s="93" t="str">
        <f t="shared" si="58"/>
        <v>Fora Periode Legal</v>
      </c>
      <c r="Q449" s="93" t="str">
        <f t="shared" si="59"/>
        <v>T2 - Fora Periode Legal</v>
      </c>
      <c r="R449" s="93" t="str">
        <f t="shared" si="60"/>
        <v>T2 - Import Total</v>
      </c>
      <c r="S449" s="110">
        <f t="shared" si="62"/>
        <v>4.0984438027321816E-2</v>
      </c>
      <c r="T449" s="107">
        <f t="shared" si="61"/>
        <v>1</v>
      </c>
      <c r="V449" s="91"/>
      <c r="W449" s="91"/>
      <c r="X449" s="91"/>
      <c r="Y449" s="91"/>
      <c r="Z449" s="91"/>
      <c r="AA449" s="91"/>
    </row>
    <row r="450" spans="3:27" x14ac:dyDescent="0.25">
      <c r="C450" s="95">
        <v>43539</v>
      </c>
      <c r="D450" s="95">
        <v>43571</v>
      </c>
      <c r="E450" s="91"/>
      <c r="F450" s="91">
        <v>3640</v>
      </c>
      <c r="G450" s="91"/>
      <c r="H450" s="96" t="s">
        <v>965</v>
      </c>
      <c r="I450" s="97">
        <v>41008099</v>
      </c>
      <c r="J450" s="91" t="s">
        <v>27</v>
      </c>
      <c r="K450" s="94">
        <v>202.61</v>
      </c>
      <c r="L450" s="104">
        <f t="shared" si="54"/>
        <v>4</v>
      </c>
      <c r="M450" s="105" t="str">
        <f t="shared" si="55"/>
        <v>T2</v>
      </c>
      <c r="N450" s="93">
        <f t="shared" si="56"/>
        <v>32</v>
      </c>
      <c r="O450" s="106">
        <f t="shared" si="57"/>
        <v>6483.52</v>
      </c>
      <c r="P450" s="93" t="str">
        <f t="shared" si="58"/>
        <v>Fora Periode Legal</v>
      </c>
      <c r="Q450" s="93" t="str">
        <f t="shared" si="59"/>
        <v>T2 - Fora Periode Legal</v>
      </c>
      <c r="R450" s="93" t="str">
        <f t="shared" si="60"/>
        <v>T2 - Import Total</v>
      </c>
      <c r="S450" s="110">
        <f t="shared" si="62"/>
        <v>2.6540917917076339E-2</v>
      </c>
      <c r="T450" s="107">
        <f t="shared" si="61"/>
        <v>1</v>
      </c>
      <c r="V450" s="91"/>
      <c r="W450" s="91"/>
      <c r="X450" s="91"/>
      <c r="Y450" s="91"/>
      <c r="Z450" s="91"/>
      <c r="AA450" s="91"/>
    </row>
    <row r="451" spans="3:27" x14ac:dyDescent="0.25">
      <c r="C451" s="95">
        <v>43539</v>
      </c>
      <c r="D451" s="95">
        <v>43571</v>
      </c>
      <c r="E451" s="91"/>
      <c r="F451" s="91">
        <v>3627</v>
      </c>
      <c r="G451" s="91"/>
      <c r="H451" s="96" t="s">
        <v>966</v>
      </c>
      <c r="I451" s="97">
        <v>41001612</v>
      </c>
      <c r="J451" s="91" t="s">
        <v>47</v>
      </c>
      <c r="K451" s="94">
        <v>80.13</v>
      </c>
      <c r="L451" s="104">
        <f t="shared" si="54"/>
        <v>4</v>
      </c>
      <c r="M451" s="105" t="str">
        <f t="shared" si="55"/>
        <v>T2</v>
      </c>
      <c r="N451" s="93">
        <f t="shared" si="56"/>
        <v>32</v>
      </c>
      <c r="O451" s="106">
        <f t="shared" si="57"/>
        <v>2564.16</v>
      </c>
      <c r="P451" s="93" t="str">
        <f t="shared" si="58"/>
        <v>Fora Periode Legal</v>
      </c>
      <c r="Q451" s="93" t="str">
        <f t="shared" si="59"/>
        <v>T2 - Fora Periode Legal</v>
      </c>
      <c r="R451" s="93" t="str">
        <f t="shared" si="60"/>
        <v>T2 - Import Total</v>
      </c>
      <c r="S451" s="110">
        <f t="shared" si="62"/>
        <v>1.0496637642245331E-2</v>
      </c>
      <c r="T451" s="107">
        <f t="shared" si="61"/>
        <v>1</v>
      </c>
      <c r="V451" s="91"/>
      <c r="W451" s="91"/>
      <c r="X451" s="91"/>
      <c r="Y451" s="91"/>
      <c r="Z451" s="91"/>
      <c r="AA451" s="91"/>
    </row>
    <row r="452" spans="3:27" x14ac:dyDescent="0.25">
      <c r="C452" s="95">
        <v>43553</v>
      </c>
      <c r="D452" s="95">
        <v>43585</v>
      </c>
      <c r="E452" s="91"/>
      <c r="F452" s="91">
        <v>3886</v>
      </c>
      <c r="G452" s="91"/>
      <c r="H452" s="96" t="s">
        <v>967</v>
      </c>
      <c r="I452" s="97">
        <v>40001550</v>
      </c>
      <c r="J452" s="91" t="s">
        <v>21</v>
      </c>
      <c r="K452" s="94">
        <v>135.72999999999999</v>
      </c>
      <c r="L452" s="104">
        <f t="shared" si="54"/>
        <v>4</v>
      </c>
      <c r="M452" s="105" t="str">
        <f t="shared" si="55"/>
        <v>T2</v>
      </c>
      <c r="N452" s="93">
        <f t="shared" si="56"/>
        <v>32</v>
      </c>
      <c r="O452" s="106">
        <f t="shared" si="57"/>
        <v>4343.3599999999997</v>
      </c>
      <c r="P452" s="93" t="str">
        <f t="shared" si="58"/>
        <v>Fora Periode Legal</v>
      </c>
      <c r="Q452" s="93" t="str">
        <f t="shared" si="59"/>
        <v>T2 - Fora Periode Legal</v>
      </c>
      <c r="R452" s="93" t="str">
        <f t="shared" si="60"/>
        <v>T2 - Import Total</v>
      </c>
      <c r="S452" s="110">
        <f t="shared" si="62"/>
        <v>1.7779965396005976E-2</v>
      </c>
      <c r="T452" s="107">
        <f t="shared" si="61"/>
        <v>1</v>
      </c>
      <c r="V452" s="91"/>
      <c r="W452" s="91"/>
      <c r="X452" s="91"/>
      <c r="Y452" s="91"/>
      <c r="Z452" s="91"/>
      <c r="AA452" s="91"/>
    </row>
    <row r="453" spans="3:27" x14ac:dyDescent="0.25">
      <c r="C453" s="95">
        <v>43553</v>
      </c>
      <c r="D453" s="95">
        <v>43585</v>
      </c>
      <c r="E453" s="91"/>
      <c r="F453" s="91">
        <v>3889</v>
      </c>
      <c r="G453" s="91"/>
      <c r="H453" s="96" t="s">
        <v>968</v>
      </c>
      <c r="I453" s="97">
        <v>41002375</v>
      </c>
      <c r="J453" s="91" t="s">
        <v>32</v>
      </c>
      <c r="K453" s="94">
        <v>104.31</v>
      </c>
      <c r="L453" s="104">
        <f t="shared" si="54"/>
        <v>4</v>
      </c>
      <c r="M453" s="105" t="str">
        <f t="shared" si="55"/>
        <v>T2</v>
      </c>
      <c r="N453" s="93">
        <f t="shared" si="56"/>
        <v>32</v>
      </c>
      <c r="O453" s="106">
        <f t="shared" si="57"/>
        <v>3337.92</v>
      </c>
      <c r="P453" s="93" t="str">
        <f t="shared" si="58"/>
        <v>Fora Periode Legal</v>
      </c>
      <c r="Q453" s="93" t="str">
        <f t="shared" si="59"/>
        <v>T2 - Fora Periode Legal</v>
      </c>
      <c r="R453" s="93" t="str">
        <f t="shared" si="60"/>
        <v>T2 - Import Total</v>
      </c>
      <c r="S453" s="110">
        <f t="shared" si="62"/>
        <v>1.3664099244510303E-2</v>
      </c>
      <c r="T453" s="107">
        <f t="shared" si="61"/>
        <v>1</v>
      </c>
      <c r="V453" s="91"/>
      <c r="W453" s="91"/>
      <c r="X453" s="91"/>
      <c r="Y453" s="91"/>
      <c r="Z453" s="91"/>
      <c r="AA453" s="91"/>
    </row>
    <row r="454" spans="3:27" x14ac:dyDescent="0.25">
      <c r="C454" s="95">
        <v>43553</v>
      </c>
      <c r="D454" s="95">
        <v>43585</v>
      </c>
      <c r="E454" s="91"/>
      <c r="F454" s="91">
        <v>3857</v>
      </c>
      <c r="G454" s="91"/>
      <c r="H454" s="96" t="s">
        <v>969</v>
      </c>
      <c r="I454" s="97">
        <v>41000312</v>
      </c>
      <c r="J454" s="91" t="s">
        <v>970</v>
      </c>
      <c r="K454" s="94">
        <v>2541</v>
      </c>
      <c r="L454" s="104">
        <f t="shared" si="54"/>
        <v>4</v>
      </c>
      <c r="M454" s="105" t="str">
        <f t="shared" si="55"/>
        <v>T2</v>
      </c>
      <c r="N454" s="93">
        <f t="shared" si="56"/>
        <v>32</v>
      </c>
      <c r="O454" s="106">
        <f t="shared" si="57"/>
        <v>81312</v>
      </c>
      <c r="P454" s="93" t="str">
        <f t="shared" si="58"/>
        <v>Fora Periode Legal</v>
      </c>
      <c r="Q454" s="93" t="str">
        <f t="shared" si="59"/>
        <v>T2 - Fora Periode Legal</v>
      </c>
      <c r="R454" s="93" t="str">
        <f t="shared" si="60"/>
        <v>T2 - Import Total</v>
      </c>
      <c r="S454" s="110">
        <f t="shared" si="62"/>
        <v>0.3328585579551403</v>
      </c>
      <c r="T454" s="107">
        <f t="shared" si="61"/>
        <v>1</v>
      </c>
      <c r="V454" s="91"/>
      <c r="W454" s="91"/>
      <c r="X454" s="91"/>
      <c r="Y454" s="91"/>
      <c r="Z454" s="91"/>
      <c r="AA454" s="91"/>
    </row>
    <row r="455" spans="3:27" x14ac:dyDescent="0.25">
      <c r="C455" s="95">
        <v>43553</v>
      </c>
      <c r="D455" s="95">
        <v>43585</v>
      </c>
      <c r="E455" s="91"/>
      <c r="F455" s="91">
        <v>3891</v>
      </c>
      <c r="G455" s="91"/>
      <c r="H455" s="96" t="s">
        <v>971</v>
      </c>
      <c r="I455" s="97">
        <v>40002800</v>
      </c>
      <c r="J455" s="91" t="s">
        <v>37</v>
      </c>
      <c r="K455" s="94">
        <v>132.91</v>
      </c>
      <c r="L455" s="104">
        <f t="shared" ref="L455:L518" si="63">IF(D455="","",MONTH(D455))</f>
        <v>4</v>
      </c>
      <c r="M455" s="105" t="str">
        <f t="shared" ref="M455:M518" si="64">IF(L455="","",VLOOKUP(L455,$AJ$8:$AK$19,2,FALSE))</f>
        <v>T2</v>
      </c>
      <c r="N455" s="93">
        <f t="shared" ref="N455:N518" si="65">IF(D455="",0,D455-C455)</f>
        <v>32</v>
      </c>
      <c r="O455" s="106">
        <f t="shared" ref="O455:O518" si="66">K455*N455</f>
        <v>4253.12</v>
      </c>
      <c r="P455" s="93" t="str">
        <f t="shared" ref="P455:P518" si="67">IF(N455&lt;=30,"Dins Periode Legal","Fora Periode Legal")</f>
        <v>Fora Periode Legal</v>
      </c>
      <c r="Q455" s="93" t="str">
        <f t="shared" ref="Q455:Q518" si="68">CONCATENATE($M455," - ",P455)</f>
        <v>T2 - Fora Periode Legal</v>
      </c>
      <c r="R455" s="93" t="str">
        <f t="shared" ref="R455:R518" si="69">CONCATENATE($M455," - Import Total")</f>
        <v>T2 - Import Total</v>
      </c>
      <c r="S455" s="110">
        <f t="shared" si="62"/>
        <v>1.7410559204178548E-2</v>
      </c>
      <c r="T455" s="107">
        <f t="shared" ref="T455:T518" si="70">IF(L455="",0,1)</f>
        <v>1</v>
      </c>
      <c r="V455" s="91"/>
      <c r="W455" s="91"/>
      <c r="X455" s="91"/>
      <c r="Y455" s="91"/>
      <c r="Z455" s="91"/>
      <c r="AA455" s="91"/>
    </row>
    <row r="456" spans="3:27" x14ac:dyDescent="0.25">
      <c r="C456" s="95">
        <v>43553</v>
      </c>
      <c r="D456" s="95">
        <v>43585</v>
      </c>
      <c r="E456" s="91"/>
      <c r="F456" s="91">
        <v>3863</v>
      </c>
      <c r="G456" s="91"/>
      <c r="H456" s="96" t="s">
        <v>972</v>
      </c>
      <c r="I456" s="97">
        <v>40000308</v>
      </c>
      <c r="J456" s="91" t="s">
        <v>95</v>
      </c>
      <c r="K456" s="94">
        <v>657.8</v>
      </c>
      <c r="L456" s="104">
        <f t="shared" si="63"/>
        <v>4</v>
      </c>
      <c r="M456" s="105" t="str">
        <f t="shared" si="64"/>
        <v>T2</v>
      </c>
      <c r="N456" s="93">
        <f t="shared" si="65"/>
        <v>32</v>
      </c>
      <c r="O456" s="106">
        <f t="shared" si="66"/>
        <v>21049.599999999999</v>
      </c>
      <c r="P456" s="93" t="str">
        <f t="shared" si="67"/>
        <v>Fora Periode Legal</v>
      </c>
      <c r="Q456" s="93" t="str">
        <f t="shared" si="68"/>
        <v>T2 - Fora Periode Legal</v>
      </c>
      <c r="R456" s="93" t="str">
        <f t="shared" si="69"/>
        <v>T2 - Import Total</v>
      </c>
      <c r="S456" s="110">
        <f t="shared" ref="S456:S519" si="71">IF(M456="",0,K456/(VLOOKUP(R456,$X$9:$Y$27,2,FALSE))*N456)</f>
        <v>8.6168579072369647E-2</v>
      </c>
      <c r="T456" s="107">
        <f t="shared" si="70"/>
        <v>1</v>
      </c>
      <c r="V456" s="91"/>
      <c r="W456" s="91"/>
      <c r="X456" s="91"/>
      <c r="Y456" s="91"/>
      <c r="Z456" s="91"/>
      <c r="AA456" s="91"/>
    </row>
    <row r="457" spans="3:27" x14ac:dyDescent="0.25">
      <c r="C457" s="95">
        <v>43556</v>
      </c>
      <c r="D457" s="95">
        <v>43588</v>
      </c>
      <c r="E457" s="91"/>
      <c r="F457" s="91">
        <v>4451</v>
      </c>
      <c r="G457" s="91"/>
      <c r="H457" s="96" t="s">
        <v>973</v>
      </c>
      <c r="I457" s="97">
        <v>41002565</v>
      </c>
      <c r="J457" s="91" t="s">
        <v>809</v>
      </c>
      <c r="K457" s="94">
        <v>58.77</v>
      </c>
      <c r="L457" s="104">
        <f t="shared" si="63"/>
        <v>5</v>
      </c>
      <c r="M457" s="105" t="str">
        <f t="shared" si="64"/>
        <v>T2</v>
      </c>
      <c r="N457" s="93">
        <f t="shared" si="65"/>
        <v>32</v>
      </c>
      <c r="O457" s="106">
        <f t="shared" si="66"/>
        <v>1880.64</v>
      </c>
      <c r="P457" s="93" t="str">
        <f t="shared" si="67"/>
        <v>Fora Periode Legal</v>
      </c>
      <c r="Q457" s="93" t="str">
        <f t="shared" si="68"/>
        <v>T2 - Fora Periode Legal</v>
      </c>
      <c r="R457" s="93" t="str">
        <f t="shared" si="69"/>
        <v>T2 - Import Total</v>
      </c>
      <c r="S457" s="110">
        <f t="shared" si="71"/>
        <v>7.6985822318077898E-3</v>
      </c>
      <c r="T457" s="107">
        <f t="shared" si="70"/>
        <v>1</v>
      </c>
      <c r="V457" s="91"/>
      <c r="W457" s="91"/>
      <c r="X457" s="91"/>
      <c r="Y457" s="91"/>
      <c r="Z457" s="91"/>
      <c r="AA457" s="91"/>
    </row>
    <row r="458" spans="3:27" x14ac:dyDescent="0.25">
      <c r="C458" s="95">
        <v>43556</v>
      </c>
      <c r="D458" s="95">
        <v>43588</v>
      </c>
      <c r="E458" s="91"/>
      <c r="F458" s="91">
        <v>4450</v>
      </c>
      <c r="G458" s="91"/>
      <c r="H458" s="96" t="s">
        <v>974</v>
      </c>
      <c r="I458" s="97">
        <v>41002565</v>
      </c>
      <c r="J458" s="91" t="s">
        <v>809</v>
      </c>
      <c r="K458" s="94">
        <v>49</v>
      </c>
      <c r="L458" s="104">
        <f t="shared" si="63"/>
        <v>5</v>
      </c>
      <c r="M458" s="105" t="str">
        <f t="shared" si="64"/>
        <v>T2</v>
      </c>
      <c r="N458" s="93">
        <f t="shared" si="65"/>
        <v>32</v>
      </c>
      <c r="O458" s="106">
        <f t="shared" si="66"/>
        <v>1568</v>
      </c>
      <c r="P458" s="93" t="str">
        <f t="shared" si="67"/>
        <v>Fora Periode Legal</v>
      </c>
      <c r="Q458" s="93" t="str">
        <f t="shared" si="68"/>
        <v>T2 - Fora Periode Legal</v>
      </c>
      <c r="R458" s="93" t="str">
        <f t="shared" si="69"/>
        <v>T2 - Import Total</v>
      </c>
      <c r="S458" s="110">
        <f t="shared" si="71"/>
        <v>6.4187600707602804E-3</v>
      </c>
      <c r="T458" s="107">
        <f t="shared" si="70"/>
        <v>1</v>
      </c>
      <c r="V458" s="91"/>
      <c r="W458" s="91"/>
      <c r="X458" s="91"/>
      <c r="Y458" s="91"/>
      <c r="Z458" s="91"/>
      <c r="AA458" s="91"/>
    </row>
    <row r="459" spans="3:27" x14ac:dyDescent="0.25">
      <c r="C459" s="95">
        <v>43559</v>
      </c>
      <c r="D459" s="95">
        <v>43591</v>
      </c>
      <c r="E459" s="91"/>
      <c r="F459" s="91">
        <v>4459</v>
      </c>
      <c r="G459" s="91"/>
      <c r="H459" s="96">
        <v>5619006644</v>
      </c>
      <c r="I459" s="97">
        <v>41006450</v>
      </c>
      <c r="J459" s="91" t="s">
        <v>14</v>
      </c>
      <c r="K459" s="94">
        <v>1965.03</v>
      </c>
      <c r="L459" s="104">
        <f t="shared" si="63"/>
        <v>5</v>
      </c>
      <c r="M459" s="105" t="str">
        <f t="shared" si="64"/>
        <v>T2</v>
      </c>
      <c r="N459" s="93">
        <f t="shared" si="65"/>
        <v>32</v>
      </c>
      <c r="O459" s="106">
        <f t="shared" si="66"/>
        <v>62880.959999999999</v>
      </c>
      <c r="P459" s="93" t="str">
        <f t="shared" si="67"/>
        <v>Fora Periode Legal</v>
      </c>
      <c r="Q459" s="93" t="str">
        <f t="shared" si="68"/>
        <v>T2 - Fora Periode Legal</v>
      </c>
      <c r="R459" s="93" t="str">
        <f t="shared" si="69"/>
        <v>T2 - Import Total</v>
      </c>
      <c r="S459" s="110">
        <f t="shared" si="71"/>
        <v>0.25740930820094027</v>
      </c>
      <c r="T459" s="107">
        <f t="shared" si="70"/>
        <v>1</v>
      </c>
      <c r="V459" s="91"/>
      <c r="W459" s="91"/>
      <c r="X459" s="91"/>
      <c r="Y459" s="91"/>
      <c r="Z459" s="91"/>
      <c r="AA459" s="91"/>
    </row>
    <row r="460" spans="3:27" x14ac:dyDescent="0.25">
      <c r="C460" s="95">
        <v>43585</v>
      </c>
      <c r="D460" s="95">
        <v>43617</v>
      </c>
      <c r="E460" s="91"/>
      <c r="F460" s="91">
        <v>5408</v>
      </c>
      <c r="G460" s="91"/>
      <c r="H460" s="96" t="s">
        <v>975</v>
      </c>
      <c r="I460" s="97">
        <v>41007660</v>
      </c>
      <c r="J460" s="91" t="s">
        <v>142</v>
      </c>
      <c r="K460" s="94">
        <v>35.92</v>
      </c>
      <c r="L460" s="104">
        <f t="shared" si="63"/>
        <v>6</v>
      </c>
      <c r="M460" s="105" t="str">
        <f t="shared" si="64"/>
        <v>T2</v>
      </c>
      <c r="N460" s="93">
        <f t="shared" si="65"/>
        <v>32</v>
      </c>
      <c r="O460" s="106">
        <f t="shared" si="66"/>
        <v>1149.44</v>
      </c>
      <c r="P460" s="93" t="str">
        <f t="shared" si="67"/>
        <v>Fora Periode Legal</v>
      </c>
      <c r="Q460" s="93" t="str">
        <f t="shared" si="68"/>
        <v>T2 - Fora Periode Legal</v>
      </c>
      <c r="R460" s="93" t="str">
        <f t="shared" si="69"/>
        <v>T2 - Import Total</v>
      </c>
      <c r="S460" s="110">
        <f t="shared" si="71"/>
        <v>4.7053441171777408E-3</v>
      </c>
      <c r="T460" s="107">
        <f t="shared" si="70"/>
        <v>1</v>
      </c>
      <c r="V460" s="91"/>
      <c r="W460" s="91"/>
      <c r="X460" s="91"/>
      <c r="Y460" s="91"/>
      <c r="Z460" s="91"/>
      <c r="AA460" s="91"/>
    </row>
    <row r="461" spans="3:27" x14ac:dyDescent="0.25">
      <c r="C461" s="95">
        <v>43601</v>
      </c>
      <c r="D461" s="95">
        <v>43633</v>
      </c>
      <c r="E461" s="91"/>
      <c r="F461" s="91">
        <v>5649</v>
      </c>
      <c r="G461" s="91"/>
      <c r="H461" s="96" t="s">
        <v>976</v>
      </c>
      <c r="I461" s="97">
        <v>40002850</v>
      </c>
      <c r="J461" s="91" t="s">
        <v>150</v>
      </c>
      <c r="K461" s="94">
        <v>847.02</v>
      </c>
      <c r="L461" s="104">
        <f t="shared" si="63"/>
        <v>6</v>
      </c>
      <c r="M461" s="105" t="str">
        <f t="shared" si="64"/>
        <v>T2</v>
      </c>
      <c r="N461" s="93">
        <f t="shared" si="65"/>
        <v>32</v>
      </c>
      <c r="O461" s="106">
        <f t="shared" si="66"/>
        <v>27104.639999999999</v>
      </c>
      <c r="P461" s="93" t="str">
        <f t="shared" si="67"/>
        <v>Fora Periode Legal</v>
      </c>
      <c r="Q461" s="93" t="str">
        <f t="shared" si="68"/>
        <v>T2 - Fora Periode Legal</v>
      </c>
      <c r="R461" s="93" t="str">
        <f t="shared" si="69"/>
        <v>T2 - Import Total</v>
      </c>
      <c r="S461" s="110">
        <f t="shared" si="71"/>
        <v>0.11095547255378312</v>
      </c>
      <c r="T461" s="107">
        <f t="shared" si="70"/>
        <v>1</v>
      </c>
      <c r="V461" s="91"/>
      <c r="W461" s="91"/>
      <c r="X461" s="91"/>
      <c r="Y461" s="91"/>
      <c r="Z461" s="91"/>
      <c r="AA461" s="91"/>
    </row>
    <row r="462" spans="3:27" x14ac:dyDescent="0.25">
      <c r="C462" s="95">
        <v>43601</v>
      </c>
      <c r="D462" s="95">
        <v>43633</v>
      </c>
      <c r="E462" s="91"/>
      <c r="F462" s="91">
        <v>5628</v>
      </c>
      <c r="G462" s="91"/>
      <c r="H462" s="96" t="s">
        <v>977</v>
      </c>
      <c r="I462" s="97">
        <v>41006850</v>
      </c>
      <c r="J462" s="91" t="s">
        <v>25</v>
      </c>
      <c r="K462" s="94">
        <v>453.94</v>
      </c>
      <c r="L462" s="104">
        <f t="shared" si="63"/>
        <v>6</v>
      </c>
      <c r="M462" s="105" t="str">
        <f t="shared" si="64"/>
        <v>T2</v>
      </c>
      <c r="N462" s="93">
        <f t="shared" si="65"/>
        <v>32</v>
      </c>
      <c r="O462" s="106">
        <f t="shared" si="66"/>
        <v>14526.08</v>
      </c>
      <c r="P462" s="93" t="str">
        <f t="shared" si="67"/>
        <v>Fora Periode Legal</v>
      </c>
      <c r="Q462" s="93" t="str">
        <f t="shared" si="68"/>
        <v>T2 - Fora Periode Legal</v>
      </c>
      <c r="R462" s="93" t="str">
        <f t="shared" si="69"/>
        <v>T2 - Import Total</v>
      </c>
      <c r="S462" s="110">
        <f t="shared" si="71"/>
        <v>5.9463917275937181E-2</v>
      </c>
      <c r="T462" s="107">
        <f t="shared" si="70"/>
        <v>1</v>
      </c>
      <c r="V462" s="91"/>
      <c r="W462" s="91"/>
      <c r="X462" s="91"/>
      <c r="Y462" s="91"/>
      <c r="Z462" s="91"/>
      <c r="AA462" s="91"/>
    </row>
    <row r="463" spans="3:27" x14ac:dyDescent="0.25">
      <c r="C463" s="95">
        <v>43601</v>
      </c>
      <c r="D463" s="95">
        <v>43633</v>
      </c>
      <c r="E463" s="91"/>
      <c r="F463" s="91">
        <v>5629</v>
      </c>
      <c r="G463" s="91"/>
      <c r="H463" s="96" t="s">
        <v>978</v>
      </c>
      <c r="I463" s="97">
        <v>41002511</v>
      </c>
      <c r="J463" s="91" t="s">
        <v>205</v>
      </c>
      <c r="K463" s="94">
        <v>100.07</v>
      </c>
      <c r="L463" s="104">
        <f t="shared" si="63"/>
        <v>6</v>
      </c>
      <c r="M463" s="105" t="str">
        <f t="shared" si="64"/>
        <v>T2</v>
      </c>
      <c r="N463" s="93">
        <f t="shared" si="65"/>
        <v>32</v>
      </c>
      <c r="O463" s="106">
        <f t="shared" si="66"/>
        <v>3202.24</v>
      </c>
      <c r="P463" s="93" t="str">
        <f t="shared" si="67"/>
        <v>Fora Periode Legal</v>
      </c>
      <c r="Q463" s="93" t="str">
        <f t="shared" si="68"/>
        <v>T2 - Fora Periode Legal</v>
      </c>
      <c r="R463" s="93" t="str">
        <f t="shared" si="69"/>
        <v>T2 - Import Total</v>
      </c>
      <c r="S463" s="110">
        <f t="shared" si="71"/>
        <v>1.3108680005734312E-2</v>
      </c>
      <c r="T463" s="107">
        <f t="shared" si="70"/>
        <v>1</v>
      </c>
      <c r="V463" s="91"/>
      <c r="W463" s="91"/>
      <c r="X463" s="91"/>
      <c r="Y463" s="91"/>
      <c r="Z463" s="91"/>
      <c r="AA463" s="91"/>
    </row>
    <row r="464" spans="3:27" x14ac:dyDescent="0.25">
      <c r="C464" s="95">
        <v>43523</v>
      </c>
      <c r="D464" s="95">
        <v>43556</v>
      </c>
      <c r="E464" s="91"/>
      <c r="F464" s="91">
        <v>3304</v>
      </c>
      <c r="G464" s="91"/>
      <c r="H464" s="96" t="s">
        <v>979</v>
      </c>
      <c r="I464" s="97">
        <v>40001400</v>
      </c>
      <c r="J464" s="91" t="s">
        <v>36</v>
      </c>
      <c r="K464" s="94">
        <v>555.73</v>
      </c>
      <c r="L464" s="104">
        <f t="shared" si="63"/>
        <v>4</v>
      </c>
      <c r="M464" s="105" t="str">
        <f t="shared" si="64"/>
        <v>T2</v>
      </c>
      <c r="N464" s="93">
        <f t="shared" si="65"/>
        <v>33</v>
      </c>
      <c r="O464" s="106">
        <f t="shared" si="66"/>
        <v>18339.09</v>
      </c>
      <c r="P464" s="93" t="str">
        <f t="shared" si="67"/>
        <v>Fora Periode Legal</v>
      </c>
      <c r="Q464" s="93" t="str">
        <f t="shared" si="68"/>
        <v>T2 - Fora Periode Legal</v>
      </c>
      <c r="R464" s="93" t="str">
        <f t="shared" si="69"/>
        <v>T2 - Import Total</v>
      </c>
      <c r="S464" s="110">
        <f t="shared" si="71"/>
        <v>7.5072843511530069E-2</v>
      </c>
      <c r="T464" s="107">
        <f t="shared" si="70"/>
        <v>1</v>
      </c>
      <c r="V464" s="91"/>
      <c r="W464" s="91"/>
      <c r="X464" s="91"/>
      <c r="Y464" s="91"/>
      <c r="Z464" s="91"/>
      <c r="AA464" s="91"/>
    </row>
    <row r="465" spans="3:27" x14ac:dyDescent="0.25">
      <c r="C465" s="95">
        <v>43523</v>
      </c>
      <c r="D465" s="95">
        <v>43556</v>
      </c>
      <c r="E465" s="91"/>
      <c r="F465" s="91">
        <v>3310</v>
      </c>
      <c r="G465" s="91"/>
      <c r="H465" s="96" t="s">
        <v>980</v>
      </c>
      <c r="I465" s="97">
        <v>41002565</v>
      </c>
      <c r="J465" s="91" t="s">
        <v>809</v>
      </c>
      <c r="K465" s="94">
        <v>4055.13</v>
      </c>
      <c r="L465" s="104">
        <f t="shared" si="63"/>
        <v>4</v>
      </c>
      <c r="M465" s="105" t="str">
        <f t="shared" si="64"/>
        <v>T2</v>
      </c>
      <c r="N465" s="93">
        <f t="shared" si="65"/>
        <v>33</v>
      </c>
      <c r="O465" s="106">
        <f t="shared" si="66"/>
        <v>133819.29</v>
      </c>
      <c r="P465" s="93" t="str">
        <f t="shared" si="67"/>
        <v>Fora Periode Legal</v>
      </c>
      <c r="Q465" s="93" t="str">
        <f t="shared" si="68"/>
        <v>T2 - Fora Periode Legal</v>
      </c>
      <c r="R465" s="93" t="str">
        <f t="shared" si="69"/>
        <v>T2 - Import Total</v>
      </c>
      <c r="S465" s="110">
        <f t="shared" si="71"/>
        <v>0.54780224193207305</v>
      </c>
      <c r="T465" s="107">
        <f t="shared" si="70"/>
        <v>1</v>
      </c>
      <c r="V465" s="91"/>
      <c r="W465" s="91"/>
      <c r="X465" s="91"/>
      <c r="Y465" s="91"/>
      <c r="Z465" s="91"/>
      <c r="AA465" s="91"/>
    </row>
    <row r="466" spans="3:27" x14ac:dyDescent="0.25">
      <c r="C466" s="95">
        <v>43538</v>
      </c>
      <c r="D466" s="95">
        <v>43571</v>
      </c>
      <c r="E466" s="91"/>
      <c r="F466" s="91">
        <v>3628</v>
      </c>
      <c r="G466" s="91"/>
      <c r="H466" s="96" t="s">
        <v>981</v>
      </c>
      <c r="I466" s="97">
        <v>41006850</v>
      </c>
      <c r="J466" s="91" t="s">
        <v>25</v>
      </c>
      <c r="K466" s="94">
        <v>299.20999999999998</v>
      </c>
      <c r="L466" s="104">
        <f t="shared" si="63"/>
        <v>4</v>
      </c>
      <c r="M466" s="105" t="str">
        <f t="shared" si="64"/>
        <v>T2</v>
      </c>
      <c r="N466" s="93">
        <f t="shared" si="65"/>
        <v>33</v>
      </c>
      <c r="O466" s="106">
        <f t="shared" si="66"/>
        <v>9873.9299999999985</v>
      </c>
      <c r="P466" s="93" t="str">
        <f t="shared" si="67"/>
        <v>Fora Periode Legal</v>
      </c>
      <c r="Q466" s="93" t="str">
        <f t="shared" si="68"/>
        <v>T2 - Fora Periode Legal</v>
      </c>
      <c r="R466" s="93" t="str">
        <f t="shared" si="69"/>
        <v>T2 - Import Total</v>
      </c>
      <c r="S466" s="110">
        <f t="shared" si="71"/>
        <v>4.0419890067271716E-2</v>
      </c>
      <c r="T466" s="107">
        <f t="shared" si="70"/>
        <v>1</v>
      </c>
      <c r="V466" s="91"/>
      <c r="W466" s="91"/>
      <c r="X466" s="91"/>
      <c r="Y466" s="91"/>
      <c r="Z466" s="91"/>
      <c r="AA466" s="91"/>
    </row>
    <row r="467" spans="3:27" x14ac:dyDescent="0.25">
      <c r="C467" s="95">
        <v>43552</v>
      </c>
      <c r="D467" s="95">
        <v>43585</v>
      </c>
      <c r="E467" s="91"/>
      <c r="F467" s="91">
        <v>3894</v>
      </c>
      <c r="G467" s="91"/>
      <c r="H467" s="96" t="s">
        <v>982</v>
      </c>
      <c r="I467" s="97">
        <v>40002160</v>
      </c>
      <c r="J467" s="91" t="s">
        <v>983</v>
      </c>
      <c r="K467" s="94">
        <v>1694</v>
      </c>
      <c r="L467" s="104">
        <f t="shared" si="63"/>
        <v>4</v>
      </c>
      <c r="M467" s="105" t="str">
        <f t="shared" si="64"/>
        <v>T2</v>
      </c>
      <c r="N467" s="93">
        <f t="shared" si="65"/>
        <v>33</v>
      </c>
      <c r="O467" s="106">
        <f t="shared" si="66"/>
        <v>55902</v>
      </c>
      <c r="P467" s="93" t="str">
        <f t="shared" si="67"/>
        <v>Fora Periode Legal</v>
      </c>
      <c r="Q467" s="93" t="str">
        <f t="shared" si="68"/>
        <v>T2 - Fora Periode Legal</v>
      </c>
      <c r="R467" s="93" t="str">
        <f t="shared" si="69"/>
        <v>T2 - Import Total</v>
      </c>
      <c r="S467" s="110">
        <f t="shared" si="71"/>
        <v>0.22884025859415894</v>
      </c>
      <c r="T467" s="107">
        <f t="shared" si="70"/>
        <v>1</v>
      </c>
      <c r="V467" s="91"/>
      <c r="W467" s="91"/>
      <c r="X467" s="91"/>
      <c r="Y467" s="91"/>
      <c r="Z467" s="91"/>
      <c r="AA467" s="91"/>
    </row>
    <row r="468" spans="3:27" x14ac:dyDescent="0.25">
      <c r="C468" s="95">
        <v>43568</v>
      </c>
      <c r="D468" s="95">
        <v>43601</v>
      </c>
      <c r="E468" s="91"/>
      <c r="F468" s="91">
        <v>4659</v>
      </c>
      <c r="G468" s="91"/>
      <c r="H468" s="96" t="s">
        <v>984</v>
      </c>
      <c r="I468" s="97">
        <v>41002511</v>
      </c>
      <c r="J468" s="91" t="s">
        <v>205</v>
      </c>
      <c r="K468" s="94">
        <v>281.16000000000003</v>
      </c>
      <c r="L468" s="104">
        <f t="shared" si="63"/>
        <v>5</v>
      </c>
      <c r="M468" s="105" t="str">
        <f t="shared" si="64"/>
        <v>T2</v>
      </c>
      <c r="N468" s="93">
        <f t="shared" si="65"/>
        <v>33</v>
      </c>
      <c r="O468" s="106">
        <f t="shared" si="66"/>
        <v>9278.2800000000007</v>
      </c>
      <c r="P468" s="93" t="str">
        <f t="shared" si="67"/>
        <v>Fora Periode Legal</v>
      </c>
      <c r="Q468" s="93" t="str">
        <f t="shared" si="68"/>
        <v>T2 - Fora Periode Legal</v>
      </c>
      <c r="R468" s="93" t="str">
        <f t="shared" si="69"/>
        <v>T2 - Import Total</v>
      </c>
      <c r="S468" s="110">
        <f t="shared" si="71"/>
        <v>3.7981539023809761E-2</v>
      </c>
      <c r="T468" s="107">
        <f t="shared" si="70"/>
        <v>1</v>
      </c>
      <c r="V468" s="91"/>
      <c r="W468" s="91"/>
      <c r="X468" s="91"/>
      <c r="Y468" s="91"/>
      <c r="Z468" s="91"/>
      <c r="AA468" s="91"/>
    </row>
    <row r="469" spans="3:27" x14ac:dyDescent="0.25">
      <c r="C469" s="95">
        <v>43600</v>
      </c>
      <c r="D469" s="95">
        <v>43633</v>
      </c>
      <c r="E469" s="91"/>
      <c r="F469" s="91">
        <v>5647</v>
      </c>
      <c r="G469" s="91"/>
      <c r="H469" s="96" t="s">
        <v>985</v>
      </c>
      <c r="I469" s="97">
        <v>41007450</v>
      </c>
      <c r="J469" s="91" t="s">
        <v>26</v>
      </c>
      <c r="K469" s="94">
        <v>523.69000000000005</v>
      </c>
      <c r="L469" s="104">
        <f t="shared" si="63"/>
        <v>6</v>
      </c>
      <c r="M469" s="105" t="str">
        <f t="shared" si="64"/>
        <v>T2</v>
      </c>
      <c r="N469" s="93">
        <f t="shared" si="65"/>
        <v>33</v>
      </c>
      <c r="O469" s="106">
        <f t="shared" si="66"/>
        <v>17281.77</v>
      </c>
      <c r="P469" s="93" t="str">
        <f t="shared" si="67"/>
        <v>Fora Periode Legal</v>
      </c>
      <c r="Q469" s="93" t="str">
        <f t="shared" si="68"/>
        <v>T2 - Fora Periode Legal</v>
      </c>
      <c r="R469" s="93" t="str">
        <f t="shared" si="69"/>
        <v>T2 - Import Total</v>
      </c>
      <c r="S469" s="110">
        <f t="shared" si="71"/>
        <v>7.0744601548509506E-2</v>
      </c>
      <c r="T469" s="107">
        <f t="shared" si="70"/>
        <v>1</v>
      </c>
      <c r="V469" s="91"/>
      <c r="W469" s="91"/>
      <c r="X469" s="91"/>
      <c r="Y469" s="91"/>
      <c r="Z469" s="91"/>
      <c r="AA469" s="91"/>
    </row>
    <row r="470" spans="3:27" x14ac:dyDescent="0.25">
      <c r="C470" s="95">
        <v>43600</v>
      </c>
      <c r="D470" s="95">
        <v>43633</v>
      </c>
      <c r="E470" s="91"/>
      <c r="F470" s="91">
        <v>5630</v>
      </c>
      <c r="G470" s="91"/>
      <c r="H470" s="96" t="s">
        <v>986</v>
      </c>
      <c r="I470" s="97">
        <v>40000651</v>
      </c>
      <c r="J470" s="91" t="s">
        <v>167</v>
      </c>
      <c r="K470" s="94">
        <v>1536.79</v>
      </c>
      <c r="L470" s="104">
        <f t="shared" si="63"/>
        <v>6</v>
      </c>
      <c r="M470" s="105" t="str">
        <f t="shared" si="64"/>
        <v>T2</v>
      </c>
      <c r="N470" s="93">
        <f t="shared" si="65"/>
        <v>33</v>
      </c>
      <c r="O470" s="106">
        <f t="shared" si="66"/>
        <v>50714.07</v>
      </c>
      <c r="P470" s="93" t="str">
        <f t="shared" si="67"/>
        <v>Fora Periode Legal</v>
      </c>
      <c r="Q470" s="93" t="str">
        <f t="shared" si="68"/>
        <v>T2 - Fora Periode Legal</v>
      </c>
      <c r="R470" s="93" t="str">
        <f t="shared" si="69"/>
        <v>T2 - Import Total</v>
      </c>
      <c r="S470" s="110">
        <f t="shared" si="71"/>
        <v>0.20760296399345779</v>
      </c>
      <c r="T470" s="107">
        <f t="shared" si="70"/>
        <v>1</v>
      </c>
      <c r="V470" s="91"/>
      <c r="W470" s="91"/>
      <c r="X470" s="91"/>
      <c r="Y470" s="91"/>
      <c r="Z470" s="91"/>
      <c r="AA470" s="91"/>
    </row>
    <row r="471" spans="3:27" x14ac:dyDescent="0.25">
      <c r="C471" s="95">
        <v>43600</v>
      </c>
      <c r="D471" s="95">
        <v>43633</v>
      </c>
      <c r="E471" s="91"/>
      <c r="F471" s="91">
        <v>5631</v>
      </c>
      <c r="G471" s="91"/>
      <c r="H471" s="96" t="s">
        <v>987</v>
      </c>
      <c r="I471" s="97">
        <v>40000650</v>
      </c>
      <c r="J471" s="91" t="s">
        <v>175</v>
      </c>
      <c r="K471" s="94">
        <v>210.69</v>
      </c>
      <c r="L471" s="104">
        <f t="shared" si="63"/>
        <v>6</v>
      </c>
      <c r="M471" s="105" t="str">
        <f t="shared" si="64"/>
        <v>T2</v>
      </c>
      <c r="N471" s="93">
        <f t="shared" si="65"/>
        <v>33</v>
      </c>
      <c r="O471" s="106">
        <f t="shared" si="66"/>
        <v>6952.7699999999995</v>
      </c>
      <c r="P471" s="93" t="str">
        <f t="shared" si="67"/>
        <v>Fora Periode Legal</v>
      </c>
      <c r="Q471" s="93" t="str">
        <f t="shared" si="68"/>
        <v>T2 - Fora Periode Legal</v>
      </c>
      <c r="R471" s="93" t="str">
        <f t="shared" si="69"/>
        <v>T2 - Import Total</v>
      </c>
      <c r="S471" s="110">
        <f t="shared" si="71"/>
        <v>2.8461838301772933E-2</v>
      </c>
      <c r="T471" s="107">
        <f t="shared" si="70"/>
        <v>1</v>
      </c>
      <c r="V471" s="91"/>
      <c r="W471" s="91"/>
      <c r="X471" s="91"/>
      <c r="Y471" s="91"/>
      <c r="Z471" s="91"/>
      <c r="AA471" s="91"/>
    </row>
    <row r="472" spans="3:27" x14ac:dyDescent="0.25">
      <c r="C472" s="95">
        <v>43600</v>
      </c>
      <c r="D472" s="95">
        <v>43633</v>
      </c>
      <c r="E472" s="91"/>
      <c r="F472" s="91">
        <v>5634</v>
      </c>
      <c r="G472" s="91"/>
      <c r="H472" s="96" t="s">
        <v>988</v>
      </c>
      <c r="I472" s="97">
        <v>40000100</v>
      </c>
      <c r="J472" s="91" t="s">
        <v>16</v>
      </c>
      <c r="K472" s="94">
        <v>120.84</v>
      </c>
      <c r="L472" s="104">
        <f t="shared" si="63"/>
        <v>6</v>
      </c>
      <c r="M472" s="105" t="str">
        <f t="shared" si="64"/>
        <v>T2</v>
      </c>
      <c r="N472" s="93">
        <f t="shared" si="65"/>
        <v>33</v>
      </c>
      <c r="O472" s="106">
        <f t="shared" si="66"/>
        <v>3987.7200000000003</v>
      </c>
      <c r="P472" s="93" t="str">
        <f t="shared" si="67"/>
        <v>Fora Periode Legal</v>
      </c>
      <c r="Q472" s="93" t="str">
        <f t="shared" si="68"/>
        <v>T2 - Fora Periode Legal</v>
      </c>
      <c r="R472" s="93" t="str">
        <f t="shared" si="69"/>
        <v>T2 - Import Total</v>
      </c>
      <c r="S472" s="110">
        <f t="shared" si="71"/>
        <v>1.632411856465063E-2</v>
      </c>
      <c r="T472" s="107">
        <f t="shared" si="70"/>
        <v>1</v>
      </c>
      <c r="V472" s="91"/>
      <c r="W472" s="91"/>
      <c r="X472" s="91"/>
      <c r="Y472" s="91"/>
      <c r="Z472" s="91"/>
      <c r="AA472" s="91"/>
    </row>
    <row r="473" spans="3:27" x14ac:dyDescent="0.25">
      <c r="C473" s="95">
        <v>43600</v>
      </c>
      <c r="D473" s="95">
        <v>43633</v>
      </c>
      <c r="E473" s="91"/>
      <c r="F473" s="91">
        <v>5635</v>
      </c>
      <c r="G473" s="91"/>
      <c r="H473" s="96" t="s">
        <v>989</v>
      </c>
      <c r="I473" s="97">
        <v>40008658</v>
      </c>
      <c r="J473" s="91" t="s">
        <v>96</v>
      </c>
      <c r="K473" s="94">
        <v>2341.6</v>
      </c>
      <c r="L473" s="104">
        <f t="shared" si="63"/>
        <v>6</v>
      </c>
      <c r="M473" s="105" t="str">
        <f t="shared" si="64"/>
        <v>T2</v>
      </c>
      <c r="N473" s="93">
        <f t="shared" si="65"/>
        <v>33</v>
      </c>
      <c r="O473" s="106">
        <f t="shared" si="66"/>
        <v>77272.800000000003</v>
      </c>
      <c r="P473" s="93" t="str">
        <f t="shared" si="67"/>
        <v>Fora Periode Legal</v>
      </c>
      <c r="Q473" s="93" t="str">
        <f t="shared" si="68"/>
        <v>T2 - Fora Periode Legal</v>
      </c>
      <c r="R473" s="93" t="str">
        <f t="shared" si="69"/>
        <v>T2 - Import Total</v>
      </c>
      <c r="S473" s="110">
        <f t="shared" si="71"/>
        <v>0.31632370101775831</v>
      </c>
      <c r="T473" s="107">
        <f t="shared" si="70"/>
        <v>1</v>
      </c>
      <c r="V473" s="91"/>
      <c r="W473" s="91"/>
      <c r="X473" s="91"/>
      <c r="Y473" s="91"/>
      <c r="Z473" s="91"/>
      <c r="AA473" s="91"/>
    </row>
    <row r="474" spans="3:27" x14ac:dyDescent="0.25">
      <c r="C474" s="95">
        <v>43600</v>
      </c>
      <c r="D474" s="95">
        <v>43633</v>
      </c>
      <c r="E474" s="91"/>
      <c r="F474" s="91">
        <v>5648</v>
      </c>
      <c r="G474" s="91"/>
      <c r="H474" s="96" t="s">
        <v>990</v>
      </c>
      <c r="I474" s="97">
        <v>41008099</v>
      </c>
      <c r="J474" s="91" t="s">
        <v>27</v>
      </c>
      <c r="K474" s="94">
        <v>208.65</v>
      </c>
      <c r="L474" s="104">
        <f t="shared" si="63"/>
        <v>6</v>
      </c>
      <c r="M474" s="105" t="str">
        <f t="shared" si="64"/>
        <v>T2</v>
      </c>
      <c r="N474" s="93">
        <f t="shared" si="65"/>
        <v>33</v>
      </c>
      <c r="O474" s="106">
        <f t="shared" si="66"/>
        <v>6885.45</v>
      </c>
      <c r="P474" s="93" t="str">
        <f t="shared" si="67"/>
        <v>Fora Periode Legal</v>
      </c>
      <c r="Q474" s="93" t="str">
        <f t="shared" si="68"/>
        <v>T2 - Fora Periode Legal</v>
      </c>
      <c r="R474" s="93" t="str">
        <f t="shared" si="69"/>
        <v>T2 - Import Total</v>
      </c>
      <c r="S474" s="110">
        <f t="shared" si="71"/>
        <v>2.8186257352816567E-2</v>
      </c>
      <c r="T474" s="107">
        <f t="shared" si="70"/>
        <v>1</v>
      </c>
      <c r="V474" s="91"/>
      <c r="W474" s="91"/>
      <c r="X474" s="91"/>
      <c r="Y474" s="91"/>
      <c r="Z474" s="91"/>
      <c r="AA474" s="91"/>
    </row>
    <row r="475" spans="3:27" x14ac:dyDescent="0.25">
      <c r="C475" s="95">
        <v>43600</v>
      </c>
      <c r="D475" s="95">
        <v>43633</v>
      </c>
      <c r="E475" s="91"/>
      <c r="F475" s="91">
        <v>5633</v>
      </c>
      <c r="G475" s="91"/>
      <c r="H475" s="96" t="s">
        <v>991</v>
      </c>
      <c r="I475" s="97">
        <v>40000950</v>
      </c>
      <c r="J475" s="91" t="s">
        <v>178</v>
      </c>
      <c r="K475" s="94">
        <v>52.03</v>
      </c>
      <c r="L475" s="104">
        <f t="shared" si="63"/>
        <v>6</v>
      </c>
      <c r="M475" s="105" t="str">
        <f t="shared" si="64"/>
        <v>T2</v>
      </c>
      <c r="N475" s="93">
        <f t="shared" si="65"/>
        <v>33</v>
      </c>
      <c r="O475" s="106">
        <f t="shared" si="66"/>
        <v>1716.99</v>
      </c>
      <c r="P475" s="93" t="str">
        <f t="shared" si="67"/>
        <v>Fora Periode Legal</v>
      </c>
      <c r="Q475" s="93" t="str">
        <f t="shared" si="68"/>
        <v>T2 - Fora Periode Legal</v>
      </c>
      <c r="R475" s="93" t="str">
        <f t="shared" si="69"/>
        <v>T2 - Import Total</v>
      </c>
      <c r="S475" s="110">
        <f t="shared" si="71"/>
        <v>7.0286650853920241E-3</v>
      </c>
      <c r="T475" s="107">
        <f t="shared" si="70"/>
        <v>1</v>
      </c>
      <c r="V475" s="91"/>
      <c r="W475" s="91"/>
      <c r="X475" s="91"/>
      <c r="Y475" s="91"/>
      <c r="Z475" s="91"/>
      <c r="AA475" s="91"/>
    </row>
    <row r="476" spans="3:27" x14ac:dyDescent="0.25">
      <c r="C476" s="95">
        <v>43600</v>
      </c>
      <c r="D476" s="95">
        <v>43633</v>
      </c>
      <c r="E476" s="91"/>
      <c r="F476" s="91">
        <v>5632</v>
      </c>
      <c r="G476" s="91"/>
      <c r="H476" s="96" t="s">
        <v>992</v>
      </c>
      <c r="I476" s="97">
        <v>41001612</v>
      </c>
      <c r="J476" s="91" t="s">
        <v>47</v>
      </c>
      <c r="K476" s="94">
        <v>137.16999999999999</v>
      </c>
      <c r="L476" s="104">
        <f t="shared" si="63"/>
        <v>6</v>
      </c>
      <c r="M476" s="105" t="str">
        <f t="shared" si="64"/>
        <v>T2</v>
      </c>
      <c r="N476" s="93">
        <f t="shared" si="65"/>
        <v>33</v>
      </c>
      <c r="O476" s="106">
        <f t="shared" si="66"/>
        <v>4526.6099999999997</v>
      </c>
      <c r="P476" s="93" t="str">
        <f t="shared" si="67"/>
        <v>Fora Periode Legal</v>
      </c>
      <c r="Q476" s="93" t="str">
        <f t="shared" si="68"/>
        <v>T2 - Fora Periode Legal</v>
      </c>
      <c r="R476" s="93" t="str">
        <f t="shared" si="69"/>
        <v>T2 - Import Total</v>
      </c>
      <c r="S476" s="110">
        <f t="shared" si="71"/>
        <v>1.8530117043306246E-2</v>
      </c>
      <c r="T476" s="107">
        <f t="shared" si="70"/>
        <v>1</v>
      </c>
      <c r="V476" s="91"/>
      <c r="W476" s="91"/>
      <c r="X476" s="91"/>
      <c r="Y476" s="91"/>
      <c r="Z476" s="91"/>
      <c r="AA476" s="91"/>
    </row>
    <row r="477" spans="3:27" x14ac:dyDescent="0.25">
      <c r="C477" s="95">
        <v>43600</v>
      </c>
      <c r="D477" s="95">
        <v>43633</v>
      </c>
      <c r="E477" s="91"/>
      <c r="F477" s="91">
        <v>5645</v>
      </c>
      <c r="G477" s="91"/>
      <c r="H477" s="96" t="s">
        <v>993</v>
      </c>
      <c r="I477" s="97">
        <v>41007250</v>
      </c>
      <c r="J477" s="91" t="s">
        <v>117</v>
      </c>
      <c r="K477" s="94">
        <v>406.95</v>
      </c>
      <c r="L477" s="104">
        <f t="shared" si="63"/>
        <v>6</v>
      </c>
      <c r="M477" s="105" t="str">
        <f t="shared" si="64"/>
        <v>T2</v>
      </c>
      <c r="N477" s="93">
        <f t="shared" si="65"/>
        <v>33</v>
      </c>
      <c r="O477" s="106">
        <f t="shared" si="66"/>
        <v>13429.35</v>
      </c>
      <c r="P477" s="93" t="str">
        <f t="shared" si="67"/>
        <v>Fora Periode Legal</v>
      </c>
      <c r="Q477" s="93" t="str">
        <f t="shared" si="68"/>
        <v>T2 - Fora Periode Legal</v>
      </c>
      <c r="R477" s="93" t="str">
        <f t="shared" si="69"/>
        <v>T2 - Import Total</v>
      </c>
      <c r="S477" s="110">
        <f t="shared" si="71"/>
        <v>5.4974346655780978E-2</v>
      </c>
      <c r="T477" s="107">
        <f t="shared" si="70"/>
        <v>1</v>
      </c>
      <c r="V477" s="91"/>
      <c r="W477" s="91"/>
      <c r="X477" s="91"/>
      <c r="Y477" s="91"/>
      <c r="Z477" s="91"/>
      <c r="AA477" s="91"/>
    </row>
    <row r="478" spans="3:27" x14ac:dyDescent="0.25">
      <c r="C478" s="95">
        <v>43522</v>
      </c>
      <c r="D478" s="95">
        <v>43556</v>
      </c>
      <c r="E478" s="91"/>
      <c r="F478" s="91">
        <v>3268</v>
      </c>
      <c r="G478" s="91"/>
      <c r="H478" s="96" t="s">
        <v>994</v>
      </c>
      <c r="I478" s="97">
        <v>41000846</v>
      </c>
      <c r="J478" s="91" t="s">
        <v>130</v>
      </c>
      <c r="K478" s="94">
        <v>2233.54</v>
      </c>
      <c r="L478" s="104">
        <f t="shared" si="63"/>
        <v>4</v>
      </c>
      <c r="M478" s="105" t="str">
        <f t="shared" si="64"/>
        <v>T2</v>
      </c>
      <c r="N478" s="93">
        <f t="shared" si="65"/>
        <v>34</v>
      </c>
      <c r="O478" s="106">
        <f t="shared" si="66"/>
        <v>75940.36</v>
      </c>
      <c r="P478" s="93" t="str">
        <f t="shared" si="67"/>
        <v>Fora Periode Legal</v>
      </c>
      <c r="Q478" s="93" t="str">
        <f t="shared" si="68"/>
        <v>T2 - Fora Periode Legal</v>
      </c>
      <c r="R478" s="93" t="str">
        <f t="shared" si="69"/>
        <v>T2 - Import Total</v>
      </c>
      <c r="S478" s="110">
        <f t="shared" si="71"/>
        <v>0.31086922865252625</v>
      </c>
      <c r="T478" s="107">
        <f t="shared" si="70"/>
        <v>1</v>
      </c>
      <c r="V478" s="91"/>
      <c r="W478" s="91"/>
      <c r="X478" s="91"/>
      <c r="Y478" s="91"/>
      <c r="Z478" s="91"/>
      <c r="AA478" s="91"/>
    </row>
    <row r="479" spans="3:27" x14ac:dyDescent="0.25">
      <c r="C479" s="95">
        <v>43522</v>
      </c>
      <c r="D479" s="95">
        <v>43556</v>
      </c>
      <c r="E479" s="91"/>
      <c r="F479" s="91">
        <v>3309</v>
      </c>
      <c r="G479" s="91"/>
      <c r="H479" s="96" t="s">
        <v>796</v>
      </c>
      <c r="I479" s="97">
        <v>41002511</v>
      </c>
      <c r="J479" s="91" t="s">
        <v>205</v>
      </c>
      <c r="K479" s="94">
        <v>281.16000000000003</v>
      </c>
      <c r="L479" s="104">
        <f t="shared" si="63"/>
        <v>4</v>
      </c>
      <c r="M479" s="105" t="str">
        <f t="shared" si="64"/>
        <v>T2</v>
      </c>
      <c r="N479" s="93">
        <f t="shared" si="65"/>
        <v>34</v>
      </c>
      <c r="O479" s="106">
        <f t="shared" si="66"/>
        <v>9559.44</v>
      </c>
      <c r="P479" s="93" t="str">
        <f t="shared" si="67"/>
        <v>Fora Periode Legal</v>
      </c>
      <c r="Q479" s="93" t="str">
        <f t="shared" si="68"/>
        <v>T2 - Fora Periode Legal</v>
      </c>
      <c r="R479" s="93" t="str">
        <f t="shared" si="69"/>
        <v>T2 - Import Total</v>
      </c>
      <c r="S479" s="110">
        <f t="shared" si="71"/>
        <v>3.9132494751803998E-2</v>
      </c>
      <c r="T479" s="107">
        <f t="shared" si="70"/>
        <v>1</v>
      </c>
      <c r="V479" s="91"/>
      <c r="W479" s="91"/>
      <c r="X479" s="91"/>
      <c r="Y479" s="91"/>
      <c r="Z479" s="91"/>
      <c r="AA479" s="91"/>
    </row>
    <row r="480" spans="3:27" x14ac:dyDescent="0.25">
      <c r="C480" s="95">
        <v>43522</v>
      </c>
      <c r="D480" s="95">
        <v>43556</v>
      </c>
      <c r="E480" s="91"/>
      <c r="F480" s="91">
        <v>3263</v>
      </c>
      <c r="G480" s="91"/>
      <c r="H480" s="96" t="s">
        <v>995</v>
      </c>
      <c r="I480" s="97">
        <v>41002511</v>
      </c>
      <c r="J480" s="91" t="s">
        <v>205</v>
      </c>
      <c r="K480" s="94">
        <v>287.10000000000002</v>
      </c>
      <c r="L480" s="104">
        <f t="shared" si="63"/>
        <v>4</v>
      </c>
      <c r="M480" s="105" t="str">
        <f t="shared" si="64"/>
        <v>T2</v>
      </c>
      <c r="N480" s="93">
        <f t="shared" si="65"/>
        <v>34</v>
      </c>
      <c r="O480" s="106">
        <f t="shared" si="66"/>
        <v>9761.4000000000015</v>
      </c>
      <c r="P480" s="93" t="str">
        <f t="shared" si="67"/>
        <v>Fora Periode Legal</v>
      </c>
      <c r="Q480" s="93" t="str">
        <f t="shared" si="68"/>
        <v>T2 - Fora Periode Legal</v>
      </c>
      <c r="R480" s="93" t="str">
        <f t="shared" si="69"/>
        <v>T2 - Import Total</v>
      </c>
      <c r="S480" s="110">
        <f t="shared" si="71"/>
        <v>3.9959237598673092E-2</v>
      </c>
      <c r="T480" s="107">
        <f t="shared" si="70"/>
        <v>1</v>
      </c>
      <c r="V480" s="91"/>
      <c r="W480" s="91"/>
      <c r="X480" s="91"/>
      <c r="Y480" s="91"/>
      <c r="Z480" s="91"/>
      <c r="AA480" s="91"/>
    </row>
    <row r="481" spans="3:27" x14ac:dyDescent="0.25">
      <c r="C481" s="95">
        <v>43537</v>
      </c>
      <c r="D481" s="95">
        <v>43571</v>
      </c>
      <c r="E481" s="91"/>
      <c r="F481" s="91">
        <v>3629</v>
      </c>
      <c r="G481" s="91"/>
      <c r="H481" s="96" t="s">
        <v>996</v>
      </c>
      <c r="I481" s="97">
        <v>41006850</v>
      </c>
      <c r="J481" s="91" t="s">
        <v>25</v>
      </c>
      <c r="K481" s="94">
        <v>38.67</v>
      </c>
      <c r="L481" s="104">
        <f t="shared" si="63"/>
        <v>4</v>
      </c>
      <c r="M481" s="105" t="str">
        <f t="shared" si="64"/>
        <v>T2</v>
      </c>
      <c r="N481" s="93">
        <f t="shared" si="65"/>
        <v>34</v>
      </c>
      <c r="O481" s="106">
        <f t="shared" si="66"/>
        <v>1314.78</v>
      </c>
      <c r="P481" s="93" t="str">
        <f t="shared" si="67"/>
        <v>Fora Periode Legal</v>
      </c>
      <c r="Q481" s="93" t="str">
        <f t="shared" si="68"/>
        <v>T2 - Fora Periode Legal</v>
      </c>
      <c r="R481" s="93" t="str">
        <f t="shared" si="69"/>
        <v>T2 - Import Total</v>
      </c>
      <c r="S481" s="110">
        <f t="shared" si="71"/>
        <v>5.3821794424963026E-3</v>
      </c>
      <c r="T481" s="107">
        <f t="shared" si="70"/>
        <v>1</v>
      </c>
      <c r="V481" s="91"/>
      <c r="W481" s="91"/>
      <c r="X481" s="91"/>
      <c r="Y481" s="91"/>
      <c r="Z481" s="91"/>
      <c r="AA481" s="91"/>
    </row>
    <row r="482" spans="3:27" x14ac:dyDescent="0.25">
      <c r="C482" s="95">
        <v>43551</v>
      </c>
      <c r="D482" s="95">
        <v>43585</v>
      </c>
      <c r="E482" s="91"/>
      <c r="F482" s="91">
        <v>3890</v>
      </c>
      <c r="G482" s="91"/>
      <c r="H482" s="96" t="s">
        <v>997</v>
      </c>
      <c r="I482" s="97">
        <v>40001606</v>
      </c>
      <c r="J482" s="91" t="s">
        <v>998</v>
      </c>
      <c r="K482" s="94">
        <v>1511.29</v>
      </c>
      <c r="L482" s="104">
        <f t="shared" si="63"/>
        <v>4</v>
      </c>
      <c r="M482" s="105" t="str">
        <f t="shared" si="64"/>
        <v>T2</v>
      </c>
      <c r="N482" s="93">
        <f t="shared" si="65"/>
        <v>34</v>
      </c>
      <c r="O482" s="106">
        <f t="shared" si="66"/>
        <v>51383.86</v>
      </c>
      <c r="P482" s="93" t="str">
        <f t="shared" si="67"/>
        <v>Fora Periode Legal</v>
      </c>
      <c r="Q482" s="93" t="str">
        <f t="shared" si="68"/>
        <v>T2 - Fora Periode Legal</v>
      </c>
      <c r="R482" s="93" t="str">
        <f t="shared" si="69"/>
        <v>T2 - Import Total</v>
      </c>
      <c r="S482" s="110">
        <f t="shared" si="71"/>
        <v>0.21034481431730634</v>
      </c>
      <c r="T482" s="107">
        <f t="shared" si="70"/>
        <v>1</v>
      </c>
      <c r="V482" s="91"/>
      <c r="W482" s="91"/>
      <c r="X482" s="91"/>
      <c r="Y482" s="91"/>
      <c r="Z482" s="91"/>
      <c r="AA482" s="91"/>
    </row>
    <row r="483" spans="3:27" x14ac:dyDescent="0.25">
      <c r="C483" s="95">
        <v>43567</v>
      </c>
      <c r="D483" s="95">
        <v>43601</v>
      </c>
      <c r="E483" s="91"/>
      <c r="F483" s="91">
        <v>4642</v>
      </c>
      <c r="G483" s="91"/>
      <c r="H483" s="96" t="s">
        <v>999</v>
      </c>
      <c r="I483" s="97">
        <v>41002503</v>
      </c>
      <c r="J483" s="91" t="s">
        <v>1000</v>
      </c>
      <c r="K483" s="94">
        <v>4271.0600000000004</v>
      </c>
      <c r="L483" s="104">
        <f t="shared" si="63"/>
        <v>5</v>
      </c>
      <c r="M483" s="105" t="str">
        <f t="shared" si="64"/>
        <v>T2</v>
      </c>
      <c r="N483" s="93">
        <f t="shared" si="65"/>
        <v>34</v>
      </c>
      <c r="O483" s="106">
        <f t="shared" si="66"/>
        <v>145216.04</v>
      </c>
      <c r="P483" s="93" t="str">
        <f t="shared" si="67"/>
        <v>Fora Periode Legal</v>
      </c>
      <c r="Q483" s="93" t="str">
        <f t="shared" si="68"/>
        <v>T2 - Fora Periode Legal</v>
      </c>
      <c r="R483" s="93" t="str">
        <f t="shared" si="69"/>
        <v>T2 - Import Total</v>
      </c>
      <c r="S483" s="110">
        <f t="shared" si="71"/>
        <v>0.59445594335837237</v>
      </c>
      <c r="T483" s="107">
        <f t="shared" si="70"/>
        <v>1</v>
      </c>
      <c r="V483" s="91"/>
      <c r="W483" s="91"/>
      <c r="X483" s="91"/>
      <c r="Y483" s="91"/>
      <c r="Z483" s="91"/>
      <c r="AA483" s="91"/>
    </row>
    <row r="484" spans="3:27" x14ac:dyDescent="0.25">
      <c r="C484" s="95">
        <v>43567</v>
      </c>
      <c r="D484" s="95">
        <v>43601</v>
      </c>
      <c r="E484" s="91"/>
      <c r="F484" s="91">
        <v>4643</v>
      </c>
      <c r="G484" s="91"/>
      <c r="H484" s="96" t="s">
        <v>1001</v>
      </c>
      <c r="I484" s="97">
        <v>41002503</v>
      </c>
      <c r="J484" s="91" t="s">
        <v>1000</v>
      </c>
      <c r="K484" s="94">
        <v>4971.6499999999996</v>
      </c>
      <c r="L484" s="104">
        <f t="shared" si="63"/>
        <v>5</v>
      </c>
      <c r="M484" s="105" t="str">
        <f t="shared" si="64"/>
        <v>T2</v>
      </c>
      <c r="N484" s="93">
        <f t="shared" si="65"/>
        <v>34</v>
      </c>
      <c r="O484" s="106">
        <f t="shared" si="66"/>
        <v>169036.09999999998</v>
      </c>
      <c r="P484" s="93" t="str">
        <f t="shared" si="67"/>
        <v>Fora Periode Legal</v>
      </c>
      <c r="Q484" s="93" t="str">
        <f t="shared" si="68"/>
        <v>T2 - Fora Periode Legal</v>
      </c>
      <c r="R484" s="93" t="str">
        <f t="shared" si="69"/>
        <v>T2 - Import Total</v>
      </c>
      <c r="S484" s="110">
        <f t="shared" si="71"/>
        <v>0.69196566913076651</v>
      </c>
      <c r="T484" s="107">
        <f t="shared" si="70"/>
        <v>1</v>
      </c>
      <c r="V484" s="91"/>
      <c r="W484" s="91"/>
      <c r="X484" s="91"/>
      <c r="Y484" s="91"/>
      <c r="Z484" s="91"/>
      <c r="AA484" s="91"/>
    </row>
    <row r="485" spans="3:27" x14ac:dyDescent="0.25">
      <c r="C485" s="95">
        <v>43567</v>
      </c>
      <c r="D485" s="95">
        <v>43601</v>
      </c>
      <c r="E485" s="91"/>
      <c r="F485" s="91">
        <v>4641</v>
      </c>
      <c r="G485" s="91"/>
      <c r="H485" s="96" t="s">
        <v>1002</v>
      </c>
      <c r="I485" s="97">
        <v>40001800</v>
      </c>
      <c r="J485" s="91" t="s">
        <v>99</v>
      </c>
      <c r="K485" s="94">
        <v>352.47</v>
      </c>
      <c r="L485" s="104">
        <f t="shared" si="63"/>
        <v>5</v>
      </c>
      <c r="M485" s="105" t="str">
        <f t="shared" si="64"/>
        <v>T2</v>
      </c>
      <c r="N485" s="93">
        <f t="shared" si="65"/>
        <v>34</v>
      </c>
      <c r="O485" s="106">
        <f t="shared" si="66"/>
        <v>11983.980000000001</v>
      </c>
      <c r="P485" s="93" t="str">
        <f t="shared" si="67"/>
        <v>Fora Periode Legal</v>
      </c>
      <c r="Q485" s="93" t="str">
        <f t="shared" si="68"/>
        <v>T2 - Fora Periode Legal</v>
      </c>
      <c r="R485" s="93" t="str">
        <f t="shared" si="69"/>
        <v>T2 - Import Total</v>
      </c>
      <c r="S485" s="110">
        <f t="shared" si="71"/>
        <v>4.9057584383156758E-2</v>
      </c>
      <c r="T485" s="107">
        <f t="shared" si="70"/>
        <v>1</v>
      </c>
      <c r="V485" s="91"/>
      <c r="W485" s="91"/>
      <c r="X485" s="91"/>
      <c r="Y485" s="91"/>
      <c r="Z485" s="91"/>
      <c r="AA485" s="91"/>
    </row>
    <row r="486" spans="3:27" x14ac:dyDescent="0.25">
      <c r="C486" s="95">
        <v>43567</v>
      </c>
      <c r="D486" s="95">
        <v>43601</v>
      </c>
      <c r="E486" s="91"/>
      <c r="F486" s="91">
        <v>4666</v>
      </c>
      <c r="G486" s="91"/>
      <c r="H486" s="96" t="s">
        <v>1003</v>
      </c>
      <c r="I486" s="97">
        <v>41007503</v>
      </c>
      <c r="J486" s="91" t="s">
        <v>49</v>
      </c>
      <c r="K486" s="94">
        <v>2224.34</v>
      </c>
      <c r="L486" s="104">
        <f t="shared" si="63"/>
        <v>5</v>
      </c>
      <c r="M486" s="105" t="str">
        <f t="shared" si="64"/>
        <v>T2</v>
      </c>
      <c r="N486" s="93">
        <f t="shared" si="65"/>
        <v>34</v>
      </c>
      <c r="O486" s="106">
        <f t="shared" si="66"/>
        <v>75627.56</v>
      </c>
      <c r="P486" s="93" t="str">
        <f t="shared" si="67"/>
        <v>Fora Periode Legal</v>
      </c>
      <c r="Q486" s="93" t="str">
        <f t="shared" si="68"/>
        <v>T2 - Fora Periode Legal</v>
      </c>
      <c r="R486" s="93" t="str">
        <f t="shared" si="69"/>
        <v>T2 - Import Total</v>
      </c>
      <c r="S486" s="110">
        <f t="shared" si="71"/>
        <v>0.30958875151596138</v>
      </c>
      <c r="T486" s="107">
        <f t="shared" si="70"/>
        <v>1</v>
      </c>
      <c r="V486" s="91"/>
      <c r="W486" s="91"/>
      <c r="X486" s="91"/>
      <c r="Y486" s="91"/>
      <c r="Z486" s="91"/>
      <c r="AA486" s="91"/>
    </row>
    <row r="487" spans="3:27" x14ac:dyDescent="0.25">
      <c r="C487" s="95">
        <v>43599</v>
      </c>
      <c r="D487" s="95">
        <v>43633</v>
      </c>
      <c r="E487" s="91"/>
      <c r="F487" s="91">
        <v>5637</v>
      </c>
      <c r="G487" s="91"/>
      <c r="H487" s="96" t="s">
        <v>1004</v>
      </c>
      <c r="I487" s="97">
        <v>41002503</v>
      </c>
      <c r="J487" s="91" t="s">
        <v>1000</v>
      </c>
      <c r="K487" s="94">
        <v>11119.05</v>
      </c>
      <c r="L487" s="104">
        <f t="shared" si="63"/>
        <v>6</v>
      </c>
      <c r="M487" s="105" t="str">
        <f t="shared" si="64"/>
        <v>T2</v>
      </c>
      <c r="N487" s="93">
        <f t="shared" si="65"/>
        <v>34</v>
      </c>
      <c r="O487" s="106">
        <f t="shared" si="66"/>
        <v>378047.69999999995</v>
      </c>
      <c r="P487" s="93" t="str">
        <f t="shared" si="67"/>
        <v>Fora Periode Legal</v>
      </c>
      <c r="Q487" s="93" t="str">
        <f t="shared" si="68"/>
        <v>T2 - Fora Periode Legal</v>
      </c>
      <c r="R487" s="93" t="str">
        <f t="shared" si="69"/>
        <v>T2 - Import Total</v>
      </c>
      <c r="S487" s="110">
        <f t="shared" si="71"/>
        <v>1.5475749244915569</v>
      </c>
      <c r="T487" s="107">
        <f t="shared" si="70"/>
        <v>1</v>
      </c>
      <c r="V487" s="91"/>
      <c r="W487" s="91"/>
      <c r="X487" s="91"/>
      <c r="Y487" s="91"/>
      <c r="Z487" s="91"/>
      <c r="AA487" s="91"/>
    </row>
    <row r="488" spans="3:27" x14ac:dyDescent="0.25">
      <c r="C488" s="95">
        <v>43521</v>
      </c>
      <c r="D488" s="95">
        <v>43556</v>
      </c>
      <c r="E488" s="91"/>
      <c r="F488" s="91">
        <v>3283</v>
      </c>
      <c r="G488" s="91"/>
      <c r="H488" s="96" t="s">
        <v>1005</v>
      </c>
      <c r="I488" s="97">
        <v>41007530</v>
      </c>
      <c r="J488" s="91" t="s">
        <v>51</v>
      </c>
      <c r="K488" s="94">
        <v>174.12</v>
      </c>
      <c r="L488" s="104">
        <f t="shared" si="63"/>
        <v>4</v>
      </c>
      <c r="M488" s="105" t="str">
        <f t="shared" si="64"/>
        <v>T2</v>
      </c>
      <c r="N488" s="93">
        <f t="shared" si="65"/>
        <v>35</v>
      </c>
      <c r="O488" s="106">
        <f t="shared" si="66"/>
        <v>6094.2</v>
      </c>
      <c r="P488" s="93" t="str">
        <f t="shared" si="67"/>
        <v>Fora Periode Legal</v>
      </c>
      <c r="Q488" s="93" t="str">
        <f t="shared" si="68"/>
        <v>T2 - Fora Periode Legal</v>
      </c>
      <c r="R488" s="93" t="str">
        <f t="shared" si="69"/>
        <v>T2 - Import Total</v>
      </c>
      <c r="S488" s="110">
        <f t="shared" si="71"/>
        <v>2.4947198739303129E-2</v>
      </c>
      <c r="T488" s="107">
        <f t="shared" si="70"/>
        <v>1</v>
      </c>
      <c r="V488" s="91"/>
      <c r="W488" s="91"/>
      <c r="X488" s="91"/>
      <c r="Y488" s="91"/>
      <c r="Z488" s="91"/>
      <c r="AA488" s="91"/>
    </row>
    <row r="489" spans="3:27" x14ac:dyDescent="0.25">
      <c r="C489" s="95">
        <v>43521</v>
      </c>
      <c r="D489" s="95">
        <v>43556</v>
      </c>
      <c r="E489" s="91"/>
      <c r="F489" s="91">
        <v>3291</v>
      </c>
      <c r="G489" s="91"/>
      <c r="H489" s="96" t="s">
        <v>164</v>
      </c>
      <c r="I489" s="97">
        <v>40002950</v>
      </c>
      <c r="J489" s="91" t="s">
        <v>22</v>
      </c>
      <c r="K489" s="94">
        <v>1243.8800000000001</v>
      </c>
      <c r="L489" s="104">
        <f t="shared" si="63"/>
        <v>4</v>
      </c>
      <c r="M489" s="105" t="str">
        <f t="shared" si="64"/>
        <v>T2</v>
      </c>
      <c r="N489" s="93">
        <f t="shared" si="65"/>
        <v>35</v>
      </c>
      <c r="O489" s="106">
        <f t="shared" si="66"/>
        <v>43535.8</v>
      </c>
      <c r="P489" s="93" t="str">
        <f t="shared" si="67"/>
        <v>Fora Periode Legal</v>
      </c>
      <c r="Q489" s="93" t="str">
        <f t="shared" si="68"/>
        <v>T2 - Fora Periode Legal</v>
      </c>
      <c r="R489" s="93" t="str">
        <f t="shared" si="69"/>
        <v>T2 - Import Total</v>
      </c>
      <c r="S489" s="110">
        <f t="shared" si="71"/>
        <v>0.17821801957181471</v>
      </c>
      <c r="T489" s="107">
        <f t="shared" si="70"/>
        <v>1</v>
      </c>
      <c r="V489" s="91"/>
      <c r="W489" s="91"/>
      <c r="X489" s="91"/>
      <c r="Y489" s="91"/>
      <c r="Z489" s="91"/>
      <c r="AA489" s="91"/>
    </row>
    <row r="490" spans="3:27" x14ac:dyDescent="0.25">
      <c r="C490" s="95">
        <v>43521</v>
      </c>
      <c r="D490" s="95">
        <v>43556</v>
      </c>
      <c r="E490" s="91"/>
      <c r="F490" s="91">
        <v>3301</v>
      </c>
      <c r="G490" s="91"/>
      <c r="H490" s="96" t="s">
        <v>1006</v>
      </c>
      <c r="I490" s="97">
        <v>40007508</v>
      </c>
      <c r="J490" s="91" t="s">
        <v>196</v>
      </c>
      <c r="K490" s="94">
        <v>577.5</v>
      </c>
      <c r="L490" s="104">
        <f t="shared" si="63"/>
        <v>4</v>
      </c>
      <c r="M490" s="105" t="str">
        <f t="shared" si="64"/>
        <v>T2</v>
      </c>
      <c r="N490" s="93">
        <f t="shared" si="65"/>
        <v>35</v>
      </c>
      <c r="O490" s="106">
        <f t="shared" si="66"/>
        <v>20212.5</v>
      </c>
      <c r="P490" s="93" t="str">
        <f t="shared" si="67"/>
        <v>Fora Periode Legal</v>
      </c>
      <c r="Q490" s="93" t="str">
        <f t="shared" si="68"/>
        <v>T2 - Fora Periode Legal</v>
      </c>
      <c r="R490" s="93" t="str">
        <f t="shared" si="69"/>
        <v>T2 - Import Total</v>
      </c>
      <c r="S490" s="110">
        <f t="shared" si="71"/>
        <v>8.2741829037144249E-2</v>
      </c>
      <c r="T490" s="107">
        <f t="shared" si="70"/>
        <v>1</v>
      </c>
      <c r="V490" s="91"/>
      <c r="W490" s="91"/>
      <c r="X490" s="91"/>
      <c r="Y490" s="91"/>
      <c r="Z490" s="91"/>
      <c r="AA490" s="91"/>
    </row>
    <row r="491" spans="3:27" x14ac:dyDescent="0.25">
      <c r="C491" s="95">
        <v>43580</v>
      </c>
      <c r="D491" s="95">
        <v>43615</v>
      </c>
      <c r="E491" s="91"/>
      <c r="F491" s="91">
        <v>4820</v>
      </c>
      <c r="G491" s="91"/>
      <c r="H491" s="96" t="s">
        <v>1007</v>
      </c>
      <c r="I491" s="97">
        <v>40005180</v>
      </c>
      <c r="J491" s="91" t="s">
        <v>876</v>
      </c>
      <c r="K491" s="94">
        <v>138.88</v>
      </c>
      <c r="L491" s="104">
        <f t="shared" si="63"/>
        <v>5</v>
      </c>
      <c r="M491" s="105" t="str">
        <f t="shared" si="64"/>
        <v>T2</v>
      </c>
      <c r="N491" s="93">
        <f t="shared" si="65"/>
        <v>35</v>
      </c>
      <c r="O491" s="106">
        <f t="shared" si="66"/>
        <v>4860.8</v>
      </c>
      <c r="P491" s="93" t="str">
        <f t="shared" si="67"/>
        <v>Fora Periode Legal</v>
      </c>
      <c r="Q491" s="93" t="str">
        <f t="shared" si="68"/>
        <v>T2 - Fora Periode Legal</v>
      </c>
      <c r="R491" s="93" t="str">
        <f t="shared" si="69"/>
        <v>T2 - Import Total</v>
      </c>
      <c r="S491" s="110">
        <f t="shared" si="71"/>
        <v>1.989815621935687E-2</v>
      </c>
      <c r="T491" s="107">
        <f t="shared" si="70"/>
        <v>1</v>
      </c>
      <c r="V491" s="91"/>
      <c r="W491" s="91"/>
      <c r="X491" s="91"/>
      <c r="Y491" s="91"/>
      <c r="Z491" s="91"/>
      <c r="AA491" s="91"/>
    </row>
    <row r="492" spans="3:27" x14ac:dyDescent="0.25">
      <c r="C492" s="95">
        <v>43580</v>
      </c>
      <c r="D492" s="95">
        <v>43615</v>
      </c>
      <c r="E492" s="91"/>
      <c r="F492" s="91">
        <v>4821</v>
      </c>
      <c r="G492" s="91"/>
      <c r="H492" s="96" t="s">
        <v>1008</v>
      </c>
      <c r="I492" s="97">
        <v>40005180</v>
      </c>
      <c r="J492" s="91" t="s">
        <v>876</v>
      </c>
      <c r="K492" s="94">
        <v>138.88</v>
      </c>
      <c r="L492" s="104">
        <f t="shared" si="63"/>
        <v>5</v>
      </c>
      <c r="M492" s="105" t="str">
        <f t="shared" si="64"/>
        <v>T2</v>
      </c>
      <c r="N492" s="93">
        <f t="shared" si="65"/>
        <v>35</v>
      </c>
      <c r="O492" s="106">
        <f t="shared" si="66"/>
        <v>4860.8</v>
      </c>
      <c r="P492" s="93" t="str">
        <f t="shared" si="67"/>
        <v>Fora Periode Legal</v>
      </c>
      <c r="Q492" s="93" t="str">
        <f t="shared" si="68"/>
        <v>T2 - Fora Periode Legal</v>
      </c>
      <c r="R492" s="93" t="str">
        <f t="shared" si="69"/>
        <v>T2 - Import Total</v>
      </c>
      <c r="S492" s="110">
        <f t="shared" si="71"/>
        <v>1.989815621935687E-2</v>
      </c>
      <c r="T492" s="107">
        <f t="shared" si="70"/>
        <v>1</v>
      </c>
      <c r="V492" s="91"/>
      <c r="W492" s="91"/>
      <c r="X492" s="91"/>
      <c r="Y492" s="91"/>
      <c r="Z492" s="91"/>
      <c r="AA492" s="91"/>
    </row>
    <row r="493" spans="3:27" x14ac:dyDescent="0.25">
      <c r="C493" s="95">
        <v>43580</v>
      </c>
      <c r="D493" s="95">
        <v>43615</v>
      </c>
      <c r="E493" s="91"/>
      <c r="F493" s="91">
        <v>4823</v>
      </c>
      <c r="G493" s="91"/>
      <c r="H493" s="96" t="s">
        <v>1009</v>
      </c>
      <c r="I493" s="97">
        <v>40000950</v>
      </c>
      <c r="J493" s="91" t="s">
        <v>178</v>
      </c>
      <c r="K493" s="94">
        <v>109.64</v>
      </c>
      <c r="L493" s="104">
        <f t="shared" si="63"/>
        <v>5</v>
      </c>
      <c r="M493" s="105" t="str">
        <f t="shared" si="64"/>
        <v>T2</v>
      </c>
      <c r="N493" s="93">
        <f t="shared" si="65"/>
        <v>35</v>
      </c>
      <c r="O493" s="106">
        <f t="shared" si="66"/>
        <v>3837.4</v>
      </c>
      <c r="P493" s="93" t="str">
        <f t="shared" si="67"/>
        <v>Fora Periode Legal</v>
      </c>
      <c r="Q493" s="93" t="str">
        <f t="shared" si="68"/>
        <v>T2 - Fora Periode Legal</v>
      </c>
      <c r="R493" s="93" t="str">
        <f t="shared" si="69"/>
        <v>T2 - Import Total</v>
      </c>
      <c r="S493" s="110">
        <f t="shared" si="71"/>
        <v>1.5708769066030293E-2</v>
      </c>
      <c r="T493" s="107">
        <f t="shared" si="70"/>
        <v>1</v>
      </c>
      <c r="V493" s="91"/>
      <c r="W493" s="91"/>
      <c r="X493" s="91"/>
      <c r="Y493" s="91"/>
      <c r="Z493" s="91"/>
      <c r="AA493" s="91"/>
    </row>
    <row r="494" spans="3:27" x14ac:dyDescent="0.25">
      <c r="C494" s="95">
        <v>43598</v>
      </c>
      <c r="D494" s="95">
        <v>43633</v>
      </c>
      <c r="E494" s="91"/>
      <c r="F494" s="91">
        <v>5646</v>
      </c>
      <c r="G494" s="91"/>
      <c r="H494" s="96" t="s">
        <v>1010</v>
      </c>
      <c r="I494" s="97">
        <v>40007508</v>
      </c>
      <c r="J494" s="91" t="s">
        <v>196</v>
      </c>
      <c r="K494" s="94">
        <v>796.29</v>
      </c>
      <c r="L494" s="104">
        <f t="shared" si="63"/>
        <v>6</v>
      </c>
      <c r="M494" s="105" t="str">
        <f t="shared" si="64"/>
        <v>T2</v>
      </c>
      <c r="N494" s="93">
        <f t="shared" si="65"/>
        <v>35</v>
      </c>
      <c r="O494" s="106">
        <f t="shared" si="66"/>
        <v>27870.149999999998</v>
      </c>
      <c r="P494" s="93" t="str">
        <f t="shared" si="67"/>
        <v>Fora Periode Legal</v>
      </c>
      <c r="Q494" s="93" t="str">
        <f t="shared" si="68"/>
        <v>T2 - Fora Periode Legal</v>
      </c>
      <c r="R494" s="93" t="str">
        <f t="shared" si="69"/>
        <v>T2 - Import Total</v>
      </c>
      <c r="S494" s="110">
        <f t="shared" si="71"/>
        <v>0.11408916198093089</v>
      </c>
      <c r="T494" s="107">
        <f t="shared" si="70"/>
        <v>1</v>
      </c>
      <c r="V494" s="91"/>
      <c r="W494" s="91"/>
      <c r="X494" s="91"/>
      <c r="Y494" s="91"/>
      <c r="Z494" s="91"/>
      <c r="AA494" s="91"/>
    </row>
    <row r="495" spans="3:27" x14ac:dyDescent="0.25">
      <c r="C495" s="95">
        <v>43598</v>
      </c>
      <c r="D495" s="95">
        <v>43633</v>
      </c>
      <c r="E495" s="91"/>
      <c r="F495" s="91">
        <v>5641</v>
      </c>
      <c r="G495" s="91"/>
      <c r="H495" s="96" t="s">
        <v>1011</v>
      </c>
      <c r="I495" s="97">
        <v>41007437</v>
      </c>
      <c r="J495" s="91" t="s">
        <v>452</v>
      </c>
      <c r="K495" s="94">
        <v>1402.58</v>
      </c>
      <c r="L495" s="104">
        <f t="shared" si="63"/>
        <v>6</v>
      </c>
      <c r="M495" s="105" t="str">
        <f t="shared" si="64"/>
        <v>T2</v>
      </c>
      <c r="N495" s="93">
        <f t="shared" si="65"/>
        <v>35</v>
      </c>
      <c r="O495" s="106">
        <f t="shared" si="66"/>
        <v>49090.299999999996</v>
      </c>
      <c r="P495" s="93" t="str">
        <f t="shared" si="67"/>
        <v>Fora Periode Legal</v>
      </c>
      <c r="Q495" s="93" t="str">
        <f t="shared" si="68"/>
        <v>T2 - Fora Periode Legal</v>
      </c>
      <c r="R495" s="93" t="str">
        <f t="shared" si="69"/>
        <v>T2 - Import Total</v>
      </c>
      <c r="S495" s="110">
        <f t="shared" si="71"/>
        <v>0.20095590401890523</v>
      </c>
      <c r="T495" s="107">
        <f t="shared" si="70"/>
        <v>1</v>
      </c>
      <c r="V495" s="91"/>
      <c r="W495" s="91"/>
      <c r="X495" s="91"/>
      <c r="Y495" s="91"/>
      <c r="Z495" s="91"/>
      <c r="AA495" s="91"/>
    </row>
    <row r="496" spans="3:27" x14ac:dyDescent="0.25">
      <c r="C496" s="95">
        <v>43549</v>
      </c>
      <c r="D496" s="95">
        <v>43585</v>
      </c>
      <c r="E496" s="91"/>
      <c r="F496" s="91">
        <v>3862</v>
      </c>
      <c r="G496" s="91"/>
      <c r="H496" s="96" t="s">
        <v>1012</v>
      </c>
      <c r="I496" s="97">
        <v>40005725</v>
      </c>
      <c r="J496" s="91" t="s">
        <v>426</v>
      </c>
      <c r="K496" s="94">
        <v>166.87</v>
      </c>
      <c r="L496" s="104">
        <f t="shared" si="63"/>
        <v>4</v>
      </c>
      <c r="M496" s="105" t="str">
        <f t="shared" si="64"/>
        <v>T2</v>
      </c>
      <c r="N496" s="93">
        <f t="shared" si="65"/>
        <v>36</v>
      </c>
      <c r="O496" s="106">
        <f t="shared" si="66"/>
        <v>6007.32</v>
      </c>
      <c r="P496" s="93" t="str">
        <f t="shared" si="67"/>
        <v>Fora Periode Legal</v>
      </c>
      <c r="Q496" s="93" t="str">
        <f t="shared" si="68"/>
        <v>T2 - Fora Periode Legal</v>
      </c>
      <c r="R496" s="93" t="str">
        <f t="shared" si="69"/>
        <v>T2 - Import Total</v>
      </c>
      <c r="S496" s="110">
        <f t="shared" si="71"/>
        <v>2.4591547033341616E-2</v>
      </c>
      <c r="T496" s="107">
        <f t="shared" si="70"/>
        <v>1</v>
      </c>
      <c r="V496" s="91"/>
      <c r="W496" s="91"/>
      <c r="X496" s="91"/>
      <c r="Y496" s="91"/>
      <c r="Z496" s="91"/>
      <c r="AA496" s="91"/>
    </row>
    <row r="497" spans="3:27" x14ac:dyDescent="0.25">
      <c r="C497" s="95">
        <v>43549</v>
      </c>
      <c r="D497" s="95">
        <v>43585</v>
      </c>
      <c r="E497" s="91"/>
      <c r="F497" s="91">
        <v>3864</v>
      </c>
      <c r="G497" s="91"/>
      <c r="H497" s="96" t="s">
        <v>1013</v>
      </c>
      <c r="I497" s="97">
        <v>40005180</v>
      </c>
      <c r="J497" s="91" t="s">
        <v>876</v>
      </c>
      <c r="K497" s="94">
        <v>94.27</v>
      </c>
      <c r="L497" s="104">
        <f t="shared" si="63"/>
        <v>4</v>
      </c>
      <c r="M497" s="105" t="str">
        <f t="shared" si="64"/>
        <v>T2</v>
      </c>
      <c r="N497" s="93">
        <f t="shared" si="65"/>
        <v>36</v>
      </c>
      <c r="O497" s="106">
        <f t="shared" si="66"/>
        <v>3393.72</v>
      </c>
      <c r="P497" s="93" t="str">
        <f t="shared" si="67"/>
        <v>Fora Periode Legal</v>
      </c>
      <c r="Q497" s="93" t="str">
        <f t="shared" si="68"/>
        <v>T2 - Fora Periode Legal</v>
      </c>
      <c r="R497" s="93" t="str">
        <f t="shared" si="69"/>
        <v>T2 - Import Total</v>
      </c>
      <c r="S497" s="110">
        <f t="shared" si="71"/>
        <v>1.3892521956212104E-2</v>
      </c>
      <c r="T497" s="107">
        <f t="shared" si="70"/>
        <v>1</v>
      </c>
      <c r="V497" s="91"/>
      <c r="W497" s="91"/>
      <c r="X497" s="91"/>
      <c r="Y497" s="91"/>
      <c r="Z497" s="91"/>
      <c r="AA497" s="91"/>
    </row>
    <row r="498" spans="3:27" x14ac:dyDescent="0.25">
      <c r="C498" s="95">
        <v>43565</v>
      </c>
      <c r="D498" s="95">
        <v>43601</v>
      </c>
      <c r="E498" s="91"/>
      <c r="F498" s="91">
        <v>4638</v>
      </c>
      <c r="G498" s="91"/>
      <c r="H498" s="96" t="s">
        <v>1014</v>
      </c>
      <c r="I498" s="97">
        <v>40001350</v>
      </c>
      <c r="J498" s="91" t="s">
        <v>44</v>
      </c>
      <c r="K498" s="94">
        <v>147.58000000000001</v>
      </c>
      <c r="L498" s="104">
        <f t="shared" si="63"/>
        <v>5</v>
      </c>
      <c r="M498" s="105" t="str">
        <f t="shared" si="64"/>
        <v>T2</v>
      </c>
      <c r="N498" s="93">
        <f t="shared" si="65"/>
        <v>36</v>
      </c>
      <c r="O498" s="106">
        <f t="shared" si="66"/>
        <v>5312.88</v>
      </c>
      <c r="P498" s="93" t="str">
        <f t="shared" si="67"/>
        <v>Fora Periode Legal</v>
      </c>
      <c r="Q498" s="93" t="str">
        <f t="shared" si="68"/>
        <v>T2 - Fora Periode Legal</v>
      </c>
      <c r="R498" s="93" t="str">
        <f t="shared" si="69"/>
        <v>T2 - Import Total</v>
      </c>
      <c r="S498" s="110">
        <f t="shared" si="71"/>
        <v>2.1748789543839849E-2</v>
      </c>
      <c r="T498" s="107">
        <f t="shared" si="70"/>
        <v>1</v>
      </c>
      <c r="V498" s="91"/>
      <c r="W498" s="91"/>
      <c r="X498" s="91"/>
      <c r="Y498" s="91"/>
      <c r="Z498" s="91"/>
      <c r="AA498" s="91"/>
    </row>
    <row r="499" spans="3:27" x14ac:dyDescent="0.25">
      <c r="C499" s="95">
        <v>43565</v>
      </c>
      <c r="D499" s="95">
        <v>43601</v>
      </c>
      <c r="E499" s="91"/>
      <c r="F499" s="91">
        <v>4660</v>
      </c>
      <c r="G499" s="91"/>
      <c r="H499" s="96" t="s">
        <v>1015</v>
      </c>
      <c r="I499" s="97">
        <v>40005180</v>
      </c>
      <c r="J499" s="91" t="s">
        <v>876</v>
      </c>
      <c r="K499" s="94">
        <v>1414.21</v>
      </c>
      <c r="L499" s="104">
        <f t="shared" si="63"/>
        <v>5</v>
      </c>
      <c r="M499" s="105" t="str">
        <f t="shared" si="64"/>
        <v>T2</v>
      </c>
      <c r="N499" s="93">
        <f t="shared" si="65"/>
        <v>36</v>
      </c>
      <c r="O499" s="106">
        <f t="shared" si="66"/>
        <v>50911.56</v>
      </c>
      <c r="P499" s="93" t="str">
        <f t="shared" si="67"/>
        <v>Fora Periode Legal</v>
      </c>
      <c r="Q499" s="93" t="str">
        <f t="shared" si="68"/>
        <v>T2 - Fora Periode Legal</v>
      </c>
      <c r="R499" s="93" t="str">
        <f t="shared" si="69"/>
        <v>T2 - Import Total</v>
      </c>
      <c r="S499" s="110">
        <f t="shared" si="71"/>
        <v>0.20841140846180886</v>
      </c>
      <c r="T499" s="107">
        <f t="shared" si="70"/>
        <v>1</v>
      </c>
      <c r="V499" s="91"/>
      <c r="W499" s="91"/>
      <c r="X499" s="91"/>
      <c r="Y499" s="91"/>
      <c r="Z499" s="91"/>
      <c r="AA499" s="91"/>
    </row>
    <row r="500" spans="3:27" x14ac:dyDescent="0.25">
      <c r="C500" s="95">
        <v>43565</v>
      </c>
      <c r="D500" s="95">
        <v>43601</v>
      </c>
      <c r="E500" s="91"/>
      <c r="F500" s="91">
        <v>4637</v>
      </c>
      <c r="G500" s="91"/>
      <c r="H500" s="96" t="s">
        <v>1016</v>
      </c>
      <c r="I500" s="97">
        <v>40000050</v>
      </c>
      <c r="J500" s="91" t="s">
        <v>15</v>
      </c>
      <c r="K500" s="94">
        <v>958.4</v>
      </c>
      <c r="L500" s="104">
        <f t="shared" si="63"/>
        <v>5</v>
      </c>
      <c r="M500" s="105" t="str">
        <f t="shared" si="64"/>
        <v>T2</v>
      </c>
      <c r="N500" s="93">
        <f t="shared" si="65"/>
        <v>36</v>
      </c>
      <c r="O500" s="106">
        <f t="shared" si="66"/>
        <v>34502.400000000001</v>
      </c>
      <c r="P500" s="93" t="str">
        <f t="shared" si="67"/>
        <v>Fora Periode Legal</v>
      </c>
      <c r="Q500" s="93" t="str">
        <f t="shared" si="68"/>
        <v>T2 - Fora Periode Legal</v>
      </c>
      <c r="R500" s="93" t="str">
        <f t="shared" si="69"/>
        <v>T2 - Import Total</v>
      </c>
      <c r="S500" s="110">
        <f t="shared" si="71"/>
        <v>0.14123892057742315</v>
      </c>
      <c r="T500" s="107">
        <f t="shared" si="70"/>
        <v>1</v>
      </c>
      <c r="V500" s="91"/>
      <c r="W500" s="91"/>
      <c r="X500" s="91"/>
      <c r="Y500" s="91"/>
      <c r="Z500" s="91"/>
      <c r="AA500" s="91"/>
    </row>
    <row r="501" spans="3:27" x14ac:dyDescent="0.25">
      <c r="C501" s="95">
        <v>43578</v>
      </c>
      <c r="D501" s="95">
        <v>43615</v>
      </c>
      <c r="E501" s="91"/>
      <c r="F501" s="91">
        <v>4817</v>
      </c>
      <c r="G501" s="91"/>
      <c r="H501" s="96" t="s">
        <v>1017</v>
      </c>
      <c r="I501" s="97">
        <v>41007532</v>
      </c>
      <c r="J501" s="91" t="s">
        <v>832</v>
      </c>
      <c r="K501" s="94">
        <v>704.17</v>
      </c>
      <c r="L501" s="104">
        <f t="shared" si="63"/>
        <v>5</v>
      </c>
      <c r="M501" s="105" t="str">
        <f t="shared" si="64"/>
        <v>T2</v>
      </c>
      <c r="N501" s="93">
        <f t="shared" si="65"/>
        <v>37</v>
      </c>
      <c r="O501" s="106">
        <f t="shared" si="66"/>
        <v>26054.289999999997</v>
      </c>
      <c r="P501" s="93" t="str">
        <f t="shared" si="67"/>
        <v>Fora Periode Legal</v>
      </c>
      <c r="Q501" s="93" t="str">
        <f t="shared" si="68"/>
        <v>T2 - Fora Periode Legal</v>
      </c>
      <c r="R501" s="93" t="str">
        <f t="shared" si="69"/>
        <v>T2 - Import Total</v>
      </c>
      <c r="S501" s="110">
        <f t="shared" si="71"/>
        <v>0.10665576296174034</v>
      </c>
      <c r="T501" s="107">
        <f t="shared" si="70"/>
        <v>1</v>
      </c>
      <c r="V501" s="91"/>
      <c r="W501" s="91"/>
      <c r="X501" s="91"/>
      <c r="Y501" s="91"/>
      <c r="Z501" s="91"/>
      <c r="AA501" s="91"/>
    </row>
    <row r="502" spans="3:27" x14ac:dyDescent="0.25">
      <c r="C502" s="95">
        <v>43578</v>
      </c>
      <c r="D502" s="95">
        <v>43615</v>
      </c>
      <c r="E502" s="91"/>
      <c r="F502" s="91">
        <v>4819</v>
      </c>
      <c r="G502" s="91"/>
      <c r="H502" s="96" t="s">
        <v>1018</v>
      </c>
      <c r="I502" s="97">
        <v>40002926</v>
      </c>
      <c r="J502" s="91" t="s">
        <v>801</v>
      </c>
      <c r="K502" s="94">
        <v>1021.12</v>
      </c>
      <c r="L502" s="104">
        <f t="shared" si="63"/>
        <v>5</v>
      </c>
      <c r="M502" s="105" t="str">
        <f t="shared" si="64"/>
        <v>T2</v>
      </c>
      <c r="N502" s="93">
        <f t="shared" si="65"/>
        <v>37</v>
      </c>
      <c r="O502" s="106">
        <f t="shared" si="66"/>
        <v>37781.440000000002</v>
      </c>
      <c r="P502" s="93" t="str">
        <f t="shared" si="67"/>
        <v>Fora Periode Legal</v>
      </c>
      <c r="Q502" s="93" t="str">
        <f t="shared" si="68"/>
        <v>T2 - Fora Periode Legal</v>
      </c>
      <c r="R502" s="93" t="str">
        <f t="shared" si="69"/>
        <v>T2 - Import Total</v>
      </c>
      <c r="S502" s="110">
        <f t="shared" si="71"/>
        <v>0.15466198883152124</v>
      </c>
      <c r="T502" s="107">
        <f t="shared" si="70"/>
        <v>1</v>
      </c>
      <c r="V502" s="91"/>
      <c r="W502" s="91"/>
      <c r="X502" s="91"/>
      <c r="Y502" s="91"/>
      <c r="Z502" s="91"/>
      <c r="AA502" s="91"/>
    </row>
    <row r="503" spans="3:27" x14ac:dyDescent="0.25">
      <c r="C503" s="95">
        <v>43578</v>
      </c>
      <c r="D503" s="95">
        <v>43615</v>
      </c>
      <c r="E503" s="91"/>
      <c r="F503" s="91">
        <v>4840</v>
      </c>
      <c r="G503" s="91"/>
      <c r="H503" s="96" t="s">
        <v>1019</v>
      </c>
      <c r="I503" s="97">
        <v>40002390</v>
      </c>
      <c r="J503" s="91" t="s">
        <v>149</v>
      </c>
      <c r="K503" s="94">
        <v>296.45</v>
      </c>
      <c r="L503" s="104">
        <f t="shared" si="63"/>
        <v>5</v>
      </c>
      <c r="M503" s="105" t="str">
        <f t="shared" si="64"/>
        <v>T2</v>
      </c>
      <c r="N503" s="93">
        <f t="shared" si="65"/>
        <v>37</v>
      </c>
      <c r="O503" s="106">
        <f t="shared" si="66"/>
        <v>10968.65</v>
      </c>
      <c r="P503" s="93" t="str">
        <f t="shared" si="67"/>
        <v>Fora Periode Legal</v>
      </c>
      <c r="Q503" s="93" t="str">
        <f t="shared" si="68"/>
        <v>T2 - Fora Periode Legal</v>
      </c>
      <c r="R503" s="93" t="str">
        <f t="shared" si="69"/>
        <v>T2 - Import Total</v>
      </c>
      <c r="S503" s="110">
        <f t="shared" si="71"/>
        <v>4.4901232557490275E-2</v>
      </c>
      <c r="T503" s="107">
        <f t="shared" si="70"/>
        <v>1</v>
      </c>
      <c r="V503" s="91"/>
      <c r="W503" s="91"/>
      <c r="X503" s="91"/>
      <c r="Y503" s="91"/>
      <c r="Z503" s="91"/>
      <c r="AA503" s="91"/>
    </row>
    <row r="504" spans="3:27" x14ac:dyDescent="0.25">
      <c r="C504" s="95">
        <v>43578</v>
      </c>
      <c r="D504" s="95">
        <v>43615</v>
      </c>
      <c r="E504" s="91"/>
      <c r="F504" s="91">
        <v>4816</v>
      </c>
      <c r="G504" s="91"/>
      <c r="H504" s="96" t="s">
        <v>1020</v>
      </c>
      <c r="I504" s="97">
        <v>41007437</v>
      </c>
      <c r="J504" s="91" t="s">
        <v>452</v>
      </c>
      <c r="K504" s="94">
        <v>239.12</v>
      </c>
      <c r="L504" s="104">
        <f t="shared" si="63"/>
        <v>5</v>
      </c>
      <c r="M504" s="105" t="str">
        <f t="shared" si="64"/>
        <v>T2</v>
      </c>
      <c r="N504" s="93">
        <f t="shared" si="65"/>
        <v>37</v>
      </c>
      <c r="O504" s="106">
        <f t="shared" si="66"/>
        <v>8847.44</v>
      </c>
      <c r="P504" s="93" t="str">
        <f t="shared" si="67"/>
        <v>Fora Periode Legal</v>
      </c>
      <c r="Q504" s="93" t="str">
        <f t="shared" si="68"/>
        <v>T2 - Fora Periode Legal</v>
      </c>
      <c r="R504" s="93" t="str">
        <f t="shared" si="69"/>
        <v>T2 - Import Total</v>
      </c>
      <c r="S504" s="110">
        <f t="shared" si="71"/>
        <v>3.621785369926489E-2</v>
      </c>
      <c r="T504" s="107">
        <f t="shared" si="70"/>
        <v>1</v>
      </c>
      <c r="V504" s="91"/>
      <c r="W504" s="91"/>
      <c r="X504" s="91"/>
      <c r="Y504" s="91"/>
      <c r="Z504" s="91"/>
      <c r="AA504" s="91"/>
    </row>
    <row r="505" spans="3:27" x14ac:dyDescent="0.25">
      <c r="C505" s="95">
        <v>43518</v>
      </c>
      <c r="D505" s="95">
        <v>43556</v>
      </c>
      <c r="E505" s="91"/>
      <c r="F505" s="91">
        <v>3273</v>
      </c>
      <c r="G505" s="91"/>
      <c r="H505" s="96" t="s">
        <v>1021</v>
      </c>
      <c r="I505" s="97">
        <v>41006850</v>
      </c>
      <c r="J505" s="91" t="s">
        <v>25</v>
      </c>
      <c r="K505" s="94">
        <v>190.82</v>
      </c>
      <c r="L505" s="104">
        <f t="shared" si="63"/>
        <v>4</v>
      </c>
      <c r="M505" s="105" t="str">
        <f t="shared" si="64"/>
        <v>T2</v>
      </c>
      <c r="N505" s="93">
        <f t="shared" si="65"/>
        <v>38</v>
      </c>
      <c r="O505" s="106">
        <f t="shared" si="66"/>
        <v>7251.16</v>
      </c>
      <c r="P505" s="93" t="str">
        <f t="shared" si="67"/>
        <v>Fora Periode Legal</v>
      </c>
      <c r="Q505" s="93" t="str">
        <f t="shared" si="68"/>
        <v>T2 - Fora Periode Legal</v>
      </c>
      <c r="R505" s="93" t="str">
        <f t="shared" si="69"/>
        <v>T2 - Import Total</v>
      </c>
      <c r="S505" s="110">
        <f t="shared" si="71"/>
        <v>2.9683326705799821E-2</v>
      </c>
      <c r="T505" s="107">
        <f t="shared" si="70"/>
        <v>1</v>
      </c>
      <c r="V505" s="91"/>
      <c r="W505" s="91"/>
      <c r="X505" s="91"/>
      <c r="Y505" s="91"/>
      <c r="Z505" s="91"/>
      <c r="AA505" s="91"/>
    </row>
    <row r="506" spans="3:27" x14ac:dyDescent="0.25">
      <c r="C506" s="95">
        <v>43563</v>
      </c>
      <c r="D506" s="95">
        <v>43601</v>
      </c>
      <c r="E506" s="91"/>
      <c r="F506" s="91">
        <v>4665</v>
      </c>
      <c r="G506" s="91"/>
      <c r="H506" s="96" t="s">
        <v>1022</v>
      </c>
      <c r="I506" s="97">
        <v>40002150</v>
      </c>
      <c r="J506" s="91" t="s">
        <v>90</v>
      </c>
      <c r="K506" s="94">
        <v>349.69</v>
      </c>
      <c r="L506" s="104">
        <f t="shared" si="63"/>
        <v>5</v>
      </c>
      <c r="M506" s="105" t="str">
        <f t="shared" si="64"/>
        <v>T2</v>
      </c>
      <c r="N506" s="93">
        <f t="shared" si="65"/>
        <v>38</v>
      </c>
      <c r="O506" s="106">
        <f t="shared" si="66"/>
        <v>13288.22</v>
      </c>
      <c r="P506" s="93" t="str">
        <f t="shared" si="67"/>
        <v>Fora Periode Legal</v>
      </c>
      <c r="Q506" s="93" t="str">
        <f t="shared" si="68"/>
        <v>T2 - Fora Periode Legal</v>
      </c>
      <c r="R506" s="93" t="str">
        <f t="shared" si="69"/>
        <v>T2 - Import Total</v>
      </c>
      <c r="S506" s="110">
        <f t="shared" si="71"/>
        <v>5.4396617313442718E-2</v>
      </c>
      <c r="T506" s="107">
        <f t="shared" si="70"/>
        <v>1</v>
      </c>
      <c r="V506" s="91"/>
      <c r="W506" s="91"/>
      <c r="X506" s="91"/>
      <c r="Y506" s="91"/>
      <c r="Z506" s="91"/>
      <c r="AA506" s="91"/>
    </row>
    <row r="507" spans="3:27" x14ac:dyDescent="0.25">
      <c r="C507" s="95">
        <v>43563</v>
      </c>
      <c r="D507" s="95">
        <v>43601</v>
      </c>
      <c r="E507" s="91"/>
      <c r="F507" s="91">
        <v>4649</v>
      </c>
      <c r="G507" s="91"/>
      <c r="H507" s="96" t="s">
        <v>1023</v>
      </c>
      <c r="I507" s="97">
        <v>41002865</v>
      </c>
      <c r="J507" s="91" t="s">
        <v>209</v>
      </c>
      <c r="K507" s="94">
        <v>433.37</v>
      </c>
      <c r="L507" s="104">
        <f t="shared" si="63"/>
        <v>5</v>
      </c>
      <c r="M507" s="105" t="str">
        <f t="shared" si="64"/>
        <v>T2</v>
      </c>
      <c r="N507" s="93">
        <f t="shared" si="65"/>
        <v>38</v>
      </c>
      <c r="O507" s="106">
        <f t="shared" si="66"/>
        <v>16468.060000000001</v>
      </c>
      <c r="P507" s="93" t="str">
        <f t="shared" si="67"/>
        <v>Fora Periode Legal</v>
      </c>
      <c r="Q507" s="93" t="str">
        <f t="shared" si="68"/>
        <v>T2 - Fora Periode Legal</v>
      </c>
      <c r="R507" s="93" t="str">
        <f t="shared" si="69"/>
        <v>T2 - Import Total</v>
      </c>
      <c r="S507" s="110">
        <f t="shared" si="71"/>
        <v>6.7413600746737593E-2</v>
      </c>
      <c r="T507" s="107">
        <f t="shared" si="70"/>
        <v>1</v>
      </c>
      <c r="V507" s="91"/>
      <c r="W507" s="91"/>
      <c r="X507" s="91"/>
      <c r="Y507" s="91"/>
      <c r="Z507" s="91"/>
      <c r="AA507" s="91"/>
    </row>
    <row r="508" spans="3:27" x14ac:dyDescent="0.25">
      <c r="C508" s="95">
        <v>43563</v>
      </c>
      <c r="D508" s="95">
        <v>43601</v>
      </c>
      <c r="E508" s="91"/>
      <c r="F508" s="91">
        <v>4661</v>
      </c>
      <c r="G508" s="91"/>
      <c r="H508" s="96" t="s">
        <v>1024</v>
      </c>
      <c r="I508" s="97">
        <v>41002865</v>
      </c>
      <c r="J508" s="91" t="s">
        <v>209</v>
      </c>
      <c r="K508" s="94">
        <v>704.11</v>
      </c>
      <c r="L508" s="104">
        <f t="shared" si="63"/>
        <v>5</v>
      </c>
      <c r="M508" s="105" t="str">
        <f t="shared" si="64"/>
        <v>T2</v>
      </c>
      <c r="N508" s="93">
        <f t="shared" si="65"/>
        <v>38</v>
      </c>
      <c r="O508" s="106">
        <f t="shared" si="66"/>
        <v>26756.18</v>
      </c>
      <c r="P508" s="93" t="str">
        <f t="shared" si="67"/>
        <v>Fora Periode Legal</v>
      </c>
      <c r="Q508" s="93" t="str">
        <f t="shared" si="68"/>
        <v>T2 - Fora Periode Legal</v>
      </c>
      <c r="R508" s="93" t="str">
        <f t="shared" si="69"/>
        <v>T2 - Import Total</v>
      </c>
      <c r="S508" s="110">
        <f t="shared" si="71"/>
        <v>0.10952901774877219</v>
      </c>
      <c r="T508" s="107">
        <f t="shared" si="70"/>
        <v>1</v>
      </c>
      <c r="V508" s="91"/>
      <c r="W508" s="91"/>
      <c r="X508" s="91"/>
      <c r="Y508" s="91"/>
      <c r="Z508" s="91"/>
      <c r="AA508" s="91"/>
    </row>
    <row r="509" spans="3:27" x14ac:dyDescent="0.25">
      <c r="C509" s="95">
        <v>43595</v>
      </c>
      <c r="D509" s="95">
        <v>43633</v>
      </c>
      <c r="E509" s="91"/>
      <c r="F509" s="91">
        <v>5636</v>
      </c>
      <c r="G509" s="91"/>
      <c r="H509" s="96" t="s">
        <v>1025</v>
      </c>
      <c r="I509" s="97">
        <v>40010011</v>
      </c>
      <c r="J509" s="91" t="s">
        <v>830</v>
      </c>
      <c r="K509" s="94">
        <v>1508.6</v>
      </c>
      <c r="L509" s="104">
        <f t="shared" si="63"/>
        <v>6</v>
      </c>
      <c r="M509" s="105" t="str">
        <f t="shared" si="64"/>
        <v>T2</v>
      </c>
      <c r="N509" s="93">
        <f t="shared" si="65"/>
        <v>38</v>
      </c>
      <c r="O509" s="106">
        <f t="shared" si="66"/>
        <v>57326.799999999996</v>
      </c>
      <c r="P509" s="93" t="str">
        <f t="shared" si="67"/>
        <v>Fora Periode Legal</v>
      </c>
      <c r="Q509" s="93" t="str">
        <f t="shared" si="68"/>
        <v>T2 - Fora Periode Legal</v>
      </c>
      <c r="R509" s="93" t="str">
        <f t="shared" si="69"/>
        <v>T2 - Import Total</v>
      </c>
      <c r="S509" s="110">
        <f t="shared" si="71"/>
        <v>0.23467281557682426</v>
      </c>
      <c r="T509" s="107">
        <f t="shared" si="70"/>
        <v>1</v>
      </c>
      <c r="V509" s="91"/>
      <c r="W509" s="91"/>
      <c r="X509" s="91"/>
      <c r="Y509" s="91"/>
      <c r="Z509" s="91"/>
      <c r="AA509" s="91"/>
    </row>
    <row r="510" spans="3:27" x14ac:dyDescent="0.25">
      <c r="C510" s="95">
        <v>43595</v>
      </c>
      <c r="D510" s="95">
        <v>43633</v>
      </c>
      <c r="E510" s="91"/>
      <c r="F510" s="91">
        <v>5657</v>
      </c>
      <c r="G510" s="91"/>
      <c r="H510" s="96" t="s">
        <v>1026</v>
      </c>
      <c r="I510" s="97">
        <v>41001645</v>
      </c>
      <c r="J510" s="91" t="s">
        <v>155</v>
      </c>
      <c r="K510" s="94">
        <v>206.6</v>
      </c>
      <c r="L510" s="104">
        <f t="shared" si="63"/>
        <v>6</v>
      </c>
      <c r="M510" s="105" t="str">
        <f t="shared" si="64"/>
        <v>T2</v>
      </c>
      <c r="N510" s="93">
        <f t="shared" si="65"/>
        <v>38</v>
      </c>
      <c r="O510" s="106">
        <f t="shared" si="66"/>
        <v>7850.8</v>
      </c>
      <c r="P510" s="93" t="str">
        <f t="shared" si="67"/>
        <v>Fora Periode Legal</v>
      </c>
      <c r="Q510" s="93" t="str">
        <f t="shared" si="68"/>
        <v>T2 - Fora Periode Legal</v>
      </c>
      <c r="R510" s="93" t="str">
        <f t="shared" si="69"/>
        <v>T2 - Import Total</v>
      </c>
      <c r="S510" s="110">
        <f t="shared" si="71"/>
        <v>3.2138011201227557E-2</v>
      </c>
      <c r="T510" s="107">
        <f t="shared" si="70"/>
        <v>1</v>
      </c>
      <c r="V510" s="91"/>
      <c r="W510" s="91"/>
      <c r="X510" s="91"/>
      <c r="Y510" s="91"/>
      <c r="Z510" s="91"/>
      <c r="AA510" s="91"/>
    </row>
    <row r="511" spans="3:27" x14ac:dyDescent="0.25">
      <c r="C511" s="95">
        <v>43595</v>
      </c>
      <c r="D511" s="95">
        <v>43633</v>
      </c>
      <c r="E511" s="91"/>
      <c r="F511" s="91">
        <v>5652</v>
      </c>
      <c r="G511" s="91"/>
      <c r="H511" s="96" t="s">
        <v>1027</v>
      </c>
      <c r="I511" s="97">
        <v>40001850</v>
      </c>
      <c r="J511" s="91" t="s">
        <v>183</v>
      </c>
      <c r="K511" s="94">
        <v>814.49</v>
      </c>
      <c r="L511" s="104">
        <f t="shared" si="63"/>
        <v>6</v>
      </c>
      <c r="M511" s="105" t="str">
        <f t="shared" si="64"/>
        <v>T2</v>
      </c>
      <c r="N511" s="93">
        <f t="shared" si="65"/>
        <v>38</v>
      </c>
      <c r="O511" s="106">
        <f t="shared" si="66"/>
        <v>30950.62</v>
      </c>
      <c r="P511" s="93" t="str">
        <f t="shared" si="67"/>
        <v>Fora Periode Legal</v>
      </c>
      <c r="Q511" s="93" t="str">
        <f t="shared" si="68"/>
        <v>T2 - Fora Periode Legal</v>
      </c>
      <c r="R511" s="93" t="str">
        <f t="shared" si="69"/>
        <v>T2 - Import Total</v>
      </c>
      <c r="S511" s="110">
        <f t="shared" si="71"/>
        <v>0.12669936468193529</v>
      </c>
      <c r="T511" s="107">
        <f t="shared" si="70"/>
        <v>1</v>
      </c>
      <c r="V511" s="91"/>
      <c r="W511" s="91"/>
      <c r="X511" s="91"/>
      <c r="Y511" s="91"/>
      <c r="Z511" s="91"/>
      <c r="AA511" s="91"/>
    </row>
    <row r="512" spans="3:27" x14ac:dyDescent="0.25">
      <c r="C512" s="95">
        <v>43595</v>
      </c>
      <c r="D512" s="95">
        <v>43633</v>
      </c>
      <c r="E512" s="91"/>
      <c r="F512" s="91">
        <v>5638</v>
      </c>
      <c r="G512" s="91"/>
      <c r="H512" s="96" t="s">
        <v>1028</v>
      </c>
      <c r="I512" s="97">
        <v>40005180</v>
      </c>
      <c r="J512" s="91" t="s">
        <v>876</v>
      </c>
      <c r="K512" s="94">
        <v>7.6</v>
      </c>
      <c r="L512" s="104">
        <f t="shared" si="63"/>
        <v>6</v>
      </c>
      <c r="M512" s="105" t="str">
        <f t="shared" si="64"/>
        <v>T2</v>
      </c>
      <c r="N512" s="93">
        <f t="shared" si="65"/>
        <v>38</v>
      </c>
      <c r="O512" s="106">
        <f t="shared" si="66"/>
        <v>288.8</v>
      </c>
      <c r="P512" s="93" t="str">
        <f t="shared" si="67"/>
        <v>Fora Periode Legal</v>
      </c>
      <c r="Q512" s="93" t="str">
        <f t="shared" si="68"/>
        <v>T2 - Fora Periode Legal</v>
      </c>
      <c r="R512" s="93" t="str">
        <f t="shared" si="69"/>
        <v>T2 - Import Total</v>
      </c>
      <c r="S512" s="110">
        <f t="shared" si="71"/>
        <v>1.1822308089512556E-3</v>
      </c>
      <c r="T512" s="107">
        <f t="shared" si="70"/>
        <v>1</v>
      </c>
      <c r="V512" s="91"/>
      <c r="W512" s="91"/>
      <c r="X512" s="91"/>
      <c r="Y512" s="91"/>
      <c r="Z512" s="91"/>
      <c r="AA512" s="91"/>
    </row>
    <row r="513" spans="3:27" x14ac:dyDescent="0.25">
      <c r="C513" s="95">
        <v>43595</v>
      </c>
      <c r="D513" s="95">
        <v>43633</v>
      </c>
      <c r="E513" s="91"/>
      <c r="F513" s="91">
        <v>5639</v>
      </c>
      <c r="G513" s="91"/>
      <c r="H513" s="96" t="s">
        <v>1029</v>
      </c>
      <c r="I513" s="97">
        <v>40005180</v>
      </c>
      <c r="J513" s="91" t="s">
        <v>876</v>
      </c>
      <c r="K513" s="94">
        <v>5.03</v>
      </c>
      <c r="L513" s="104">
        <f t="shared" si="63"/>
        <v>6</v>
      </c>
      <c r="M513" s="105" t="str">
        <f t="shared" si="64"/>
        <v>T2</v>
      </c>
      <c r="N513" s="93">
        <f t="shared" si="65"/>
        <v>38</v>
      </c>
      <c r="O513" s="106">
        <f t="shared" si="66"/>
        <v>191.14000000000001</v>
      </c>
      <c r="P513" s="93" t="str">
        <f t="shared" si="67"/>
        <v>Fora Periode Legal</v>
      </c>
      <c r="Q513" s="93" t="str">
        <f t="shared" si="68"/>
        <v>T2 - Fora Periode Legal</v>
      </c>
      <c r="R513" s="93" t="str">
        <f t="shared" si="69"/>
        <v>T2 - Import Total</v>
      </c>
      <c r="S513" s="110">
        <f t="shared" si="71"/>
        <v>7.8245012750326529E-4</v>
      </c>
      <c r="T513" s="107">
        <f t="shared" si="70"/>
        <v>1</v>
      </c>
      <c r="V513" s="91"/>
      <c r="W513" s="91"/>
      <c r="X513" s="91"/>
      <c r="Y513" s="91"/>
      <c r="Z513" s="91"/>
      <c r="AA513" s="91"/>
    </row>
    <row r="514" spans="3:27" x14ac:dyDescent="0.25">
      <c r="C514" s="95">
        <v>43595</v>
      </c>
      <c r="D514" s="95">
        <v>43633</v>
      </c>
      <c r="E514" s="91"/>
      <c r="F514" s="91">
        <v>5642</v>
      </c>
      <c r="G514" s="91"/>
      <c r="H514" s="96" t="s">
        <v>1030</v>
      </c>
      <c r="I514" s="97">
        <v>40002350</v>
      </c>
      <c r="J514" s="91" t="s">
        <v>1031</v>
      </c>
      <c r="K514" s="94">
        <v>735.08</v>
      </c>
      <c r="L514" s="104">
        <f t="shared" si="63"/>
        <v>6</v>
      </c>
      <c r="M514" s="105" t="str">
        <f t="shared" si="64"/>
        <v>T2</v>
      </c>
      <c r="N514" s="93">
        <f t="shared" si="65"/>
        <v>38</v>
      </c>
      <c r="O514" s="106">
        <f t="shared" si="66"/>
        <v>27933.040000000001</v>
      </c>
      <c r="P514" s="93" t="str">
        <f t="shared" si="67"/>
        <v>Fora Periode Legal</v>
      </c>
      <c r="Q514" s="93" t="str">
        <f t="shared" si="68"/>
        <v>T2 - Fora Periode Legal</v>
      </c>
      <c r="R514" s="93" t="str">
        <f t="shared" si="69"/>
        <v>T2 - Import Total</v>
      </c>
      <c r="S514" s="110">
        <f t="shared" si="71"/>
        <v>0.11434660829524858</v>
      </c>
      <c r="T514" s="107">
        <f t="shared" si="70"/>
        <v>1</v>
      </c>
      <c r="V514" s="91"/>
      <c r="W514" s="91"/>
      <c r="X514" s="91"/>
      <c r="Y514" s="91"/>
      <c r="Z514" s="91"/>
      <c r="AA514" s="91"/>
    </row>
    <row r="515" spans="3:27" x14ac:dyDescent="0.25">
      <c r="C515" s="95">
        <v>43546</v>
      </c>
      <c r="D515" s="95">
        <v>43585</v>
      </c>
      <c r="E515" s="91"/>
      <c r="F515" s="91">
        <v>3880</v>
      </c>
      <c r="G515" s="91"/>
      <c r="H515" s="96" t="s">
        <v>1032</v>
      </c>
      <c r="I515" s="97">
        <v>40002390</v>
      </c>
      <c r="J515" s="91" t="s">
        <v>149</v>
      </c>
      <c r="K515" s="94">
        <v>290.93</v>
      </c>
      <c r="L515" s="104">
        <f t="shared" si="63"/>
        <v>4</v>
      </c>
      <c r="M515" s="105" t="str">
        <f t="shared" si="64"/>
        <v>T2</v>
      </c>
      <c r="N515" s="93">
        <f t="shared" si="65"/>
        <v>39</v>
      </c>
      <c r="O515" s="106">
        <f t="shared" si="66"/>
        <v>11346.27</v>
      </c>
      <c r="P515" s="93" t="str">
        <f t="shared" si="67"/>
        <v>Fora Periode Legal</v>
      </c>
      <c r="Q515" s="93" t="str">
        <f t="shared" si="68"/>
        <v>T2 - Fora Periode Legal</v>
      </c>
      <c r="R515" s="93" t="str">
        <f t="shared" si="69"/>
        <v>T2 - Import Total</v>
      </c>
      <c r="S515" s="110">
        <f t="shared" si="71"/>
        <v>4.6447056650551821E-2</v>
      </c>
      <c r="T515" s="107">
        <f t="shared" si="70"/>
        <v>1</v>
      </c>
      <c r="V515" s="91"/>
      <c r="W515" s="91"/>
      <c r="X515" s="91"/>
      <c r="Y515" s="91"/>
      <c r="Z515" s="91"/>
      <c r="AA515" s="91"/>
    </row>
    <row r="516" spans="3:27" x14ac:dyDescent="0.25">
      <c r="C516" s="95">
        <v>43545</v>
      </c>
      <c r="D516" s="95">
        <v>43585</v>
      </c>
      <c r="E516" s="91"/>
      <c r="F516" s="91">
        <v>3860</v>
      </c>
      <c r="G516" s="91"/>
      <c r="H516" s="96" t="s">
        <v>1033</v>
      </c>
      <c r="I516" s="97">
        <v>40008651</v>
      </c>
      <c r="J516" s="91" t="s">
        <v>198</v>
      </c>
      <c r="K516" s="94">
        <v>358.03</v>
      </c>
      <c r="L516" s="104">
        <f t="shared" si="63"/>
        <v>4</v>
      </c>
      <c r="M516" s="105" t="str">
        <f t="shared" si="64"/>
        <v>T2</v>
      </c>
      <c r="N516" s="93">
        <f t="shared" si="65"/>
        <v>40</v>
      </c>
      <c r="O516" s="106">
        <f t="shared" si="66"/>
        <v>14321.199999999999</v>
      </c>
      <c r="P516" s="93" t="str">
        <f t="shared" si="67"/>
        <v>Fora Periode Legal</v>
      </c>
      <c r="Q516" s="93" t="str">
        <f t="shared" si="68"/>
        <v>T2 - Fora Periode Legal</v>
      </c>
      <c r="R516" s="93" t="str">
        <f t="shared" si="69"/>
        <v>T2 - Import Total</v>
      </c>
      <c r="S516" s="110">
        <f t="shared" si="71"/>
        <v>5.8625221125875079E-2</v>
      </c>
      <c r="T516" s="107">
        <f t="shared" si="70"/>
        <v>1</v>
      </c>
      <c r="V516" s="91"/>
      <c r="W516" s="91"/>
      <c r="X516" s="91"/>
      <c r="Y516" s="91"/>
      <c r="Z516" s="91"/>
      <c r="AA516" s="91"/>
    </row>
    <row r="517" spans="3:27" x14ac:dyDescent="0.25">
      <c r="C517" s="95">
        <v>43545</v>
      </c>
      <c r="D517" s="95">
        <v>43585</v>
      </c>
      <c r="E517" s="91"/>
      <c r="F517" s="91">
        <v>3878</v>
      </c>
      <c r="G517" s="91"/>
      <c r="H517" s="96" t="s">
        <v>1034</v>
      </c>
      <c r="I517" s="97">
        <v>41002875</v>
      </c>
      <c r="J517" s="91" t="s">
        <v>1035</v>
      </c>
      <c r="K517" s="94">
        <v>302.5</v>
      </c>
      <c r="L517" s="104">
        <f t="shared" si="63"/>
        <v>4</v>
      </c>
      <c r="M517" s="105" t="str">
        <f t="shared" si="64"/>
        <v>T2</v>
      </c>
      <c r="N517" s="93">
        <f t="shared" si="65"/>
        <v>40</v>
      </c>
      <c r="O517" s="106">
        <f t="shared" si="66"/>
        <v>12100</v>
      </c>
      <c r="P517" s="93" t="str">
        <f t="shared" si="67"/>
        <v>Fora Periode Legal</v>
      </c>
      <c r="Q517" s="93" t="str">
        <f t="shared" si="68"/>
        <v>T2 - Fora Periode Legal</v>
      </c>
      <c r="R517" s="93" t="str">
        <f t="shared" si="69"/>
        <v>T2 - Import Total</v>
      </c>
      <c r="S517" s="110">
        <f t="shared" si="71"/>
        <v>4.9532523505229208E-2</v>
      </c>
      <c r="T517" s="107">
        <f t="shared" si="70"/>
        <v>1</v>
      </c>
      <c r="V517" s="91"/>
      <c r="W517" s="91"/>
      <c r="X517" s="91"/>
      <c r="Y517" s="91"/>
      <c r="Z517" s="91"/>
      <c r="AA517" s="91"/>
    </row>
    <row r="518" spans="3:27" x14ac:dyDescent="0.25">
      <c r="C518" s="95">
        <v>43593</v>
      </c>
      <c r="D518" s="95">
        <v>43633</v>
      </c>
      <c r="E518" s="91"/>
      <c r="F518" s="91">
        <v>5654</v>
      </c>
      <c r="G518" s="91"/>
      <c r="H518" s="96" t="s">
        <v>1036</v>
      </c>
      <c r="I518" s="97">
        <v>41007532</v>
      </c>
      <c r="J518" s="91" t="s">
        <v>832</v>
      </c>
      <c r="K518" s="94">
        <v>30.25</v>
      </c>
      <c r="L518" s="104">
        <f t="shared" si="63"/>
        <v>6</v>
      </c>
      <c r="M518" s="105" t="str">
        <f t="shared" si="64"/>
        <v>T2</v>
      </c>
      <c r="N518" s="93">
        <f t="shared" si="65"/>
        <v>40</v>
      </c>
      <c r="O518" s="106">
        <f t="shared" si="66"/>
        <v>1210</v>
      </c>
      <c r="P518" s="93" t="str">
        <f t="shared" si="67"/>
        <v>Fora Periode Legal</v>
      </c>
      <c r="Q518" s="93" t="str">
        <f t="shared" si="68"/>
        <v>T2 - Fora Periode Legal</v>
      </c>
      <c r="R518" s="93" t="str">
        <f t="shared" si="69"/>
        <v>T2 - Import Total</v>
      </c>
      <c r="S518" s="110">
        <f t="shared" si="71"/>
        <v>4.9532523505229215E-3</v>
      </c>
      <c r="T518" s="107">
        <f t="shared" si="70"/>
        <v>1</v>
      </c>
      <c r="V518" s="91"/>
      <c r="W518" s="91"/>
      <c r="X518" s="91"/>
      <c r="Y518" s="91"/>
      <c r="Z518" s="91"/>
      <c r="AA518" s="91"/>
    </row>
    <row r="519" spans="3:27" x14ac:dyDescent="0.25">
      <c r="C519" s="95">
        <v>43593</v>
      </c>
      <c r="D519" s="95">
        <v>43633</v>
      </c>
      <c r="E519" s="91"/>
      <c r="F519" s="91">
        <v>5658</v>
      </c>
      <c r="G519" s="91"/>
      <c r="H519" s="96" t="s">
        <v>1037</v>
      </c>
      <c r="I519" s="97">
        <v>40001400</v>
      </c>
      <c r="J519" s="91" t="s">
        <v>36</v>
      </c>
      <c r="K519" s="94">
        <v>297.39</v>
      </c>
      <c r="L519" s="104">
        <f t="shared" ref="L519:L540" si="72">IF(D519="","",MONTH(D519))</f>
        <v>6</v>
      </c>
      <c r="M519" s="105" t="str">
        <f t="shared" ref="M519:M582" si="73">IF(L519="","",VLOOKUP(L519,$AJ$8:$AK$19,2,FALSE))</f>
        <v>T2</v>
      </c>
      <c r="N519" s="93">
        <f t="shared" ref="N519:N540" si="74">IF(D519="",0,D519-C519)</f>
        <v>40</v>
      </c>
      <c r="O519" s="106">
        <f t="shared" ref="O519:O540" si="75">K519*N519</f>
        <v>11895.599999999999</v>
      </c>
      <c r="P519" s="93" t="str">
        <f t="shared" ref="P519:P540" si="76">IF(N519&lt;=30,"Dins Periode Legal","Fora Periode Legal")</f>
        <v>Fora Periode Legal</v>
      </c>
      <c r="Q519" s="93" t="str">
        <f t="shared" ref="Q519:Q582" si="77">CONCATENATE($M519," - ",P519)</f>
        <v>T2 - Fora Periode Legal</v>
      </c>
      <c r="R519" s="93" t="str">
        <f t="shared" ref="R519:R582" si="78">CONCATENATE($M519," - Import Total")</f>
        <v>T2 - Import Total</v>
      </c>
      <c r="S519" s="110">
        <f t="shared" si="71"/>
        <v>4.8695792281719386E-2</v>
      </c>
      <c r="T519" s="107">
        <f t="shared" ref="T519:T540" si="79">IF(L519="",0,1)</f>
        <v>1</v>
      </c>
      <c r="V519" s="91"/>
      <c r="W519" s="91"/>
      <c r="X519" s="91"/>
      <c r="Y519" s="91"/>
      <c r="Z519" s="91"/>
      <c r="AA519" s="91"/>
    </row>
    <row r="520" spans="3:27" x14ac:dyDescent="0.25">
      <c r="C520" s="95">
        <v>43515</v>
      </c>
      <c r="D520" s="95">
        <v>43556</v>
      </c>
      <c r="E520" s="91"/>
      <c r="F520" s="91">
        <v>3261</v>
      </c>
      <c r="G520" s="91"/>
      <c r="H520" s="96" t="s">
        <v>1038</v>
      </c>
      <c r="I520" s="97">
        <v>40001800</v>
      </c>
      <c r="J520" s="91" t="s">
        <v>99</v>
      </c>
      <c r="K520" s="94">
        <v>397.49</v>
      </c>
      <c r="L520" s="104">
        <f t="shared" si="72"/>
        <v>4</v>
      </c>
      <c r="M520" s="105" t="str">
        <f t="shared" si="73"/>
        <v>T2</v>
      </c>
      <c r="N520" s="93">
        <f t="shared" si="74"/>
        <v>41</v>
      </c>
      <c r="O520" s="106">
        <f t="shared" si="75"/>
        <v>16297.09</v>
      </c>
      <c r="P520" s="93" t="str">
        <f t="shared" si="76"/>
        <v>Fora Periode Legal</v>
      </c>
      <c r="Q520" s="93" t="str">
        <f t="shared" si="77"/>
        <v>T2 - Fora Periode Legal</v>
      </c>
      <c r="R520" s="93" t="str">
        <f t="shared" si="78"/>
        <v>T2 - Import Total</v>
      </c>
      <c r="S520" s="110">
        <f t="shared" ref="S520:S583" si="80">IF(M520="",0,K520/(VLOOKUP(R520,$X$9:$Y$27,2,FALSE))*N520)</f>
        <v>6.6713718470399655E-2</v>
      </c>
      <c r="T520" s="107">
        <f t="shared" si="79"/>
        <v>1</v>
      </c>
      <c r="V520" s="91"/>
      <c r="W520" s="91"/>
      <c r="X520" s="91"/>
      <c r="Y520" s="91"/>
      <c r="Z520" s="91"/>
      <c r="AA520" s="91"/>
    </row>
    <row r="521" spans="3:27" x14ac:dyDescent="0.25">
      <c r="C521" s="95">
        <v>43560</v>
      </c>
      <c r="D521" s="95">
        <v>43601</v>
      </c>
      <c r="E521" s="91"/>
      <c r="F521" s="91">
        <v>4664</v>
      </c>
      <c r="G521" s="91"/>
      <c r="H521" s="96" t="s">
        <v>1039</v>
      </c>
      <c r="I521" s="97">
        <v>41001065</v>
      </c>
      <c r="J521" s="91" t="s">
        <v>299</v>
      </c>
      <c r="K521" s="94">
        <v>418.18</v>
      </c>
      <c r="L521" s="104">
        <f t="shared" si="72"/>
        <v>5</v>
      </c>
      <c r="M521" s="105" t="str">
        <f t="shared" si="73"/>
        <v>T2</v>
      </c>
      <c r="N521" s="93">
        <f t="shared" si="74"/>
        <v>41</v>
      </c>
      <c r="O521" s="106">
        <f t="shared" si="75"/>
        <v>17145.38</v>
      </c>
      <c r="P521" s="93" t="str">
        <f t="shared" si="76"/>
        <v>Fora Periode Legal</v>
      </c>
      <c r="Q521" s="93" t="str">
        <f t="shared" si="77"/>
        <v>T2 - Fora Periode Legal</v>
      </c>
      <c r="R521" s="93" t="str">
        <f t="shared" si="78"/>
        <v>T2 - Import Total</v>
      </c>
      <c r="S521" s="110">
        <f t="shared" si="80"/>
        <v>7.0186275855874947E-2</v>
      </c>
      <c r="T521" s="107">
        <f t="shared" si="79"/>
        <v>1</v>
      </c>
      <c r="V521" s="91"/>
      <c r="W521" s="91"/>
      <c r="X521" s="91"/>
      <c r="Y521" s="91"/>
      <c r="Z521" s="91"/>
      <c r="AA521" s="91"/>
    </row>
    <row r="522" spans="3:27" x14ac:dyDescent="0.25">
      <c r="C522" s="95">
        <v>43560</v>
      </c>
      <c r="D522" s="95">
        <v>43601</v>
      </c>
      <c r="E522" s="91"/>
      <c r="F522" s="91">
        <v>4639</v>
      </c>
      <c r="G522" s="91"/>
      <c r="H522" s="96" t="s">
        <v>1040</v>
      </c>
      <c r="I522" s="97">
        <v>41001920</v>
      </c>
      <c r="J522" s="91" t="s">
        <v>921</v>
      </c>
      <c r="K522" s="94">
        <v>491.43</v>
      </c>
      <c r="L522" s="104">
        <f t="shared" si="72"/>
        <v>5</v>
      </c>
      <c r="M522" s="105" t="str">
        <f t="shared" si="73"/>
        <v>T2</v>
      </c>
      <c r="N522" s="93">
        <f t="shared" si="74"/>
        <v>41</v>
      </c>
      <c r="O522" s="106">
        <f t="shared" si="75"/>
        <v>20148.63</v>
      </c>
      <c r="P522" s="93" t="str">
        <f t="shared" si="76"/>
        <v>Fora Periode Legal</v>
      </c>
      <c r="Q522" s="93" t="str">
        <f t="shared" si="77"/>
        <v>T2 - Fora Periode Legal</v>
      </c>
      <c r="R522" s="93" t="str">
        <f t="shared" si="78"/>
        <v>T2 - Import Total</v>
      </c>
      <c r="S522" s="110">
        <f t="shared" si="80"/>
        <v>8.248037099778234E-2</v>
      </c>
      <c r="T522" s="107">
        <f t="shared" si="79"/>
        <v>1</v>
      </c>
      <c r="V522" s="91"/>
      <c r="W522" s="91"/>
      <c r="X522" s="91"/>
      <c r="Y522" s="91"/>
      <c r="Z522" s="91"/>
      <c r="AA522" s="91"/>
    </row>
    <row r="523" spans="3:27" x14ac:dyDescent="0.25">
      <c r="C523" s="95">
        <v>43592</v>
      </c>
      <c r="D523" s="95">
        <v>43633</v>
      </c>
      <c r="E523" s="91"/>
      <c r="F523" s="91">
        <v>5655</v>
      </c>
      <c r="G523" s="91"/>
      <c r="H523" s="96" t="s">
        <v>1041</v>
      </c>
      <c r="I523" s="97">
        <v>40002531</v>
      </c>
      <c r="J523" s="91" t="s">
        <v>1042</v>
      </c>
      <c r="K523" s="94">
        <v>5342.15</v>
      </c>
      <c r="L523" s="104">
        <f t="shared" si="72"/>
        <v>6</v>
      </c>
      <c r="M523" s="105" t="str">
        <f t="shared" si="73"/>
        <v>T2</v>
      </c>
      <c r="N523" s="93">
        <f t="shared" si="74"/>
        <v>41</v>
      </c>
      <c r="O523" s="106">
        <f t="shared" si="75"/>
        <v>219028.15</v>
      </c>
      <c r="P523" s="93" t="str">
        <f t="shared" si="76"/>
        <v>Fora Periode Legal</v>
      </c>
      <c r="Q523" s="93" t="str">
        <f t="shared" si="77"/>
        <v>T2 - Fora Periode Legal</v>
      </c>
      <c r="R523" s="93" t="str">
        <f t="shared" si="78"/>
        <v>T2 - Import Total</v>
      </c>
      <c r="S523" s="110">
        <f t="shared" si="80"/>
        <v>0.89661297422990638</v>
      </c>
      <c r="T523" s="107">
        <f t="shared" si="79"/>
        <v>1</v>
      </c>
      <c r="V523" s="91"/>
      <c r="W523" s="91"/>
      <c r="X523" s="91"/>
      <c r="Y523" s="91"/>
      <c r="Z523" s="91"/>
      <c r="AA523" s="91"/>
    </row>
    <row r="524" spans="3:27" x14ac:dyDescent="0.25">
      <c r="C524" s="95">
        <v>43572</v>
      </c>
      <c r="D524" s="95">
        <v>43615</v>
      </c>
      <c r="E524" s="91"/>
      <c r="F524" s="91">
        <v>4863</v>
      </c>
      <c r="G524" s="91"/>
      <c r="H524" s="96" t="s">
        <v>1043</v>
      </c>
      <c r="I524" s="97">
        <v>40007760</v>
      </c>
      <c r="J524" s="91" t="s">
        <v>1044</v>
      </c>
      <c r="K524" s="94">
        <v>22.09</v>
      </c>
      <c r="L524" s="104">
        <f t="shared" si="72"/>
        <v>5</v>
      </c>
      <c r="M524" s="105" t="str">
        <f t="shared" si="73"/>
        <v>T2</v>
      </c>
      <c r="N524" s="93">
        <f t="shared" si="74"/>
        <v>43</v>
      </c>
      <c r="O524" s="106">
        <f t="shared" si="75"/>
        <v>949.87</v>
      </c>
      <c r="P524" s="93" t="str">
        <f t="shared" si="76"/>
        <v>Fora Periode Legal</v>
      </c>
      <c r="Q524" s="93" t="str">
        <f t="shared" si="77"/>
        <v>T2 - Fora Periode Legal</v>
      </c>
      <c r="R524" s="93" t="str">
        <f t="shared" si="78"/>
        <v>T2 - Import Total</v>
      </c>
      <c r="S524" s="110">
        <f t="shared" si="80"/>
        <v>3.8883849671001712E-3</v>
      </c>
      <c r="T524" s="107">
        <f t="shared" si="79"/>
        <v>1</v>
      </c>
      <c r="V524" s="91"/>
      <c r="W524" s="91"/>
      <c r="X524" s="91"/>
      <c r="Y524" s="91"/>
      <c r="Z524" s="91"/>
      <c r="AA524" s="91"/>
    </row>
    <row r="525" spans="3:27" x14ac:dyDescent="0.25">
      <c r="C525" s="95">
        <v>43557</v>
      </c>
      <c r="D525" s="95">
        <v>43601</v>
      </c>
      <c r="E525" s="91"/>
      <c r="F525" s="91">
        <v>4667</v>
      </c>
      <c r="G525" s="91"/>
      <c r="H525" s="96" t="s">
        <v>1045</v>
      </c>
      <c r="I525" s="97">
        <v>41000510</v>
      </c>
      <c r="J525" s="91" t="s">
        <v>129</v>
      </c>
      <c r="K525" s="94">
        <v>7290.25</v>
      </c>
      <c r="L525" s="104">
        <f t="shared" si="72"/>
        <v>5</v>
      </c>
      <c r="M525" s="105" t="str">
        <f t="shared" si="73"/>
        <v>T2</v>
      </c>
      <c r="N525" s="93">
        <f t="shared" si="74"/>
        <v>44</v>
      </c>
      <c r="O525" s="106">
        <f t="shared" si="75"/>
        <v>320771</v>
      </c>
      <c r="P525" s="93" t="str">
        <f t="shared" si="76"/>
        <v>Fora Periode Legal</v>
      </c>
      <c r="Q525" s="93" t="str">
        <f t="shared" si="77"/>
        <v>T2 - Fora Periode Legal</v>
      </c>
      <c r="R525" s="93" t="str">
        <f t="shared" si="78"/>
        <v>T2 - Import Total</v>
      </c>
      <c r="S525" s="110">
        <f t="shared" si="80"/>
        <v>1.3131071981236262</v>
      </c>
      <c r="T525" s="107">
        <f t="shared" si="79"/>
        <v>1</v>
      </c>
      <c r="V525" s="91"/>
      <c r="W525" s="91"/>
      <c r="X525" s="91"/>
      <c r="Y525" s="91"/>
      <c r="Z525" s="91"/>
      <c r="AA525" s="91"/>
    </row>
    <row r="526" spans="3:27" x14ac:dyDescent="0.25">
      <c r="C526" s="95">
        <v>43571</v>
      </c>
      <c r="D526" s="95">
        <v>43615</v>
      </c>
      <c r="E526" s="91"/>
      <c r="F526" s="91">
        <v>4846</v>
      </c>
      <c r="G526" s="91"/>
      <c r="H526" s="96" t="s">
        <v>1046</v>
      </c>
      <c r="I526" s="97">
        <v>41006850</v>
      </c>
      <c r="J526" s="91" t="s">
        <v>25</v>
      </c>
      <c r="K526" s="94">
        <v>31.27</v>
      </c>
      <c r="L526" s="104">
        <f t="shared" si="72"/>
        <v>5</v>
      </c>
      <c r="M526" s="105" t="str">
        <f t="shared" si="73"/>
        <v>T2</v>
      </c>
      <c r="N526" s="93">
        <f t="shared" si="74"/>
        <v>44</v>
      </c>
      <c r="O526" s="106">
        <f t="shared" si="75"/>
        <v>1375.8799999999999</v>
      </c>
      <c r="P526" s="93" t="str">
        <f t="shared" si="76"/>
        <v>Fora Periode Legal</v>
      </c>
      <c r="Q526" s="93" t="str">
        <f t="shared" si="77"/>
        <v>T2 - Fora Periode Legal</v>
      </c>
      <c r="R526" s="93" t="str">
        <f t="shared" si="78"/>
        <v>T2 - Import Total</v>
      </c>
      <c r="S526" s="110">
        <f t="shared" si="80"/>
        <v>5.6322982182127898E-3</v>
      </c>
      <c r="T526" s="107">
        <f t="shared" si="79"/>
        <v>1</v>
      </c>
      <c r="V526" s="91"/>
      <c r="W526" s="91"/>
      <c r="X526" s="91"/>
      <c r="Y526" s="91"/>
      <c r="Z526" s="91"/>
      <c r="AA526" s="91"/>
    </row>
    <row r="527" spans="3:27" x14ac:dyDescent="0.25">
      <c r="C527" s="95">
        <v>43511</v>
      </c>
      <c r="D527" s="95">
        <v>43556</v>
      </c>
      <c r="E527" s="91"/>
      <c r="F527" s="91">
        <v>3286</v>
      </c>
      <c r="G527" s="91"/>
      <c r="H527" s="96" t="s">
        <v>1047</v>
      </c>
      <c r="I527" s="97">
        <v>40002560</v>
      </c>
      <c r="J527" s="91" t="s">
        <v>1048</v>
      </c>
      <c r="K527" s="94">
        <v>311.72000000000003</v>
      </c>
      <c r="L527" s="104">
        <f t="shared" si="72"/>
        <v>4</v>
      </c>
      <c r="M527" s="105" t="str">
        <f t="shared" si="73"/>
        <v>T2</v>
      </c>
      <c r="N527" s="93">
        <f t="shared" si="74"/>
        <v>45</v>
      </c>
      <c r="O527" s="106">
        <f t="shared" si="75"/>
        <v>14027.400000000001</v>
      </c>
      <c r="P527" s="93" t="str">
        <f t="shared" si="76"/>
        <v>Fora Periode Legal</v>
      </c>
      <c r="Q527" s="93" t="str">
        <f t="shared" si="77"/>
        <v>T2 - Fora Periode Legal</v>
      </c>
      <c r="R527" s="93" t="str">
        <f t="shared" si="78"/>
        <v>T2 - Import Total</v>
      </c>
      <c r="S527" s="110">
        <f t="shared" si="80"/>
        <v>5.7422522332004317E-2</v>
      </c>
      <c r="T527" s="107">
        <f t="shared" si="79"/>
        <v>1</v>
      </c>
      <c r="V527" s="91"/>
      <c r="W527" s="91"/>
      <c r="X527" s="91"/>
      <c r="Y527" s="91"/>
      <c r="Z527" s="91"/>
      <c r="AA527" s="91"/>
    </row>
    <row r="528" spans="3:27" x14ac:dyDescent="0.25">
      <c r="C528" s="95">
        <v>43556</v>
      </c>
      <c r="D528" s="95">
        <v>43601</v>
      </c>
      <c r="E528" s="91"/>
      <c r="F528" s="91">
        <v>4662</v>
      </c>
      <c r="G528" s="91"/>
      <c r="H528" s="96" t="s">
        <v>1049</v>
      </c>
      <c r="I528" s="97">
        <v>40002523</v>
      </c>
      <c r="J528" s="91" t="s">
        <v>1050</v>
      </c>
      <c r="K528" s="94">
        <v>1333.42</v>
      </c>
      <c r="L528" s="104">
        <f t="shared" si="72"/>
        <v>5</v>
      </c>
      <c r="M528" s="105" t="str">
        <f t="shared" si="73"/>
        <v>T2</v>
      </c>
      <c r="N528" s="93">
        <f t="shared" si="74"/>
        <v>45</v>
      </c>
      <c r="O528" s="106">
        <f t="shared" si="75"/>
        <v>60003.9</v>
      </c>
      <c r="P528" s="93" t="str">
        <f t="shared" si="76"/>
        <v>Fora Periode Legal</v>
      </c>
      <c r="Q528" s="93" t="str">
        <f t="shared" si="77"/>
        <v>T2 - Fora Periode Legal</v>
      </c>
      <c r="R528" s="93" t="str">
        <f t="shared" si="78"/>
        <v>T2 - Import Total</v>
      </c>
      <c r="S528" s="110">
        <f t="shared" si="80"/>
        <v>0.24563178406243166</v>
      </c>
      <c r="T528" s="107">
        <f t="shared" si="79"/>
        <v>1</v>
      </c>
      <c r="V528" s="91"/>
      <c r="W528" s="91"/>
      <c r="X528" s="91"/>
      <c r="Y528" s="91"/>
      <c r="Z528" s="91"/>
      <c r="AA528" s="91"/>
    </row>
    <row r="529" spans="3:27" x14ac:dyDescent="0.25">
      <c r="C529" s="95">
        <v>43556</v>
      </c>
      <c r="D529" s="95">
        <v>43601</v>
      </c>
      <c r="E529" s="91"/>
      <c r="F529" s="91">
        <v>4644</v>
      </c>
      <c r="G529" s="91"/>
      <c r="H529" s="96" t="s">
        <v>1051</v>
      </c>
      <c r="I529" s="97">
        <v>41002865</v>
      </c>
      <c r="J529" s="91" t="s">
        <v>209</v>
      </c>
      <c r="K529" s="94">
        <v>512.70000000000005</v>
      </c>
      <c r="L529" s="104">
        <f t="shared" si="72"/>
        <v>5</v>
      </c>
      <c r="M529" s="105" t="str">
        <f t="shared" si="73"/>
        <v>T2</v>
      </c>
      <c r="N529" s="93">
        <f t="shared" si="74"/>
        <v>45</v>
      </c>
      <c r="O529" s="106">
        <f t="shared" si="75"/>
        <v>23071.500000000004</v>
      </c>
      <c r="P529" s="93" t="str">
        <f t="shared" si="76"/>
        <v>Fora Periode Legal</v>
      </c>
      <c r="Q529" s="93" t="str">
        <f t="shared" si="77"/>
        <v>T2 - Fora Periode Legal</v>
      </c>
      <c r="R529" s="93" t="str">
        <f t="shared" si="78"/>
        <v>T2 - Import Total</v>
      </c>
      <c r="S529" s="110">
        <f t="shared" si="80"/>
        <v>9.4445422814123631E-2</v>
      </c>
      <c r="T529" s="107">
        <f t="shared" si="79"/>
        <v>1</v>
      </c>
      <c r="V529" s="91"/>
      <c r="W529" s="91"/>
      <c r="X529" s="91"/>
      <c r="Y529" s="91"/>
      <c r="Z529" s="91"/>
      <c r="AA529" s="91"/>
    </row>
    <row r="530" spans="3:27" x14ac:dyDescent="0.25">
      <c r="C530" s="95">
        <v>43556</v>
      </c>
      <c r="D530" s="95">
        <v>43601</v>
      </c>
      <c r="E530" s="91"/>
      <c r="F530" s="91">
        <v>4650</v>
      </c>
      <c r="G530" s="91"/>
      <c r="H530" s="96" t="s">
        <v>1052</v>
      </c>
      <c r="I530" s="97">
        <v>41002865</v>
      </c>
      <c r="J530" s="91" t="s">
        <v>209</v>
      </c>
      <c r="K530" s="94">
        <v>266.2</v>
      </c>
      <c r="L530" s="104">
        <f t="shared" si="72"/>
        <v>5</v>
      </c>
      <c r="M530" s="105" t="str">
        <f t="shared" si="73"/>
        <v>T2</v>
      </c>
      <c r="N530" s="93">
        <f t="shared" si="74"/>
        <v>45</v>
      </c>
      <c r="O530" s="106">
        <f t="shared" si="75"/>
        <v>11979</v>
      </c>
      <c r="P530" s="93" t="str">
        <f t="shared" si="76"/>
        <v>Fora Periode Legal</v>
      </c>
      <c r="Q530" s="93" t="str">
        <f t="shared" si="77"/>
        <v>T2 - Fora Periode Legal</v>
      </c>
      <c r="R530" s="93" t="str">
        <f t="shared" si="78"/>
        <v>T2 - Import Total</v>
      </c>
      <c r="S530" s="110">
        <f t="shared" si="80"/>
        <v>4.9037198270176906E-2</v>
      </c>
      <c r="T530" s="107">
        <f t="shared" si="79"/>
        <v>1</v>
      </c>
      <c r="V530" s="91"/>
      <c r="W530" s="91"/>
      <c r="X530" s="91"/>
      <c r="Y530" s="91"/>
      <c r="Z530" s="91"/>
      <c r="AA530" s="91"/>
    </row>
    <row r="531" spans="3:27" x14ac:dyDescent="0.25">
      <c r="C531" s="95">
        <v>43586</v>
      </c>
      <c r="D531" s="95">
        <v>43633</v>
      </c>
      <c r="E531" s="91"/>
      <c r="F531" s="91">
        <v>5653</v>
      </c>
      <c r="G531" s="91"/>
      <c r="H531" s="96" t="s">
        <v>1053</v>
      </c>
      <c r="I531" s="97">
        <v>41007532</v>
      </c>
      <c r="J531" s="91" t="s">
        <v>832</v>
      </c>
      <c r="K531" s="94">
        <v>1325.57</v>
      </c>
      <c r="L531" s="104">
        <f t="shared" si="72"/>
        <v>6</v>
      </c>
      <c r="M531" s="105" t="str">
        <f t="shared" si="73"/>
        <v>T2</v>
      </c>
      <c r="N531" s="93">
        <f t="shared" si="74"/>
        <v>47</v>
      </c>
      <c r="O531" s="106">
        <f t="shared" si="75"/>
        <v>62301.789999999994</v>
      </c>
      <c r="P531" s="93" t="str">
        <f t="shared" si="76"/>
        <v>Fora Periode Legal</v>
      </c>
      <c r="Q531" s="93" t="str">
        <f t="shared" si="77"/>
        <v>T2 - Fora Periode Legal</v>
      </c>
      <c r="R531" s="93" t="str">
        <f t="shared" si="78"/>
        <v>T2 - Import Total</v>
      </c>
      <c r="S531" s="110">
        <f t="shared" si="80"/>
        <v>0.25503841963577301</v>
      </c>
      <c r="T531" s="107">
        <f t="shared" si="79"/>
        <v>1</v>
      </c>
      <c r="V531" s="91"/>
      <c r="W531" s="91"/>
      <c r="X531" s="91"/>
      <c r="Y531" s="91"/>
      <c r="Z531" s="91"/>
      <c r="AA531" s="91"/>
    </row>
    <row r="532" spans="3:27" x14ac:dyDescent="0.25">
      <c r="C532" s="95">
        <v>43586</v>
      </c>
      <c r="D532" s="95">
        <v>43633</v>
      </c>
      <c r="E532" s="91"/>
      <c r="F532" s="91">
        <v>5656</v>
      </c>
      <c r="G532" s="91"/>
      <c r="H532" s="96" t="s">
        <v>1054</v>
      </c>
      <c r="I532" s="97">
        <v>41002557</v>
      </c>
      <c r="J532" s="91" t="s">
        <v>34</v>
      </c>
      <c r="K532" s="94">
        <v>43.55</v>
      </c>
      <c r="L532" s="104">
        <f t="shared" si="72"/>
        <v>6</v>
      </c>
      <c r="M532" s="105" t="str">
        <f t="shared" si="73"/>
        <v>T2</v>
      </c>
      <c r="N532" s="93">
        <f t="shared" si="74"/>
        <v>47</v>
      </c>
      <c r="O532" s="106">
        <f t="shared" si="75"/>
        <v>2046.85</v>
      </c>
      <c r="P532" s="93" t="str">
        <f t="shared" si="76"/>
        <v>Fora Periode Legal</v>
      </c>
      <c r="Q532" s="93" t="str">
        <f t="shared" si="77"/>
        <v>T2 - Fora Periode Legal</v>
      </c>
      <c r="R532" s="93" t="str">
        <f t="shared" si="78"/>
        <v>T2 - Import Total</v>
      </c>
      <c r="S532" s="110">
        <f t="shared" si="80"/>
        <v>8.3789789865023473E-3</v>
      </c>
      <c r="T532" s="107">
        <f t="shared" si="79"/>
        <v>1</v>
      </c>
      <c r="V532" s="91"/>
      <c r="W532" s="91"/>
      <c r="X532" s="91"/>
      <c r="Y532" s="91"/>
      <c r="Z532" s="91"/>
      <c r="AA532" s="91"/>
    </row>
    <row r="533" spans="3:27" x14ac:dyDescent="0.25">
      <c r="C533" s="95">
        <v>43586</v>
      </c>
      <c r="D533" s="95">
        <v>43633</v>
      </c>
      <c r="E533" s="91"/>
      <c r="F533" s="91">
        <v>5661</v>
      </c>
      <c r="G533" s="91"/>
      <c r="H533" s="96" t="s">
        <v>1055</v>
      </c>
      <c r="I533" s="97">
        <v>40005180</v>
      </c>
      <c r="J533" s="91" t="s">
        <v>876</v>
      </c>
      <c r="K533" s="94">
        <v>110.67</v>
      </c>
      <c r="L533" s="104">
        <f t="shared" si="72"/>
        <v>6</v>
      </c>
      <c r="M533" s="105" t="str">
        <f t="shared" si="73"/>
        <v>T2</v>
      </c>
      <c r="N533" s="93">
        <f t="shared" si="74"/>
        <v>47</v>
      </c>
      <c r="O533" s="106">
        <f t="shared" si="75"/>
        <v>5201.49</v>
      </c>
      <c r="P533" s="93" t="str">
        <f t="shared" si="76"/>
        <v>Fora Periode Legal</v>
      </c>
      <c r="Q533" s="93" t="str">
        <f t="shared" si="77"/>
        <v>T2 - Fora Periode Legal</v>
      </c>
      <c r="R533" s="93" t="str">
        <f t="shared" si="78"/>
        <v>T2 - Import Total</v>
      </c>
      <c r="S533" s="110">
        <f t="shared" si="80"/>
        <v>2.1292803775802865E-2</v>
      </c>
      <c r="T533" s="107">
        <f t="shared" si="79"/>
        <v>1</v>
      </c>
      <c r="V533" s="91"/>
      <c r="W533" s="91"/>
      <c r="X533" s="91"/>
      <c r="Y533" s="91"/>
      <c r="Z533" s="91"/>
      <c r="AA533" s="91"/>
    </row>
    <row r="534" spans="3:27" x14ac:dyDescent="0.25">
      <c r="C534" s="95">
        <v>43585</v>
      </c>
      <c r="D534" s="95">
        <v>43633</v>
      </c>
      <c r="E534" s="91"/>
      <c r="F534" s="91">
        <v>5622</v>
      </c>
      <c r="G534" s="91"/>
      <c r="H534" s="96" t="s">
        <v>1056</v>
      </c>
      <c r="I534" s="97">
        <v>40002919</v>
      </c>
      <c r="J534" s="91" t="s">
        <v>186</v>
      </c>
      <c r="K534" s="94">
        <v>747.73</v>
      </c>
      <c r="L534" s="104">
        <f t="shared" si="72"/>
        <v>6</v>
      </c>
      <c r="M534" s="105" t="str">
        <f t="shared" si="73"/>
        <v>T2</v>
      </c>
      <c r="N534" s="93">
        <f t="shared" si="74"/>
        <v>48</v>
      </c>
      <c r="O534" s="106">
        <f t="shared" si="75"/>
        <v>35891.040000000001</v>
      </c>
      <c r="P534" s="93" t="str">
        <f t="shared" si="76"/>
        <v>Fora Periode Legal</v>
      </c>
      <c r="Q534" s="93" t="str">
        <f t="shared" si="77"/>
        <v>T2 - Fora Periode Legal</v>
      </c>
      <c r="R534" s="93" t="str">
        <f t="shared" si="78"/>
        <v>T2 - Import Total</v>
      </c>
      <c r="S534" s="110">
        <f t="shared" si="80"/>
        <v>0.14692345309315058</v>
      </c>
      <c r="T534" s="107">
        <f t="shared" si="79"/>
        <v>1</v>
      </c>
      <c r="V534" s="91"/>
      <c r="W534" s="91"/>
      <c r="X534" s="91"/>
      <c r="Y534" s="91"/>
      <c r="Z534" s="91"/>
      <c r="AA534" s="91"/>
    </row>
    <row r="535" spans="3:27" x14ac:dyDescent="0.25">
      <c r="C535" s="95">
        <v>43566</v>
      </c>
      <c r="D535" s="95">
        <v>43615</v>
      </c>
      <c r="E535" s="91"/>
      <c r="F535" s="91">
        <v>4849</v>
      </c>
      <c r="G535" s="91"/>
      <c r="H535" s="96" t="s">
        <v>1057</v>
      </c>
      <c r="I535" s="97">
        <v>40002950</v>
      </c>
      <c r="J535" s="91" t="s">
        <v>22</v>
      </c>
      <c r="K535" s="94">
        <v>369.05</v>
      </c>
      <c r="L535" s="104">
        <f t="shared" si="72"/>
        <v>5</v>
      </c>
      <c r="M535" s="105" t="str">
        <f t="shared" si="73"/>
        <v>T2</v>
      </c>
      <c r="N535" s="93">
        <f t="shared" si="74"/>
        <v>49</v>
      </c>
      <c r="O535" s="106">
        <f t="shared" si="75"/>
        <v>18083.45</v>
      </c>
      <c r="P535" s="93" t="str">
        <f t="shared" si="76"/>
        <v>Fora Periode Legal</v>
      </c>
      <c r="Q535" s="93" t="str">
        <f t="shared" si="77"/>
        <v>T2 - Fora Periode Legal</v>
      </c>
      <c r="R535" s="93" t="str">
        <f t="shared" si="78"/>
        <v>T2 - Import Total</v>
      </c>
      <c r="S535" s="110">
        <f t="shared" si="80"/>
        <v>7.4026356378565056E-2</v>
      </c>
      <c r="T535" s="107">
        <f t="shared" si="79"/>
        <v>1</v>
      </c>
      <c r="V535" s="91"/>
      <c r="W535" s="91"/>
      <c r="X535" s="91"/>
      <c r="Y535" s="91"/>
      <c r="Z535" s="91"/>
      <c r="AA535" s="91"/>
    </row>
    <row r="536" spans="3:27" x14ac:dyDescent="0.25">
      <c r="C536" s="95">
        <v>43559</v>
      </c>
      <c r="D536" s="95">
        <v>43615</v>
      </c>
      <c r="E536" s="91"/>
      <c r="F536" s="91">
        <v>4845</v>
      </c>
      <c r="G536" s="91"/>
      <c r="H536" s="96" t="s">
        <v>1058</v>
      </c>
      <c r="I536" s="97">
        <v>41006850</v>
      </c>
      <c r="J536" s="91" t="s">
        <v>25</v>
      </c>
      <c r="K536" s="94">
        <v>226.97</v>
      </c>
      <c r="L536" s="104">
        <f t="shared" si="72"/>
        <v>5</v>
      </c>
      <c r="M536" s="105" t="str">
        <f t="shared" si="73"/>
        <v>T2</v>
      </c>
      <c r="N536" s="93">
        <f t="shared" si="74"/>
        <v>56</v>
      </c>
      <c r="O536" s="106">
        <f t="shared" si="75"/>
        <v>12710.32</v>
      </c>
      <c r="P536" s="93" t="str">
        <f t="shared" si="76"/>
        <v>Fora Periode Legal</v>
      </c>
      <c r="Q536" s="93" t="str">
        <f t="shared" si="77"/>
        <v>T2 - Fora Periode Legal</v>
      </c>
      <c r="R536" s="93" t="str">
        <f t="shared" si="78"/>
        <v>T2 - Import Total</v>
      </c>
      <c r="S536" s="110">
        <f t="shared" si="80"/>
        <v>5.2030927616445032E-2</v>
      </c>
      <c r="T536" s="107">
        <f t="shared" si="79"/>
        <v>1</v>
      </c>
      <c r="V536" s="91"/>
      <c r="W536" s="91"/>
      <c r="X536" s="91"/>
      <c r="Y536" s="91"/>
      <c r="Z536" s="91"/>
      <c r="AA536" s="91"/>
    </row>
    <row r="537" spans="3:27" x14ac:dyDescent="0.25">
      <c r="C537" s="95">
        <v>43497</v>
      </c>
      <c r="D537" s="95">
        <v>43556</v>
      </c>
      <c r="E537" s="91"/>
      <c r="F537" s="91">
        <v>3281</v>
      </c>
      <c r="G537" s="91"/>
      <c r="H537" s="96" t="s">
        <v>1059</v>
      </c>
      <c r="I537" s="97">
        <v>41002530</v>
      </c>
      <c r="J537" s="91" t="s">
        <v>135</v>
      </c>
      <c r="K537" s="94">
        <v>483.23</v>
      </c>
      <c r="L537" s="104">
        <f t="shared" si="72"/>
        <v>4</v>
      </c>
      <c r="M537" s="105" t="str">
        <f t="shared" si="73"/>
        <v>T2</v>
      </c>
      <c r="N537" s="93">
        <f t="shared" si="74"/>
        <v>59</v>
      </c>
      <c r="O537" s="106">
        <f t="shared" si="75"/>
        <v>28510.57</v>
      </c>
      <c r="P537" s="93" t="str">
        <f t="shared" si="76"/>
        <v>Fora Periode Legal</v>
      </c>
      <c r="Q537" s="93" t="str">
        <f t="shared" si="77"/>
        <v>T2 - Fora Periode Legal</v>
      </c>
      <c r="R537" s="93" t="str">
        <f t="shared" si="78"/>
        <v>T2 - Import Total</v>
      </c>
      <c r="S537" s="110">
        <f t="shared" si="80"/>
        <v>0.11671078336136222</v>
      </c>
      <c r="T537" s="107">
        <f t="shared" si="79"/>
        <v>1</v>
      </c>
      <c r="V537" s="91"/>
      <c r="W537" s="91"/>
      <c r="X537" s="91"/>
      <c r="Y537" s="91"/>
      <c r="Z537" s="91"/>
      <c r="AA537" s="91"/>
    </row>
    <row r="538" spans="3:27" x14ac:dyDescent="0.25">
      <c r="C538" s="95">
        <v>43497</v>
      </c>
      <c r="D538" s="95">
        <v>43556</v>
      </c>
      <c r="E538" s="91"/>
      <c r="F538" s="91">
        <v>3267</v>
      </c>
      <c r="G538" s="91"/>
      <c r="H538" s="96" t="s">
        <v>1060</v>
      </c>
      <c r="I538" s="97">
        <v>41002530</v>
      </c>
      <c r="J538" s="91" t="s">
        <v>135</v>
      </c>
      <c r="K538" s="94">
        <v>363</v>
      </c>
      <c r="L538" s="104">
        <f t="shared" si="72"/>
        <v>4</v>
      </c>
      <c r="M538" s="105" t="str">
        <f t="shared" si="73"/>
        <v>T2</v>
      </c>
      <c r="N538" s="93">
        <f t="shared" si="74"/>
        <v>59</v>
      </c>
      <c r="O538" s="106">
        <f t="shared" si="75"/>
        <v>21417</v>
      </c>
      <c r="P538" s="93" t="str">
        <f t="shared" si="76"/>
        <v>Fora Periode Legal</v>
      </c>
      <c r="Q538" s="93" t="str">
        <f t="shared" si="77"/>
        <v>T2 - Fora Periode Legal</v>
      </c>
      <c r="R538" s="93" t="str">
        <f t="shared" si="78"/>
        <v>T2 - Import Total</v>
      </c>
      <c r="S538" s="110">
        <f t="shared" si="80"/>
        <v>8.7672566604255708E-2</v>
      </c>
      <c r="T538" s="107">
        <f t="shared" si="79"/>
        <v>1</v>
      </c>
      <c r="V538" s="91"/>
      <c r="W538" s="91"/>
      <c r="X538" s="91"/>
      <c r="Y538" s="91"/>
      <c r="Z538" s="91"/>
      <c r="AA538" s="91"/>
    </row>
    <row r="539" spans="3:27" x14ac:dyDescent="0.25">
      <c r="C539" s="95">
        <v>43556</v>
      </c>
      <c r="D539" s="95">
        <v>43615</v>
      </c>
      <c r="E539" s="91"/>
      <c r="F539" s="91">
        <v>4856</v>
      </c>
      <c r="G539" s="91"/>
      <c r="H539" s="96" t="s">
        <v>1061</v>
      </c>
      <c r="I539" s="97">
        <v>41002530</v>
      </c>
      <c r="J539" s="91" t="s">
        <v>135</v>
      </c>
      <c r="K539" s="94">
        <v>363</v>
      </c>
      <c r="L539" s="104">
        <f t="shared" si="72"/>
        <v>5</v>
      </c>
      <c r="M539" s="105" t="str">
        <f t="shared" si="73"/>
        <v>T2</v>
      </c>
      <c r="N539" s="93">
        <f t="shared" si="74"/>
        <v>59</v>
      </c>
      <c r="O539" s="106">
        <f t="shared" si="75"/>
        <v>21417</v>
      </c>
      <c r="P539" s="93" t="str">
        <f t="shared" si="76"/>
        <v>Fora Periode Legal</v>
      </c>
      <c r="Q539" s="93" t="str">
        <f t="shared" si="77"/>
        <v>T2 - Fora Periode Legal</v>
      </c>
      <c r="R539" s="93" t="str">
        <f t="shared" si="78"/>
        <v>T2 - Import Total</v>
      </c>
      <c r="S539" s="110">
        <f t="shared" si="80"/>
        <v>8.7672566604255708E-2</v>
      </c>
      <c r="T539" s="107">
        <f t="shared" si="79"/>
        <v>1</v>
      </c>
      <c r="V539" s="91"/>
      <c r="W539" s="91"/>
      <c r="X539" s="91"/>
      <c r="Y539" s="91"/>
      <c r="Z539" s="91"/>
      <c r="AA539" s="91"/>
    </row>
    <row r="540" spans="3:27" x14ac:dyDescent="0.25">
      <c r="C540" s="95">
        <v>43524</v>
      </c>
      <c r="D540" s="95">
        <v>43585</v>
      </c>
      <c r="E540" s="91"/>
      <c r="F540" s="91">
        <v>3876</v>
      </c>
      <c r="G540" s="91"/>
      <c r="H540" s="96" t="s">
        <v>1062</v>
      </c>
      <c r="I540" s="97">
        <v>41001822</v>
      </c>
      <c r="J540" s="91" t="s">
        <v>43</v>
      </c>
      <c r="K540" s="94">
        <v>753.98</v>
      </c>
      <c r="L540" s="104">
        <f t="shared" si="72"/>
        <v>4</v>
      </c>
      <c r="M540" s="105" t="str">
        <f t="shared" si="73"/>
        <v>T2</v>
      </c>
      <c r="N540" s="93">
        <f t="shared" si="74"/>
        <v>61</v>
      </c>
      <c r="O540" s="106">
        <f t="shared" si="75"/>
        <v>45992.78</v>
      </c>
      <c r="P540" s="93" t="str">
        <f t="shared" si="76"/>
        <v>Fora Periode Legal</v>
      </c>
      <c r="Q540" s="93" t="str">
        <f t="shared" si="77"/>
        <v>T2 - Fora Periode Legal</v>
      </c>
      <c r="R540" s="93" t="str">
        <f t="shared" si="78"/>
        <v>T2 - Import Total</v>
      </c>
      <c r="S540" s="110">
        <f t="shared" si="80"/>
        <v>0.1882759054893253</v>
      </c>
      <c r="T540" s="107">
        <f t="shared" si="79"/>
        <v>1</v>
      </c>
      <c r="V540" s="91"/>
      <c r="W540" s="91"/>
      <c r="X540" s="91"/>
      <c r="Y540" s="91"/>
      <c r="Z540" s="91"/>
      <c r="AA540" s="91"/>
    </row>
    <row r="541" spans="3:27" x14ac:dyDescent="0.25">
      <c r="C541" s="95">
        <v>43724</v>
      </c>
      <c r="D541" s="95">
        <v>43724</v>
      </c>
      <c r="E541" s="91">
        <v>3192</v>
      </c>
      <c r="F541" s="91">
        <v>8951</v>
      </c>
      <c r="G541" s="91" t="s">
        <v>1063</v>
      </c>
      <c r="H541" s="96" t="s">
        <v>1064</v>
      </c>
      <c r="I541" s="97">
        <v>41000314</v>
      </c>
      <c r="J541" s="91" t="s">
        <v>1065</v>
      </c>
      <c r="K541" s="94">
        <v>40</v>
      </c>
      <c r="L541" s="104">
        <f t="shared" ref="L541:L604" si="81">IF(D541="","",MONTH(D541))</f>
        <v>9</v>
      </c>
      <c r="M541" s="105" t="str">
        <f t="shared" si="73"/>
        <v>T3</v>
      </c>
      <c r="N541" s="93">
        <f t="shared" ref="N541:N604" si="82">IF(D541="",0,D541-C541)</f>
        <v>0</v>
      </c>
      <c r="O541" s="106">
        <f t="shared" ref="O541:O604" si="83">K541*N541</f>
        <v>0</v>
      </c>
      <c r="P541" s="93" t="str">
        <f t="shared" ref="P541:P604" si="84">IF(N541&lt;=30,"Dins Periode Legal","Fora Periode Legal")</f>
        <v>Dins Periode Legal</v>
      </c>
      <c r="Q541" s="93" t="str">
        <f t="shared" si="77"/>
        <v>T3 - Dins Periode Legal</v>
      </c>
      <c r="R541" s="93" t="str">
        <f t="shared" si="78"/>
        <v>T3 - Import Total</v>
      </c>
      <c r="S541" s="110">
        <f t="shared" si="80"/>
        <v>0</v>
      </c>
      <c r="T541" s="107">
        <f t="shared" ref="T541:T604" si="85">IF(L541="",0,1)</f>
        <v>1</v>
      </c>
      <c r="V541" s="91"/>
      <c r="W541" s="91"/>
      <c r="X541" s="91"/>
      <c r="Y541" s="91"/>
      <c r="Z541" s="91"/>
      <c r="AA541" s="91"/>
    </row>
    <row r="542" spans="3:27" x14ac:dyDescent="0.25">
      <c r="C542" s="95">
        <v>43647</v>
      </c>
      <c r="D542" s="95">
        <v>43647</v>
      </c>
      <c r="E542" s="91">
        <v>2298</v>
      </c>
      <c r="F542" s="91">
        <v>6336</v>
      </c>
      <c r="G542" s="91" t="s">
        <v>531</v>
      </c>
      <c r="H542" s="96" t="s">
        <v>1066</v>
      </c>
      <c r="I542" s="97">
        <v>41010023</v>
      </c>
      <c r="J542" s="91" t="s">
        <v>533</v>
      </c>
      <c r="K542" s="94">
        <v>63.21</v>
      </c>
      <c r="L542" s="104">
        <f t="shared" si="81"/>
        <v>7</v>
      </c>
      <c r="M542" s="105" t="str">
        <f t="shared" si="73"/>
        <v>T3</v>
      </c>
      <c r="N542" s="93">
        <f t="shared" si="82"/>
        <v>0</v>
      </c>
      <c r="O542" s="106">
        <f t="shared" si="83"/>
        <v>0</v>
      </c>
      <c r="P542" s="93" t="str">
        <f t="shared" si="84"/>
        <v>Dins Periode Legal</v>
      </c>
      <c r="Q542" s="93" t="str">
        <f t="shared" si="77"/>
        <v>T3 - Dins Periode Legal</v>
      </c>
      <c r="R542" s="93" t="str">
        <f t="shared" si="78"/>
        <v>T3 - Import Total</v>
      </c>
      <c r="S542" s="110">
        <f t="shared" si="80"/>
        <v>0</v>
      </c>
      <c r="T542" s="107">
        <f t="shared" si="85"/>
        <v>1</v>
      </c>
      <c r="V542" s="91"/>
      <c r="W542" s="91"/>
      <c r="X542" s="91"/>
      <c r="Y542" s="91"/>
      <c r="Z542" s="91"/>
      <c r="AA542" s="91"/>
    </row>
    <row r="543" spans="3:27" x14ac:dyDescent="0.25">
      <c r="C543" s="95">
        <v>43656</v>
      </c>
      <c r="D543" s="95">
        <v>43656</v>
      </c>
      <c r="E543" s="91">
        <v>2455</v>
      </c>
      <c r="F543" s="91">
        <v>6934</v>
      </c>
      <c r="G543" s="91" t="s">
        <v>162</v>
      </c>
      <c r="H543" s="96"/>
      <c r="I543" s="97">
        <v>41005025</v>
      </c>
      <c r="J543" s="91" t="s">
        <v>163</v>
      </c>
      <c r="K543" s="94">
        <v>60.33</v>
      </c>
      <c r="L543" s="104">
        <f t="shared" si="81"/>
        <v>7</v>
      </c>
      <c r="M543" s="105" t="str">
        <f t="shared" si="73"/>
        <v>T3</v>
      </c>
      <c r="N543" s="93">
        <f t="shared" si="82"/>
        <v>0</v>
      </c>
      <c r="O543" s="106">
        <f t="shared" si="83"/>
        <v>0</v>
      </c>
      <c r="P543" s="93" t="str">
        <f t="shared" si="84"/>
        <v>Dins Periode Legal</v>
      </c>
      <c r="Q543" s="93" t="str">
        <f t="shared" si="77"/>
        <v>T3 - Dins Periode Legal</v>
      </c>
      <c r="R543" s="93" t="str">
        <f t="shared" si="78"/>
        <v>T3 - Import Total</v>
      </c>
      <c r="S543" s="110">
        <f t="shared" si="80"/>
        <v>0</v>
      </c>
      <c r="T543" s="107">
        <f t="shared" si="85"/>
        <v>1</v>
      </c>
      <c r="V543" s="91"/>
      <c r="W543" s="91"/>
      <c r="X543" s="91"/>
      <c r="Y543" s="91"/>
      <c r="Z543" s="91"/>
      <c r="AA543" s="91"/>
    </row>
    <row r="544" spans="3:27" x14ac:dyDescent="0.25">
      <c r="C544" s="95">
        <v>43656</v>
      </c>
      <c r="D544" s="95">
        <v>43656</v>
      </c>
      <c r="E544" s="91">
        <v>2457</v>
      </c>
      <c r="F544" s="91">
        <v>6939</v>
      </c>
      <c r="G544" s="91" t="s">
        <v>112</v>
      </c>
      <c r="H544" s="96" t="s">
        <v>1067</v>
      </c>
      <c r="I544" s="97">
        <v>41002169</v>
      </c>
      <c r="J544" s="91" t="s">
        <v>113</v>
      </c>
      <c r="K544" s="94">
        <v>314.61</v>
      </c>
      <c r="L544" s="104">
        <f t="shared" si="81"/>
        <v>7</v>
      </c>
      <c r="M544" s="105" t="str">
        <f t="shared" si="73"/>
        <v>T3</v>
      </c>
      <c r="N544" s="93">
        <f t="shared" si="82"/>
        <v>0</v>
      </c>
      <c r="O544" s="106">
        <f t="shared" si="83"/>
        <v>0</v>
      </c>
      <c r="P544" s="93" t="str">
        <f t="shared" si="84"/>
        <v>Dins Periode Legal</v>
      </c>
      <c r="Q544" s="93" t="str">
        <f t="shared" si="77"/>
        <v>T3 - Dins Periode Legal</v>
      </c>
      <c r="R544" s="93" t="str">
        <f t="shared" si="78"/>
        <v>T3 - Import Total</v>
      </c>
      <c r="S544" s="110">
        <f t="shared" si="80"/>
        <v>0</v>
      </c>
      <c r="T544" s="107">
        <f t="shared" si="85"/>
        <v>1</v>
      </c>
      <c r="V544" s="91"/>
      <c r="W544" s="91"/>
      <c r="X544" s="91"/>
      <c r="Y544" s="91"/>
      <c r="Z544" s="91"/>
      <c r="AA544" s="91"/>
    </row>
    <row r="545" spans="3:27" x14ac:dyDescent="0.25">
      <c r="C545" s="95">
        <v>43657</v>
      </c>
      <c r="D545" s="95">
        <v>43657</v>
      </c>
      <c r="E545" s="91">
        <v>2494</v>
      </c>
      <c r="F545" s="91">
        <v>7052</v>
      </c>
      <c r="G545" s="91" t="s">
        <v>531</v>
      </c>
      <c r="H545" s="96" t="s">
        <v>1068</v>
      </c>
      <c r="I545" s="97">
        <v>41010023</v>
      </c>
      <c r="J545" s="91" t="s">
        <v>533</v>
      </c>
      <c r="K545" s="94">
        <v>91.21</v>
      </c>
      <c r="L545" s="104">
        <f t="shared" si="81"/>
        <v>7</v>
      </c>
      <c r="M545" s="105" t="str">
        <f t="shared" si="73"/>
        <v>T3</v>
      </c>
      <c r="N545" s="93">
        <f t="shared" si="82"/>
        <v>0</v>
      </c>
      <c r="O545" s="106">
        <f t="shared" si="83"/>
        <v>0</v>
      </c>
      <c r="P545" s="93" t="str">
        <f t="shared" si="84"/>
        <v>Dins Periode Legal</v>
      </c>
      <c r="Q545" s="93" t="str">
        <f t="shared" si="77"/>
        <v>T3 - Dins Periode Legal</v>
      </c>
      <c r="R545" s="93" t="str">
        <f t="shared" si="78"/>
        <v>T3 - Import Total</v>
      </c>
      <c r="S545" s="110">
        <f t="shared" si="80"/>
        <v>0</v>
      </c>
      <c r="T545" s="107">
        <f t="shared" si="85"/>
        <v>1</v>
      </c>
      <c r="V545" s="91"/>
      <c r="W545" s="91"/>
      <c r="X545" s="91"/>
      <c r="Y545" s="91"/>
      <c r="Z545" s="91"/>
      <c r="AA545" s="91"/>
    </row>
    <row r="546" spans="3:27" x14ac:dyDescent="0.25">
      <c r="C546" s="95">
        <v>43663</v>
      </c>
      <c r="D546" s="95">
        <v>43663</v>
      </c>
      <c r="E546" s="91">
        <v>2575</v>
      </c>
      <c r="F546" s="91">
        <v>7315</v>
      </c>
      <c r="G546" s="91" t="s">
        <v>55</v>
      </c>
      <c r="H546" s="96" t="s">
        <v>1069</v>
      </c>
      <c r="I546" s="97">
        <v>41006450</v>
      </c>
      <c r="J546" s="91" t="s">
        <v>14</v>
      </c>
      <c r="K546" s="94">
        <v>54.9</v>
      </c>
      <c r="L546" s="104">
        <f t="shared" si="81"/>
        <v>7</v>
      </c>
      <c r="M546" s="105" t="str">
        <f t="shared" si="73"/>
        <v>T3</v>
      </c>
      <c r="N546" s="93">
        <f t="shared" si="82"/>
        <v>0</v>
      </c>
      <c r="O546" s="106">
        <f t="shared" si="83"/>
        <v>0</v>
      </c>
      <c r="P546" s="93" t="str">
        <f t="shared" si="84"/>
        <v>Dins Periode Legal</v>
      </c>
      <c r="Q546" s="93" t="str">
        <f t="shared" si="77"/>
        <v>T3 - Dins Periode Legal</v>
      </c>
      <c r="R546" s="93" t="str">
        <f t="shared" si="78"/>
        <v>T3 - Import Total</v>
      </c>
      <c r="S546" s="110">
        <f t="shared" si="80"/>
        <v>0</v>
      </c>
      <c r="T546" s="107">
        <f t="shared" si="85"/>
        <v>1</v>
      </c>
      <c r="V546" s="91"/>
      <c r="W546" s="91"/>
      <c r="X546" s="91"/>
      <c r="Y546" s="91"/>
      <c r="Z546" s="91"/>
      <c r="AA546" s="91"/>
    </row>
    <row r="547" spans="3:27" x14ac:dyDescent="0.25">
      <c r="C547" s="95">
        <v>43664</v>
      </c>
      <c r="D547" s="95">
        <v>43664</v>
      </c>
      <c r="E547" s="91">
        <v>2590</v>
      </c>
      <c r="F547" s="91">
        <v>7362</v>
      </c>
      <c r="G547" s="91" t="s">
        <v>407</v>
      </c>
      <c r="H547" s="96" t="s">
        <v>1070</v>
      </c>
      <c r="I547" s="97">
        <v>41010031</v>
      </c>
      <c r="J547" s="91" t="s">
        <v>409</v>
      </c>
      <c r="K547" s="94">
        <v>50.4</v>
      </c>
      <c r="L547" s="104">
        <f t="shared" si="81"/>
        <v>7</v>
      </c>
      <c r="M547" s="105" t="str">
        <f t="shared" si="73"/>
        <v>T3</v>
      </c>
      <c r="N547" s="93">
        <f t="shared" si="82"/>
        <v>0</v>
      </c>
      <c r="O547" s="106">
        <f t="shared" si="83"/>
        <v>0</v>
      </c>
      <c r="P547" s="93" t="str">
        <f t="shared" si="84"/>
        <v>Dins Periode Legal</v>
      </c>
      <c r="Q547" s="93" t="str">
        <f t="shared" si="77"/>
        <v>T3 - Dins Periode Legal</v>
      </c>
      <c r="R547" s="93" t="str">
        <f t="shared" si="78"/>
        <v>T3 - Import Total</v>
      </c>
      <c r="S547" s="110">
        <f t="shared" si="80"/>
        <v>0</v>
      </c>
      <c r="T547" s="107">
        <f t="shared" si="85"/>
        <v>1</v>
      </c>
      <c r="V547" s="91"/>
      <c r="W547" s="91"/>
      <c r="X547" s="91"/>
      <c r="Y547" s="91"/>
      <c r="Z547" s="91"/>
      <c r="AA547" s="91"/>
    </row>
    <row r="548" spans="3:27" x14ac:dyDescent="0.25">
      <c r="C548" s="95">
        <v>43668</v>
      </c>
      <c r="D548" s="95">
        <v>43668</v>
      </c>
      <c r="E548" s="91">
        <v>2596</v>
      </c>
      <c r="F548" s="91">
        <v>7379</v>
      </c>
      <c r="G548" s="91" t="s">
        <v>127</v>
      </c>
      <c r="H548" s="96" t="s">
        <v>1071</v>
      </c>
      <c r="I548" s="97">
        <v>41000310</v>
      </c>
      <c r="J548" s="91" t="s">
        <v>128</v>
      </c>
      <c r="K548" s="94">
        <v>48.4</v>
      </c>
      <c r="L548" s="104">
        <f t="shared" si="81"/>
        <v>7</v>
      </c>
      <c r="M548" s="105" t="str">
        <f t="shared" si="73"/>
        <v>T3</v>
      </c>
      <c r="N548" s="93">
        <f t="shared" si="82"/>
        <v>0</v>
      </c>
      <c r="O548" s="106">
        <f t="shared" si="83"/>
        <v>0</v>
      </c>
      <c r="P548" s="93" t="str">
        <f t="shared" si="84"/>
        <v>Dins Periode Legal</v>
      </c>
      <c r="Q548" s="93" t="str">
        <f t="shared" si="77"/>
        <v>T3 - Dins Periode Legal</v>
      </c>
      <c r="R548" s="93" t="str">
        <f t="shared" si="78"/>
        <v>T3 - Import Total</v>
      </c>
      <c r="S548" s="110">
        <f t="shared" si="80"/>
        <v>0</v>
      </c>
      <c r="T548" s="107">
        <f t="shared" si="85"/>
        <v>1</v>
      </c>
      <c r="V548" s="91"/>
      <c r="W548" s="91"/>
      <c r="X548" s="91"/>
      <c r="Y548" s="91"/>
      <c r="Z548" s="91"/>
      <c r="AA548" s="91"/>
    </row>
    <row r="549" spans="3:27" x14ac:dyDescent="0.25">
      <c r="C549" s="95">
        <v>43670</v>
      </c>
      <c r="D549" s="95">
        <v>43670</v>
      </c>
      <c r="E549" s="91">
        <v>2605</v>
      </c>
      <c r="F549" s="91">
        <v>7403</v>
      </c>
      <c r="G549" s="91" t="s">
        <v>407</v>
      </c>
      <c r="H549" s="96" t="s">
        <v>1072</v>
      </c>
      <c r="I549" s="97">
        <v>41010031</v>
      </c>
      <c r="J549" s="91" t="s">
        <v>409</v>
      </c>
      <c r="K549" s="94">
        <v>58.7</v>
      </c>
      <c r="L549" s="104">
        <f t="shared" si="81"/>
        <v>7</v>
      </c>
      <c r="M549" s="105" t="str">
        <f t="shared" si="73"/>
        <v>T3</v>
      </c>
      <c r="N549" s="93">
        <f t="shared" si="82"/>
        <v>0</v>
      </c>
      <c r="O549" s="106">
        <f t="shared" si="83"/>
        <v>0</v>
      </c>
      <c r="P549" s="93" t="str">
        <f t="shared" si="84"/>
        <v>Dins Periode Legal</v>
      </c>
      <c r="Q549" s="93" t="str">
        <f t="shared" si="77"/>
        <v>T3 - Dins Periode Legal</v>
      </c>
      <c r="R549" s="93" t="str">
        <f t="shared" si="78"/>
        <v>T3 - Import Total</v>
      </c>
      <c r="S549" s="110">
        <f t="shared" si="80"/>
        <v>0</v>
      </c>
      <c r="T549" s="107">
        <f t="shared" si="85"/>
        <v>1</v>
      </c>
      <c r="V549" s="91"/>
      <c r="W549" s="91"/>
      <c r="X549" s="91"/>
      <c r="Y549" s="91"/>
      <c r="Z549" s="91"/>
      <c r="AA549" s="91"/>
    </row>
    <row r="550" spans="3:27" x14ac:dyDescent="0.25">
      <c r="C550" s="95">
        <v>43676</v>
      </c>
      <c r="D550" s="95">
        <v>43676</v>
      </c>
      <c r="E550" s="91">
        <v>2627</v>
      </c>
      <c r="F550" s="91">
        <v>7520</v>
      </c>
      <c r="G550" s="91" t="s">
        <v>112</v>
      </c>
      <c r="H550" s="96" t="s">
        <v>1073</v>
      </c>
      <c r="I550" s="97">
        <v>41002169</v>
      </c>
      <c r="J550" s="91" t="s">
        <v>113</v>
      </c>
      <c r="K550" s="94">
        <v>34.950000000000003</v>
      </c>
      <c r="L550" s="104">
        <f t="shared" si="81"/>
        <v>7</v>
      </c>
      <c r="M550" s="105" t="str">
        <f t="shared" si="73"/>
        <v>T3</v>
      </c>
      <c r="N550" s="93">
        <f t="shared" si="82"/>
        <v>0</v>
      </c>
      <c r="O550" s="106">
        <f t="shared" si="83"/>
        <v>0</v>
      </c>
      <c r="P550" s="93" t="str">
        <f t="shared" si="84"/>
        <v>Dins Periode Legal</v>
      </c>
      <c r="Q550" s="93" t="str">
        <f t="shared" si="77"/>
        <v>T3 - Dins Periode Legal</v>
      </c>
      <c r="R550" s="93" t="str">
        <f t="shared" si="78"/>
        <v>T3 - Import Total</v>
      </c>
      <c r="S550" s="110">
        <f t="shared" si="80"/>
        <v>0</v>
      </c>
      <c r="T550" s="107">
        <f t="shared" si="85"/>
        <v>1</v>
      </c>
      <c r="V550" s="91"/>
      <c r="W550" s="91"/>
      <c r="X550" s="91"/>
      <c r="Y550" s="91"/>
      <c r="Z550" s="91"/>
      <c r="AA550" s="91"/>
    </row>
    <row r="551" spans="3:27" x14ac:dyDescent="0.25">
      <c r="C551" s="95">
        <v>43676</v>
      </c>
      <c r="D551" s="95">
        <v>43676</v>
      </c>
      <c r="E551" s="91">
        <v>2628</v>
      </c>
      <c r="F551" s="91">
        <v>7522</v>
      </c>
      <c r="G551" s="91" t="s">
        <v>1074</v>
      </c>
      <c r="H551" s="96" t="s">
        <v>1075</v>
      </c>
      <c r="I551" s="97">
        <v>41007502</v>
      </c>
      <c r="J551" s="91" t="s">
        <v>1076</v>
      </c>
      <c r="K551" s="94">
        <v>27.81</v>
      </c>
      <c r="L551" s="104">
        <f t="shared" si="81"/>
        <v>7</v>
      </c>
      <c r="M551" s="105" t="str">
        <f t="shared" si="73"/>
        <v>T3</v>
      </c>
      <c r="N551" s="93">
        <f t="shared" si="82"/>
        <v>0</v>
      </c>
      <c r="O551" s="106">
        <f t="shared" si="83"/>
        <v>0</v>
      </c>
      <c r="P551" s="93" t="str">
        <f t="shared" si="84"/>
        <v>Dins Periode Legal</v>
      </c>
      <c r="Q551" s="93" t="str">
        <f t="shared" si="77"/>
        <v>T3 - Dins Periode Legal</v>
      </c>
      <c r="R551" s="93" t="str">
        <f t="shared" si="78"/>
        <v>T3 - Import Total</v>
      </c>
      <c r="S551" s="110">
        <f t="shared" si="80"/>
        <v>0</v>
      </c>
      <c r="T551" s="107">
        <f t="shared" si="85"/>
        <v>1</v>
      </c>
      <c r="V551" s="91"/>
      <c r="W551" s="91"/>
      <c r="X551" s="91"/>
      <c r="Y551" s="91"/>
      <c r="Z551" s="91"/>
      <c r="AA551" s="91"/>
    </row>
    <row r="552" spans="3:27" x14ac:dyDescent="0.25">
      <c r="C552" s="95">
        <v>43686</v>
      </c>
      <c r="D552" s="95">
        <v>43686</v>
      </c>
      <c r="E552" s="91">
        <v>2894</v>
      </c>
      <c r="F552" s="91">
        <v>8149</v>
      </c>
      <c r="G552" s="91" t="s">
        <v>1077</v>
      </c>
      <c r="H552" s="96" t="s">
        <v>1078</v>
      </c>
      <c r="I552" s="97">
        <v>41002958</v>
      </c>
      <c r="J552" s="91" t="s">
        <v>1079</v>
      </c>
      <c r="K552" s="94">
        <v>141.6</v>
      </c>
      <c r="L552" s="104">
        <f t="shared" si="81"/>
        <v>8</v>
      </c>
      <c r="M552" s="105" t="str">
        <f t="shared" si="73"/>
        <v>T3</v>
      </c>
      <c r="N552" s="93">
        <f t="shared" si="82"/>
        <v>0</v>
      </c>
      <c r="O552" s="106">
        <f t="shared" si="83"/>
        <v>0</v>
      </c>
      <c r="P552" s="93" t="str">
        <f t="shared" si="84"/>
        <v>Dins Periode Legal</v>
      </c>
      <c r="Q552" s="93" t="str">
        <f t="shared" si="77"/>
        <v>T3 - Dins Periode Legal</v>
      </c>
      <c r="R552" s="93" t="str">
        <f t="shared" si="78"/>
        <v>T3 - Import Total</v>
      </c>
      <c r="S552" s="110">
        <f t="shared" si="80"/>
        <v>0</v>
      </c>
      <c r="T552" s="107">
        <f t="shared" si="85"/>
        <v>1</v>
      </c>
      <c r="V552" s="91"/>
      <c r="W552" s="91"/>
      <c r="X552" s="91"/>
      <c r="Y552" s="91"/>
      <c r="Z552" s="91"/>
      <c r="AA552" s="91"/>
    </row>
    <row r="553" spans="3:27" x14ac:dyDescent="0.25">
      <c r="C553" s="95">
        <v>43686</v>
      </c>
      <c r="D553" s="95">
        <v>43686</v>
      </c>
      <c r="E553" s="91">
        <v>2896</v>
      </c>
      <c r="F553" s="91">
        <v>8153</v>
      </c>
      <c r="G553" s="91" t="s">
        <v>1080</v>
      </c>
      <c r="H553" s="96" t="s">
        <v>1081</v>
      </c>
      <c r="I553" s="97">
        <v>41001233</v>
      </c>
      <c r="J553" s="91" t="s">
        <v>1082</v>
      </c>
      <c r="K553" s="94">
        <v>88.35</v>
      </c>
      <c r="L553" s="104">
        <f t="shared" si="81"/>
        <v>8</v>
      </c>
      <c r="M553" s="105" t="str">
        <f t="shared" si="73"/>
        <v>T3</v>
      </c>
      <c r="N553" s="93">
        <f t="shared" si="82"/>
        <v>0</v>
      </c>
      <c r="O553" s="106">
        <f t="shared" si="83"/>
        <v>0</v>
      </c>
      <c r="P553" s="93" t="str">
        <f t="shared" si="84"/>
        <v>Dins Periode Legal</v>
      </c>
      <c r="Q553" s="93" t="str">
        <f t="shared" si="77"/>
        <v>T3 - Dins Periode Legal</v>
      </c>
      <c r="R553" s="93" t="str">
        <f t="shared" si="78"/>
        <v>T3 - Import Total</v>
      </c>
      <c r="S553" s="110">
        <f t="shared" si="80"/>
        <v>0</v>
      </c>
      <c r="T553" s="107">
        <f t="shared" si="85"/>
        <v>1</v>
      </c>
      <c r="V553" s="91"/>
      <c r="W553" s="91"/>
      <c r="X553" s="91"/>
      <c r="Y553" s="91"/>
      <c r="Z553" s="91"/>
      <c r="AA553" s="91"/>
    </row>
    <row r="554" spans="3:27" x14ac:dyDescent="0.25">
      <c r="C554" s="95">
        <v>43691</v>
      </c>
      <c r="D554" s="95">
        <v>43691</v>
      </c>
      <c r="E554" s="91">
        <v>2911</v>
      </c>
      <c r="F554" s="91">
        <v>8193</v>
      </c>
      <c r="G554" s="91" t="s">
        <v>531</v>
      </c>
      <c r="H554" s="96" t="s">
        <v>1083</v>
      </c>
      <c r="I554" s="97">
        <v>41010023</v>
      </c>
      <c r="J554" s="91" t="s">
        <v>533</v>
      </c>
      <c r="K554" s="94">
        <v>231.21</v>
      </c>
      <c r="L554" s="104">
        <f t="shared" si="81"/>
        <v>8</v>
      </c>
      <c r="M554" s="105" t="str">
        <f t="shared" si="73"/>
        <v>T3</v>
      </c>
      <c r="N554" s="93">
        <f t="shared" si="82"/>
        <v>0</v>
      </c>
      <c r="O554" s="106">
        <f t="shared" si="83"/>
        <v>0</v>
      </c>
      <c r="P554" s="93" t="str">
        <f t="shared" si="84"/>
        <v>Dins Periode Legal</v>
      </c>
      <c r="Q554" s="93" t="str">
        <f t="shared" si="77"/>
        <v>T3 - Dins Periode Legal</v>
      </c>
      <c r="R554" s="93" t="str">
        <f t="shared" si="78"/>
        <v>T3 - Import Total</v>
      </c>
      <c r="S554" s="110">
        <f t="shared" si="80"/>
        <v>0</v>
      </c>
      <c r="T554" s="107">
        <f t="shared" si="85"/>
        <v>1</v>
      </c>
      <c r="V554" s="91"/>
      <c r="W554" s="91"/>
      <c r="X554" s="91"/>
      <c r="Y554" s="91"/>
      <c r="Z554" s="91"/>
      <c r="AA554" s="91"/>
    </row>
    <row r="555" spans="3:27" x14ac:dyDescent="0.25">
      <c r="C555" s="95">
        <v>43714</v>
      </c>
      <c r="D555" s="95">
        <v>43714</v>
      </c>
      <c r="E555" s="91">
        <v>3191</v>
      </c>
      <c r="F555" s="91">
        <v>8949</v>
      </c>
      <c r="G555" s="91" t="s">
        <v>1084</v>
      </c>
      <c r="H555" s="96" t="s">
        <v>1085</v>
      </c>
      <c r="I555" s="97">
        <v>41002440</v>
      </c>
      <c r="J555" s="91" t="s">
        <v>1086</v>
      </c>
      <c r="K555" s="94">
        <v>316.86</v>
      </c>
      <c r="L555" s="104">
        <f t="shared" si="81"/>
        <v>9</v>
      </c>
      <c r="M555" s="105" t="str">
        <f t="shared" si="73"/>
        <v>T3</v>
      </c>
      <c r="N555" s="93">
        <f t="shared" si="82"/>
        <v>0</v>
      </c>
      <c r="O555" s="106">
        <f t="shared" si="83"/>
        <v>0</v>
      </c>
      <c r="P555" s="93" t="str">
        <f t="shared" si="84"/>
        <v>Dins Periode Legal</v>
      </c>
      <c r="Q555" s="93" t="str">
        <f t="shared" si="77"/>
        <v>T3 - Dins Periode Legal</v>
      </c>
      <c r="R555" s="93" t="str">
        <f t="shared" si="78"/>
        <v>T3 - Import Total</v>
      </c>
      <c r="S555" s="110">
        <f t="shared" si="80"/>
        <v>0</v>
      </c>
      <c r="T555" s="107">
        <f t="shared" si="85"/>
        <v>1</v>
      </c>
      <c r="V555" s="91"/>
      <c r="W555" s="91"/>
      <c r="X555" s="91"/>
      <c r="Y555" s="91"/>
      <c r="Z555" s="91"/>
      <c r="AA555" s="91"/>
    </row>
    <row r="556" spans="3:27" x14ac:dyDescent="0.25">
      <c r="C556" s="95">
        <v>43724</v>
      </c>
      <c r="D556" s="95">
        <v>43724</v>
      </c>
      <c r="E556" s="91">
        <v>3213</v>
      </c>
      <c r="F556" s="91">
        <v>9023</v>
      </c>
      <c r="G556" s="91" t="s">
        <v>1063</v>
      </c>
      <c r="H556" s="96" t="s">
        <v>1064</v>
      </c>
      <c r="I556" s="97">
        <v>41000314</v>
      </c>
      <c r="J556" s="91" t="s">
        <v>1065</v>
      </c>
      <c r="K556" s="94">
        <v>20</v>
      </c>
      <c r="L556" s="104">
        <f t="shared" si="81"/>
        <v>9</v>
      </c>
      <c r="M556" s="105" t="str">
        <f t="shared" si="73"/>
        <v>T3</v>
      </c>
      <c r="N556" s="93">
        <f t="shared" si="82"/>
        <v>0</v>
      </c>
      <c r="O556" s="106">
        <f t="shared" si="83"/>
        <v>0</v>
      </c>
      <c r="P556" s="93" t="str">
        <f t="shared" si="84"/>
        <v>Dins Periode Legal</v>
      </c>
      <c r="Q556" s="93" t="str">
        <f t="shared" si="77"/>
        <v>T3 - Dins Periode Legal</v>
      </c>
      <c r="R556" s="93" t="str">
        <f t="shared" si="78"/>
        <v>T3 - Import Total</v>
      </c>
      <c r="S556" s="110">
        <f t="shared" si="80"/>
        <v>0</v>
      </c>
      <c r="T556" s="107">
        <f t="shared" si="85"/>
        <v>1</v>
      </c>
      <c r="V556" s="91"/>
      <c r="W556" s="91"/>
      <c r="X556" s="91"/>
      <c r="Y556" s="91"/>
      <c r="Z556" s="91"/>
      <c r="AA556" s="91"/>
    </row>
    <row r="557" spans="3:27" x14ac:dyDescent="0.25">
      <c r="C557" s="95">
        <v>43725</v>
      </c>
      <c r="D557" s="95">
        <v>43725</v>
      </c>
      <c r="E557" s="91">
        <v>3218</v>
      </c>
      <c r="F557" s="91">
        <v>9038</v>
      </c>
      <c r="G557" s="91" t="s">
        <v>1084</v>
      </c>
      <c r="H557" s="96" t="s">
        <v>1087</v>
      </c>
      <c r="I557" s="97">
        <v>41002440</v>
      </c>
      <c r="J557" s="91" t="s">
        <v>1086</v>
      </c>
      <c r="K557" s="94">
        <v>124</v>
      </c>
      <c r="L557" s="104">
        <f t="shared" si="81"/>
        <v>9</v>
      </c>
      <c r="M557" s="105" t="str">
        <f t="shared" si="73"/>
        <v>T3</v>
      </c>
      <c r="N557" s="93">
        <f t="shared" si="82"/>
        <v>0</v>
      </c>
      <c r="O557" s="106">
        <f t="shared" si="83"/>
        <v>0</v>
      </c>
      <c r="P557" s="93" t="str">
        <f t="shared" si="84"/>
        <v>Dins Periode Legal</v>
      </c>
      <c r="Q557" s="93" t="str">
        <f t="shared" si="77"/>
        <v>T3 - Dins Periode Legal</v>
      </c>
      <c r="R557" s="93" t="str">
        <f t="shared" si="78"/>
        <v>T3 - Import Total</v>
      </c>
      <c r="S557" s="110">
        <f t="shared" si="80"/>
        <v>0</v>
      </c>
      <c r="T557" s="107">
        <f t="shared" si="85"/>
        <v>1</v>
      </c>
      <c r="V557" s="91"/>
      <c r="W557" s="91"/>
      <c r="X557" s="91"/>
      <c r="Y557" s="91"/>
      <c r="Z557" s="91"/>
      <c r="AA557" s="91"/>
    </row>
    <row r="558" spans="3:27" x14ac:dyDescent="0.25">
      <c r="C558" s="95">
        <v>43738</v>
      </c>
      <c r="D558" s="95">
        <v>43738</v>
      </c>
      <c r="E558" s="91">
        <v>3275</v>
      </c>
      <c r="F558" s="91">
        <v>9259</v>
      </c>
      <c r="G558" s="91" t="s">
        <v>217</v>
      </c>
      <c r="H558" s="96" t="s">
        <v>1088</v>
      </c>
      <c r="I558" s="97">
        <v>41008640</v>
      </c>
      <c r="J558" s="91" t="s">
        <v>218</v>
      </c>
      <c r="K558" s="94">
        <v>547.45000000000005</v>
      </c>
      <c r="L558" s="104">
        <f t="shared" si="81"/>
        <v>9</v>
      </c>
      <c r="M558" s="105" t="str">
        <f t="shared" si="73"/>
        <v>T3</v>
      </c>
      <c r="N558" s="93">
        <f t="shared" si="82"/>
        <v>0</v>
      </c>
      <c r="O558" s="106">
        <f t="shared" si="83"/>
        <v>0</v>
      </c>
      <c r="P558" s="93" t="str">
        <f t="shared" si="84"/>
        <v>Dins Periode Legal</v>
      </c>
      <c r="Q558" s="93" t="str">
        <f t="shared" si="77"/>
        <v>T3 - Dins Periode Legal</v>
      </c>
      <c r="R558" s="93" t="str">
        <f t="shared" si="78"/>
        <v>T3 - Import Total</v>
      </c>
      <c r="S558" s="110">
        <f t="shared" si="80"/>
        <v>0</v>
      </c>
      <c r="T558" s="107">
        <f t="shared" si="85"/>
        <v>1</v>
      </c>
      <c r="V558" s="91"/>
      <c r="W558" s="91"/>
      <c r="X558" s="91"/>
      <c r="Y558" s="91"/>
      <c r="Z558" s="91"/>
      <c r="AA558" s="91"/>
    </row>
    <row r="559" spans="3:27" x14ac:dyDescent="0.25">
      <c r="C559" s="95">
        <v>43677</v>
      </c>
      <c r="D559" s="95">
        <v>43678</v>
      </c>
      <c r="E559" s="91">
        <v>2861</v>
      </c>
      <c r="F559" s="91">
        <v>8061</v>
      </c>
      <c r="G559" s="91" t="s">
        <v>531</v>
      </c>
      <c r="H559" s="96" t="s">
        <v>1089</v>
      </c>
      <c r="I559" s="97">
        <v>41010023</v>
      </c>
      <c r="J559" s="91" t="s">
        <v>533</v>
      </c>
      <c r="K559" s="94">
        <v>91.21</v>
      </c>
      <c r="L559" s="104">
        <f t="shared" si="81"/>
        <v>8</v>
      </c>
      <c r="M559" s="105" t="str">
        <f t="shared" si="73"/>
        <v>T3</v>
      </c>
      <c r="N559" s="93">
        <f t="shared" si="82"/>
        <v>1</v>
      </c>
      <c r="O559" s="106">
        <f t="shared" si="83"/>
        <v>91.21</v>
      </c>
      <c r="P559" s="93" t="str">
        <f t="shared" si="84"/>
        <v>Dins Periode Legal</v>
      </c>
      <c r="Q559" s="93" t="str">
        <f t="shared" si="77"/>
        <v>T3 - Dins Periode Legal</v>
      </c>
      <c r="R559" s="93" t="str">
        <f t="shared" si="78"/>
        <v>T3 - Import Total</v>
      </c>
      <c r="S559" s="110">
        <f t="shared" si="80"/>
        <v>4.3740164337566472E-4</v>
      </c>
      <c r="T559" s="107">
        <f t="shared" si="85"/>
        <v>1</v>
      </c>
      <c r="V559" s="91"/>
      <c r="W559" s="91"/>
      <c r="X559" s="91"/>
      <c r="Y559" s="91"/>
      <c r="Z559" s="91"/>
      <c r="AA559" s="91"/>
    </row>
    <row r="560" spans="3:27" x14ac:dyDescent="0.25">
      <c r="C560" s="95">
        <v>43695</v>
      </c>
      <c r="D560" s="95">
        <v>43699</v>
      </c>
      <c r="E560" s="91">
        <v>2924</v>
      </c>
      <c r="F560" s="91">
        <v>8231</v>
      </c>
      <c r="G560" s="91" t="s">
        <v>127</v>
      </c>
      <c r="H560" s="96" t="s">
        <v>1090</v>
      </c>
      <c r="I560" s="97">
        <v>41000310</v>
      </c>
      <c r="J560" s="91" t="s">
        <v>128</v>
      </c>
      <c r="K560" s="94">
        <v>30.25</v>
      </c>
      <c r="L560" s="104">
        <f t="shared" si="81"/>
        <v>8</v>
      </c>
      <c r="M560" s="105" t="str">
        <f t="shared" si="73"/>
        <v>T3</v>
      </c>
      <c r="N560" s="93">
        <f t="shared" si="82"/>
        <v>4</v>
      </c>
      <c r="O560" s="106">
        <f t="shared" si="83"/>
        <v>121</v>
      </c>
      <c r="P560" s="93" t="str">
        <f t="shared" si="84"/>
        <v>Dins Periode Legal</v>
      </c>
      <c r="Q560" s="93" t="str">
        <f t="shared" si="77"/>
        <v>T3 - Dins Periode Legal</v>
      </c>
      <c r="R560" s="93" t="str">
        <f t="shared" si="78"/>
        <v>T3 - Import Total</v>
      </c>
      <c r="S560" s="110">
        <f t="shared" si="80"/>
        <v>5.8026092367564344E-4</v>
      </c>
      <c r="T560" s="107">
        <f t="shared" si="85"/>
        <v>1</v>
      </c>
      <c r="V560" s="91"/>
      <c r="W560" s="91"/>
      <c r="X560" s="91"/>
      <c r="Y560" s="91"/>
      <c r="Z560" s="91"/>
      <c r="AA560" s="91"/>
    </row>
    <row r="561" spans="3:27" x14ac:dyDescent="0.25">
      <c r="C561" s="95">
        <v>43717</v>
      </c>
      <c r="D561" s="95">
        <v>43721</v>
      </c>
      <c r="E561" s="91">
        <v>3203</v>
      </c>
      <c r="F561" s="91">
        <v>8994</v>
      </c>
      <c r="G561" s="91" t="s">
        <v>53</v>
      </c>
      <c r="H561" s="96" t="s">
        <v>1091</v>
      </c>
      <c r="I561" s="97">
        <v>41000166</v>
      </c>
      <c r="J561" s="91" t="s">
        <v>33</v>
      </c>
      <c r="K561" s="94">
        <v>541.03</v>
      </c>
      <c r="L561" s="104">
        <f t="shared" si="81"/>
        <v>9</v>
      </c>
      <c r="M561" s="105" t="str">
        <f t="shared" si="73"/>
        <v>T3</v>
      </c>
      <c r="N561" s="93">
        <f t="shared" si="82"/>
        <v>4</v>
      </c>
      <c r="O561" s="106">
        <f t="shared" si="83"/>
        <v>2164.12</v>
      </c>
      <c r="P561" s="93" t="str">
        <f t="shared" si="84"/>
        <v>Dins Periode Legal</v>
      </c>
      <c r="Q561" s="93" t="str">
        <f t="shared" si="77"/>
        <v>T3 - Dins Periode Legal</v>
      </c>
      <c r="R561" s="93" t="str">
        <f t="shared" si="78"/>
        <v>T3 - Import Total</v>
      </c>
      <c r="S561" s="110">
        <f t="shared" si="80"/>
        <v>1.0378134464007713E-2</v>
      </c>
      <c r="T561" s="107">
        <f t="shared" si="85"/>
        <v>1</v>
      </c>
      <c r="V561" s="91"/>
      <c r="W561" s="91"/>
      <c r="X561" s="91"/>
      <c r="Y561" s="91"/>
      <c r="Z561" s="91"/>
      <c r="AA561" s="91"/>
    </row>
    <row r="562" spans="3:27" x14ac:dyDescent="0.25">
      <c r="C562" s="95">
        <v>43646</v>
      </c>
      <c r="D562" s="95">
        <v>43651</v>
      </c>
      <c r="E562" s="91">
        <v>2347</v>
      </c>
      <c r="F562" s="91">
        <v>6495</v>
      </c>
      <c r="G562" s="91" t="s">
        <v>56</v>
      </c>
      <c r="H562" s="96" t="s">
        <v>1092</v>
      </c>
      <c r="I562" s="97">
        <v>41002593</v>
      </c>
      <c r="J562" s="91" t="s">
        <v>48</v>
      </c>
      <c r="K562" s="94">
        <v>1594.35</v>
      </c>
      <c r="L562" s="104">
        <f t="shared" si="81"/>
        <v>7</v>
      </c>
      <c r="M562" s="105" t="str">
        <f t="shared" si="73"/>
        <v>T3</v>
      </c>
      <c r="N562" s="93">
        <f t="shared" si="82"/>
        <v>5</v>
      </c>
      <c r="O562" s="106">
        <f t="shared" si="83"/>
        <v>7971.75</v>
      </c>
      <c r="P562" s="93" t="str">
        <f t="shared" si="84"/>
        <v>Dins Periode Legal</v>
      </c>
      <c r="Q562" s="93" t="str">
        <f t="shared" si="77"/>
        <v>T3 - Dins Periode Legal</v>
      </c>
      <c r="R562" s="93" t="str">
        <f t="shared" si="78"/>
        <v>T3 - Import Total</v>
      </c>
      <c r="S562" s="110">
        <f t="shared" si="80"/>
        <v>3.8228884448853806E-2</v>
      </c>
      <c r="T562" s="107">
        <f t="shared" si="85"/>
        <v>1</v>
      </c>
      <c r="V562" s="91"/>
      <c r="W562" s="91"/>
      <c r="X562" s="91"/>
      <c r="Y562" s="91"/>
      <c r="Z562" s="91"/>
      <c r="AA562" s="91"/>
    </row>
    <row r="563" spans="3:27" x14ac:dyDescent="0.25">
      <c r="C563" s="95">
        <v>43646</v>
      </c>
      <c r="D563" s="95">
        <v>43651</v>
      </c>
      <c r="E563" s="91"/>
      <c r="F563" s="91">
        <v>6496</v>
      </c>
      <c r="G563" s="91" t="s">
        <v>56</v>
      </c>
      <c r="H563" s="96" t="s">
        <v>1093</v>
      </c>
      <c r="I563" s="97">
        <v>41002593</v>
      </c>
      <c r="J563" s="91" t="s">
        <v>48</v>
      </c>
      <c r="K563" s="94">
        <v>841.39</v>
      </c>
      <c r="L563" s="104">
        <f t="shared" si="81"/>
        <v>7</v>
      </c>
      <c r="M563" s="105" t="str">
        <f t="shared" si="73"/>
        <v>T3</v>
      </c>
      <c r="N563" s="93">
        <f t="shared" si="82"/>
        <v>5</v>
      </c>
      <c r="O563" s="106">
        <f t="shared" si="83"/>
        <v>4206.95</v>
      </c>
      <c r="P563" s="93" t="str">
        <f t="shared" si="84"/>
        <v>Dins Periode Legal</v>
      </c>
      <c r="Q563" s="93" t="str">
        <f t="shared" si="77"/>
        <v>T3 - Dins Periode Legal</v>
      </c>
      <c r="R563" s="93" t="str">
        <f t="shared" si="78"/>
        <v>T3 - Import Total</v>
      </c>
      <c r="S563" s="110">
        <f t="shared" si="80"/>
        <v>2.0174617296340892E-2</v>
      </c>
      <c r="T563" s="107">
        <f t="shared" si="85"/>
        <v>1</v>
      </c>
      <c r="V563" s="91"/>
      <c r="W563" s="91"/>
      <c r="X563" s="91"/>
      <c r="Y563" s="91"/>
      <c r="Z563" s="91"/>
      <c r="AA563" s="91"/>
    </row>
    <row r="564" spans="3:27" x14ac:dyDescent="0.25">
      <c r="C564" s="95">
        <v>43649</v>
      </c>
      <c r="D564" s="95">
        <v>43654</v>
      </c>
      <c r="E564" s="91">
        <v>2357</v>
      </c>
      <c r="F564" s="91">
        <v>6521</v>
      </c>
      <c r="G564" s="91" t="s">
        <v>131</v>
      </c>
      <c r="H564" s="96" t="s">
        <v>1094</v>
      </c>
      <c r="I564" s="97">
        <v>41000860</v>
      </c>
      <c r="J564" s="91" t="s">
        <v>132</v>
      </c>
      <c r="K564" s="94">
        <v>821.86</v>
      </c>
      <c r="L564" s="104">
        <f t="shared" si="81"/>
        <v>7</v>
      </c>
      <c r="M564" s="105" t="str">
        <f t="shared" si="73"/>
        <v>T3</v>
      </c>
      <c r="N564" s="93">
        <f t="shared" si="82"/>
        <v>5</v>
      </c>
      <c r="O564" s="106">
        <f t="shared" si="83"/>
        <v>4109.3</v>
      </c>
      <c r="P564" s="93" t="str">
        <f t="shared" si="84"/>
        <v>Dins Periode Legal</v>
      </c>
      <c r="Q564" s="93" t="str">
        <f t="shared" si="77"/>
        <v>T3 - Dins Periode Legal</v>
      </c>
      <c r="R564" s="93" t="str">
        <f t="shared" si="78"/>
        <v>T3 - Import Total</v>
      </c>
      <c r="S564" s="110">
        <f t="shared" si="80"/>
        <v>1.9706332344300179E-2</v>
      </c>
      <c r="T564" s="107">
        <f t="shared" si="85"/>
        <v>1</v>
      </c>
      <c r="V564" s="91"/>
      <c r="W564" s="91"/>
      <c r="X564" s="91"/>
      <c r="Y564" s="91"/>
      <c r="Z564" s="91"/>
      <c r="AA564" s="91"/>
    </row>
    <row r="565" spans="3:27" x14ac:dyDescent="0.25">
      <c r="C565" s="95">
        <v>43656</v>
      </c>
      <c r="D565" s="95">
        <v>43661</v>
      </c>
      <c r="E565" s="91">
        <v>2558</v>
      </c>
      <c r="F565" s="91">
        <v>7240</v>
      </c>
      <c r="G565" s="91" t="s">
        <v>53</v>
      </c>
      <c r="H565" s="96" t="s">
        <v>1095</v>
      </c>
      <c r="I565" s="97">
        <v>41000166</v>
      </c>
      <c r="J565" s="91" t="s">
        <v>33</v>
      </c>
      <c r="K565" s="94">
        <v>495.2</v>
      </c>
      <c r="L565" s="104">
        <f t="shared" si="81"/>
        <v>7</v>
      </c>
      <c r="M565" s="105" t="str">
        <f t="shared" si="73"/>
        <v>T3</v>
      </c>
      <c r="N565" s="93">
        <f t="shared" si="82"/>
        <v>5</v>
      </c>
      <c r="O565" s="106">
        <f t="shared" si="83"/>
        <v>2476</v>
      </c>
      <c r="P565" s="93" t="str">
        <f t="shared" si="84"/>
        <v>Dins Periode Legal</v>
      </c>
      <c r="Q565" s="93" t="str">
        <f t="shared" si="77"/>
        <v>T3 - Dins Periode Legal</v>
      </c>
      <c r="R565" s="93" t="str">
        <f t="shared" si="78"/>
        <v>T3 - Import Total</v>
      </c>
      <c r="S565" s="110">
        <f t="shared" si="80"/>
        <v>1.1873768983643744E-2</v>
      </c>
      <c r="T565" s="107">
        <f t="shared" si="85"/>
        <v>1</v>
      </c>
      <c r="V565" s="91"/>
      <c r="W565" s="91"/>
      <c r="X565" s="91"/>
      <c r="Y565" s="91"/>
      <c r="Z565" s="91"/>
      <c r="AA565" s="91"/>
    </row>
    <row r="566" spans="3:27" x14ac:dyDescent="0.25">
      <c r="C566" s="95">
        <v>43677</v>
      </c>
      <c r="D566" s="95">
        <v>43682</v>
      </c>
      <c r="E566" s="91">
        <v>2876</v>
      </c>
      <c r="F566" s="91">
        <v>8098</v>
      </c>
      <c r="G566" s="91" t="s">
        <v>56</v>
      </c>
      <c r="H566" s="96" t="s">
        <v>1096</v>
      </c>
      <c r="I566" s="97">
        <v>41002593</v>
      </c>
      <c r="J566" s="91" t="s">
        <v>48</v>
      </c>
      <c r="K566" s="94">
        <v>1939.65</v>
      </c>
      <c r="L566" s="104">
        <f t="shared" si="81"/>
        <v>8</v>
      </c>
      <c r="M566" s="105" t="str">
        <f t="shared" si="73"/>
        <v>T3</v>
      </c>
      <c r="N566" s="93">
        <f t="shared" si="82"/>
        <v>5</v>
      </c>
      <c r="O566" s="106">
        <f t="shared" si="83"/>
        <v>9698.25</v>
      </c>
      <c r="P566" s="93" t="str">
        <f t="shared" si="84"/>
        <v>Dins Periode Legal</v>
      </c>
      <c r="Q566" s="93" t="str">
        <f t="shared" si="77"/>
        <v>T3 - Dins Periode Legal</v>
      </c>
      <c r="R566" s="93" t="str">
        <f t="shared" si="78"/>
        <v>T3 - Import Total</v>
      </c>
      <c r="S566" s="110">
        <f t="shared" si="80"/>
        <v>4.6508392587085196E-2</v>
      </c>
      <c r="T566" s="107">
        <f t="shared" si="85"/>
        <v>1</v>
      </c>
      <c r="V566" s="91"/>
      <c r="W566" s="91"/>
      <c r="X566" s="91"/>
      <c r="Y566" s="91"/>
      <c r="Z566" s="91"/>
      <c r="AA566" s="91"/>
    </row>
    <row r="567" spans="3:27" x14ac:dyDescent="0.25">
      <c r="C567" s="95">
        <v>43677</v>
      </c>
      <c r="D567" s="95">
        <v>43682</v>
      </c>
      <c r="E567" s="91"/>
      <c r="F567" s="91">
        <v>8099</v>
      </c>
      <c r="G567" s="91" t="s">
        <v>56</v>
      </c>
      <c r="H567" s="96" t="s">
        <v>1097</v>
      </c>
      <c r="I567" s="97">
        <v>41002593</v>
      </c>
      <c r="J567" s="91" t="s">
        <v>48</v>
      </c>
      <c r="K567" s="94">
        <v>623.71</v>
      </c>
      <c r="L567" s="104">
        <f t="shared" si="81"/>
        <v>8</v>
      </c>
      <c r="M567" s="105" t="str">
        <f t="shared" si="73"/>
        <v>T3</v>
      </c>
      <c r="N567" s="93">
        <f t="shared" si="82"/>
        <v>5</v>
      </c>
      <c r="O567" s="106">
        <f t="shared" si="83"/>
        <v>3118.55</v>
      </c>
      <c r="P567" s="93" t="str">
        <f t="shared" si="84"/>
        <v>Dins Periode Legal</v>
      </c>
      <c r="Q567" s="93" t="str">
        <f t="shared" si="77"/>
        <v>T3 - Dins Periode Legal</v>
      </c>
      <c r="R567" s="93" t="str">
        <f t="shared" si="78"/>
        <v>T3 - Import Total</v>
      </c>
      <c r="S567" s="110">
        <f t="shared" si="80"/>
        <v>1.4955146310154361E-2</v>
      </c>
      <c r="T567" s="107">
        <f t="shared" si="85"/>
        <v>1</v>
      </c>
      <c r="V567" s="91"/>
      <c r="W567" s="91"/>
      <c r="X567" s="91"/>
      <c r="Y567" s="91"/>
      <c r="Z567" s="91"/>
      <c r="AA567" s="91"/>
    </row>
    <row r="568" spans="3:27" x14ac:dyDescent="0.25">
      <c r="C568" s="95">
        <v>43708</v>
      </c>
      <c r="D568" s="95">
        <v>43713</v>
      </c>
      <c r="E568" s="91">
        <v>3182</v>
      </c>
      <c r="F568" s="91">
        <v>8858</v>
      </c>
      <c r="G568" s="91" t="s">
        <v>56</v>
      </c>
      <c r="H568" s="96" t="s">
        <v>1098</v>
      </c>
      <c r="I568" s="97">
        <v>41002593</v>
      </c>
      <c r="J568" s="91" t="s">
        <v>48</v>
      </c>
      <c r="K568" s="94">
        <v>1753.32</v>
      </c>
      <c r="L568" s="104">
        <f t="shared" si="81"/>
        <v>9</v>
      </c>
      <c r="M568" s="105" t="str">
        <f t="shared" si="73"/>
        <v>T3</v>
      </c>
      <c r="N568" s="93">
        <f t="shared" si="82"/>
        <v>5</v>
      </c>
      <c r="O568" s="106">
        <f t="shared" si="83"/>
        <v>8766.6</v>
      </c>
      <c r="P568" s="93" t="str">
        <f t="shared" si="84"/>
        <v>Dins Periode Legal</v>
      </c>
      <c r="Q568" s="93" t="str">
        <f t="shared" si="77"/>
        <v>T3 - Dins Periode Legal</v>
      </c>
      <c r="R568" s="93" t="str">
        <f t="shared" si="78"/>
        <v>T3 - Import Total</v>
      </c>
      <c r="S568" s="110">
        <f t="shared" si="80"/>
        <v>4.2040623252023929E-2</v>
      </c>
      <c r="T568" s="107">
        <f t="shared" si="85"/>
        <v>1</v>
      </c>
      <c r="V568" s="91"/>
      <c r="W568" s="91"/>
      <c r="X568" s="91"/>
      <c r="Y568" s="91"/>
      <c r="Z568" s="91"/>
      <c r="AA568" s="91"/>
    </row>
    <row r="569" spans="3:27" x14ac:dyDescent="0.25">
      <c r="C569" s="95">
        <v>43708</v>
      </c>
      <c r="D569" s="95">
        <v>43713</v>
      </c>
      <c r="E569" s="91"/>
      <c r="F569" s="91">
        <v>8859</v>
      </c>
      <c r="G569" s="91" t="s">
        <v>56</v>
      </c>
      <c r="H569" s="96" t="s">
        <v>1099</v>
      </c>
      <c r="I569" s="97">
        <v>41002593</v>
      </c>
      <c r="J569" s="91" t="s">
        <v>48</v>
      </c>
      <c r="K569" s="94">
        <v>1512.14</v>
      </c>
      <c r="L569" s="104">
        <f t="shared" si="81"/>
        <v>9</v>
      </c>
      <c r="M569" s="105" t="str">
        <f t="shared" si="73"/>
        <v>T3</v>
      </c>
      <c r="N569" s="93">
        <f t="shared" si="82"/>
        <v>5</v>
      </c>
      <c r="O569" s="106">
        <f t="shared" si="83"/>
        <v>7560.7000000000007</v>
      </c>
      <c r="P569" s="93" t="str">
        <f t="shared" si="84"/>
        <v>Dins Periode Legal</v>
      </c>
      <c r="Q569" s="93" t="str">
        <f t="shared" si="77"/>
        <v>T3 - Dins Periode Legal</v>
      </c>
      <c r="R569" s="93" t="str">
        <f t="shared" si="78"/>
        <v>T3 - Import Total</v>
      </c>
      <c r="S569" s="110">
        <f t="shared" si="80"/>
        <v>3.6257675749044933E-2</v>
      </c>
      <c r="T569" s="107">
        <f t="shared" si="85"/>
        <v>1</v>
      </c>
      <c r="V569" s="91"/>
      <c r="W569" s="91"/>
      <c r="X569" s="91"/>
      <c r="Y569" s="91"/>
      <c r="Z569" s="91"/>
      <c r="AA569" s="91"/>
    </row>
    <row r="570" spans="3:27" x14ac:dyDescent="0.25">
      <c r="C570" s="95">
        <v>43641</v>
      </c>
      <c r="D570" s="95">
        <v>43647</v>
      </c>
      <c r="E570" s="91"/>
      <c r="F570" s="91">
        <v>6376</v>
      </c>
      <c r="G570" s="91" t="s">
        <v>74</v>
      </c>
      <c r="H570" s="96" t="s">
        <v>1100</v>
      </c>
      <c r="I570" s="97">
        <v>41007650</v>
      </c>
      <c r="J570" s="91" t="s">
        <v>31</v>
      </c>
      <c r="K570" s="94">
        <v>520.29999999999995</v>
      </c>
      <c r="L570" s="104">
        <f t="shared" si="81"/>
        <v>7</v>
      </c>
      <c r="M570" s="105" t="str">
        <f t="shared" si="73"/>
        <v>T3</v>
      </c>
      <c r="N570" s="93">
        <f t="shared" si="82"/>
        <v>6</v>
      </c>
      <c r="O570" s="106">
        <f t="shared" si="83"/>
        <v>3121.7999999999997</v>
      </c>
      <c r="P570" s="93" t="str">
        <f t="shared" si="84"/>
        <v>Dins Periode Legal</v>
      </c>
      <c r="Q570" s="93" t="str">
        <f t="shared" si="77"/>
        <v>T3 - Dins Periode Legal</v>
      </c>
      <c r="R570" s="93" t="str">
        <f t="shared" si="78"/>
        <v>T3 - Import Total</v>
      </c>
      <c r="S570" s="110">
        <f t="shared" si="80"/>
        <v>1.4970731830831599E-2</v>
      </c>
      <c r="T570" s="107">
        <f t="shared" si="85"/>
        <v>1</v>
      </c>
      <c r="V570" s="91"/>
      <c r="W570" s="91"/>
      <c r="X570" s="91"/>
      <c r="Y570" s="91"/>
      <c r="Z570" s="91"/>
      <c r="AA570" s="91"/>
    </row>
    <row r="571" spans="3:27" x14ac:dyDescent="0.25">
      <c r="C571" s="95">
        <v>43641</v>
      </c>
      <c r="D571" s="95">
        <v>43647</v>
      </c>
      <c r="E571" s="91"/>
      <c r="F571" s="91">
        <v>6377</v>
      </c>
      <c r="G571" s="91" t="s">
        <v>75</v>
      </c>
      <c r="H571" s="96" t="s">
        <v>1101</v>
      </c>
      <c r="I571" s="97">
        <v>41005150</v>
      </c>
      <c r="J571" s="91" t="s">
        <v>30</v>
      </c>
      <c r="K571" s="94">
        <v>953.48</v>
      </c>
      <c r="L571" s="104">
        <f t="shared" si="81"/>
        <v>7</v>
      </c>
      <c r="M571" s="105" t="str">
        <f t="shared" si="73"/>
        <v>T3</v>
      </c>
      <c r="N571" s="93">
        <f t="shared" si="82"/>
        <v>6</v>
      </c>
      <c r="O571" s="106">
        <f t="shared" si="83"/>
        <v>5720.88</v>
      </c>
      <c r="P571" s="93" t="str">
        <f t="shared" si="84"/>
        <v>Dins Periode Legal</v>
      </c>
      <c r="Q571" s="93" t="str">
        <f t="shared" si="77"/>
        <v>T3 - Dins Periode Legal</v>
      </c>
      <c r="R571" s="93" t="str">
        <f t="shared" si="78"/>
        <v>T3 - Import Total</v>
      </c>
      <c r="S571" s="110">
        <f t="shared" si="80"/>
        <v>2.7434736471384419E-2</v>
      </c>
      <c r="T571" s="107">
        <f t="shared" si="85"/>
        <v>1</v>
      </c>
      <c r="V571" s="91"/>
      <c r="W571" s="91"/>
      <c r="X571" s="91"/>
      <c r="Y571" s="91"/>
      <c r="Z571" s="91"/>
      <c r="AA571" s="91"/>
    </row>
    <row r="572" spans="3:27" x14ac:dyDescent="0.25">
      <c r="C572" s="95">
        <v>43641</v>
      </c>
      <c r="D572" s="95">
        <v>43647</v>
      </c>
      <c r="E572" s="91"/>
      <c r="F572" s="91">
        <v>6378</v>
      </c>
      <c r="G572" s="91" t="s">
        <v>75</v>
      </c>
      <c r="H572" s="96" t="s">
        <v>1102</v>
      </c>
      <c r="I572" s="97">
        <v>41005150</v>
      </c>
      <c r="J572" s="91" t="s">
        <v>30</v>
      </c>
      <c r="K572" s="94">
        <v>127.74</v>
      </c>
      <c r="L572" s="104">
        <f t="shared" si="81"/>
        <v>7</v>
      </c>
      <c r="M572" s="105" t="str">
        <f t="shared" si="73"/>
        <v>T3</v>
      </c>
      <c r="N572" s="93">
        <f t="shared" si="82"/>
        <v>6</v>
      </c>
      <c r="O572" s="106">
        <f t="shared" si="83"/>
        <v>766.43999999999994</v>
      </c>
      <c r="P572" s="93" t="str">
        <f t="shared" si="84"/>
        <v>Dins Periode Legal</v>
      </c>
      <c r="Q572" s="93" t="str">
        <f t="shared" si="77"/>
        <v>T3 - Dins Periode Legal</v>
      </c>
      <c r="R572" s="93" t="str">
        <f t="shared" si="78"/>
        <v>T3 - Import Total</v>
      </c>
      <c r="S572" s="110">
        <f t="shared" si="80"/>
        <v>3.6754973747269433E-3</v>
      </c>
      <c r="T572" s="107">
        <f t="shared" si="85"/>
        <v>1</v>
      </c>
      <c r="V572" s="91"/>
      <c r="W572" s="91"/>
      <c r="X572" s="91"/>
      <c r="Y572" s="91"/>
      <c r="Z572" s="91"/>
      <c r="AA572" s="91"/>
    </row>
    <row r="573" spans="3:27" x14ac:dyDescent="0.25">
      <c r="C573" s="95">
        <v>43670</v>
      </c>
      <c r="D573" s="95">
        <v>43676</v>
      </c>
      <c r="E573" s="91"/>
      <c r="F573" s="91">
        <v>7515</v>
      </c>
      <c r="G573" s="91" t="s">
        <v>156</v>
      </c>
      <c r="H573" s="96" t="s">
        <v>852</v>
      </c>
      <c r="I573" s="97">
        <v>41002385</v>
      </c>
      <c r="J573" s="91" t="s">
        <v>143</v>
      </c>
      <c r="K573" s="94">
        <v>45</v>
      </c>
      <c r="L573" s="104">
        <f t="shared" si="81"/>
        <v>7</v>
      </c>
      <c r="M573" s="105" t="str">
        <f t="shared" si="73"/>
        <v>T3</v>
      </c>
      <c r="N573" s="93">
        <f t="shared" si="82"/>
        <v>6</v>
      </c>
      <c r="O573" s="106">
        <f t="shared" si="83"/>
        <v>270</v>
      </c>
      <c r="P573" s="93" t="str">
        <f t="shared" si="84"/>
        <v>Dins Periode Legal</v>
      </c>
      <c r="Q573" s="93" t="str">
        <f t="shared" si="77"/>
        <v>T3 - Dins Periode Legal</v>
      </c>
      <c r="R573" s="93" t="str">
        <f t="shared" si="78"/>
        <v>T3 - Import Total</v>
      </c>
      <c r="S573" s="110">
        <f t="shared" si="80"/>
        <v>1.2947971024167249E-3</v>
      </c>
      <c r="T573" s="107">
        <f t="shared" si="85"/>
        <v>1</v>
      </c>
      <c r="V573" s="91"/>
      <c r="W573" s="91"/>
      <c r="X573" s="91"/>
      <c r="Y573" s="91"/>
      <c r="Z573" s="91"/>
      <c r="AA573" s="91"/>
    </row>
    <row r="574" spans="3:27" x14ac:dyDescent="0.25">
      <c r="C574" s="95">
        <v>43684</v>
      </c>
      <c r="D574" s="95">
        <v>43690</v>
      </c>
      <c r="E574" s="91">
        <v>2906</v>
      </c>
      <c r="F574" s="91">
        <v>8177</v>
      </c>
      <c r="G574" s="91" t="s">
        <v>87</v>
      </c>
      <c r="H574" s="96" t="s">
        <v>1103</v>
      </c>
      <c r="I574" s="97">
        <v>41000001</v>
      </c>
      <c r="J574" s="91" t="s">
        <v>88</v>
      </c>
      <c r="K574" s="94">
        <v>66.72</v>
      </c>
      <c r="L574" s="104">
        <f t="shared" si="81"/>
        <v>8</v>
      </c>
      <c r="M574" s="105" t="str">
        <f t="shared" si="73"/>
        <v>T3</v>
      </c>
      <c r="N574" s="93">
        <f t="shared" si="82"/>
        <v>6</v>
      </c>
      <c r="O574" s="106">
        <f t="shared" si="83"/>
        <v>400.32</v>
      </c>
      <c r="P574" s="93" t="str">
        <f t="shared" si="84"/>
        <v>Dins Periode Legal</v>
      </c>
      <c r="Q574" s="93" t="str">
        <f t="shared" si="77"/>
        <v>T3 - Dins Periode Legal</v>
      </c>
      <c r="R574" s="93" t="str">
        <f t="shared" si="78"/>
        <v>T3 - Import Total</v>
      </c>
      <c r="S574" s="110">
        <f t="shared" si="80"/>
        <v>1.919752503849864E-3</v>
      </c>
      <c r="T574" s="107">
        <f t="shared" si="85"/>
        <v>1</v>
      </c>
      <c r="V574" s="91"/>
      <c r="W574" s="91"/>
      <c r="X574" s="91"/>
      <c r="Y574" s="91"/>
      <c r="Z574" s="91"/>
      <c r="AA574" s="91"/>
    </row>
    <row r="575" spans="3:27" x14ac:dyDescent="0.25">
      <c r="C575" s="95">
        <v>43706</v>
      </c>
      <c r="D575" s="95">
        <v>43713</v>
      </c>
      <c r="E575" s="91"/>
      <c r="F575" s="91">
        <v>8918</v>
      </c>
      <c r="G575" s="91" t="s">
        <v>75</v>
      </c>
      <c r="H575" s="96" t="s">
        <v>1104</v>
      </c>
      <c r="I575" s="97">
        <v>41005150</v>
      </c>
      <c r="J575" s="91" t="s">
        <v>30</v>
      </c>
      <c r="K575" s="94">
        <v>953.48</v>
      </c>
      <c r="L575" s="104">
        <f t="shared" si="81"/>
        <v>9</v>
      </c>
      <c r="M575" s="105" t="str">
        <f t="shared" si="73"/>
        <v>T3</v>
      </c>
      <c r="N575" s="93">
        <f t="shared" si="82"/>
        <v>7</v>
      </c>
      <c r="O575" s="106">
        <f t="shared" si="83"/>
        <v>6674.3600000000006</v>
      </c>
      <c r="P575" s="93" t="str">
        <f t="shared" si="84"/>
        <v>Dins Periode Legal</v>
      </c>
      <c r="Q575" s="93" t="str">
        <f t="shared" si="77"/>
        <v>T3 - Dins Periode Legal</v>
      </c>
      <c r="R575" s="93" t="str">
        <f t="shared" si="78"/>
        <v>T3 - Import Total</v>
      </c>
      <c r="S575" s="110">
        <f t="shared" si="80"/>
        <v>3.2007192549948493E-2</v>
      </c>
      <c r="T575" s="107">
        <f t="shared" si="85"/>
        <v>1</v>
      </c>
      <c r="V575" s="91"/>
      <c r="W575" s="91"/>
      <c r="X575" s="91"/>
      <c r="Y575" s="91"/>
      <c r="Z575" s="91"/>
      <c r="AA575" s="91"/>
    </row>
    <row r="576" spans="3:27" x14ac:dyDescent="0.25">
      <c r="C576" s="95">
        <v>43710</v>
      </c>
      <c r="D576" s="95">
        <v>43717</v>
      </c>
      <c r="E576" s="91">
        <v>3193</v>
      </c>
      <c r="F576" s="91">
        <v>8953</v>
      </c>
      <c r="G576" s="91" t="s">
        <v>131</v>
      </c>
      <c r="H576" s="96" t="s">
        <v>1105</v>
      </c>
      <c r="I576" s="97">
        <v>41000860</v>
      </c>
      <c r="J576" s="91" t="s">
        <v>132</v>
      </c>
      <c r="K576" s="94">
        <v>877.78</v>
      </c>
      <c r="L576" s="104">
        <f t="shared" si="81"/>
        <v>9</v>
      </c>
      <c r="M576" s="105" t="str">
        <f t="shared" si="73"/>
        <v>T3</v>
      </c>
      <c r="N576" s="93">
        <f t="shared" si="82"/>
        <v>7</v>
      </c>
      <c r="O576" s="106">
        <f t="shared" si="83"/>
        <v>6144.46</v>
      </c>
      <c r="P576" s="93" t="str">
        <f t="shared" si="84"/>
        <v>Dins Periode Legal</v>
      </c>
      <c r="Q576" s="93" t="str">
        <f t="shared" si="77"/>
        <v>T3 - Dins Periode Legal</v>
      </c>
      <c r="R576" s="93" t="str">
        <f t="shared" si="78"/>
        <v>T3 - Import Total</v>
      </c>
      <c r="S576" s="110">
        <f t="shared" si="80"/>
        <v>2.9466033347835072E-2</v>
      </c>
      <c r="T576" s="107">
        <f t="shared" si="85"/>
        <v>1</v>
      </c>
      <c r="V576" s="91"/>
      <c r="W576" s="91"/>
      <c r="X576" s="91"/>
      <c r="Y576" s="91"/>
      <c r="Z576" s="91"/>
      <c r="AA576" s="91"/>
    </row>
    <row r="577" spans="3:27" x14ac:dyDescent="0.25">
      <c r="C577" s="95">
        <v>43731</v>
      </c>
      <c r="D577" s="95">
        <v>43738</v>
      </c>
      <c r="E577" s="91"/>
      <c r="F577" s="91">
        <v>9344</v>
      </c>
      <c r="G577" s="91" t="s">
        <v>74</v>
      </c>
      <c r="H577" s="96" t="s">
        <v>1106</v>
      </c>
      <c r="I577" s="97">
        <v>41007650</v>
      </c>
      <c r="J577" s="91" t="s">
        <v>31</v>
      </c>
      <c r="K577" s="94">
        <v>520.29999999999995</v>
      </c>
      <c r="L577" s="104">
        <f t="shared" si="81"/>
        <v>9</v>
      </c>
      <c r="M577" s="105" t="str">
        <f t="shared" si="73"/>
        <v>T3</v>
      </c>
      <c r="N577" s="93">
        <f t="shared" si="82"/>
        <v>7</v>
      </c>
      <c r="O577" s="106">
        <f t="shared" si="83"/>
        <v>3642.0999999999995</v>
      </c>
      <c r="P577" s="93" t="str">
        <f t="shared" si="84"/>
        <v>Dins Periode Legal</v>
      </c>
      <c r="Q577" s="93" t="str">
        <f t="shared" si="77"/>
        <v>T3 - Dins Periode Legal</v>
      </c>
      <c r="R577" s="93" t="str">
        <f t="shared" si="78"/>
        <v>T3 - Import Total</v>
      </c>
      <c r="S577" s="110">
        <f t="shared" si="80"/>
        <v>1.7465853802636863E-2</v>
      </c>
      <c r="T577" s="107">
        <f t="shared" si="85"/>
        <v>1</v>
      </c>
      <c r="V577" s="91"/>
      <c r="W577" s="91"/>
      <c r="X577" s="91"/>
      <c r="Y577" s="91"/>
      <c r="Z577" s="91"/>
      <c r="AA577" s="91"/>
    </row>
    <row r="578" spans="3:27" x14ac:dyDescent="0.25">
      <c r="C578" s="95">
        <v>43699</v>
      </c>
      <c r="D578" s="95">
        <v>43707</v>
      </c>
      <c r="E578" s="91">
        <v>2942</v>
      </c>
      <c r="F578" s="91">
        <v>8296</v>
      </c>
      <c r="G578" s="91" t="s">
        <v>217</v>
      </c>
      <c r="H578" s="96" t="s">
        <v>1107</v>
      </c>
      <c r="I578" s="97">
        <v>41008640</v>
      </c>
      <c r="J578" s="91" t="s">
        <v>218</v>
      </c>
      <c r="K578" s="94">
        <v>561.41</v>
      </c>
      <c r="L578" s="104">
        <f t="shared" si="81"/>
        <v>8</v>
      </c>
      <c r="M578" s="105" t="str">
        <f t="shared" si="73"/>
        <v>T3</v>
      </c>
      <c r="N578" s="93">
        <f t="shared" si="82"/>
        <v>8</v>
      </c>
      <c r="O578" s="106">
        <f t="shared" si="83"/>
        <v>4491.28</v>
      </c>
      <c r="P578" s="93" t="str">
        <f t="shared" si="84"/>
        <v>Dins Periode Legal</v>
      </c>
      <c r="Q578" s="93" t="str">
        <f t="shared" si="77"/>
        <v>T3 - Dins Periode Legal</v>
      </c>
      <c r="R578" s="93" t="str">
        <f t="shared" si="78"/>
        <v>T3 - Import Total</v>
      </c>
      <c r="S578" s="110">
        <f t="shared" si="80"/>
        <v>2.1538134556082177E-2</v>
      </c>
      <c r="T578" s="107">
        <f t="shared" si="85"/>
        <v>1</v>
      </c>
      <c r="V578" s="91"/>
      <c r="W578" s="91"/>
      <c r="X578" s="91"/>
      <c r="Y578" s="91"/>
      <c r="Z578" s="91"/>
      <c r="AA578" s="91"/>
    </row>
    <row r="579" spans="3:27" x14ac:dyDescent="0.25">
      <c r="C579" s="95">
        <v>43705</v>
      </c>
      <c r="D579" s="95">
        <v>43713</v>
      </c>
      <c r="E579" s="91"/>
      <c r="F579" s="91">
        <v>8892</v>
      </c>
      <c r="G579" s="91" t="s">
        <v>370</v>
      </c>
      <c r="H579" s="96" t="s">
        <v>1108</v>
      </c>
      <c r="I579" s="97">
        <v>41002153</v>
      </c>
      <c r="J579" s="91" t="s">
        <v>372</v>
      </c>
      <c r="K579" s="94">
        <v>10903.44</v>
      </c>
      <c r="L579" s="104">
        <f t="shared" si="81"/>
        <v>9</v>
      </c>
      <c r="M579" s="105" t="str">
        <f t="shared" si="73"/>
        <v>T3</v>
      </c>
      <c r="N579" s="93">
        <f t="shared" si="82"/>
        <v>8</v>
      </c>
      <c r="O579" s="106">
        <f t="shared" si="83"/>
        <v>87227.520000000004</v>
      </c>
      <c r="P579" s="93" t="str">
        <f t="shared" si="84"/>
        <v>Dins Periode Legal</v>
      </c>
      <c r="Q579" s="93" t="str">
        <f t="shared" si="77"/>
        <v>T3 - Dins Periode Legal</v>
      </c>
      <c r="R579" s="93" t="str">
        <f t="shared" si="78"/>
        <v>T3 - Import Total</v>
      </c>
      <c r="S579" s="110">
        <f t="shared" si="80"/>
        <v>0.41830348202591455</v>
      </c>
      <c r="T579" s="107">
        <f t="shared" si="85"/>
        <v>1</v>
      </c>
      <c r="V579" s="91"/>
      <c r="W579" s="91"/>
      <c r="X579" s="91"/>
      <c r="Y579" s="91"/>
      <c r="Z579" s="91"/>
      <c r="AA579" s="91"/>
    </row>
    <row r="580" spans="3:27" x14ac:dyDescent="0.25">
      <c r="C580" s="95">
        <v>43668</v>
      </c>
      <c r="D580" s="95">
        <v>43677</v>
      </c>
      <c r="E580" s="91">
        <v>2820</v>
      </c>
      <c r="F580" s="91">
        <v>7941</v>
      </c>
      <c r="G580" s="91" t="s">
        <v>217</v>
      </c>
      <c r="H580" s="96" t="s">
        <v>1109</v>
      </c>
      <c r="I580" s="97">
        <v>41008640</v>
      </c>
      <c r="J580" s="91" t="s">
        <v>218</v>
      </c>
      <c r="K580" s="94">
        <v>551.04</v>
      </c>
      <c r="L580" s="104">
        <f t="shared" si="81"/>
        <v>7</v>
      </c>
      <c r="M580" s="105" t="str">
        <f t="shared" si="73"/>
        <v>T3</v>
      </c>
      <c r="N580" s="93">
        <f t="shared" si="82"/>
        <v>9</v>
      </c>
      <c r="O580" s="106">
        <f t="shared" si="83"/>
        <v>4959.3599999999997</v>
      </c>
      <c r="P580" s="93" t="str">
        <f t="shared" si="84"/>
        <v>Dins Periode Legal</v>
      </c>
      <c r="Q580" s="93" t="str">
        <f t="shared" si="77"/>
        <v>T3 - Dins Periode Legal</v>
      </c>
      <c r="R580" s="93" t="str">
        <f t="shared" si="78"/>
        <v>T3 - Import Total</v>
      </c>
      <c r="S580" s="110">
        <f t="shared" si="80"/>
        <v>2.3782833177190401E-2</v>
      </c>
      <c r="T580" s="107">
        <f t="shared" si="85"/>
        <v>1</v>
      </c>
      <c r="V580" s="91"/>
      <c r="W580" s="91"/>
      <c r="X580" s="91"/>
      <c r="Y580" s="91"/>
      <c r="Z580" s="91"/>
      <c r="AA580" s="91"/>
    </row>
    <row r="581" spans="3:27" x14ac:dyDescent="0.25">
      <c r="C581" s="95">
        <v>43703</v>
      </c>
      <c r="D581" s="95">
        <v>43713</v>
      </c>
      <c r="E581" s="91"/>
      <c r="F581" s="91">
        <v>8916</v>
      </c>
      <c r="G581" s="91" t="s">
        <v>74</v>
      </c>
      <c r="H581" s="96" t="s">
        <v>1110</v>
      </c>
      <c r="I581" s="97">
        <v>41007650</v>
      </c>
      <c r="J581" s="91" t="s">
        <v>31</v>
      </c>
      <c r="K581" s="94">
        <v>972.24</v>
      </c>
      <c r="L581" s="104">
        <f t="shared" si="81"/>
        <v>9</v>
      </c>
      <c r="M581" s="105" t="str">
        <f t="shared" si="73"/>
        <v>T3</v>
      </c>
      <c r="N581" s="93">
        <f t="shared" si="82"/>
        <v>10</v>
      </c>
      <c r="O581" s="106">
        <f t="shared" si="83"/>
        <v>9722.4</v>
      </c>
      <c r="P581" s="93" t="str">
        <f t="shared" si="84"/>
        <v>Dins Periode Legal</v>
      </c>
      <c r="Q581" s="93" t="str">
        <f t="shared" si="77"/>
        <v>T3 - Dins Periode Legal</v>
      </c>
      <c r="R581" s="93" t="str">
        <f t="shared" si="78"/>
        <v>T3 - Import Total</v>
      </c>
      <c r="S581" s="110">
        <f t="shared" si="80"/>
        <v>4.6624204994579137E-2</v>
      </c>
      <c r="T581" s="107">
        <f t="shared" si="85"/>
        <v>1</v>
      </c>
      <c r="V581" s="91"/>
      <c r="W581" s="91"/>
      <c r="X581" s="91"/>
      <c r="Y581" s="91"/>
      <c r="Z581" s="91"/>
      <c r="AA581" s="91"/>
    </row>
    <row r="582" spans="3:27" x14ac:dyDescent="0.25">
      <c r="C582" s="95">
        <v>43664</v>
      </c>
      <c r="D582" s="95">
        <v>43676</v>
      </c>
      <c r="E582" s="91"/>
      <c r="F582" s="91">
        <v>7512</v>
      </c>
      <c r="G582" s="91" t="s">
        <v>74</v>
      </c>
      <c r="H582" s="96" t="s">
        <v>1111</v>
      </c>
      <c r="I582" s="97">
        <v>41007650</v>
      </c>
      <c r="J582" s="91" t="s">
        <v>31</v>
      </c>
      <c r="K582" s="94">
        <v>951.42</v>
      </c>
      <c r="L582" s="104">
        <f t="shared" si="81"/>
        <v>7</v>
      </c>
      <c r="M582" s="105" t="str">
        <f t="shared" si="73"/>
        <v>T3</v>
      </c>
      <c r="N582" s="93">
        <f t="shared" si="82"/>
        <v>12</v>
      </c>
      <c r="O582" s="106">
        <f t="shared" si="83"/>
        <v>11417.039999999999</v>
      </c>
      <c r="P582" s="93" t="str">
        <f t="shared" si="84"/>
        <v>Dins Periode Legal</v>
      </c>
      <c r="Q582" s="93" t="str">
        <f t="shared" si="77"/>
        <v>T3 - Dins Periode Legal</v>
      </c>
      <c r="R582" s="93" t="str">
        <f t="shared" si="78"/>
        <v>T3 - Import Total</v>
      </c>
      <c r="S582" s="110">
        <f t="shared" si="80"/>
        <v>5.4750927074725349E-2</v>
      </c>
      <c r="T582" s="107">
        <f t="shared" si="85"/>
        <v>1</v>
      </c>
      <c r="V582" s="91"/>
      <c r="W582" s="91"/>
      <c r="X582" s="91"/>
      <c r="Y582" s="91"/>
      <c r="Z582" s="91"/>
      <c r="AA582" s="91"/>
    </row>
    <row r="583" spans="3:27" x14ac:dyDescent="0.25">
      <c r="C583" s="95">
        <v>43726</v>
      </c>
      <c r="D583" s="95">
        <v>43738</v>
      </c>
      <c r="E583" s="91"/>
      <c r="F583" s="91">
        <v>9342</v>
      </c>
      <c r="G583" s="91" t="s">
        <v>65</v>
      </c>
      <c r="H583" s="96" t="s">
        <v>1112</v>
      </c>
      <c r="I583" s="97">
        <v>40001550</v>
      </c>
      <c r="J583" s="91" t="s">
        <v>21</v>
      </c>
      <c r="K583" s="94">
        <v>876.62</v>
      </c>
      <c r="L583" s="104">
        <f t="shared" si="81"/>
        <v>9</v>
      </c>
      <c r="M583" s="105" t="str">
        <f t="shared" ref="M583:M646" si="86">IF(L583="","",VLOOKUP(L583,$AJ$8:$AK$19,2,FALSE))</f>
        <v>T3</v>
      </c>
      <c r="N583" s="93">
        <f t="shared" si="82"/>
        <v>12</v>
      </c>
      <c r="O583" s="106">
        <f t="shared" si="83"/>
        <v>10519.44</v>
      </c>
      <c r="P583" s="93" t="str">
        <f t="shared" si="84"/>
        <v>Dins Periode Legal</v>
      </c>
      <c r="Q583" s="93" t="str">
        <f t="shared" ref="Q583:Q646" si="87">CONCATENATE($M583," - ",P583)</f>
        <v>T3 - Dins Periode Legal</v>
      </c>
      <c r="R583" s="93" t="str">
        <f t="shared" ref="R583:R646" si="88">CONCATENATE($M583," - Import Total")</f>
        <v>T3 - Import Total</v>
      </c>
      <c r="S583" s="110">
        <f t="shared" si="80"/>
        <v>5.0446446040913306E-2</v>
      </c>
      <c r="T583" s="107">
        <f t="shared" si="85"/>
        <v>1</v>
      </c>
      <c r="V583" s="91"/>
      <c r="W583" s="91"/>
      <c r="X583" s="91"/>
      <c r="Y583" s="91"/>
      <c r="Z583" s="91"/>
      <c r="AA583" s="91"/>
    </row>
    <row r="584" spans="3:27" x14ac:dyDescent="0.25">
      <c r="C584" s="95">
        <v>43663</v>
      </c>
      <c r="D584" s="95">
        <v>43676</v>
      </c>
      <c r="E584" s="91"/>
      <c r="F584" s="91">
        <v>7511</v>
      </c>
      <c r="G584" s="91" t="s">
        <v>75</v>
      </c>
      <c r="H584" s="96" t="s">
        <v>1113</v>
      </c>
      <c r="I584" s="97">
        <v>41005150</v>
      </c>
      <c r="J584" s="91" t="s">
        <v>30</v>
      </c>
      <c r="K584" s="94">
        <v>953.48</v>
      </c>
      <c r="L584" s="104">
        <f t="shared" si="81"/>
        <v>7</v>
      </c>
      <c r="M584" s="105" t="str">
        <f t="shared" si="86"/>
        <v>T3</v>
      </c>
      <c r="N584" s="93">
        <f t="shared" si="82"/>
        <v>13</v>
      </c>
      <c r="O584" s="106">
        <f t="shared" si="83"/>
        <v>12395.24</v>
      </c>
      <c r="P584" s="93" t="str">
        <f t="shared" si="84"/>
        <v>Dins Periode Legal</v>
      </c>
      <c r="Q584" s="93" t="str">
        <f t="shared" si="87"/>
        <v>T3 - Dins Periode Legal</v>
      </c>
      <c r="R584" s="93" t="str">
        <f t="shared" si="88"/>
        <v>T3 - Import Total</v>
      </c>
      <c r="S584" s="110">
        <f t="shared" ref="S584:S647" si="89">IF(M584="",0,K584/(VLOOKUP(R584,$X$9:$Y$27,2,FALSE))*N584)</f>
        <v>5.9441929021332912E-2</v>
      </c>
      <c r="T584" s="107">
        <f t="shared" si="85"/>
        <v>1</v>
      </c>
      <c r="V584" s="91"/>
      <c r="W584" s="91"/>
      <c r="X584" s="91"/>
      <c r="Y584" s="91"/>
      <c r="Z584" s="91"/>
      <c r="AA584" s="91"/>
    </row>
    <row r="585" spans="3:27" x14ac:dyDescent="0.25">
      <c r="C585" s="95">
        <v>43663</v>
      </c>
      <c r="D585" s="95">
        <v>43676</v>
      </c>
      <c r="E585" s="91"/>
      <c r="F585" s="91">
        <v>7513</v>
      </c>
      <c r="G585" s="91" t="s">
        <v>134</v>
      </c>
      <c r="H585" s="96" t="s">
        <v>1114</v>
      </c>
      <c r="I585" s="97">
        <v>41002530</v>
      </c>
      <c r="J585" s="91" t="s">
        <v>135</v>
      </c>
      <c r="K585" s="94">
        <v>121</v>
      </c>
      <c r="L585" s="104">
        <f t="shared" si="81"/>
        <v>7</v>
      </c>
      <c r="M585" s="105" t="str">
        <f t="shared" si="86"/>
        <v>T3</v>
      </c>
      <c r="N585" s="93">
        <f t="shared" si="82"/>
        <v>13</v>
      </c>
      <c r="O585" s="106">
        <f t="shared" si="83"/>
        <v>1573</v>
      </c>
      <c r="P585" s="93" t="str">
        <f t="shared" si="84"/>
        <v>Dins Periode Legal</v>
      </c>
      <c r="Q585" s="93" t="str">
        <f t="shared" si="87"/>
        <v>T3 - Dins Periode Legal</v>
      </c>
      <c r="R585" s="93" t="str">
        <f t="shared" si="88"/>
        <v>T3 - Import Total</v>
      </c>
      <c r="S585" s="110">
        <f t="shared" si="89"/>
        <v>7.5433920077833646E-3</v>
      </c>
      <c r="T585" s="107">
        <f t="shared" si="85"/>
        <v>1</v>
      </c>
      <c r="V585" s="91"/>
      <c r="W585" s="91"/>
      <c r="X585" s="91"/>
      <c r="Y585" s="91"/>
      <c r="Z585" s="91"/>
      <c r="AA585" s="91"/>
    </row>
    <row r="586" spans="3:27" x14ac:dyDescent="0.25">
      <c r="C586" s="95">
        <v>43710</v>
      </c>
      <c r="D586" s="95">
        <v>43724</v>
      </c>
      <c r="E586" s="91"/>
      <c r="F586" s="91">
        <v>9027</v>
      </c>
      <c r="G586" s="91" t="s">
        <v>156</v>
      </c>
      <c r="H586" s="96" t="s">
        <v>430</v>
      </c>
      <c r="I586" s="97">
        <v>41002385</v>
      </c>
      <c r="J586" s="91" t="s">
        <v>143</v>
      </c>
      <c r="K586" s="94">
        <v>45</v>
      </c>
      <c r="L586" s="104">
        <f t="shared" si="81"/>
        <v>9</v>
      </c>
      <c r="M586" s="105" t="str">
        <f t="shared" si="86"/>
        <v>T3</v>
      </c>
      <c r="N586" s="93">
        <f t="shared" si="82"/>
        <v>14</v>
      </c>
      <c r="O586" s="106">
        <f t="shared" si="83"/>
        <v>630</v>
      </c>
      <c r="P586" s="93" t="str">
        <f t="shared" si="84"/>
        <v>Dins Periode Legal</v>
      </c>
      <c r="Q586" s="93" t="str">
        <f t="shared" si="87"/>
        <v>T3 - Dins Periode Legal</v>
      </c>
      <c r="R586" s="93" t="str">
        <f t="shared" si="88"/>
        <v>T3 - Import Total</v>
      </c>
      <c r="S586" s="110">
        <f t="shared" si="89"/>
        <v>3.0211932389723581E-3</v>
      </c>
      <c r="T586" s="107">
        <f t="shared" si="85"/>
        <v>1</v>
      </c>
      <c r="V586" s="91"/>
      <c r="W586" s="91"/>
      <c r="X586" s="91"/>
      <c r="Y586" s="91"/>
      <c r="Z586" s="91"/>
      <c r="AA586" s="91"/>
    </row>
    <row r="587" spans="3:27" x14ac:dyDescent="0.25">
      <c r="C587" s="95">
        <v>43678</v>
      </c>
      <c r="D587" s="95">
        <v>43693</v>
      </c>
      <c r="E587" s="91">
        <v>2917</v>
      </c>
      <c r="F587" s="91">
        <v>8214</v>
      </c>
      <c r="G587" s="91" t="s">
        <v>131</v>
      </c>
      <c r="H587" s="96" t="s">
        <v>1115</v>
      </c>
      <c r="I587" s="97">
        <v>41000860</v>
      </c>
      <c r="J587" s="91" t="s">
        <v>132</v>
      </c>
      <c r="K587" s="94">
        <v>178.95</v>
      </c>
      <c r="L587" s="104">
        <f t="shared" si="81"/>
        <v>8</v>
      </c>
      <c r="M587" s="105" t="str">
        <f t="shared" si="86"/>
        <v>T3</v>
      </c>
      <c r="N587" s="93">
        <f t="shared" si="82"/>
        <v>15</v>
      </c>
      <c r="O587" s="106">
        <f t="shared" si="83"/>
        <v>2684.25</v>
      </c>
      <c r="P587" s="93" t="str">
        <f t="shared" si="84"/>
        <v>Dins Periode Legal</v>
      </c>
      <c r="Q587" s="93" t="str">
        <f t="shared" si="87"/>
        <v>T3 - Dins Periode Legal</v>
      </c>
      <c r="R587" s="93" t="str">
        <f t="shared" si="88"/>
        <v>T3 - Import Total</v>
      </c>
      <c r="S587" s="110">
        <f t="shared" si="89"/>
        <v>1.2872441193192939E-2</v>
      </c>
      <c r="T587" s="107">
        <f t="shared" si="85"/>
        <v>1</v>
      </c>
      <c r="V587" s="91"/>
      <c r="W587" s="91"/>
      <c r="X587" s="91"/>
      <c r="Y587" s="91"/>
      <c r="Z587" s="91"/>
      <c r="AA587" s="91"/>
    </row>
    <row r="588" spans="3:27" x14ac:dyDescent="0.25">
      <c r="C588" s="95">
        <v>43696</v>
      </c>
      <c r="D588" s="95">
        <v>43713</v>
      </c>
      <c r="E588" s="91"/>
      <c r="F588" s="91">
        <v>8910</v>
      </c>
      <c r="G588" s="91" t="s">
        <v>1116</v>
      </c>
      <c r="H588" s="96" t="s">
        <v>1117</v>
      </c>
      <c r="I588" s="97">
        <v>41002565</v>
      </c>
      <c r="J588" s="91" t="s">
        <v>809</v>
      </c>
      <c r="K588" s="94">
        <v>49</v>
      </c>
      <c r="L588" s="104">
        <f t="shared" si="81"/>
        <v>9</v>
      </c>
      <c r="M588" s="105" t="str">
        <f t="shared" si="86"/>
        <v>T3</v>
      </c>
      <c r="N588" s="93">
        <f t="shared" si="82"/>
        <v>17</v>
      </c>
      <c r="O588" s="106">
        <f t="shared" si="83"/>
        <v>833</v>
      </c>
      <c r="P588" s="93" t="str">
        <f t="shared" si="84"/>
        <v>Dins Periode Legal</v>
      </c>
      <c r="Q588" s="93" t="str">
        <f t="shared" si="87"/>
        <v>T3 - Dins Periode Legal</v>
      </c>
      <c r="R588" s="93" t="str">
        <f t="shared" si="88"/>
        <v>T3 - Import Total</v>
      </c>
      <c r="S588" s="110">
        <f t="shared" si="89"/>
        <v>3.9946888381967843E-3</v>
      </c>
      <c r="T588" s="107">
        <f t="shared" si="85"/>
        <v>1</v>
      </c>
      <c r="V588" s="91"/>
      <c r="W588" s="91"/>
      <c r="X588" s="91"/>
      <c r="Y588" s="91"/>
      <c r="Z588" s="91"/>
      <c r="AA588" s="91"/>
    </row>
    <row r="589" spans="3:27" x14ac:dyDescent="0.25">
      <c r="C589" s="95">
        <v>43718</v>
      </c>
      <c r="D589" s="95">
        <v>43738</v>
      </c>
      <c r="E589" s="91"/>
      <c r="F589" s="91">
        <v>9339</v>
      </c>
      <c r="G589" s="91" t="s">
        <v>321</v>
      </c>
      <c r="H589" s="96" t="s">
        <v>1118</v>
      </c>
      <c r="I589" s="97">
        <v>41001242</v>
      </c>
      <c r="J589" s="91" t="s">
        <v>228</v>
      </c>
      <c r="K589" s="94">
        <v>546</v>
      </c>
      <c r="L589" s="104">
        <f t="shared" si="81"/>
        <v>9</v>
      </c>
      <c r="M589" s="105" t="str">
        <f t="shared" si="86"/>
        <v>T3</v>
      </c>
      <c r="N589" s="93">
        <f t="shared" si="82"/>
        <v>20</v>
      </c>
      <c r="O589" s="106">
        <f t="shared" si="83"/>
        <v>10920</v>
      </c>
      <c r="P589" s="93" t="str">
        <f t="shared" si="84"/>
        <v>Dins Periode Legal</v>
      </c>
      <c r="Q589" s="93" t="str">
        <f t="shared" si="87"/>
        <v>T3 - Dins Periode Legal</v>
      </c>
      <c r="R589" s="93" t="str">
        <f t="shared" si="88"/>
        <v>T3 - Import Total</v>
      </c>
      <c r="S589" s="110">
        <f t="shared" si="89"/>
        <v>5.236734947552088E-2</v>
      </c>
      <c r="T589" s="107">
        <f t="shared" si="85"/>
        <v>1</v>
      </c>
      <c r="V589" s="91"/>
      <c r="W589" s="91"/>
      <c r="X589" s="91"/>
      <c r="Y589" s="91"/>
      <c r="Z589" s="91"/>
      <c r="AA589" s="91"/>
    </row>
    <row r="590" spans="3:27" x14ac:dyDescent="0.25">
      <c r="C590" s="95">
        <v>43718</v>
      </c>
      <c r="D590" s="95">
        <v>43738</v>
      </c>
      <c r="E590" s="91"/>
      <c r="F590" s="91">
        <v>9346</v>
      </c>
      <c r="G590" s="91" t="s">
        <v>148</v>
      </c>
      <c r="H590" s="96" t="s">
        <v>1119</v>
      </c>
      <c r="I590" s="97">
        <v>40002390</v>
      </c>
      <c r="J590" s="91" t="s">
        <v>149</v>
      </c>
      <c r="K590" s="94">
        <v>680.99</v>
      </c>
      <c r="L590" s="104">
        <f t="shared" si="81"/>
        <v>9</v>
      </c>
      <c r="M590" s="105" t="str">
        <f t="shared" si="86"/>
        <v>T3</v>
      </c>
      <c r="N590" s="93">
        <f t="shared" si="82"/>
        <v>20</v>
      </c>
      <c r="O590" s="106">
        <f t="shared" si="83"/>
        <v>13619.8</v>
      </c>
      <c r="P590" s="93" t="str">
        <f t="shared" si="84"/>
        <v>Dins Periode Legal</v>
      </c>
      <c r="Q590" s="93" t="str">
        <f t="shared" si="87"/>
        <v>T3 - Dins Periode Legal</v>
      </c>
      <c r="R590" s="93" t="str">
        <f t="shared" si="88"/>
        <v>T3 - Import Total</v>
      </c>
      <c r="S590" s="110">
        <f t="shared" si="89"/>
        <v>6.5314361390723372E-2</v>
      </c>
      <c r="T590" s="107">
        <f t="shared" si="85"/>
        <v>1</v>
      </c>
      <c r="V590" s="91"/>
      <c r="W590" s="91"/>
      <c r="X590" s="91"/>
      <c r="Y590" s="91"/>
      <c r="Z590" s="91"/>
      <c r="AA590" s="91"/>
    </row>
    <row r="591" spans="3:27" x14ac:dyDescent="0.25">
      <c r="C591" s="95">
        <v>43717</v>
      </c>
      <c r="D591" s="95">
        <v>43738</v>
      </c>
      <c r="E591" s="91"/>
      <c r="F591" s="91">
        <v>9341</v>
      </c>
      <c r="G591" s="91" t="s">
        <v>215</v>
      </c>
      <c r="H591" s="96" t="s">
        <v>1120</v>
      </c>
      <c r="I591" s="97">
        <v>41008103</v>
      </c>
      <c r="J591" s="91" t="s">
        <v>171</v>
      </c>
      <c r="K591" s="94">
        <v>2093.3000000000002</v>
      </c>
      <c r="L591" s="104">
        <f t="shared" si="81"/>
        <v>9</v>
      </c>
      <c r="M591" s="105" t="str">
        <f t="shared" si="86"/>
        <v>T3</v>
      </c>
      <c r="N591" s="93">
        <f t="shared" si="82"/>
        <v>21</v>
      </c>
      <c r="O591" s="106">
        <f t="shared" si="83"/>
        <v>43959.3</v>
      </c>
      <c r="P591" s="93" t="str">
        <f t="shared" si="84"/>
        <v>Dins Periode Legal</v>
      </c>
      <c r="Q591" s="93" t="str">
        <f t="shared" si="87"/>
        <v>T3 - Dins Periode Legal</v>
      </c>
      <c r="R591" s="93" t="str">
        <f t="shared" si="88"/>
        <v>T3 - Import Total</v>
      </c>
      <c r="S591" s="110">
        <f t="shared" si="89"/>
        <v>0.21080879357136126</v>
      </c>
      <c r="T591" s="107">
        <f t="shared" si="85"/>
        <v>1</v>
      </c>
      <c r="V591" s="91"/>
      <c r="W591" s="91"/>
      <c r="X591" s="91"/>
      <c r="Y591" s="91"/>
      <c r="Z591" s="91"/>
      <c r="AA591" s="91"/>
    </row>
    <row r="592" spans="3:27" x14ac:dyDescent="0.25">
      <c r="C592" s="95">
        <v>43717</v>
      </c>
      <c r="D592" s="95">
        <v>43738</v>
      </c>
      <c r="E592" s="91"/>
      <c r="F592" s="91">
        <v>9345</v>
      </c>
      <c r="G592" s="91" t="s">
        <v>110</v>
      </c>
      <c r="H592" s="96" t="s">
        <v>1121</v>
      </c>
      <c r="I592" s="97">
        <v>41007555</v>
      </c>
      <c r="J592" s="91" t="s">
        <v>111</v>
      </c>
      <c r="K592" s="94">
        <v>365.41</v>
      </c>
      <c r="L592" s="104">
        <f t="shared" si="81"/>
        <v>9</v>
      </c>
      <c r="M592" s="105" t="str">
        <f t="shared" si="86"/>
        <v>T3</v>
      </c>
      <c r="N592" s="93">
        <f t="shared" si="82"/>
        <v>21</v>
      </c>
      <c r="O592" s="106">
        <f t="shared" si="83"/>
        <v>7673.6100000000006</v>
      </c>
      <c r="P592" s="93" t="str">
        <f t="shared" si="84"/>
        <v>Dins Periode Legal</v>
      </c>
      <c r="Q592" s="93" t="str">
        <f t="shared" si="87"/>
        <v>T3 - Dins Periode Legal</v>
      </c>
      <c r="R592" s="93" t="str">
        <f t="shared" si="88"/>
        <v>T3 - Import Total</v>
      </c>
      <c r="S592" s="110">
        <f t="shared" si="89"/>
        <v>3.6799140715096317E-2</v>
      </c>
      <c r="T592" s="107">
        <f t="shared" si="85"/>
        <v>1</v>
      </c>
      <c r="V592" s="91"/>
      <c r="W592" s="91"/>
      <c r="X592" s="91"/>
      <c r="Y592" s="91"/>
      <c r="Z592" s="91"/>
      <c r="AA592" s="91"/>
    </row>
    <row r="593" spans="3:27" x14ac:dyDescent="0.25">
      <c r="C593" s="95">
        <v>43713</v>
      </c>
      <c r="D593" s="95">
        <v>43738</v>
      </c>
      <c r="E593" s="91"/>
      <c r="F593" s="91">
        <v>9337</v>
      </c>
      <c r="G593" s="91" t="s">
        <v>78</v>
      </c>
      <c r="H593" s="96" t="s">
        <v>1122</v>
      </c>
      <c r="I593" s="97">
        <v>41006850</v>
      </c>
      <c r="J593" s="91" t="s">
        <v>25</v>
      </c>
      <c r="K593" s="94">
        <v>632.23</v>
      </c>
      <c r="L593" s="104">
        <f t="shared" si="81"/>
        <v>9</v>
      </c>
      <c r="M593" s="105" t="str">
        <f t="shared" si="86"/>
        <v>T3</v>
      </c>
      <c r="N593" s="93">
        <f t="shared" si="82"/>
        <v>25</v>
      </c>
      <c r="O593" s="106">
        <f t="shared" si="83"/>
        <v>15805.75</v>
      </c>
      <c r="P593" s="93" t="str">
        <f t="shared" si="84"/>
        <v>Dins Periode Legal</v>
      </c>
      <c r="Q593" s="93" t="str">
        <f t="shared" si="87"/>
        <v>T3 - Dins Periode Legal</v>
      </c>
      <c r="R593" s="93" t="str">
        <f t="shared" si="88"/>
        <v>T3 - Import Total</v>
      </c>
      <c r="S593" s="110">
        <f t="shared" si="89"/>
        <v>7.5797182598233898E-2</v>
      </c>
      <c r="T593" s="107">
        <f t="shared" si="85"/>
        <v>1</v>
      </c>
      <c r="V593" s="91"/>
      <c r="W593" s="91"/>
      <c r="X593" s="91"/>
      <c r="Y593" s="91"/>
      <c r="Z593" s="91"/>
      <c r="AA593" s="91"/>
    </row>
    <row r="594" spans="3:27" x14ac:dyDescent="0.25">
      <c r="C594" s="95">
        <v>43713</v>
      </c>
      <c r="D594" s="95">
        <v>43738</v>
      </c>
      <c r="E594" s="91"/>
      <c r="F594" s="91">
        <v>9338</v>
      </c>
      <c r="G594" s="91" t="s">
        <v>78</v>
      </c>
      <c r="H594" s="96" t="s">
        <v>1123</v>
      </c>
      <c r="I594" s="97">
        <v>41006850</v>
      </c>
      <c r="J594" s="91" t="s">
        <v>25</v>
      </c>
      <c r="K594" s="94">
        <v>470.47</v>
      </c>
      <c r="L594" s="104">
        <f t="shared" si="81"/>
        <v>9</v>
      </c>
      <c r="M594" s="105" t="str">
        <f t="shared" si="86"/>
        <v>T3</v>
      </c>
      <c r="N594" s="93">
        <f t="shared" si="82"/>
        <v>25</v>
      </c>
      <c r="O594" s="106">
        <f t="shared" si="83"/>
        <v>11761.75</v>
      </c>
      <c r="P594" s="93" t="str">
        <f t="shared" si="84"/>
        <v>Dins Periode Legal</v>
      </c>
      <c r="Q594" s="93" t="str">
        <f t="shared" si="87"/>
        <v>T3 - Dins Periode Legal</v>
      </c>
      <c r="R594" s="93" t="str">
        <f t="shared" si="88"/>
        <v>T3 - Import Total</v>
      </c>
      <c r="S594" s="110">
        <f t="shared" si="89"/>
        <v>5.6403999330925617E-2</v>
      </c>
      <c r="T594" s="107">
        <f t="shared" si="85"/>
        <v>1</v>
      </c>
      <c r="V594" s="91"/>
      <c r="W594" s="91"/>
      <c r="X594" s="91"/>
      <c r="Y594" s="91"/>
      <c r="Z594" s="91"/>
      <c r="AA594" s="91"/>
    </row>
    <row r="595" spans="3:27" x14ac:dyDescent="0.25">
      <c r="C595" s="95">
        <v>43713</v>
      </c>
      <c r="D595" s="95">
        <v>43738</v>
      </c>
      <c r="E595" s="91"/>
      <c r="F595" s="91">
        <v>9340</v>
      </c>
      <c r="G595" s="91" t="s">
        <v>421</v>
      </c>
      <c r="H595" s="96" t="s">
        <v>1124</v>
      </c>
      <c r="I595" s="97">
        <v>41005110</v>
      </c>
      <c r="J595" s="91" t="s">
        <v>423</v>
      </c>
      <c r="K595" s="94">
        <v>68.97</v>
      </c>
      <c r="L595" s="104">
        <f t="shared" si="81"/>
        <v>9</v>
      </c>
      <c r="M595" s="105" t="str">
        <f t="shared" si="86"/>
        <v>T3</v>
      </c>
      <c r="N595" s="93">
        <f t="shared" si="82"/>
        <v>25</v>
      </c>
      <c r="O595" s="106">
        <f t="shared" si="83"/>
        <v>1724.25</v>
      </c>
      <c r="P595" s="93" t="str">
        <f t="shared" si="84"/>
        <v>Dins Periode Legal</v>
      </c>
      <c r="Q595" s="93" t="str">
        <f t="shared" si="87"/>
        <v>T3 - Dins Periode Legal</v>
      </c>
      <c r="R595" s="93" t="str">
        <f t="shared" si="88"/>
        <v>T3 - Import Total</v>
      </c>
      <c r="S595" s="110">
        <f t="shared" si="89"/>
        <v>8.268718162377918E-3</v>
      </c>
      <c r="T595" s="107">
        <f t="shared" si="85"/>
        <v>1</v>
      </c>
      <c r="V595" s="91"/>
      <c r="W595" s="91"/>
      <c r="X595" s="91"/>
      <c r="Y595" s="91"/>
      <c r="Z595" s="91"/>
      <c r="AA595" s="91"/>
    </row>
    <row r="596" spans="3:27" x14ac:dyDescent="0.25">
      <c r="C596" s="95">
        <v>43636</v>
      </c>
      <c r="D596" s="95">
        <v>43662</v>
      </c>
      <c r="E596" s="91"/>
      <c r="F596" s="91">
        <v>7286</v>
      </c>
      <c r="G596" s="91" t="s">
        <v>76</v>
      </c>
      <c r="H596" s="96" t="s">
        <v>1125</v>
      </c>
      <c r="I596" s="97">
        <v>40002950</v>
      </c>
      <c r="J596" s="91" t="s">
        <v>22</v>
      </c>
      <c r="K596" s="94">
        <v>1704.65</v>
      </c>
      <c r="L596" s="104">
        <f t="shared" si="81"/>
        <v>7</v>
      </c>
      <c r="M596" s="105" t="str">
        <f t="shared" si="86"/>
        <v>T3</v>
      </c>
      <c r="N596" s="93">
        <f t="shared" si="82"/>
        <v>26</v>
      </c>
      <c r="O596" s="106">
        <f t="shared" si="83"/>
        <v>44320.9</v>
      </c>
      <c r="P596" s="93" t="str">
        <f t="shared" si="84"/>
        <v>Dins Periode Legal</v>
      </c>
      <c r="Q596" s="93" t="str">
        <f t="shared" si="87"/>
        <v>T3 - Dins Periode Legal</v>
      </c>
      <c r="R596" s="93" t="str">
        <f t="shared" si="88"/>
        <v>T3 - Import Total</v>
      </c>
      <c r="S596" s="110">
        <f t="shared" si="89"/>
        <v>0.21254286257963492</v>
      </c>
      <c r="T596" s="107">
        <f t="shared" si="85"/>
        <v>1</v>
      </c>
      <c r="V596" s="91"/>
      <c r="W596" s="91"/>
      <c r="X596" s="91"/>
      <c r="Y596" s="91"/>
      <c r="Z596" s="91"/>
      <c r="AA596" s="91"/>
    </row>
    <row r="597" spans="3:27" x14ac:dyDescent="0.25">
      <c r="C597" s="95">
        <v>43635</v>
      </c>
      <c r="D597" s="95">
        <v>43662</v>
      </c>
      <c r="E597" s="91"/>
      <c r="F597" s="91">
        <v>7279</v>
      </c>
      <c r="G597" s="91" t="s">
        <v>61</v>
      </c>
      <c r="H597" s="96" t="s">
        <v>1126</v>
      </c>
      <c r="I597" s="97">
        <v>40000050</v>
      </c>
      <c r="J597" s="91" t="s">
        <v>15</v>
      </c>
      <c r="K597" s="94">
        <v>1169.57</v>
      </c>
      <c r="L597" s="104">
        <f t="shared" si="81"/>
        <v>7</v>
      </c>
      <c r="M597" s="105" t="str">
        <f t="shared" si="86"/>
        <v>T3</v>
      </c>
      <c r="N597" s="93">
        <f t="shared" si="82"/>
        <v>27</v>
      </c>
      <c r="O597" s="106">
        <f t="shared" si="83"/>
        <v>31578.39</v>
      </c>
      <c r="P597" s="93" t="str">
        <f t="shared" si="84"/>
        <v>Dins Periode Legal</v>
      </c>
      <c r="Q597" s="93" t="str">
        <f t="shared" si="87"/>
        <v>T3 - Dins Periode Legal</v>
      </c>
      <c r="R597" s="93" t="str">
        <f t="shared" si="88"/>
        <v>T3 - Import Total</v>
      </c>
      <c r="S597" s="110">
        <f t="shared" si="89"/>
        <v>0.15143558470735288</v>
      </c>
      <c r="T597" s="107">
        <f t="shared" si="85"/>
        <v>1</v>
      </c>
      <c r="V597" s="91"/>
      <c r="W597" s="91"/>
      <c r="X597" s="91"/>
      <c r="Y597" s="91"/>
      <c r="Z597" s="91"/>
      <c r="AA597" s="91"/>
    </row>
    <row r="598" spans="3:27" x14ac:dyDescent="0.25">
      <c r="C598" s="95">
        <v>43686</v>
      </c>
      <c r="D598" s="95">
        <v>43713</v>
      </c>
      <c r="E598" s="91"/>
      <c r="F598" s="91">
        <v>8889</v>
      </c>
      <c r="G598" s="91" t="s">
        <v>370</v>
      </c>
      <c r="H598" s="96" t="s">
        <v>1127</v>
      </c>
      <c r="I598" s="97">
        <v>41002153</v>
      </c>
      <c r="J598" s="91" t="s">
        <v>372</v>
      </c>
      <c r="K598" s="94">
        <v>13211.42</v>
      </c>
      <c r="L598" s="104">
        <f t="shared" si="81"/>
        <v>9</v>
      </c>
      <c r="M598" s="105" t="str">
        <f t="shared" si="86"/>
        <v>T3</v>
      </c>
      <c r="N598" s="93">
        <f t="shared" si="82"/>
        <v>27</v>
      </c>
      <c r="O598" s="106">
        <f t="shared" si="83"/>
        <v>356708.34</v>
      </c>
      <c r="P598" s="93" t="str">
        <f t="shared" si="84"/>
        <v>Dins Periode Legal</v>
      </c>
      <c r="Q598" s="93" t="str">
        <f t="shared" si="87"/>
        <v>T3 - Dins Periode Legal</v>
      </c>
      <c r="R598" s="93" t="str">
        <f t="shared" si="88"/>
        <v>T3 - Import Total</v>
      </c>
      <c r="S598" s="110">
        <f t="shared" si="89"/>
        <v>1.7106108334810368</v>
      </c>
      <c r="T598" s="107">
        <f t="shared" si="85"/>
        <v>1</v>
      </c>
      <c r="V598" s="91"/>
      <c r="W598" s="91"/>
      <c r="X598" s="91"/>
      <c r="Y598" s="91"/>
      <c r="Z598" s="91"/>
      <c r="AA598" s="91"/>
    </row>
    <row r="599" spans="3:27" x14ac:dyDescent="0.25">
      <c r="C599" s="95">
        <v>43686</v>
      </c>
      <c r="D599" s="95">
        <v>43713</v>
      </c>
      <c r="E599" s="91"/>
      <c r="F599" s="91">
        <v>8890</v>
      </c>
      <c r="G599" s="91" t="s">
        <v>370</v>
      </c>
      <c r="H599" s="96" t="s">
        <v>1128</v>
      </c>
      <c r="I599" s="97">
        <v>41002153</v>
      </c>
      <c r="J599" s="91" t="s">
        <v>372</v>
      </c>
      <c r="K599" s="94">
        <v>943.8</v>
      </c>
      <c r="L599" s="104">
        <f t="shared" si="81"/>
        <v>9</v>
      </c>
      <c r="M599" s="105" t="str">
        <f t="shared" si="86"/>
        <v>T3</v>
      </c>
      <c r="N599" s="93">
        <f t="shared" si="82"/>
        <v>27</v>
      </c>
      <c r="O599" s="106">
        <f t="shared" si="83"/>
        <v>25482.6</v>
      </c>
      <c r="P599" s="93" t="str">
        <f t="shared" si="84"/>
        <v>Dins Periode Legal</v>
      </c>
      <c r="Q599" s="93" t="str">
        <f t="shared" si="87"/>
        <v>T3 - Dins Periode Legal</v>
      </c>
      <c r="R599" s="93" t="str">
        <f t="shared" si="88"/>
        <v>T3 - Import Total</v>
      </c>
      <c r="S599" s="110">
        <f t="shared" si="89"/>
        <v>0.1222029505260905</v>
      </c>
      <c r="T599" s="107">
        <f t="shared" si="85"/>
        <v>1</v>
      </c>
      <c r="V599" s="91"/>
      <c r="W599" s="91"/>
      <c r="X599" s="91"/>
      <c r="Y599" s="91"/>
      <c r="Z599" s="91"/>
      <c r="AA599" s="91"/>
    </row>
    <row r="600" spans="3:27" x14ac:dyDescent="0.25">
      <c r="C600" s="95">
        <v>43686</v>
      </c>
      <c r="D600" s="95">
        <v>43713</v>
      </c>
      <c r="E600" s="91"/>
      <c r="F600" s="91">
        <v>8891</v>
      </c>
      <c r="G600" s="91" t="s">
        <v>370</v>
      </c>
      <c r="H600" s="96" t="s">
        <v>1129</v>
      </c>
      <c r="I600" s="97">
        <v>41002153</v>
      </c>
      <c r="J600" s="91" t="s">
        <v>372</v>
      </c>
      <c r="K600" s="94">
        <v>2359.5</v>
      </c>
      <c r="L600" s="104">
        <f t="shared" si="81"/>
        <v>9</v>
      </c>
      <c r="M600" s="105" t="str">
        <f t="shared" si="86"/>
        <v>T3</v>
      </c>
      <c r="N600" s="93">
        <f t="shared" si="82"/>
        <v>27</v>
      </c>
      <c r="O600" s="106">
        <f t="shared" si="83"/>
        <v>63706.5</v>
      </c>
      <c r="P600" s="93" t="str">
        <f t="shared" si="84"/>
        <v>Dins Periode Legal</v>
      </c>
      <c r="Q600" s="93" t="str">
        <f t="shared" si="87"/>
        <v>T3 - Dins Periode Legal</v>
      </c>
      <c r="R600" s="93" t="str">
        <f t="shared" si="88"/>
        <v>T3 - Import Total</v>
      </c>
      <c r="S600" s="110">
        <f t="shared" si="89"/>
        <v>0.30550737631522623</v>
      </c>
      <c r="T600" s="107">
        <f t="shared" si="85"/>
        <v>1</v>
      </c>
      <c r="V600" s="91"/>
      <c r="W600" s="91"/>
      <c r="X600" s="91"/>
      <c r="Y600" s="91"/>
      <c r="Z600" s="91"/>
      <c r="AA600" s="91"/>
    </row>
    <row r="601" spans="3:27" x14ac:dyDescent="0.25">
      <c r="C601" s="95">
        <v>43634</v>
      </c>
      <c r="D601" s="95">
        <v>43662</v>
      </c>
      <c r="E601" s="91"/>
      <c r="F601" s="91">
        <v>7271</v>
      </c>
      <c r="G601" s="91" t="s">
        <v>1130</v>
      </c>
      <c r="H601" s="96" t="s">
        <v>1131</v>
      </c>
      <c r="I601" s="97">
        <v>41007532</v>
      </c>
      <c r="J601" s="91" t="s">
        <v>832</v>
      </c>
      <c r="K601" s="94">
        <v>753.5</v>
      </c>
      <c r="L601" s="104">
        <f t="shared" si="81"/>
        <v>7</v>
      </c>
      <c r="M601" s="105" t="str">
        <f t="shared" si="86"/>
        <v>T3</v>
      </c>
      <c r="N601" s="93">
        <f t="shared" si="82"/>
        <v>28</v>
      </c>
      <c r="O601" s="106">
        <f t="shared" si="83"/>
        <v>21098</v>
      </c>
      <c r="P601" s="93" t="str">
        <f t="shared" si="84"/>
        <v>Dins Periode Legal</v>
      </c>
      <c r="Q601" s="93" t="str">
        <f t="shared" si="87"/>
        <v>T3 - Dins Periode Legal</v>
      </c>
      <c r="R601" s="93" t="str">
        <f t="shared" si="88"/>
        <v>T3 - Import Total</v>
      </c>
      <c r="S601" s="110">
        <f t="shared" si="89"/>
        <v>0.10117640469180764</v>
      </c>
      <c r="T601" s="107">
        <f t="shared" si="85"/>
        <v>1</v>
      </c>
      <c r="V601" s="91"/>
      <c r="W601" s="91"/>
      <c r="X601" s="91"/>
      <c r="Y601" s="91"/>
      <c r="Z601" s="91"/>
      <c r="AA601" s="91"/>
    </row>
    <row r="602" spans="3:27" x14ac:dyDescent="0.25">
      <c r="C602" s="95">
        <v>43710</v>
      </c>
      <c r="D602" s="95">
        <v>43738</v>
      </c>
      <c r="E602" s="91"/>
      <c r="F602" s="91">
        <v>9343</v>
      </c>
      <c r="G602" s="91" t="s">
        <v>1132</v>
      </c>
      <c r="H602" s="96" t="s">
        <v>1133</v>
      </c>
      <c r="I602" s="97">
        <v>41008655</v>
      </c>
      <c r="J602" s="91" t="s">
        <v>172</v>
      </c>
      <c r="K602" s="94">
        <v>1119.25</v>
      </c>
      <c r="L602" s="104">
        <f t="shared" si="81"/>
        <v>9</v>
      </c>
      <c r="M602" s="105" t="str">
        <f t="shared" si="86"/>
        <v>T3</v>
      </c>
      <c r="N602" s="93">
        <f t="shared" si="82"/>
        <v>28</v>
      </c>
      <c r="O602" s="106">
        <f t="shared" si="83"/>
        <v>31339</v>
      </c>
      <c r="P602" s="93" t="str">
        <f t="shared" si="84"/>
        <v>Dins Periode Legal</v>
      </c>
      <c r="Q602" s="93" t="str">
        <f t="shared" si="87"/>
        <v>T3 - Dins Periode Legal</v>
      </c>
      <c r="R602" s="93" t="str">
        <f t="shared" si="88"/>
        <v>T3 - Import Total</v>
      </c>
      <c r="S602" s="110">
        <f t="shared" si="89"/>
        <v>0.15028757923199165</v>
      </c>
      <c r="T602" s="107">
        <f t="shared" si="85"/>
        <v>1</v>
      </c>
      <c r="V602" s="91"/>
      <c r="W602" s="91"/>
      <c r="X602" s="91"/>
      <c r="Y602" s="91"/>
      <c r="Z602" s="91"/>
      <c r="AA602" s="91"/>
    </row>
    <row r="603" spans="3:27" x14ac:dyDescent="0.25">
      <c r="C603" s="95">
        <v>43647</v>
      </c>
      <c r="D603" s="95">
        <v>43676</v>
      </c>
      <c r="E603" s="91"/>
      <c r="F603" s="91">
        <v>7490</v>
      </c>
      <c r="G603" s="91" t="s">
        <v>297</v>
      </c>
      <c r="H603" s="96" t="s">
        <v>1134</v>
      </c>
      <c r="I603" s="97">
        <v>41001065</v>
      </c>
      <c r="J603" s="91" t="s">
        <v>299</v>
      </c>
      <c r="K603" s="94">
        <v>418.18</v>
      </c>
      <c r="L603" s="104">
        <f t="shared" si="81"/>
        <v>7</v>
      </c>
      <c r="M603" s="105" t="str">
        <f t="shared" si="86"/>
        <v>T3</v>
      </c>
      <c r="N603" s="93">
        <f t="shared" si="82"/>
        <v>29</v>
      </c>
      <c r="O603" s="106">
        <f t="shared" si="83"/>
        <v>12127.22</v>
      </c>
      <c r="P603" s="93" t="str">
        <f t="shared" si="84"/>
        <v>Dins Periode Legal</v>
      </c>
      <c r="Q603" s="93" t="str">
        <f t="shared" si="87"/>
        <v>T3 - Dins Periode Legal</v>
      </c>
      <c r="R603" s="93" t="str">
        <f t="shared" si="88"/>
        <v>T3 - Import Total</v>
      </c>
      <c r="S603" s="110">
        <f t="shared" si="89"/>
        <v>5.8156627097667238E-2</v>
      </c>
      <c r="T603" s="107">
        <f t="shared" si="85"/>
        <v>1</v>
      </c>
      <c r="V603" s="91"/>
      <c r="W603" s="91"/>
      <c r="X603" s="91"/>
      <c r="Y603" s="91"/>
      <c r="Z603" s="91"/>
      <c r="AA603" s="91"/>
    </row>
    <row r="604" spans="3:27" x14ac:dyDescent="0.25">
      <c r="C604" s="95">
        <v>43684</v>
      </c>
      <c r="D604" s="95">
        <v>43713</v>
      </c>
      <c r="E604" s="91"/>
      <c r="F604" s="91">
        <v>8863</v>
      </c>
      <c r="G604" s="91" t="s">
        <v>204</v>
      </c>
      <c r="H604" s="96" t="s">
        <v>1135</v>
      </c>
      <c r="I604" s="97">
        <v>41002511</v>
      </c>
      <c r="J604" s="91" t="s">
        <v>205</v>
      </c>
      <c r="K604" s="94">
        <v>287.10000000000002</v>
      </c>
      <c r="L604" s="104">
        <f t="shared" si="81"/>
        <v>9</v>
      </c>
      <c r="M604" s="105" t="str">
        <f t="shared" si="86"/>
        <v>T3</v>
      </c>
      <c r="N604" s="93">
        <f t="shared" si="82"/>
        <v>29</v>
      </c>
      <c r="O604" s="106">
        <f t="shared" si="83"/>
        <v>8325.9000000000015</v>
      </c>
      <c r="P604" s="93" t="str">
        <f t="shared" si="84"/>
        <v>Dins Periode Legal</v>
      </c>
      <c r="Q604" s="93" t="str">
        <f t="shared" si="87"/>
        <v>T3 - Dins Periode Legal</v>
      </c>
      <c r="R604" s="93" t="str">
        <f t="shared" si="88"/>
        <v>T3 - Import Total</v>
      </c>
      <c r="S604" s="110">
        <f t="shared" si="89"/>
        <v>3.9927226648190407E-2</v>
      </c>
      <c r="T604" s="107">
        <f t="shared" si="85"/>
        <v>1</v>
      </c>
      <c r="V604" s="91"/>
      <c r="W604" s="91"/>
      <c r="X604" s="91"/>
      <c r="Y604" s="91"/>
      <c r="Z604" s="91"/>
      <c r="AA604" s="91"/>
    </row>
    <row r="605" spans="3:27" x14ac:dyDescent="0.25">
      <c r="C605" s="95">
        <v>43709</v>
      </c>
      <c r="D605" s="95">
        <v>43738</v>
      </c>
      <c r="E605" s="91"/>
      <c r="F605" s="91">
        <v>9347</v>
      </c>
      <c r="G605" s="91" t="s">
        <v>1136</v>
      </c>
      <c r="H605" s="96" t="s">
        <v>1137</v>
      </c>
      <c r="I605" s="97">
        <v>40005180</v>
      </c>
      <c r="J605" s="91" t="s">
        <v>876</v>
      </c>
      <c r="K605" s="94">
        <v>863.2</v>
      </c>
      <c r="L605" s="104">
        <f t="shared" ref="L605:L668" si="90">IF(D605="","",MONTH(D605))</f>
        <v>9</v>
      </c>
      <c r="M605" s="105" t="str">
        <f t="shared" si="86"/>
        <v>T3</v>
      </c>
      <c r="N605" s="93">
        <f t="shared" ref="N605:N668" si="91">IF(D605="",0,D605-C605)</f>
        <v>29</v>
      </c>
      <c r="O605" s="106">
        <f t="shared" ref="O605:O668" si="92">K605*N605</f>
        <v>25032.800000000003</v>
      </c>
      <c r="P605" s="93" t="str">
        <f t="shared" ref="P605:P668" si="93">IF(N605&lt;=30,"Dins Periode Legal","Fora Periode Legal")</f>
        <v>Dins Periode Legal</v>
      </c>
      <c r="Q605" s="93" t="str">
        <f t="shared" si="87"/>
        <v>T3 - Dins Periode Legal</v>
      </c>
      <c r="R605" s="93" t="str">
        <f t="shared" si="88"/>
        <v>T3 - Import Total</v>
      </c>
      <c r="S605" s="110">
        <f t="shared" si="89"/>
        <v>0.12004591446436072</v>
      </c>
      <c r="T605" s="107">
        <f t="shared" ref="T605:T668" si="94">IF(L605="",0,1)</f>
        <v>1</v>
      </c>
      <c r="V605" s="91"/>
      <c r="W605" s="91"/>
      <c r="X605" s="91"/>
      <c r="Y605" s="91"/>
      <c r="Z605" s="91"/>
      <c r="AA605" s="91"/>
    </row>
    <row r="606" spans="3:27" x14ac:dyDescent="0.25">
      <c r="C606" s="95">
        <v>43646</v>
      </c>
      <c r="D606" s="95">
        <v>43676</v>
      </c>
      <c r="E606" s="91"/>
      <c r="F606" s="91">
        <v>7480</v>
      </c>
      <c r="G606" s="91" t="s">
        <v>187</v>
      </c>
      <c r="H606" s="96" t="s">
        <v>1138</v>
      </c>
      <c r="I606" s="97">
        <v>40002919</v>
      </c>
      <c r="J606" s="91" t="s">
        <v>186</v>
      </c>
      <c r="K606" s="94">
        <v>528.53</v>
      </c>
      <c r="L606" s="104">
        <f t="shared" si="90"/>
        <v>7</v>
      </c>
      <c r="M606" s="105" t="str">
        <f t="shared" si="86"/>
        <v>T3</v>
      </c>
      <c r="N606" s="93">
        <f t="shared" si="91"/>
        <v>30</v>
      </c>
      <c r="O606" s="106">
        <f t="shared" si="92"/>
        <v>15855.9</v>
      </c>
      <c r="P606" s="93" t="str">
        <f t="shared" si="93"/>
        <v>Dins Periode Legal</v>
      </c>
      <c r="Q606" s="93" t="str">
        <f t="shared" si="87"/>
        <v>T3 - Dins Periode Legal</v>
      </c>
      <c r="R606" s="93" t="str">
        <f t="shared" si="88"/>
        <v>T3 - Import Total</v>
      </c>
      <c r="S606" s="110">
        <f t="shared" si="89"/>
        <v>7.6037679171145733E-2</v>
      </c>
      <c r="T606" s="107">
        <f t="shared" si="94"/>
        <v>1</v>
      </c>
      <c r="V606" s="91"/>
      <c r="W606" s="91"/>
      <c r="X606" s="91"/>
      <c r="Y606" s="91"/>
      <c r="Z606" s="91"/>
      <c r="AA606" s="91"/>
    </row>
    <row r="607" spans="3:27" x14ac:dyDescent="0.25">
      <c r="C607" s="95">
        <v>43646</v>
      </c>
      <c r="D607" s="95">
        <v>43676</v>
      </c>
      <c r="E607" s="91"/>
      <c r="F607" s="91">
        <v>7482</v>
      </c>
      <c r="G607" s="91" t="s">
        <v>328</v>
      </c>
      <c r="H607" s="96" t="s">
        <v>1139</v>
      </c>
      <c r="I607" s="97">
        <v>40000550</v>
      </c>
      <c r="J607" s="91" t="s">
        <v>330</v>
      </c>
      <c r="K607" s="94">
        <v>992.37</v>
      </c>
      <c r="L607" s="104">
        <f t="shared" si="90"/>
        <v>7</v>
      </c>
      <c r="M607" s="105" t="str">
        <f t="shared" si="86"/>
        <v>T3</v>
      </c>
      <c r="N607" s="93">
        <f t="shared" si="91"/>
        <v>30</v>
      </c>
      <c r="O607" s="106">
        <f t="shared" si="92"/>
        <v>29771.1</v>
      </c>
      <c r="P607" s="93" t="str">
        <f t="shared" si="93"/>
        <v>Dins Periode Legal</v>
      </c>
      <c r="Q607" s="93" t="str">
        <f t="shared" si="87"/>
        <v>T3 - Dins Periode Legal</v>
      </c>
      <c r="R607" s="93" t="str">
        <f t="shared" si="88"/>
        <v>T3 - Import Total</v>
      </c>
      <c r="S607" s="110">
        <f t="shared" si="89"/>
        <v>0.14276864450280946</v>
      </c>
      <c r="T607" s="107">
        <f t="shared" si="94"/>
        <v>1</v>
      </c>
      <c r="V607" s="91"/>
      <c r="W607" s="91"/>
      <c r="X607" s="91"/>
      <c r="Y607" s="91"/>
      <c r="Z607" s="91"/>
      <c r="AA607" s="91"/>
    </row>
    <row r="608" spans="3:27" x14ac:dyDescent="0.25">
      <c r="C608" s="95">
        <v>43646</v>
      </c>
      <c r="D608" s="95">
        <v>43676</v>
      </c>
      <c r="E608" s="91"/>
      <c r="F608" s="91">
        <v>7484</v>
      </c>
      <c r="G608" s="91" t="s">
        <v>83</v>
      </c>
      <c r="H608" s="96" t="s">
        <v>1140</v>
      </c>
      <c r="I608" s="97">
        <v>41008600</v>
      </c>
      <c r="J608" s="91" t="s">
        <v>29</v>
      </c>
      <c r="K608" s="94">
        <v>165.69</v>
      </c>
      <c r="L608" s="104">
        <f t="shared" si="90"/>
        <v>7</v>
      </c>
      <c r="M608" s="105" t="str">
        <f t="shared" si="86"/>
        <v>T3</v>
      </c>
      <c r="N608" s="93">
        <f t="shared" si="91"/>
        <v>30</v>
      </c>
      <c r="O608" s="106">
        <f t="shared" si="92"/>
        <v>4970.7</v>
      </c>
      <c r="P608" s="93" t="str">
        <f t="shared" si="93"/>
        <v>Dins Periode Legal</v>
      </c>
      <c r="Q608" s="93" t="str">
        <f t="shared" si="87"/>
        <v>T3 - Dins Periode Legal</v>
      </c>
      <c r="R608" s="93" t="str">
        <f t="shared" si="88"/>
        <v>T3 - Import Total</v>
      </c>
      <c r="S608" s="110">
        <f t="shared" si="89"/>
        <v>2.3837214655491906E-2</v>
      </c>
      <c r="T608" s="107">
        <f t="shared" si="94"/>
        <v>1</v>
      </c>
      <c r="V608" s="91"/>
      <c r="W608" s="91"/>
      <c r="X608" s="91"/>
      <c r="Y608" s="91"/>
      <c r="Z608" s="91"/>
      <c r="AA608" s="91"/>
    </row>
    <row r="609" spans="3:27" x14ac:dyDescent="0.25">
      <c r="C609" s="95">
        <v>43646</v>
      </c>
      <c r="D609" s="95">
        <v>43676</v>
      </c>
      <c r="E609" s="91"/>
      <c r="F609" s="91">
        <v>7485</v>
      </c>
      <c r="G609" s="91" t="s">
        <v>79</v>
      </c>
      <c r="H609" s="96" t="s">
        <v>1141</v>
      </c>
      <c r="I609" s="97">
        <v>41002557</v>
      </c>
      <c r="J609" s="91" t="s">
        <v>34</v>
      </c>
      <c r="K609" s="94">
        <v>46.75</v>
      </c>
      <c r="L609" s="104">
        <f t="shared" si="90"/>
        <v>7</v>
      </c>
      <c r="M609" s="105" t="str">
        <f t="shared" si="86"/>
        <v>T3</v>
      </c>
      <c r="N609" s="93">
        <f t="shared" si="91"/>
        <v>30</v>
      </c>
      <c r="O609" s="106">
        <f t="shared" si="92"/>
        <v>1402.5</v>
      </c>
      <c r="P609" s="93" t="str">
        <f t="shared" si="93"/>
        <v>Dins Periode Legal</v>
      </c>
      <c r="Q609" s="93" t="str">
        <f t="shared" si="87"/>
        <v>T3 - Dins Periode Legal</v>
      </c>
      <c r="R609" s="93" t="str">
        <f t="shared" si="88"/>
        <v>T3 - Import Total</v>
      </c>
      <c r="S609" s="110">
        <f t="shared" si="89"/>
        <v>6.7257516153313209E-3</v>
      </c>
      <c r="T609" s="107">
        <f t="shared" si="94"/>
        <v>1</v>
      </c>
      <c r="V609" s="91"/>
      <c r="W609" s="91"/>
      <c r="X609" s="91"/>
      <c r="Y609" s="91"/>
      <c r="Z609" s="91"/>
      <c r="AA609" s="91"/>
    </row>
    <row r="610" spans="3:27" x14ac:dyDescent="0.25">
      <c r="C610" s="95">
        <v>43646</v>
      </c>
      <c r="D610" s="95">
        <v>43676</v>
      </c>
      <c r="E610" s="91"/>
      <c r="F610" s="91">
        <v>7486</v>
      </c>
      <c r="G610" s="91" t="s">
        <v>102</v>
      </c>
      <c r="H610" s="96" t="s">
        <v>1142</v>
      </c>
      <c r="I610" s="97">
        <v>41001249</v>
      </c>
      <c r="J610" s="91" t="s">
        <v>19</v>
      </c>
      <c r="K610" s="94">
        <v>380.99</v>
      </c>
      <c r="L610" s="104">
        <f t="shared" si="90"/>
        <v>7</v>
      </c>
      <c r="M610" s="105" t="str">
        <f t="shared" si="86"/>
        <v>T3</v>
      </c>
      <c r="N610" s="93">
        <f t="shared" si="91"/>
        <v>30</v>
      </c>
      <c r="O610" s="106">
        <f t="shared" si="92"/>
        <v>11429.7</v>
      </c>
      <c r="P610" s="93" t="str">
        <f t="shared" si="93"/>
        <v>Dins Periode Legal</v>
      </c>
      <c r="Q610" s="93" t="str">
        <f t="shared" si="87"/>
        <v>T3 - Dins Periode Legal</v>
      </c>
      <c r="R610" s="93" t="str">
        <f t="shared" si="88"/>
        <v>T3 - Import Total</v>
      </c>
      <c r="S610" s="110">
        <f t="shared" si="89"/>
        <v>5.4811638672194227E-2</v>
      </c>
      <c r="T610" s="107">
        <f t="shared" si="94"/>
        <v>1</v>
      </c>
      <c r="V610" s="91"/>
      <c r="W610" s="91"/>
      <c r="X610" s="91"/>
      <c r="Y610" s="91"/>
      <c r="Z610" s="91"/>
      <c r="AA610" s="91"/>
    </row>
    <row r="611" spans="3:27" x14ac:dyDescent="0.25">
      <c r="C611" s="95">
        <v>43646</v>
      </c>
      <c r="D611" s="95">
        <v>43676</v>
      </c>
      <c r="E611" s="91"/>
      <c r="F611" s="91">
        <v>7488</v>
      </c>
      <c r="G611" s="91" t="s">
        <v>71</v>
      </c>
      <c r="H611" s="96" t="s">
        <v>1143</v>
      </c>
      <c r="I611" s="97">
        <v>41001247</v>
      </c>
      <c r="J611" s="91" t="s">
        <v>18</v>
      </c>
      <c r="K611" s="94">
        <v>530</v>
      </c>
      <c r="L611" s="104">
        <f t="shared" si="90"/>
        <v>7</v>
      </c>
      <c r="M611" s="105" t="str">
        <f t="shared" si="86"/>
        <v>T3</v>
      </c>
      <c r="N611" s="93">
        <f t="shared" si="91"/>
        <v>30</v>
      </c>
      <c r="O611" s="106">
        <f t="shared" si="92"/>
        <v>15900</v>
      </c>
      <c r="P611" s="93" t="str">
        <f t="shared" si="93"/>
        <v>Dins Periode Legal</v>
      </c>
      <c r="Q611" s="93" t="str">
        <f t="shared" si="87"/>
        <v>T3 - Dins Periode Legal</v>
      </c>
      <c r="R611" s="93" t="str">
        <f t="shared" si="88"/>
        <v>T3 - Import Total</v>
      </c>
      <c r="S611" s="110">
        <f t="shared" si="89"/>
        <v>7.624916269787381E-2</v>
      </c>
      <c r="T611" s="107">
        <f t="shared" si="94"/>
        <v>1</v>
      </c>
      <c r="V611" s="91"/>
      <c r="W611" s="91"/>
      <c r="X611" s="91"/>
      <c r="Y611" s="91"/>
      <c r="Z611" s="91"/>
      <c r="AA611" s="91"/>
    </row>
    <row r="612" spans="3:27" x14ac:dyDescent="0.25">
      <c r="C612" s="95">
        <v>43646</v>
      </c>
      <c r="D612" s="95">
        <v>43676</v>
      </c>
      <c r="E612" s="91"/>
      <c r="F612" s="91">
        <v>7492</v>
      </c>
      <c r="G612" s="91" t="s">
        <v>1144</v>
      </c>
      <c r="H612" s="96" t="s">
        <v>1145</v>
      </c>
      <c r="I612" s="97">
        <v>40000814</v>
      </c>
      <c r="J612" s="91" t="s">
        <v>1146</v>
      </c>
      <c r="K612" s="94">
        <v>627.58000000000004</v>
      </c>
      <c r="L612" s="104">
        <f t="shared" si="90"/>
        <v>7</v>
      </c>
      <c r="M612" s="105" t="str">
        <f t="shared" si="86"/>
        <v>T3</v>
      </c>
      <c r="N612" s="93">
        <f t="shared" si="91"/>
        <v>30</v>
      </c>
      <c r="O612" s="106">
        <f t="shared" si="92"/>
        <v>18827.400000000001</v>
      </c>
      <c r="P612" s="93" t="str">
        <f t="shared" si="93"/>
        <v>Dins Periode Legal</v>
      </c>
      <c r="Q612" s="93" t="str">
        <f t="shared" si="87"/>
        <v>T3 - Dins Periode Legal</v>
      </c>
      <c r="R612" s="93" t="str">
        <f t="shared" si="88"/>
        <v>T3 - Import Total</v>
      </c>
      <c r="S612" s="110">
        <f t="shared" si="89"/>
        <v>9.0287640614965359E-2</v>
      </c>
      <c r="T612" s="107">
        <f t="shared" si="94"/>
        <v>1</v>
      </c>
      <c r="V612" s="91"/>
      <c r="W612" s="91"/>
      <c r="X612" s="91"/>
      <c r="Y612" s="91"/>
      <c r="Z612" s="91"/>
      <c r="AA612" s="91"/>
    </row>
    <row r="613" spans="3:27" x14ac:dyDescent="0.25">
      <c r="C613" s="95">
        <v>43646</v>
      </c>
      <c r="D613" s="95">
        <v>43676</v>
      </c>
      <c r="E613" s="91"/>
      <c r="F613" s="91">
        <v>7493</v>
      </c>
      <c r="G613" s="91" t="s">
        <v>1147</v>
      </c>
      <c r="H613" s="96" t="s">
        <v>1148</v>
      </c>
      <c r="I613" s="97">
        <v>41002922</v>
      </c>
      <c r="J613" s="91" t="s">
        <v>1149</v>
      </c>
      <c r="K613" s="94">
        <v>677.6</v>
      </c>
      <c r="L613" s="104">
        <f t="shared" si="90"/>
        <v>7</v>
      </c>
      <c r="M613" s="105" t="str">
        <f t="shared" si="86"/>
        <v>T3</v>
      </c>
      <c r="N613" s="93">
        <f t="shared" si="91"/>
        <v>30</v>
      </c>
      <c r="O613" s="106">
        <f t="shared" si="92"/>
        <v>20328</v>
      </c>
      <c r="P613" s="93" t="str">
        <f t="shared" si="93"/>
        <v>Dins Periode Legal</v>
      </c>
      <c r="Q613" s="93" t="str">
        <f t="shared" si="87"/>
        <v>T3 - Dins Periode Legal</v>
      </c>
      <c r="R613" s="93" t="str">
        <f t="shared" si="88"/>
        <v>T3 - Import Total</v>
      </c>
      <c r="S613" s="110">
        <f t="shared" si="89"/>
        <v>9.7483835177508096E-2</v>
      </c>
      <c r="T613" s="107">
        <f t="shared" si="94"/>
        <v>1</v>
      </c>
      <c r="V613" s="91"/>
      <c r="W613" s="91"/>
      <c r="X613" s="91"/>
      <c r="Y613" s="91"/>
      <c r="Z613" s="91"/>
      <c r="AA613" s="91"/>
    </row>
    <row r="614" spans="3:27" x14ac:dyDescent="0.25">
      <c r="C614" s="95">
        <v>43646</v>
      </c>
      <c r="D614" s="95">
        <v>43676</v>
      </c>
      <c r="E614" s="91"/>
      <c r="F614" s="91">
        <v>7494</v>
      </c>
      <c r="G614" s="91" t="s">
        <v>73</v>
      </c>
      <c r="H614" s="96" t="s">
        <v>1150</v>
      </c>
      <c r="I614" s="97">
        <v>41002908</v>
      </c>
      <c r="J614" s="91" t="s">
        <v>41</v>
      </c>
      <c r="K614" s="94">
        <v>907.5</v>
      </c>
      <c r="L614" s="104">
        <f t="shared" si="90"/>
        <v>7</v>
      </c>
      <c r="M614" s="105" t="str">
        <f t="shared" si="86"/>
        <v>T3</v>
      </c>
      <c r="N614" s="93">
        <f t="shared" si="91"/>
        <v>30</v>
      </c>
      <c r="O614" s="106">
        <f t="shared" si="92"/>
        <v>27225</v>
      </c>
      <c r="P614" s="93" t="str">
        <f t="shared" si="93"/>
        <v>Dins Periode Legal</v>
      </c>
      <c r="Q614" s="93" t="str">
        <f t="shared" si="87"/>
        <v>T3 - Dins Periode Legal</v>
      </c>
      <c r="R614" s="93" t="str">
        <f t="shared" si="88"/>
        <v>T3 - Import Total</v>
      </c>
      <c r="S614" s="110">
        <f t="shared" si="89"/>
        <v>0.13055870782701978</v>
      </c>
      <c r="T614" s="107">
        <f t="shared" si="94"/>
        <v>1</v>
      </c>
      <c r="V614" s="91"/>
      <c r="W614" s="91"/>
      <c r="X614" s="91"/>
      <c r="Y614" s="91"/>
      <c r="Z614" s="91"/>
      <c r="AA614" s="91"/>
    </row>
    <row r="615" spans="3:27" x14ac:dyDescent="0.25">
      <c r="C615" s="95">
        <v>43646</v>
      </c>
      <c r="D615" s="95">
        <v>43676</v>
      </c>
      <c r="E615" s="91"/>
      <c r="F615" s="91">
        <v>7497</v>
      </c>
      <c r="G615" s="91" t="s">
        <v>199</v>
      </c>
      <c r="H615" s="96" t="s">
        <v>1151</v>
      </c>
      <c r="I615" s="97">
        <v>41000460</v>
      </c>
      <c r="J615" s="91" t="s">
        <v>200</v>
      </c>
      <c r="K615" s="94">
        <v>153.91</v>
      </c>
      <c r="L615" s="104">
        <f t="shared" si="90"/>
        <v>7</v>
      </c>
      <c r="M615" s="105" t="str">
        <f t="shared" si="86"/>
        <v>T3</v>
      </c>
      <c r="N615" s="93">
        <f t="shared" si="91"/>
        <v>30</v>
      </c>
      <c r="O615" s="106">
        <f t="shared" si="92"/>
        <v>4617.3</v>
      </c>
      <c r="P615" s="93" t="str">
        <f t="shared" si="93"/>
        <v>Dins Periode Legal</v>
      </c>
      <c r="Q615" s="93" t="str">
        <f t="shared" si="87"/>
        <v>T3 - Dins Periode Legal</v>
      </c>
      <c r="R615" s="93" t="str">
        <f t="shared" si="88"/>
        <v>T3 - Import Total</v>
      </c>
      <c r="S615" s="110">
        <f t="shared" si="89"/>
        <v>2.2142469114773126E-2</v>
      </c>
      <c r="T615" s="107">
        <f t="shared" si="94"/>
        <v>1</v>
      </c>
      <c r="V615" s="91"/>
      <c r="W615" s="91"/>
      <c r="X615" s="91"/>
      <c r="Y615" s="91"/>
      <c r="Z615" s="91"/>
      <c r="AA615" s="91"/>
    </row>
    <row r="616" spans="3:27" x14ac:dyDescent="0.25">
      <c r="C616" s="95">
        <v>43646</v>
      </c>
      <c r="D616" s="95">
        <v>43676</v>
      </c>
      <c r="E616" s="91"/>
      <c r="F616" s="91">
        <v>7498</v>
      </c>
      <c r="G616" s="91" t="s">
        <v>67</v>
      </c>
      <c r="H616" s="96" t="s">
        <v>1152</v>
      </c>
      <c r="I616" s="97">
        <v>41001822</v>
      </c>
      <c r="J616" s="91" t="s">
        <v>43</v>
      </c>
      <c r="K616" s="94">
        <v>1074.73</v>
      </c>
      <c r="L616" s="104">
        <f t="shared" si="90"/>
        <v>7</v>
      </c>
      <c r="M616" s="105" t="str">
        <f t="shared" si="86"/>
        <v>T3</v>
      </c>
      <c r="N616" s="93">
        <f t="shared" si="91"/>
        <v>30</v>
      </c>
      <c r="O616" s="106">
        <f t="shared" si="92"/>
        <v>32241.9</v>
      </c>
      <c r="P616" s="93" t="str">
        <f t="shared" si="93"/>
        <v>Dins Periode Legal</v>
      </c>
      <c r="Q616" s="93" t="str">
        <f t="shared" si="87"/>
        <v>T3 - Dins Periode Legal</v>
      </c>
      <c r="R616" s="93" t="str">
        <f t="shared" si="88"/>
        <v>T3 - Import Total</v>
      </c>
      <c r="S616" s="110">
        <f t="shared" si="89"/>
        <v>0.15461747665336964</v>
      </c>
      <c r="T616" s="107">
        <f t="shared" si="94"/>
        <v>1</v>
      </c>
      <c r="V616" s="91"/>
      <c r="W616" s="91"/>
      <c r="X616" s="91"/>
      <c r="Y616" s="91"/>
      <c r="Z616" s="91"/>
      <c r="AA616" s="91"/>
    </row>
    <row r="617" spans="3:27" x14ac:dyDescent="0.25">
      <c r="C617" s="95">
        <v>43646</v>
      </c>
      <c r="D617" s="95">
        <v>43676</v>
      </c>
      <c r="E617" s="91"/>
      <c r="F617" s="91">
        <v>7499</v>
      </c>
      <c r="G617" s="91" t="s">
        <v>82</v>
      </c>
      <c r="H617" s="96" t="s">
        <v>1153</v>
      </c>
      <c r="I617" s="97">
        <v>41008450</v>
      </c>
      <c r="J617" s="91" t="s">
        <v>28</v>
      </c>
      <c r="K617" s="94">
        <v>220</v>
      </c>
      <c r="L617" s="104">
        <f t="shared" si="90"/>
        <v>7</v>
      </c>
      <c r="M617" s="105" t="str">
        <f t="shared" si="86"/>
        <v>T3</v>
      </c>
      <c r="N617" s="93">
        <f t="shared" si="91"/>
        <v>30</v>
      </c>
      <c r="O617" s="106">
        <f t="shared" si="92"/>
        <v>6600</v>
      </c>
      <c r="P617" s="93" t="str">
        <f t="shared" si="93"/>
        <v>Dins Periode Legal</v>
      </c>
      <c r="Q617" s="93" t="str">
        <f t="shared" si="87"/>
        <v>T3 - Dins Periode Legal</v>
      </c>
      <c r="R617" s="93" t="str">
        <f t="shared" si="88"/>
        <v>T3 - Import Total</v>
      </c>
      <c r="S617" s="110">
        <f t="shared" si="89"/>
        <v>3.1650595836853271E-2</v>
      </c>
      <c r="T617" s="107">
        <f t="shared" si="94"/>
        <v>1</v>
      </c>
      <c r="V617" s="91"/>
      <c r="W617" s="91"/>
      <c r="X617" s="91"/>
      <c r="Y617" s="91"/>
      <c r="Z617" s="91"/>
      <c r="AA617" s="91"/>
    </row>
    <row r="618" spans="3:27" x14ac:dyDescent="0.25">
      <c r="C618" s="95">
        <v>43646</v>
      </c>
      <c r="D618" s="95">
        <v>43676</v>
      </c>
      <c r="E618" s="91"/>
      <c r="F618" s="91">
        <v>7500</v>
      </c>
      <c r="G618" s="91" t="s">
        <v>184</v>
      </c>
      <c r="H618" s="96" t="s">
        <v>1154</v>
      </c>
      <c r="I618" s="97">
        <v>40002250</v>
      </c>
      <c r="J618" s="91" t="s">
        <v>185</v>
      </c>
      <c r="K618" s="94">
        <v>780.67</v>
      </c>
      <c r="L618" s="104">
        <f t="shared" si="90"/>
        <v>7</v>
      </c>
      <c r="M618" s="105" t="str">
        <f t="shared" si="86"/>
        <v>T3</v>
      </c>
      <c r="N618" s="93">
        <f t="shared" si="91"/>
        <v>30</v>
      </c>
      <c r="O618" s="106">
        <f t="shared" si="92"/>
        <v>23420.1</v>
      </c>
      <c r="P618" s="93" t="str">
        <f t="shared" si="93"/>
        <v>Dins Periode Legal</v>
      </c>
      <c r="Q618" s="93" t="str">
        <f t="shared" si="87"/>
        <v>T3 - Dins Periode Legal</v>
      </c>
      <c r="R618" s="93" t="str">
        <f t="shared" si="88"/>
        <v>T3 - Import Total</v>
      </c>
      <c r="S618" s="110">
        <f t="shared" si="89"/>
        <v>0.11231213932707385</v>
      </c>
      <c r="T618" s="107">
        <f t="shared" si="94"/>
        <v>1</v>
      </c>
      <c r="V618" s="91"/>
      <c r="W618" s="91"/>
      <c r="X618" s="91"/>
      <c r="Y618" s="91"/>
      <c r="Z618" s="91"/>
      <c r="AA618" s="91"/>
    </row>
    <row r="619" spans="3:27" x14ac:dyDescent="0.25">
      <c r="C619" s="95">
        <v>43646</v>
      </c>
      <c r="D619" s="95">
        <v>43676</v>
      </c>
      <c r="E619" s="91"/>
      <c r="F619" s="91">
        <v>7502</v>
      </c>
      <c r="G619" s="91" t="s">
        <v>1155</v>
      </c>
      <c r="H619" s="96" t="s">
        <v>1156</v>
      </c>
      <c r="I619" s="97">
        <v>40002570</v>
      </c>
      <c r="J619" s="91" t="s">
        <v>880</v>
      </c>
      <c r="K619" s="94">
        <v>520.05999999999995</v>
      </c>
      <c r="L619" s="104">
        <f t="shared" si="90"/>
        <v>7</v>
      </c>
      <c r="M619" s="105" t="str">
        <f t="shared" si="86"/>
        <v>T3</v>
      </c>
      <c r="N619" s="93">
        <f t="shared" si="91"/>
        <v>30</v>
      </c>
      <c r="O619" s="106">
        <f t="shared" si="92"/>
        <v>15601.8</v>
      </c>
      <c r="P619" s="93" t="str">
        <f t="shared" si="93"/>
        <v>Dins Periode Legal</v>
      </c>
      <c r="Q619" s="93" t="str">
        <f t="shared" si="87"/>
        <v>T3 - Dins Periode Legal</v>
      </c>
      <c r="R619" s="93" t="str">
        <f t="shared" si="88"/>
        <v>T3 - Import Total</v>
      </c>
      <c r="S619" s="110">
        <f t="shared" si="89"/>
        <v>7.4819131231426875E-2</v>
      </c>
      <c r="T619" s="107">
        <f t="shared" si="94"/>
        <v>1</v>
      </c>
      <c r="V619" s="91"/>
      <c r="W619" s="91"/>
      <c r="X619" s="91"/>
      <c r="Y619" s="91"/>
      <c r="Z619" s="91"/>
      <c r="AA619" s="91"/>
    </row>
    <row r="620" spans="3:27" x14ac:dyDescent="0.25">
      <c r="C620" s="95">
        <v>43646</v>
      </c>
      <c r="D620" s="95">
        <v>43676</v>
      </c>
      <c r="E620" s="91"/>
      <c r="F620" s="91">
        <v>7504</v>
      </c>
      <c r="G620" s="91" t="s">
        <v>1157</v>
      </c>
      <c r="H620" s="96" t="s">
        <v>1158</v>
      </c>
      <c r="I620" s="97">
        <v>40037090</v>
      </c>
      <c r="J620" s="91" t="s">
        <v>858</v>
      </c>
      <c r="K620" s="94">
        <v>34.56</v>
      </c>
      <c r="L620" s="104">
        <f t="shared" si="90"/>
        <v>7</v>
      </c>
      <c r="M620" s="105" t="str">
        <f t="shared" si="86"/>
        <v>T3</v>
      </c>
      <c r="N620" s="93">
        <f t="shared" si="91"/>
        <v>30</v>
      </c>
      <c r="O620" s="106">
        <f t="shared" si="92"/>
        <v>1036.8000000000002</v>
      </c>
      <c r="P620" s="93" t="str">
        <f t="shared" si="93"/>
        <v>Dins Periode Legal</v>
      </c>
      <c r="Q620" s="93" t="str">
        <f t="shared" si="87"/>
        <v>T3 - Dins Periode Legal</v>
      </c>
      <c r="R620" s="93" t="str">
        <f t="shared" si="88"/>
        <v>T3 - Import Total</v>
      </c>
      <c r="S620" s="110">
        <f t="shared" si="89"/>
        <v>4.9720208732802239E-3</v>
      </c>
      <c r="T620" s="107">
        <f t="shared" si="94"/>
        <v>1</v>
      </c>
      <c r="V620" s="91"/>
      <c r="W620" s="91"/>
      <c r="X620" s="91"/>
      <c r="Y620" s="91"/>
      <c r="Z620" s="91"/>
      <c r="AA620" s="91"/>
    </row>
    <row r="621" spans="3:27" x14ac:dyDescent="0.25">
      <c r="C621" s="95">
        <v>43646</v>
      </c>
      <c r="D621" s="95">
        <v>43676</v>
      </c>
      <c r="E621" s="91"/>
      <c r="F621" s="91">
        <v>7505</v>
      </c>
      <c r="G621" s="91" t="s">
        <v>58</v>
      </c>
      <c r="H621" s="96" t="s">
        <v>1159</v>
      </c>
      <c r="I621" s="97">
        <v>41007450</v>
      </c>
      <c r="J621" s="91" t="s">
        <v>26</v>
      </c>
      <c r="K621" s="94">
        <v>358.15</v>
      </c>
      <c r="L621" s="104">
        <f t="shared" si="90"/>
        <v>7</v>
      </c>
      <c r="M621" s="105" t="str">
        <f t="shared" si="86"/>
        <v>T3</v>
      </c>
      <c r="N621" s="93">
        <f t="shared" si="91"/>
        <v>30</v>
      </c>
      <c r="O621" s="106">
        <f t="shared" si="92"/>
        <v>10744.5</v>
      </c>
      <c r="P621" s="93" t="str">
        <f t="shared" si="93"/>
        <v>Dins Periode Legal</v>
      </c>
      <c r="Q621" s="93" t="str">
        <f t="shared" si="87"/>
        <v>T3 - Dins Periode Legal</v>
      </c>
      <c r="R621" s="93" t="str">
        <f t="shared" si="88"/>
        <v>T3 - Import Total</v>
      </c>
      <c r="S621" s="110">
        <f t="shared" si="89"/>
        <v>5.152573135895E-2</v>
      </c>
      <c r="T621" s="107">
        <f t="shared" si="94"/>
        <v>1</v>
      </c>
      <c r="V621" s="91"/>
      <c r="W621" s="91"/>
      <c r="X621" s="91"/>
      <c r="Y621" s="91"/>
      <c r="Z621" s="91"/>
      <c r="AA621" s="91"/>
    </row>
    <row r="622" spans="3:27" x14ac:dyDescent="0.25">
      <c r="C622" s="95">
        <v>43646</v>
      </c>
      <c r="D622" s="95">
        <v>43676</v>
      </c>
      <c r="E622" s="91"/>
      <c r="F622" s="91">
        <v>7506</v>
      </c>
      <c r="G622" s="91" t="s">
        <v>54</v>
      </c>
      <c r="H622" s="96" t="s">
        <v>1160</v>
      </c>
      <c r="I622" s="97">
        <v>41001612</v>
      </c>
      <c r="J622" s="91" t="s">
        <v>47</v>
      </c>
      <c r="K622" s="94">
        <v>180.45</v>
      </c>
      <c r="L622" s="104">
        <f t="shared" si="90"/>
        <v>7</v>
      </c>
      <c r="M622" s="105" t="str">
        <f t="shared" si="86"/>
        <v>T3</v>
      </c>
      <c r="N622" s="93">
        <f t="shared" si="91"/>
        <v>30</v>
      </c>
      <c r="O622" s="106">
        <f t="shared" si="92"/>
        <v>5413.5</v>
      </c>
      <c r="P622" s="93" t="str">
        <f t="shared" si="93"/>
        <v>Dins Periode Legal</v>
      </c>
      <c r="Q622" s="93" t="str">
        <f t="shared" si="87"/>
        <v>T3 - Dins Periode Legal</v>
      </c>
      <c r="R622" s="93" t="str">
        <f t="shared" si="88"/>
        <v>T3 - Import Total</v>
      </c>
      <c r="S622" s="110">
        <f t="shared" si="89"/>
        <v>2.5960681903455331E-2</v>
      </c>
      <c r="T622" s="107">
        <f t="shared" si="94"/>
        <v>1</v>
      </c>
      <c r="V622" s="91"/>
      <c r="W622" s="91"/>
      <c r="X622" s="91"/>
      <c r="Y622" s="91"/>
      <c r="Z622" s="91"/>
      <c r="AA622" s="91"/>
    </row>
    <row r="623" spans="3:27" x14ac:dyDescent="0.25">
      <c r="C623" s="95">
        <v>43646</v>
      </c>
      <c r="D623" s="95">
        <v>43676</v>
      </c>
      <c r="E623" s="91"/>
      <c r="F623" s="91">
        <v>7507</v>
      </c>
      <c r="G623" s="91" t="s">
        <v>59</v>
      </c>
      <c r="H623" s="96" t="s">
        <v>1161</v>
      </c>
      <c r="I623" s="97">
        <v>41008099</v>
      </c>
      <c r="J623" s="91" t="s">
        <v>27</v>
      </c>
      <c r="K623" s="94">
        <v>288.83999999999997</v>
      </c>
      <c r="L623" s="104">
        <f t="shared" si="90"/>
        <v>7</v>
      </c>
      <c r="M623" s="105" t="str">
        <f t="shared" si="86"/>
        <v>T3</v>
      </c>
      <c r="N623" s="93">
        <f t="shared" si="91"/>
        <v>30</v>
      </c>
      <c r="O623" s="106">
        <f t="shared" si="92"/>
        <v>8665.1999999999989</v>
      </c>
      <c r="P623" s="93" t="str">
        <f t="shared" si="93"/>
        <v>Dins Periode Legal</v>
      </c>
      <c r="Q623" s="93" t="str">
        <f t="shared" si="87"/>
        <v>T3 - Dins Periode Legal</v>
      </c>
      <c r="R623" s="93" t="str">
        <f t="shared" si="88"/>
        <v>T3 - Import Total</v>
      </c>
      <c r="S623" s="110">
        <f t="shared" si="89"/>
        <v>4.1554355006894091E-2</v>
      </c>
      <c r="T623" s="107">
        <f t="shared" si="94"/>
        <v>1</v>
      </c>
      <c r="V623" s="91"/>
      <c r="W623" s="91"/>
      <c r="X623" s="91"/>
      <c r="Y623" s="91"/>
      <c r="Z623" s="91"/>
      <c r="AA623" s="91"/>
    </row>
    <row r="624" spans="3:27" x14ac:dyDescent="0.25">
      <c r="C624" s="95">
        <v>43646</v>
      </c>
      <c r="D624" s="95">
        <v>43676</v>
      </c>
      <c r="E624" s="91"/>
      <c r="F624" s="91">
        <v>7508</v>
      </c>
      <c r="G624" s="91" t="s">
        <v>59</v>
      </c>
      <c r="H624" s="96" t="s">
        <v>1162</v>
      </c>
      <c r="I624" s="97">
        <v>41008099</v>
      </c>
      <c r="J624" s="91" t="s">
        <v>27</v>
      </c>
      <c r="K624" s="94">
        <v>305.89999999999998</v>
      </c>
      <c r="L624" s="104">
        <f t="shared" si="90"/>
        <v>7</v>
      </c>
      <c r="M624" s="105" t="str">
        <f t="shared" si="86"/>
        <v>T3</v>
      </c>
      <c r="N624" s="93">
        <f t="shared" si="91"/>
        <v>30</v>
      </c>
      <c r="O624" s="106">
        <f t="shared" si="92"/>
        <v>9177</v>
      </c>
      <c r="P624" s="93" t="str">
        <f t="shared" si="93"/>
        <v>Dins Periode Legal</v>
      </c>
      <c r="Q624" s="93" t="str">
        <f t="shared" si="87"/>
        <v>T3 - Dins Periode Legal</v>
      </c>
      <c r="R624" s="93" t="str">
        <f t="shared" si="88"/>
        <v>T3 - Import Total</v>
      </c>
      <c r="S624" s="110">
        <f t="shared" si="89"/>
        <v>4.4008714847697347E-2</v>
      </c>
      <c r="T624" s="107">
        <f t="shared" si="94"/>
        <v>1</v>
      </c>
      <c r="V624" s="91"/>
      <c r="W624" s="91"/>
      <c r="X624" s="91"/>
      <c r="Y624" s="91"/>
      <c r="Z624" s="91"/>
      <c r="AA624" s="91"/>
    </row>
    <row r="625" spans="3:27" x14ac:dyDescent="0.25">
      <c r="C625" s="95">
        <v>43646</v>
      </c>
      <c r="D625" s="95">
        <v>43676</v>
      </c>
      <c r="E625" s="91"/>
      <c r="F625" s="91">
        <v>7509</v>
      </c>
      <c r="G625" s="91" t="s">
        <v>1163</v>
      </c>
      <c r="H625" s="96" t="s">
        <v>1164</v>
      </c>
      <c r="I625" s="97">
        <v>41002620</v>
      </c>
      <c r="J625" s="91" t="s">
        <v>159</v>
      </c>
      <c r="K625" s="94">
        <v>30.25</v>
      </c>
      <c r="L625" s="104">
        <f t="shared" si="90"/>
        <v>7</v>
      </c>
      <c r="M625" s="105" t="str">
        <f t="shared" si="86"/>
        <v>T3</v>
      </c>
      <c r="N625" s="93">
        <f t="shared" si="91"/>
        <v>30</v>
      </c>
      <c r="O625" s="106">
        <f t="shared" si="92"/>
        <v>907.5</v>
      </c>
      <c r="P625" s="93" t="str">
        <f t="shared" si="93"/>
        <v>Dins Periode Legal</v>
      </c>
      <c r="Q625" s="93" t="str">
        <f t="shared" si="87"/>
        <v>T3 - Dins Periode Legal</v>
      </c>
      <c r="R625" s="93" t="str">
        <f t="shared" si="88"/>
        <v>T3 - Import Total</v>
      </c>
      <c r="S625" s="110">
        <f t="shared" si="89"/>
        <v>4.3519569275673256E-3</v>
      </c>
      <c r="T625" s="107">
        <f t="shared" si="94"/>
        <v>1</v>
      </c>
      <c r="V625" s="91"/>
      <c r="W625" s="91"/>
      <c r="X625" s="91"/>
      <c r="Y625" s="91"/>
      <c r="Z625" s="91"/>
      <c r="AA625" s="91"/>
    </row>
    <row r="626" spans="3:27" x14ac:dyDescent="0.25">
      <c r="C626" s="95">
        <v>43646</v>
      </c>
      <c r="D626" s="95">
        <v>43676</v>
      </c>
      <c r="E626" s="91"/>
      <c r="F626" s="91">
        <v>7510</v>
      </c>
      <c r="G626" s="91" t="s">
        <v>70</v>
      </c>
      <c r="H626" s="96" t="s">
        <v>1165</v>
      </c>
      <c r="I626" s="97">
        <v>40000200</v>
      </c>
      <c r="J626" s="91" t="s">
        <v>17</v>
      </c>
      <c r="K626" s="94">
        <v>1471.54</v>
      </c>
      <c r="L626" s="104">
        <f t="shared" si="90"/>
        <v>7</v>
      </c>
      <c r="M626" s="105" t="str">
        <f t="shared" si="86"/>
        <v>T3</v>
      </c>
      <c r="N626" s="93">
        <f t="shared" si="91"/>
        <v>30</v>
      </c>
      <c r="O626" s="106">
        <f t="shared" si="92"/>
        <v>44146.2</v>
      </c>
      <c r="P626" s="93" t="str">
        <f t="shared" si="93"/>
        <v>Dins Periode Legal</v>
      </c>
      <c r="Q626" s="93" t="str">
        <f t="shared" si="87"/>
        <v>T3 - Dins Periode Legal</v>
      </c>
      <c r="R626" s="93" t="str">
        <f t="shared" si="88"/>
        <v>T3 - Import Total</v>
      </c>
      <c r="S626" s="110">
        <f t="shared" si="89"/>
        <v>0.21170508089892304</v>
      </c>
      <c r="T626" s="107">
        <f t="shared" si="94"/>
        <v>1</v>
      </c>
      <c r="V626" s="91"/>
      <c r="W626" s="91"/>
      <c r="X626" s="91"/>
      <c r="Y626" s="91"/>
      <c r="Z626" s="91"/>
      <c r="AA626" s="91"/>
    </row>
    <row r="627" spans="3:27" x14ac:dyDescent="0.25">
      <c r="C627" s="95">
        <v>43646</v>
      </c>
      <c r="D627" s="95">
        <v>43676</v>
      </c>
      <c r="E627" s="91"/>
      <c r="F627" s="91">
        <v>7514</v>
      </c>
      <c r="G627" s="91" t="s">
        <v>1166</v>
      </c>
      <c r="H627" s="96" t="s">
        <v>1167</v>
      </c>
      <c r="I627" s="97">
        <v>41006072</v>
      </c>
      <c r="J627" s="91" t="s">
        <v>870</v>
      </c>
      <c r="K627" s="94">
        <v>641.29999999999995</v>
      </c>
      <c r="L627" s="104">
        <f t="shared" si="90"/>
        <v>7</v>
      </c>
      <c r="M627" s="105" t="str">
        <f t="shared" si="86"/>
        <v>T3</v>
      </c>
      <c r="N627" s="93">
        <f t="shared" si="91"/>
        <v>30</v>
      </c>
      <c r="O627" s="106">
        <f t="shared" si="92"/>
        <v>19239</v>
      </c>
      <c r="P627" s="93" t="str">
        <f t="shared" si="93"/>
        <v>Dins Periode Legal</v>
      </c>
      <c r="Q627" s="93" t="str">
        <f t="shared" si="87"/>
        <v>T3 - Dins Periode Legal</v>
      </c>
      <c r="R627" s="93" t="str">
        <f t="shared" si="88"/>
        <v>T3 - Import Total</v>
      </c>
      <c r="S627" s="110">
        <f t="shared" si="89"/>
        <v>9.2261486864427283E-2</v>
      </c>
      <c r="T627" s="107">
        <f t="shared" si="94"/>
        <v>1</v>
      </c>
      <c r="V627" s="91"/>
      <c r="W627" s="91"/>
      <c r="X627" s="91"/>
      <c r="Y627" s="91"/>
      <c r="Z627" s="91"/>
      <c r="AA627" s="91"/>
    </row>
    <row r="628" spans="3:27" x14ac:dyDescent="0.25">
      <c r="C628" s="95">
        <v>43708</v>
      </c>
      <c r="D628" s="95">
        <v>43738</v>
      </c>
      <c r="E628" s="91"/>
      <c r="F628" s="91">
        <v>9317</v>
      </c>
      <c r="G628" s="91" t="s">
        <v>208</v>
      </c>
      <c r="H628" s="96" t="s">
        <v>1168</v>
      </c>
      <c r="I628" s="97">
        <v>41002865</v>
      </c>
      <c r="J628" s="91" t="s">
        <v>209</v>
      </c>
      <c r="K628" s="94">
        <v>120.49</v>
      </c>
      <c r="L628" s="104">
        <f t="shared" si="90"/>
        <v>9</v>
      </c>
      <c r="M628" s="105" t="str">
        <f t="shared" si="86"/>
        <v>T3</v>
      </c>
      <c r="N628" s="93">
        <f t="shared" si="91"/>
        <v>30</v>
      </c>
      <c r="O628" s="106">
        <f t="shared" si="92"/>
        <v>3614.7</v>
      </c>
      <c r="P628" s="93" t="str">
        <f t="shared" si="93"/>
        <v>Dins Periode Legal</v>
      </c>
      <c r="Q628" s="93" t="str">
        <f t="shared" si="87"/>
        <v>T3 - Dins Periode Legal</v>
      </c>
      <c r="R628" s="93" t="str">
        <f t="shared" si="88"/>
        <v>T3 - Import Total</v>
      </c>
      <c r="S628" s="110">
        <f t="shared" si="89"/>
        <v>1.7334455874465686E-2</v>
      </c>
      <c r="T628" s="107">
        <f t="shared" si="94"/>
        <v>1</v>
      </c>
      <c r="V628" s="91"/>
      <c r="W628" s="91"/>
      <c r="X628" s="91"/>
      <c r="Y628" s="91"/>
      <c r="Z628" s="91"/>
      <c r="AA628" s="91"/>
    </row>
    <row r="629" spans="3:27" x14ac:dyDescent="0.25">
      <c r="C629" s="95">
        <v>43708</v>
      </c>
      <c r="D629" s="95">
        <v>43738</v>
      </c>
      <c r="E629" s="91"/>
      <c r="F629" s="91">
        <v>9318</v>
      </c>
      <c r="G629" s="91" t="s">
        <v>68</v>
      </c>
      <c r="H629" s="96" t="s">
        <v>1169</v>
      </c>
      <c r="I629" s="97">
        <v>40003005</v>
      </c>
      <c r="J629" s="91" t="s">
        <v>23</v>
      </c>
      <c r="K629" s="94">
        <v>183</v>
      </c>
      <c r="L629" s="104">
        <f t="shared" si="90"/>
        <v>9</v>
      </c>
      <c r="M629" s="105" t="str">
        <f t="shared" si="86"/>
        <v>T3</v>
      </c>
      <c r="N629" s="93">
        <f t="shared" si="91"/>
        <v>30</v>
      </c>
      <c r="O629" s="106">
        <f t="shared" si="92"/>
        <v>5490</v>
      </c>
      <c r="P629" s="93" t="str">
        <f t="shared" si="93"/>
        <v>Dins Periode Legal</v>
      </c>
      <c r="Q629" s="93" t="str">
        <f t="shared" si="87"/>
        <v>T3 - Dins Periode Legal</v>
      </c>
      <c r="R629" s="93" t="str">
        <f t="shared" si="88"/>
        <v>T3 - Import Total</v>
      </c>
      <c r="S629" s="110">
        <f t="shared" si="89"/>
        <v>2.6327541082473406E-2</v>
      </c>
      <c r="T629" s="107">
        <f t="shared" si="94"/>
        <v>1</v>
      </c>
      <c r="V629" s="91"/>
      <c r="W629" s="91"/>
      <c r="X629" s="91"/>
      <c r="Y629" s="91"/>
      <c r="Z629" s="91"/>
      <c r="AA629" s="91"/>
    </row>
    <row r="630" spans="3:27" x14ac:dyDescent="0.25">
      <c r="C630" s="95">
        <v>43708</v>
      </c>
      <c r="D630" s="95">
        <v>43738</v>
      </c>
      <c r="E630" s="91"/>
      <c r="F630" s="91">
        <v>9321</v>
      </c>
      <c r="G630" s="91" t="s">
        <v>83</v>
      </c>
      <c r="H630" s="96" t="s">
        <v>1170</v>
      </c>
      <c r="I630" s="97">
        <v>41008600</v>
      </c>
      <c r="J630" s="91" t="s">
        <v>29</v>
      </c>
      <c r="K630" s="94">
        <v>16.38</v>
      </c>
      <c r="L630" s="104">
        <f t="shared" si="90"/>
        <v>9</v>
      </c>
      <c r="M630" s="105" t="str">
        <f t="shared" si="86"/>
        <v>T3</v>
      </c>
      <c r="N630" s="93">
        <f t="shared" si="91"/>
        <v>30</v>
      </c>
      <c r="O630" s="106">
        <f t="shared" si="92"/>
        <v>491.4</v>
      </c>
      <c r="P630" s="93" t="str">
        <f t="shared" si="93"/>
        <v>Dins Periode Legal</v>
      </c>
      <c r="Q630" s="93" t="str">
        <f t="shared" si="87"/>
        <v>T3 - Dins Periode Legal</v>
      </c>
      <c r="R630" s="93" t="str">
        <f t="shared" si="88"/>
        <v>T3 - Import Total</v>
      </c>
      <c r="S630" s="110">
        <f t="shared" si="89"/>
        <v>2.3565307263984391E-3</v>
      </c>
      <c r="T630" s="107">
        <f t="shared" si="94"/>
        <v>1</v>
      </c>
      <c r="V630" s="91"/>
      <c r="W630" s="91"/>
      <c r="X630" s="91"/>
      <c r="Y630" s="91"/>
      <c r="Z630" s="91"/>
      <c r="AA630" s="91"/>
    </row>
    <row r="631" spans="3:27" x14ac:dyDescent="0.25">
      <c r="C631" s="95">
        <v>43708</v>
      </c>
      <c r="D631" s="95">
        <v>43738</v>
      </c>
      <c r="E631" s="91"/>
      <c r="F631" s="91">
        <v>9322</v>
      </c>
      <c r="G631" s="91" t="s">
        <v>176</v>
      </c>
      <c r="H631" s="96" t="s">
        <v>1171</v>
      </c>
      <c r="I631" s="97">
        <v>40000651</v>
      </c>
      <c r="J631" s="91" t="s">
        <v>167</v>
      </c>
      <c r="K631" s="94">
        <v>252.08</v>
      </c>
      <c r="L631" s="104">
        <f t="shared" si="90"/>
        <v>9</v>
      </c>
      <c r="M631" s="105" t="str">
        <f t="shared" si="86"/>
        <v>T3</v>
      </c>
      <c r="N631" s="93">
        <f t="shared" si="91"/>
        <v>30</v>
      </c>
      <c r="O631" s="106">
        <f t="shared" si="92"/>
        <v>7562.4000000000005</v>
      </c>
      <c r="P631" s="93" t="str">
        <f t="shared" si="93"/>
        <v>Dins Periode Legal</v>
      </c>
      <c r="Q631" s="93" t="str">
        <f t="shared" si="87"/>
        <v>T3 - Dins Periode Legal</v>
      </c>
      <c r="R631" s="93" t="str">
        <f t="shared" si="88"/>
        <v>T3 - Import Total</v>
      </c>
      <c r="S631" s="110">
        <f t="shared" si="89"/>
        <v>3.6265828175245339E-2</v>
      </c>
      <c r="T631" s="107">
        <f t="shared" si="94"/>
        <v>1</v>
      </c>
      <c r="V631" s="91"/>
      <c r="W631" s="91"/>
      <c r="X631" s="91"/>
      <c r="Y631" s="91"/>
      <c r="Z631" s="91"/>
      <c r="AA631" s="91"/>
    </row>
    <row r="632" spans="3:27" x14ac:dyDescent="0.25">
      <c r="C632" s="95">
        <v>43708</v>
      </c>
      <c r="D632" s="95">
        <v>43738</v>
      </c>
      <c r="E632" s="91"/>
      <c r="F632" s="91">
        <v>9324</v>
      </c>
      <c r="G632" s="91" t="s">
        <v>199</v>
      </c>
      <c r="H632" s="96" t="s">
        <v>1172</v>
      </c>
      <c r="I632" s="97">
        <v>41000460</v>
      </c>
      <c r="J632" s="91" t="s">
        <v>200</v>
      </c>
      <c r="K632" s="94">
        <v>159.72</v>
      </c>
      <c r="L632" s="104">
        <f t="shared" si="90"/>
        <v>9</v>
      </c>
      <c r="M632" s="105" t="str">
        <f t="shared" si="86"/>
        <v>T3</v>
      </c>
      <c r="N632" s="93">
        <f t="shared" si="91"/>
        <v>30</v>
      </c>
      <c r="O632" s="106">
        <f t="shared" si="92"/>
        <v>4791.6000000000004</v>
      </c>
      <c r="P632" s="93" t="str">
        <f t="shared" si="93"/>
        <v>Dins Periode Legal</v>
      </c>
      <c r="Q632" s="93" t="str">
        <f t="shared" si="87"/>
        <v>T3 - Dins Periode Legal</v>
      </c>
      <c r="R632" s="93" t="str">
        <f t="shared" si="88"/>
        <v>T3 - Import Total</v>
      </c>
      <c r="S632" s="110">
        <f t="shared" si="89"/>
        <v>2.2978332577555476E-2</v>
      </c>
      <c r="T632" s="107">
        <f t="shared" si="94"/>
        <v>1</v>
      </c>
      <c r="V632" s="91"/>
      <c r="W632" s="91"/>
      <c r="X632" s="91"/>
      <c r="Y632" s="91"/>
      <c r="Z632" s="91"/>
      <c r="AA632" s="91"/>
    </row>
    <row r="633" spans="3:27" x14ac:dyDescent="0.25">
      <c r="C633" s="95">
        <v>43708</v>
      </c>
      <c r="D633" s="95">
        <v>43738</v>
      </c>
      <c r="E633" s="91"/>
      <c r="F633" s="91">
        <v>9325</v>
      </c>
      <c r="G633" s="91" t="s">
        <v>71</v>
      </c>
      <c r="H633" s="96" t="s">
        <v>1173</v>
      </c>
      <c r="I633" s="97">
        <v>41001247</v>
      </c>
      <c r="J633" s="91" t="s">
        <v>18</v>
      </c>
      <c r="K633" s="94">
        <v>530</v>
      </c>
      <c r="L633" s="104">
        <f t="shared" si="90"/>
        <v>9</v>
      </c>
      <c r="M633" s="105" t="str">
        <f t="shared" si="86"/>
        <v>T3</v>
      </c>
      <c r="N633" s="93">
        <f t="shared" si="91"/>
        <v>30</v>
      </c>
      <c r="O633" s="106">
        <f t="shared" si="92"/>
        <v>15900</v>
      </c>
      <c r="P633" s="93" t="str">
        <f t="shared" si="93"/>
        <v>Dins Periode Legal</v>
      </c>
      <c r="Q633" s="93" t="str">
        <f t="shared" si="87"/>
        <v>T3 - Dins Periode Legal</v>
      </c>
      <c r="R633" s="93" t="str">
        <f t="shared" si="88"/>
        <v>T3 - Import Total</v>
      </c>
      <c r="S633" s="110">
        <f t="shared" si="89"/>
        <v>7.624916269787381E-2</v>
      </c>
      <c r="T633" s="107">
        <f t="shared" si="94"/>
        <v>1</v>
      </c>
      <c r="V633" s="91"/>
      <c r="W633" s="91"/>
      <c r="X633" s="91"/>
      <c r="Y633" s="91"/>
      <c r="Z633" s="91"/>
      <c r="AA633" s="91"/>
    </row>
    <row r="634" spans="3:27" x14ac:dyDescent="0.25">
      <c r="C634" s="95">
        <v>43708</v>
      </c>
      <c r="D634" s="95">
        <v>43738</v>
      </c>
      <c r="E634" s="91"/>
      <c r="F634" s="91">
        <v>9328</v>
      </c>
      <c r="G634" s="91" t="s">
        <v>1174</v>
      </c>
      <c r="H634" s="96" t="s">
        <v>1175</v>
      </c>
      <c r="I634" s="97">
        <v>40000172</v>
      </c>
      <c r="J634" s="91" t="s">
        <v>924</v>
      </c>
      <c r="K634" s="94">
        <v>290.39999999999998</v>
      </c>
      <c r="L634" s="104">
        <f t="shared" si="90"/>
        <v>9</v>
      </c>
      <c r="M634" s="105" t="str">
        <f t="shared" si="86"/>
        <v>T3</v>
      </c>
      <c r="N634" s="93">
        <f t="shared" si="91"/>
        <v>30</v>
      </c>
      <c r="O634" s="106">
        <f t="shared" si="92"/>
        <v>8712</v>
      </c>
      <c r="P634" s="93" t="str">
        <f t="shared" si="93"/>
        <v>Dins Periode Legal</v>
      </c>
      <c r="Q634" s="93" t="str">
        <f t="shared" si="87"/>
        <v>T3 - Dins Periode Legal</v>
      </c>
      <c r="R634" s="93" t="str">
        <f t="shared" si="88"/>
        <v>T3 - Import Total</v>
      </c>
      <c r="S634" s="110">
        <f t="shared" si="89"/>
        <v>4.1778786504646323E-2</v>
      </c>
      <c r="T634" s="107">
        <f t="shared" si="94"/>
        <v>1</v>
      </c>
      <c r="V634" s="91"/>
      <c r="W634" s="91"/>
      <c r="X634" s="91"/>
      <c r="Y634" s="91"/>
      <c r="Z634" s="91"/>
      <c r="AA634" s="91"/>
    </row>
    <row r="635" spans="3:27" x14ac:dyDescent="0.25">
      <c r="C635" s="95">
        <v>43708</v>
      </c>
      <c r="D635" s="95">
        <v>43738</v>
      </c>
      <c r="E635" s="91"/>
      <c r="F635" s="91">
        <v>9329</v>
      </c>
      <c r="G635" s="91" t="s">
        <v>1166</v>
      </c>
      <c r="H635" s="96" t="s">
        <v>1176</v>
      </c>
      <c r="I635" s="97">
        <v>41006072</v>
      </c>
      <c r="J635" s="91" t="s">
        <v>870</v>
      </c>
      <c r="K635" s="94">
        <v>620.25</v>
      </c>
      <c r="L635" s="104">
        <f t="shared" si="90"/>
        <v>9</v>
      </c>
      <c r="M635" s="105" t="str">
        <f t="shared" si="86"/>
        <v>T3</v>
      </c>
      <c r="N635" s="93">
        <f t="shared" si="91"/>
        <v>30</v>
      </c>
      <c r="O635" s="106">
        <f t="shared" si="92"/>
        <v>18607.5</v>
      </c>
      <c r="P635" s="93" t="str">
        <f t="shared" si="93"/>
        <v>Dins Periode Legal</v>
      </c>
      <c r="Q635" s="93" t="str">
        <f t="shared" si="87"/>
        <v>T3 - Dins Periode Legal</v>
      </c>
      <c r="R635" s="93" t="str">
        <f t="shared" si="88"/>
        <v>T3 - Import Total</v>
      </c>
      <c r="S635" s="110">
        <f t="shared" si="89"/>
        <v>8.9233100308219293E-2</v>
      </c>
      <c r="T635" s="107">
        <f t="shared" si="94"/>
        <v>1</v>
      </c>
      <c r="V635" s="91"/>
      <c r="W635" s="91"/>
      <c r="X635" s="91"/>
      <c r="Y635" s="91"/>
      <c r="Z635" s="91"/>
      <c r="AA635" s="91"/>
    </row>
    <row r="636" spans="3:27" x14ac:dyDescent="0.25">
      <c r="C636" s="95">
        <v>43708</v>
      </c>
      <c r="D636" s="95">
        <v>43738</v>
      </c>
      <c r="E636" s="91"/>
      <c r="F636" s="91">
        <v>9332</v>
      </c>
      <c r="G636" s="91" t="s">
        <v>70</v>
      </c>
      <c r="H636" s="96" t="s">
        <v>1177</v>
      </c>
      <c r="I636" s="97">
        <v>40000200</v>
      </c>
      <c r="J636" s="91" t="s">
        <v>17</v>
      </c>
      <c r="K636" s="94">
        <v>152.68</v>
      </c>
      <c r="L636" s="104">
        <f t="shared" si="90"/>
        <v>9</v>
      </c>
      <c r="M636" s="105" t="str">
        <f t="shared" si="86"/>
        <v>T3</v>
      </c>
      <c r="N636" s="93">
        <f t="shared" si="91"/>
        <v>30</v>
      </c>
      <c r="O636" s="106">
        <f t="shared" si="92"/>
        <v>4580.4000000000005</v>
      </c>
      <c r="P636" s="93" t="str">
        <f t="shared" si="93"/>
        <v>Dins Periode Legal</v>
      </c>
      <c r="Q636" s="93" t="str">
        <f t="shared" si="87"/>
        <v>T3 - Dins Periode Legal</v>
      </c>
      <c r="R636" s="93" t="str">
        <f t="shared" si="88"/>
        <v>T3 - Import Total</v>
      </c>
      <c r="S636" s="110">
        <f t="shared" si="89"/>
        <v>2.1965513510776174E-2</v>
      </c>
      <c r="T636" s="107">
        <f t="shared" si="94"/>
        <v>1</v>
      </c>
      <c r="V636" s="91"/>
      <c r="W636" s="91"/>
      <c r="X636" s="91"/>
      <c r="Y636" s="91"/>
      <c r="Z636" s="91"/>
      <c r="AA636" s="91"/>
    </row>
    <row r="637" spans="3:27" x14ac:dyDescent="0.25">
      <c r="C637" s="95">
        <v>43708</v>
      </c>
      <c r="D637" s="95">
        <v>43738</v>
      </c>
      <c r="E637" s="91"/>
      <c r="F637" s="91">
        <v>9335</v>
      </c>
      <c r="G637" s="91" t="s">
        <v>64</v>
      </c>
      <c r="H637" s="96" t="s">
        <v>1178</v>
      </c>
      <c r="I637" s="97">
        <v>40001300</v>
      </c>
      <c r="J637" s="91" t="s">
        <v>20</v>
      </c>
      <c r="K637" s="94">
        <v>436.7</v>
      </c>
      <c r="L637" s="104">
        <f t="shared" si="90"/>
        <v>9</v>
      </c>
      <c r="M637" s="105" t="str">
        <f t="shared" si="86"/>
        <v>T3</v>
      </c>
      <c r="N637" s="93">
        <f t="shared" si="91"/>
        <v>30</v>
      </c>
      <c r="O637" s="106">
        <f t="shared" si="92"/>
        <v>13101</v>
      </c>
      <c r="P637" s="93" t="str">
        <f t="shared" si="93"/>
        <v>Dins Periode Legal</v>
      </c>
      <c r="Q637" s="93" t="str">
        <f t="shared" si="87"/>
        <v>T3 - Dins Periode Legal</v>
      </c>
      <c r="R637" s="93" t="str">
        <f t="shared" si="88"/>
        <v>T3 - Import Total</v>
      </c>
      <c r="S637" s="110">
        <f t="shared" si="89"/>
        <v>6.2826432736153751E-2</v>
      </c>
      <c r="T637" s="107">
        <f t="shared" si="94"/>
        <v>1</v>
      </c>
      <c r="V637" s="91"/>
      <c r="W637" s="91"/>
      <c r="X637" s="91"/>
      <c r="Y637" s="91"/>
      <c r="Z637" s="91"/>
      <c r="AA637" s="91"/>
    </row>
    <row r="638" spans="3:27" x14ac:dyDescent="0.25">
      <c r="C638" s="95">
        <v>43616</v>
      </c>
      <c r="D638" s="95">
        <v>43647</v>
      </c>
      <c r="E638" s="91">
        <v>2294</v>
      </c>
      <c r="F638" s="91">
        <v>6325</v>
      </c>
      <c r="G638" s="91" t="s">
        <v>141</v>
      </c>
      <c r="H638" s="96" t="s">
        <v>1179</v>
      </c>
      <c r="I638" s="97">
        <v>41007660</v>
      </c>
      <c r="J638" s="91" t="s">
        <v>142</v>
      </c>
      <c r="K638" s="94">
        <v>15.58</v>
      </c>
      <c r="L638" s="104">
        <f t="shared" si="90"/>
        <v>7</v>
      </c>
      <c r="M638" s="105" t="str">
        <f t="shared" si="86"/>
        <v>T3</v>
      </c>
      <c r="N638" s="93">
        <f t="shared" si="91"/>
        <v>31</v>
      </c>
      <c r="O638" s="106">
        <f t="shared" si="92"/>
        <v>482.98</v>
      </c>
      <c r="P638" s="93" t="str">
        <f t="shared" si="93"/>
        <v>Fora Periode Legal</v>
      </c>
      <c r="Q638" s="93" t="str">
        <f t="shared" si="87"/>
        <v>T3 - Fora Periode Legal</v>
      </c>
      <c r="R638" s="93" t="str">
        <f t="shared" si="88"/>
        <v>T3 - Import Total</v>
      </c>
      <c r="S638" s="110">
        <f t="shared" si="89"/>
        <v>2.3161522389823323E-3</v>
      </c>
      <c r="T638" s="107">
        <f t="shared" si="94"/>
        <v>1</v>
      </c>
      <c r="V638" s="91"/>
      <c r="W638" s="91"/>
      <c r="X638" s="91"/>
      <c r="Y638" s="91"/>
      <c r="Z638" s="91"/>
      <c r="AA638" s="91"/>
    </row>
    <row r="639" spans="3:27" x14ac:dyDescent="0.25">
      <c r="C639" s="95">
        <v>43616</v>
      </c>
      <c r="D639" s="95">
        <v>43647</v>
      </c>
      <c r="E639" s="91">
        <v>2301</v>
      </c>
      <c r="F639" s="91">
        <v>6342</v>
      </c>
      <c r="G639" s="91" t="s">
        <v>68</v>
      </c>
      <c r="H639" s="96" t="s">
        <v>1180</v>
      </c>
      <c r="I639" s="97">
        <v>40003005</v>
      </c>
      <c r="J639" s="91" t="s">
        <v>23</v>
      </c>
      <c r="K639" s="94">
        <v>125.94</v>
      </c>
      <c r="L639" s="104">
        <f t="shared" si="90"/>
        <v>7</v>
      </c>
      <c r="M639" s="105" t="str">
        <f t="shared" si="86"/>
        <v>T3</v>
      </c>
      <c r="N639" s="93">
        <f t="shared" si="91"/>
        <v>31</v>
      </c>
      <c r="O639" s="106">
        <f t="shared" si="92"/>
        <v>3904.14</v>
      </c>
      <c r="P639" s="93" t="str">
        <f t="shared" si="93"/>
        <v>Fora Periode Legal</v>
      </c>
      <c r="Q639" s="93" t="str">
        <f t="shared" si="87"/>
        <v>T3 - Fora Periode Legal</v>
      </c>
      <c r="R639" s="93" t="str">
        <f t="shared" si="88"/>
        <v>T3 - Import Total</v>
      </c>
      <c r="S639" s="110">
        <f t="shared" si="89"/>
        <v>1.8722478368256416E-2</v>
      </c>
      <c r="T639" s="107">
        <f t="shared" si="94"/>
        <v>1</v>
      </c>
      <c r="V639" s="91"/>
      <c r="W639" s="91"/>
      <c r="X639" s="91"/>
      <c r="Y639" s="91"/>
      <c r="Z639" s="91"/>
      <c r="AA639" s="91"/>
    </row>
    <row r="640" spans="3:27" x14ac:dyDescent="0.25">
      <c r="C640" s="95">
        <v>43616</v>
      </c>
      <c r="D640" s="95">
        <v>43647</v>
      </c>
      <c r="E640" s="91"/>
      <c r="F640" s="91">
        <v>6344</v>
      </c>
      <c r="G640" s="91" t="s">
        <v>1181</v>
      </c>
      <c r="H640" s="96" t="s">
        <v>1182</v>
      </c>
      <c r="I640" s="97">
        <v>41002503</v>
      </c>
      <c r="J640" s="91" t="s">
        <v>1000</v>
      </c>
      <c r="K640" s="94">
        <v>6013.82</v>
      </c>
      <c r="L640" s="104">
        <f t="shared" si="90"/>
        <v>7</v>
      </c>
      <c r="M640" s="105" t="str">
        <f t="shared" si="86"/>
        <v>T3</v>
      </c>
      <c r="N640" s="93">
        <f t="shared" si="91"/>
        <v>31</v>
      </c>
      <c r="O640" s="106">
        <f t="shared" si="92"/>
        <v>186428.41999999998</v>
      </c>
      <c r="P640" s="93" t="str">
        <f t="shared" si="93"/>
        <v>Fora Periode Legal</v>
      </c>
      <c r="Q640" s="93" t="str">
        <f t="shared" si="87"/>
        <v>T3 - Fora Periode Legal</v>
      </c>
      <c r="R640" s="93" t="str">
        <f t="shared" si="88"/>
        <v>T3 - Import Total</v>
      </c>
      <c r="S640" s="110">
        <f t="shared" si="89"/>
        <v>0.89402584453380818</v>
      </c>
      <c r="T640" s="107">
        <f t="shared" si="94"/>
        <v>1</v>
      </c>
      <c r="V640" s="91"/>
      <c r="W640" s="91"/>
      <c r="X640" s="91"/>
      <c r="Y640" s="91"/>
      <c r="Z640" s="91"/>
      <c r="AA640" s="91"/>
    </row>
    <row r="641" spans="3:27" x14ac:dyDescent="0.25">
      <c r="C641" s="95">
        <v>43616</v>
      </c>
      <c r="D641" s="95">
        <v>43647</v>
      </c>
      <c r="E641" s="91"/>
      <c r="F641" s="91">
        <v>6348</v>
      </c>
      <c r="G641" s="91" t="s">
        <v>140</v>
      </c>
      <c r="H641" s="96" t="s">
        <v>1183</v>
      </c>
      <c r="I641" s="97">
        <v>41007250</v>
      </c>
      <c r="J641" s="91" t="s">
        <v>117</v>
      </c>
      <c r="K641" s="94">
        <v>240.8</v>
      </c>
      <c r="L641" s="104">
        <f t="shared" si="90"/>
        <v>7</v>
      </c>
      <c r="M641" s="105" t="str">
        <f t="shared" si="86"/>
        <v>T3</v>
      </c>
      <c r="N641" s="93">
        <f t="shared" si="91"/>
        <v>31</v>
      </c>
      <c r="O641" s="106">
        <f t="shared" si="92"/>
        <v>7464.8</v>
      </c>
      <c r="P641" s="93" t="str">
        <f t="shared" si="93"/>
        <v>Fora Periode Legal</v>
      </c>
      <c r="Q641" s="93" t="str">
        <f t="shared" si="87"/>
        <v>T3 - Fora Periode Legal</v>
      </c>
      <c r="R641" s="93" t="str">
        <f t="shared" si="88"/>
        <v>T3 - Import Total</v>
      </c>
      <c r="S641" s="110">
        <f t="shared" si="89"/>
        <v>3.579778300044581E-2</v>
      </c>
      <c r="T641" s="107">
        <f t="shared" si="94"/>
        <v>1</v>
      </c>
      <c r="V641" s="91"/>
      <c r="W641" s="91"/>
      <c r="X641" s="91"/>
      <c r="Y641" s="91"/>
      <c r="Z641" s="91"/>
      <c r="AA641" s="91"/>
    </row>
    <row r="642" spans="3:27" x14ac:dyDescent="0.25">
      <c r="C642" s="95">
        <v>43616</v>
      </c>
      <c r="D642" s="95">
        <v>43647</v>
      </c>
      <c r="E642" s="91"/>
      <c r="F642" s="91">
        <v>6349</v>
      </c>
      <c r="G642" s="91" t="s">
        <v>80</v>
      </c>
      <c r="H642" s="96" t="s">
        <v>1184</v>
      </c>
      <c r="I642" s="97">
        <v>41002883</v>
      </c>
      <c r="J642" s="91" t="s">
        <v>81</v>
      </c>
      <c r="K642" s="94">
        <v>76.069999999999993</v>
      </c>
      <c r="L642" s="104">
        <f t="shared" si="90"/>
        <v>7</v>
      </c>
      <c r="M642" s="105" t="str">
        <f t="shared" si="86"/>
        <v>T3</v>
      </c>
      <c r="N642" s="93">
        <f t="shared" si="91"/>
        <v>31</v>
      </c>
      <c r="O642" s="106">
        <f t="shared" si="92"/>
        <v>2358.1699999999996</v>
      </c>
      <c r="P642" s="93" t="str">
        <f t="shared" si="93"/>
        <v>Fora Periode Legal</v>
      </c>
      <c r="Q642" s="93" t="str">
        <f t="shared" si="87"/>
        <v>T3 - Fora Periode Legal</v>
      </c>
      <c r="R642" s="93" t="str">
        <f t="shared" si="88"/>
        <v>T3 - Import Total</v>
      </c>
      <c r="S642" s="110">
        <f t="shared" si="89"/>
        <v>1.1308709937059435E-2</v>
      </c>
      <c r="T642" s="107">
        <f t="shared" si="94"/>
        <v>1</v>
      </c>
      <c r="V642" s="91"/>
      <c r="W642" s="91"/>
      <c r="X642" s="91"/>
      <c r="Y642" s="91"/>
      <c r="Z642" s="91"/>
      <c r="AA642" s="91"/>
    </row>
    <row r="643" spans="3:27" x14ac:dyDescent="0.25">
      <c r="C643" s="95">
        <v>43616</v>
      </c>
      <c r="D643" s="95">
        <v>43647</v>
      </c>
      <c r="E643" s="91"/>
      <c r="F643" s="91">
        <v>6350</v>
      </c>
      <c r="G643" s="91" t="s">
        <v>64</v>
      </c>
      <c r="H643" s="96" t="s">
        <v>1185</v>
      </c>
      <c r="I643" s="97">
        <v>40001300</v>
      </c>
      <c r="J643" s="91" t="s">
        <v>20</v>
      </c>
      <c r="K643" s="94">
        <v>920.81</v>
      </c>
      <c r="L643" s="104">
        <f t="shared" si="90"/>
        <v>7</v>
      </c>
      <c r="M643" s="105" t="str">
        <f t="shared" si="86"/>
        <v>T3</v>
      </c>
      <c r="N643" s="93">
        <f t="shared" si="91"/>
        <v>31</v>
      </c>
      <c r="O643" s="106">
        <f t="shared" si="92"/>
        <v>28545.109999999997</v>
      </c>
      <c r="P643" s="93" t="str">
        <f t="shared" si="93"/>
        <v>Fora Periode Legal</v>
      </c>
      <c r="Q643" s="93" t="str">
        <f t="shared" si="87"/>
        <v>T3 - Fora Periode Legal</v>
      </c>
      <c r="R643" s="93" t="str">
        <f t="shared" si="88"/>
        <v>T3 - Import Total</v>
      </c>
      <c r="S643" s="110">
        <f t="shared" si="89"/>
        <v>0.13688935450432102</v>
      </c>
      <c r="T643" s="107">
        <f t="shared" si="94"/>
        <v>1</v>
      </c>
      <c r="V643" s="91"/>
      <c r="W643" s="91"/>
      <c r="X643" s="91"/>
      <c r="Y643" s="91"/>
      <c r="Z643" s="91"/>
      <c r="AA643" s="91"/>
    </row>
    <row r="644" spans="3:27" x14ac:dyDescent="0.25">
      <c r="C644" s="95">
        <v>43616</v>
      </c>
      <c r="D644" s="95">
        <v>43647</v>
      </c>
      <c r="E644" s="91"/>
      <c r="F644" s="91">
        <v>6351</v>
      </c>
      <c r="G644" s="91" t="s">
        <v>176</v>
      </c>
      <c r="H644" s="96" t="s">
        <v>1186</v>
      </c>
      <c r="I644" s="97">
        <v>40000651</v>
      </c>
      <c r="J644" s="91" t="s">
        <v>167</v>
      </c>
      <c r="K644" s="94">
        <v>860.95</v>
      </c>
      <c r="L644" s="104">
        <f t="shared" si="90"/>
        <v>7</v>
      </c>
      <c r="M644" s="105" t="str">
        <f t="shared" si="86"/>
        <v>T3</v>
      </c>
      <c r="N644" s="93">
        <f t="shared" si="91"/>
        <v>31</v>
      </c>
      <c r="O644" s="106">
        <f t="shared" si="92"/>
        <v>26689.45</v>
      </c>
      <c r="P644" s="93" t="str">
        <f t="shared" si="93"/>
        <v>Fora Periode Legal</v>
      </c>
      <c r="Q644" s="93" t="str">
        <f t="shared" si="87"/>
        <v>T3 - Fora Periode Legal</v>
      </c>
      <c r="R644" s="93" t="str">
        <f t="shared" si="88"/>
        <v>T3 - Import Total</v>
      </c>
      <c r="S644" s="110">
        <f t="shared" si="89"/>
        <v>0.12799045379665208</v>
      </c>
      <c r="T644" s="107">
        <f t="shared" si="94"/>
        <v>1</v>
      </c>
      <c r="V644" s="91"/>
      <c r="W644" s="91"/>
      <c r="X644" s="91"/>
      <c r="Y644" s="91"/>
      <c r="Z644" s="91"/>
      <c r="AA644" s="91"/>
    </row>
    <row r="645" spans="3:27" x14ac:dyDescent="0.25">
      <c r="C645" s="95">
        <v>43616</v>
      </c>
      <c r="D645" s="95">
        <v>43647</v>
      </c>
      <c r="E645" s="91"/>
      <c r="F645" s="91">
        <v>6352</v>
      </c>
      <c r="G645" s="91" t="s">
        <v>1147</v>
      </c>
      <c r="H645" s="96" t="s">
        <v>1187</v>
      </c>
      <c r="I645" s="97">
        <v>41002922</v>
      </c>
      <c r="J645" s="91" t="s">
        <v>1149</v>
      </c>
      <c r="K645" s="94">
        <v>169.4</v>
      </c>
      <c r="L645" s="104">
        <f t="shared" si="90"/>
        <v>7</v>
      </c>
      <c r="M645" s="105" t="str">
        <f t="shared" si="86"/>
        <v>T3</v>
      </c>
      <c r="N645" s="93">
        <f t="shared" si="91"/>
        <v>31</v>
      </c>
      <c r="O645" s="106">
        <f t="shared" si="92"/>
        <v>5251.4000000000005</v>
      </c>
      <c r="P645" s="93" t="str">
        <f t="shared" si="93"/>
        <v>Fora Periode Legal</v>
      </c>
      <c r="Q645" s="93" t="str">
        <f t="shared" si="87"/>
        <v>T3 - Fora Periode Legal</v>
      </c>
      <c r="R645" s="93" t="str">
        <f t="shared" si="88"/>
        <v>T3 - Import Total</v>
      </c>
      <c r="S645" s="110">
        <f t="shared" si="89"/>
        <v>2.5183324087522923E-2</v>
      </c>
      <c r="T645" s="107">
        <f t="shared" si="94"/>
        <v>1</v>
      </c>
      <c r="V645" s="91"/>
      <c r="W645" s="91"/>
      <c r="X645" s="91"/>
      <c r="Y645" s="91"/>
      <c r="Z645" s="91"/>
      <c r="AA645" s="91"/>
    </row>
    <row r="646" spans="3:27" x14ac:dyDescent="0.25">
      <c r="C646" s="95">
        <v>43616</v>
      </c>
      <c r="D646" s="95">
        <v>43647</v>
      </c>
      <c r="E646" s="91"/>
      <c r="F646" s="91">
        <v>6353</v>
      </c>
      <c r="G646" s="91" t="s">
        <v>1155</v>
      </c>
      <c r="H646" s="96" t="s">
        <v>1188</v>
      </c>
      <c r="I646" s="97">
        <v>40002570</v>
      </c>
      <c r="J646" s="91" t="s">
        <v>880</v>
      </c>
      <c r="K646" s="94">
        <v>580.32000000000005</v>
      </c>
      <c r="L646" s="104">
        <f t="shared" si="90"/>
        <v>7</v>
      </c>
      <c r="M646" s="105" t="str">
        <f t="shared" si="86"/>
        <v>T3</v>
      </c>
      <c r="N646" s="93">
        <f t="shared" si="91"/>
        <v>31</v>
      </c>
      <c r="O646" s="106">
        <f t="shared" si="92"/>
        <v>17989.920000000002</v>
      </c>
      <c r="P646" s="93" t="str">
        <f t="shared" si="93"/>
        <v>Fora Periode Legal</v>
      </c>
      <c r="Q646" s="93" t="str">
        <f t="shared" si="87"/>
        <v>T3 - Fora Periode Legal</v>
      </c>
      <c r="R646" s="93" t="str">
        <f t="shared" si="88"/>
        <v>T3 - Import Total</v>
      </c>
      <c r="S646" s="110">
        <f t="shared" si="89"/>
        <v>8.6271467735958104E-2</v>
      </c>
      <c r="T646" s="107">
        <f t="shared" si="94"/>
        <v>1</v>
      </c>
      <c r="V646" s="91"/>
      <c r="W646" s="91"/>
      <c r="X646" s="91"/>
      <c r="Y646" s="91"/>
      <c r="Z646" s="91"/>
      <c r="AA646" s="91"/>
    </row>
    <row r="647" spans="3:27" x14ac:dyDescent="0.25">
      <c r="C647" s="95">
        <v>43616</v>
      </c>
      <c r="D647" s="95">
        <v>43647</v>
      </c>
      <c r="E647" s="91"/>
      <c r="F647" s="91">
        <v>6355</v>
      </c>
      <c r="G647" s="91" t="s">
        <v>58</v>
      </c>
      <c r="H647" s="96" t="s">
        <v>1189</v>
      </c>
      <c r="I647" s="97">
        <v>41007450</v>
      </c>
      <c r="J647" s="91" t="s">
        <v>26</v>
      </c>
      <c r="K647" s="94">
        <v>883</v>
      </c>
      <c r="L647" s="104">
        <f t="shared" si="90"/>
        <v>7</v>
      </c>
      <c r="M647" s="105" t="str">
        <f t="shared" ref="M647:M710" si="95">IF(L647="","",VLOOKUP(L647,$AJ$8:$AK$19,2,FALSE))</f>
        <v>T3</v>
      </c>
      <c r="N647" s="93">
        <f t="shared" si="91"/>
        <v>31</v>
      </c>
      <c r="O647" s="106">
        <f t="shared" si="92"/>
        <v>27373</v>
      </c>
      <c r="P647" s="93" t="str">
        <f t="shared" si="93"/>
        <v>Fora Periode Legal</v>
      </c>
      <c r="Q647" s="93" t="str">
        <f t="shared" ref="Q647:Q710" si="96">CONCATENATE($M647," - ",P647)</f>
        <v>T3 - Fora Periode Legal</v>
      </c>
      <c r="R647" s="93" t="str">
        <f t="shared" ref="R647:R710" si="97">CONCATENATE($M647," - Import Total")</f>
        <v>T3 - Import Total</v>
      </c>
      <c r="S647" s="110">
        <f t="shared" si="89"/>
        <v>0.13126844846093708</v>
      </c>
      <c r="T647" s="107">
        <f t="shared" si="94"/>
        <v>1</v>
      </c>
      <c r="V647" s="91"/>
      <c r="W647" s="91"/>
      <c r="X647" s="91"/>
      <c r="Y647" s="91"/>
      <c r="Z647" s="91"/>
      <c r="AA647" s="91"/>
    </row>
    <row r="648" spans="3:27" x14ac:dyDescent="0.25">
      <c r="C648" s="95">
        <v>43616</v>
      </c>
      <c r="D648" s="95">
        <v>43647</v>
      </c>
      <c r="E648" s="91"/>
      <c r="F648" s="91">
        <v>6358</v>
      </c>
      <c r="G648" s="91" t="s">
        <v>59</v>
      </c>
      <c r="H648" s="96" t="s">
        <v>1190</v>
      </c>
      <c r="I648" s="97">
        <v>41008099</v>
      </c>
      <c r="J648" s="91" t="s">
        <v>27</v>
      </c>
      <c r="K648" s="94">
        <v>993.38</v>
      </c>
      <c r="L648" s="104">
        <f t="shared" si="90"/>
        <v>7</v>
      </c>
      <c r="M648" s="105" t="str">
        <f t="shared" si="95"/>
        <v>T3</v>
      </c>
      <c r="N648" s="93">
        <f t="shared" si="91"/>
        <v>31</v>
      </c>
      <c r="O648" s="106">
        <f t="shared" si="92"/>
        <v>30794.78</v>
      </c>
      <c r="P648" s="93" t="str">
        <f t="shared" si="93"/>
        <v>Fora Periode Legal</v>
      </c>
      <c r="Q648" s="93" t="str">
        <f t="shared" si="96"/>
        <v>T3 - Fora Periode Legal</v>
      </c>
      <c r="R648" s="93" t="str">
        <f t="shared" si="97"/>
        <v>T3 - Import Total</v>
      </c>
      <c r="S648" s="110">
        <f t="shared" ref="S648:S711" si="98">IF(M648="",0,K648/(VLOOKUP(R648,$X$9:$Y$27,2,FALSE))*N648)</f>
        <v>0.14767774782800189</v>
      </c>
      <c r="T648" s="107">
        <f t="shared" si="94"/>
        <v>1</v>
      </c>
      <c r="V648" s="91"/>
      <c r="W648" s="91"/>
      <c r="X648" s="91"/>
      <c r="Y648" s="91"/>
      <c r="Z648" s="91"/>
      <c r="AA648" s="91"/>
    </row>
    <row r="649" spans="3:27" x14ac:dyDescent="0.25">
      <c r="C649" s="95">
        <v>43616</v>
      </c>
      <c r="D649" s="95">
        <v>43647</v>
      </c>
      <c r="E649" s="91"/>
      <c r="F649" s="91">
        <v>6361</v>
      </c>
      <c r="G649" s="91" t="s">
        <v>71</v>
      </c>
      <c r="H649" s="96" t="s">
        <v>1191</v>
      </c>
      <c r="I649" s="97">
        <v>41001247</v>
      </c>
      <c r="J649" s="91" t="s">
        <v>18</v>
      </c>
      <c r="K649" s="94">
        <v>530</v>
      </c>
      <c r="L649" s="104">
        <f t="shared" si="90"/>
        <v>7</v>
      </c>
      <c r="M649" s="105" t="str">
        <f t="shared" si="95"/>
        <v>T3</v>
      </c>
      <c r="N649" s="93">
        <f t="shared" si="91"/>
        <v>31</v>
      </c>
      <c r="O649" s="106">
        <f t="shared" si="92"/>
        <v>16430</v>
      </c>
      <c r="P649" s="93" t="str">
        <f t="shared" si="93"/>
        <v>Fora Periode Legal</v>
      </c>
      <c r="Q649" s="93" t="str">
        <f t="shared" si="96"/>
        <v>T3 - Fora Periode Legal</v>
      </c>
      <c r="R649" s="93" t="str">
        <f t="shared" si="97"/>
        <v>T3 - Import Total</v>
      </c>
      <c r="S649" s="110">
        <f t="shared" si="98"/>
        <v>7.8790801454469594E-2</v>
      </c>
      <c r="T649" s="107">
        <f t="shared" si="94"/>
        <v>1</v>
      </c>
      <c r="V649" s="91"/>
      <c r="W649" s="91"/>
      <c r="X649" s="91"/>
      <c r="Y649" s="91"/>
      <c r="Z649" s="91"/>
      <c r="AA649" s="91"/>
    </row>
    <row r="650" spans="3:27" x14ac:dyDescent="0.25">
      <c r="C650" s="95">
        <v>43616</v>
      </c>
      <c r="D650" s="95">
        <v>43647</v>
      </c>
      <c r="E650" s="91"/>
      <c r="F650" s="91">
        <v>6362</v>
      </c>
      <c r="G650" s="91" t="s">
        <v>199</v>
      </c>
      <c r="H650" s="96" t="s">
        <v>1192</v>
      </c>
      <c r="I650" s="97">
        <v>41000460</v>
      </c>
      <c r="J650" s="91" t="s">
        <v>200</v>
      </c>
      <c r="K650" s="94">
        <v>153.91</v>
      </c>
      <c r="L650" s="104">
        <f t="shared" si="90"/>
        <v>7</v>
      </c>
      <c r="M650" s="105" t="str">
        <f t="shared" si="95"/>
        <v>T3</v>
      </c>
      <c r="N650" s="93">
        <f t="shared" si="91"/>
        <v>31</v>
      </c>
      <c r="O650" s="106">
        <f t="shared" si="92"/>
        <v>4771.21</v>
      </c>
      <c r="P650" s="93" t="str">
        <f t="shared" si="93"/>
        <v>Fora Periode Legal</v>
      </c>
      <c r="Q650" s="93" t="str">
        <f t="shared" si="96"/>
        <v>T3 - Fora Periode Legal</v>
      </c>
      <c r="R650" s="93" t="str">
        <f t="shared" si="97"/>
        <v>T3 - Import Total</v>
      </c>
      <c r="S650" s="110">
        <f t="shared" si="98"/>
        <v>2.2880551418598898E-2</v>
      </c>
      <c r="T650" s="107">
        <f t="shared" si="94"/>
        <v>1</v>
      </c>
      <c r="V650" s="91"/>
      <c r="W650" s="91"/>
      <c r="X650" s="91"/>
      <c r="Y650" s="91"/>
      <c r="Z650" s="91"/>
      <c r="AA650" s="91"/>
    </row>
    <row r="651" spans="3:27" x14ac:dyDescent="0.25">
      <c r="C651" s="95">
        <v>43616</v>
      </c>
      <c r="D651" s="95">
        <v>43647</v>
      </c>
      <c r="E651" s="91"/>
      <c r="F651" s="91">
        <v>6364</v>
      </c>
      <c r="G651" s="91" t="s">
        <v>54</v>
      </c>
      <c r="H651" s="96" t="s">
        <v>1193</v>
      </c>
      <c r="I651" s="97">
        <v>41001612</v>
      </c>
      <c r="J651" s="91" t="s">
        <v>47</v>
      </c>
      <c r="K651" s="94">
        <v>398.96</v>
      </c>
      <c r="L651" s="104">
        <f t="shared" si="90"/>
        <v>7</v>
      </c>
      <c r="M651" s="105" t="str">
        <f t="shared" si="95"/>
        <v>T3</v>
      </c>
      <c r="N651" s="93">
        <f t="shared" si="91"/>
        <v>31</v>
      </c>
      <c r="O651" s="106">
        <f t="shared" si="92"/>
        <v>12367.76</v>
      </c>
      <c r="P651" s="93" t="str">
        <f t="shared" si="93"/>
        <v>Fora Periode Legal</v>
      </c>
      <c r="Q651" s="93" t="str">
        <f t="shared" si="96"/>
        <v>T3 - Fora Periode Legal</v>
      </c>
      <c r="R651" s="93" t="str">
        <f t="shared" si="97"/>
        <v>T3 - Import Total</v>
      </c>
      <c r="S651" s="110">
        <f t="shared" si="98"/>
        <v>5.9310147449575829E-2</v>
      </c>
      <c r="T651" s="107">
        <f t="shared" si="94"/>
        <v>1</v>
      </c>
      <c r="V651" s="91"/>
      <c r="W651" s="91"/>
      <c r="X651" s="91"/>
      <c r="Y651" s="91"/>
      <c r="Z651" s="91"/>
      <c r="AA651" s="91"/>
    </row>
    <row r="652" spans="3:27" x14ac:dyDescent="0.25">
      <c r="C652" s="95">
        <v>43616</v>
      </c>
      <c r="D652" s="95">
        <v>43647</v>
      </c>
      <c r="E652" s="91"/>
      <c r="F652" s="91">
        <v>6365</v>
      </c>
      <c r="G652" s="91" t="s">
        <v>67</v>
      </c>
      <c r="H652" s="96" t="s">
        <v>1194</v>
      </c>
      <c r="I652" s="97">
        <v>41001822</v>
      </c>
      <c r="J652" s="91" t="s">
        <v>43</v>
      </c>
      <c r="K652" s="94">
        <v>840.65</v>
      </c>
      <c r="L652" s="104">
        <f t="shared" si="90"/>
        <v>7</v>
      </c>
      <c r="M652" s="105" t="str">
        <f t="shared" si="95"/>
        <v>T3</v>
      </c>
      <c r="N652" s="93">
        <f t="shared" si="91"/>
        <v>31</v>
      </c>
      <c r="O652" s="106">
        <f t="shared" si="92"/>
        <v>26060.149999999998</v>
      </c>
      <c r="P652" s="93" t="str">
        <f t="shared" si="93"/>
        <v>Fora Periode Legal</v>
      </c>
      <c r="Q652" s="93" t="str">
        <f t="shared" si="96"/>
        <v>T3 - Fora Periode Legal</v>
      </c>
      <c r="R652" s="93" t="str">
        <f t="shared" si="97"/>
        <v>T3 - Import Total</v>
      </c>
      <c r="S652" s="110">
        <f t="shared" si="98"/>
        <v>0.12497261743905634</v>
      </c>
      <c r="T652" s="107">
        <f t="shared" si="94"/>
        <v>1</v>
      </c>
      <c r="V652" s="91"/>
      <c r="W652" s="91"/>
      <c r="X652" s="91"/>
      <c r="Y652" s="91"/>
      <c r="Z652" s="91"/>
      <c r="AA652" s="91"/>
    </row>
    <row r="653" spans="3:27" x14ac:dyDescent="0.25">
      <c r="C653" s="95">
        <v>43616</v>
      </c>
      <c r="D653" s="95">
        <v>43647</v>
      </c>
      <c r="E653" s="91"/>
      <c r="F653" s="91">
        <v>6366</v>
      </c>
      <c r="G653" s="91" t="s">
        <v>65</v>
      </c>
      <c r="H653" s="96" t="s">
        <v>1195</v>
      </c>
      <c r="I653" s="97">
        <v>40001550</v>
      </c>
      <c r="J653" s="91" t="s">
        <v>21</v>
      </c>
      <c r="K653" s="94">
        <v>472.43</v>
      </c>
      <c r="L653" s="104">
        <f t="shared" si="90"/>
        <v>7</v>
      </c>
      <c r="M653" s="105" t="str">
        <f t="shared" si="95"/>
        <v>T3</v>
      </c>
      <c r="N653" s="93">
        <f t="shared" si="91"/>
        <v>31</v>
      </c>
      <c r="O653" s="106">
        <f t="shared" si="92"/>
        <v>14645.33</v>
      </c>
      <c r="P653" s="93" t="str">
        <f t="shared" si="93"/>
        <v>Fora Periode Legal</v>
      </c>
      <c r="Q653" s="93" t="str">
        <f t="shared" si="96"/>
        <v>T3 - Fora Periode Legal</v>
      </c>
      <c r="R653" s="93" t="str">
        <f t="shared" si="97"/>
        <v>T3 - Import Total</v>
      </c>
      <c r="S653" s="110">
        <f t="shared" si="98"/>
        <v>7.0232336473839752E-2</v>
      </c>
      <c r="T653" s="107">
        <f t="shared" si="94"/>
        <v>1</v>
      </c>
      <c r="V653" s="91"/>
      <c r="W653" s="91"/>
      <c r="X653" s="91"/>
      <c r="Y653" s="91"/>
      <c r="Z653" s="91"/>
      <c r="AA653" s="91"/>
    </row>
    <row r="654" spans="3:27" x14ac:dyDescent="0.25">
      <c r="C654" s="95">
        <v>43616</v>
      </c>
      <c r="D654" s="95">
        <v>43647</v>
      </c>
      <c r="E654" s="91"/>
      <c r="F654" s="91">
        <v>6367</v>
      </c>
      <c r="G654" s="91" t="s">
        <v>192</v>
      </c>
      <c r="H654" s="96" t="s">
        <v>1196</v>
      </c>
      <c r="I654" s="97">
        <v>40003180</v>
      </c>
      <c r="J654" s="91" t="s">
        <v>193</v>
      </c>
      <c r="K654" s="94">
        <v>41.25</v>
      </c>
      <c r="L654" s="104">
        <f t="shared" si="90"/>
        <v>7</v>
      </c>
      <c r="M654" s="105" t="str">
        <f t="shared" si="95"/>
        <v>T3</v>
      </c>
      <c r="N654" s="93">
        <f t="shared" si="91"/>
        <v>31</v>
      </c>
      <c r="O654" s="106">
        <f t="shared" si="92"/>
        <v>1278.75</v>
      </c>
      <c r="P654" s="93" t="str">
        <f t="shared" si="93"/>
        <v>Fora Periode Legal</v>
      </c>
      <c r="Q654" s="93" t="str">
        <f t="shared" si="96"/>
        <v>T3 - Fora Periode Legal</v>
      </c>
      <c r="R654" s="93" t="str">
        <f t="shared" si="97"/>
        <v>T3 - Import Total</v>
      </c>
      <c r="S654" s="110">
        <f t="shared" si="98"/>
        <v>6.1323029433903217E-3</v>
      </c>
      <c r="T654" s="107">
        <f t="shared" si="94"/>
        <v>1</v>
      </c>
      <c r="V654" s="91"/>
      <c r="W654" s="91"/>
      <c r="X654" s="91"/>
      <c r="Y654" s="91"/>
      <c r="Z654" s="91"/>
      <c r="AA654" s="91"/>
    </row>
    <row r="655" spans="3:27" x14ac:dyDescent="0.25">
      <c r="C655" s="95">
        <v>43616</v>
      </c>
      <c r="D655" s="95">
        <v>43647</v>
      </c>
      <c r="E655" s="91"/>
      <c r="F655" s="91">
        <v>6368</v>
      </c>
      <c r="G655" s="91" t="s">
        <v>66</v>
      </c>
      <c r="H655" s="96" t="s">
        <v>1197</v>
      </c>
      <c r="I655" s="97">
        <v>40001750</v>
      </c>
      <c r="J655" s="91" t="s">
        <v>46</v>
      </c>
      <c r="K655" s="94">
        <v>27.72</v>
      </c>
      <c r="L655" s="104">
        <f t="shared" si="90"/>
        <v>7</v>
      </c>
      <c r="M655" s="105" t="str">
        <f t="shared" si="95"/>
        <v>T3</v>
      </c>
      <c r="N655" s="93">
        <f t="shared" si="91"/>
        <v>31</v>
      </c>
      <c r="O655" s="106">
        <f t="shared" si="92"/>
        <v>859.31999999999994</v>
      </c>
      <c r="P655" s="93" t="str">
        <f t="shared" si="93"/>
        <v>Fora Periode Legal</v>
      </c>
      <c r="Q655" s="93" t="str">
        <f t="shared" si="96"/>
        <v>T3 - Fora Periode Legal</v>
      </c>
      <c r="R655" s="93" t="str">
        <f t="shared" si="97"/>
        <v>T3 - Import Total</v>
      </c>
      <c r="S655" s="110">
        <f t="shared" si="98"/>
        <v>4.1209075779582967E-3</v>
      </c>
      <c r="T655" s="107">
        <f t="shared" si="94"/>
        <v>1</v>
      </c>
      <c r="V655" s="91"/>
      <c r="W655" s="91"/>
      <c r="X655" s="91"/>
      <c r="Y655" s="91"/>
      <c r="Z655" s="91"/>
      <c r="AA655" s="91"/>
    </row>
    <row r="656" spans="3:27" x14ac:dyDescent="0.25">
      <c r="C656" s="95">
        <v>43616</v>
      </c>
      <c r="D656" s="95">
        <v>43647</v>
      </c>
      <c r="E656" s="91"/>
      <c r="F656" s="91">
        <v>6369</v>
      </c>
      <c r="G656" s="91" t="s">
        <v>98</v>
      </c>
      <c r="H656" s="96" t="s">
        <v>1198</v>
      </c>
      <c r="I656" s="97">
        <v>40000308</v>
      </c>
      <c r="J656" s="91" t="s">
        <v>95</v>
      </c>
      <c r="K656" s="94">
        <v>3872.94</v>
      </c>
      <c r="L656" s="104">
        <f t="shared" si="90"/>
        <v>7</v>
      </c>
      <c r="M656" s="105" t="str">
        <f t="shared" si="95"/>
        <v>T3</v>
      </c>
      <c r="N656" s="93">
        <f t="shared" si="91"/>
        <v>31</v>
      </c>
      <c r="O656" s="106">
        <f t="shared" si="92"/>
        <v>120061.14</v>
      </c>
      <c r="P656" s="93" t="str">
        <f t="shared" si="93"/>
        <v>Fora Periode Legal</v>
      </c>
      <c r="Q656" s="93" t="str">
        <f t="shared" si="96"/>
        <v>T3 - Fora Periode Legal</v>
      </c>
      <c r="R656" s="93" t="str">
        <f t="shared" si="97"/>
        <v>T3 - Import Total</v>
      </c>
      <c r="S656" s="110">
        <f t="shared" si="98"/>
        <v>0.57575857846240286</v>
      </c>
      <c r="T656" s="107">
        <f t="shared" si="94"/>
        <v>1</v>
      </c>
      <c r="V656" s="91"/>
      <c r="W656" s="91"/>
      <c r="X656" s="91"/>
      <c r="Y656" s="91"/>
      <c r="Z656" s="91"/>
      <c r="AA656" s="91"/>
    </row>
    <row r="657" spans="3:27" x14ac:dyDescent="0.25">
      <c r="C657" s="95">
        <v>43616</v>
      </c>
      <c r="D657" s="95">
        <v>43647</v>
      </c>
      <c r="E657" s="91"/>
      <c r="F657" s="91">
        <v>6370</v>
      </c>
      <c r="G657" s="91" t="s">
        <v>110</v>
      </c>
      <c r="H657" s="96" t="s">
        <v>1199</v>
      </c>
      <c r="I657" s="97">
        <v>41007555</v>
      </c>
      <c r="J657" s="91" t="s">
        <v>111</v>
      </c>
      <c r="K657" s="94">
        <v>532.88</v>
      </c>
      <c r="L657" s="104">
        <f t="shared" si="90"/>
        <v>7</v>
      </c>
      <c r="M657" s="105" t="str">
        <f t="shared" si="95"/>
        <v>T3</v>
      </c>
      <c r="N657" s="93">
        <f t="shared" si="91"/>
        <v>31</v>
      </c>
      <c r="O657" s="106">
        <f t="shared" si="92"/>
        <v>16519.28</v>
      </c>
      <c r="P657" s="93" t="str">
        <f t="shared" si="93"/>
        <v>Fora Periode Legal</v>
      </c>
      <c r="Q657" s="93" t="str">
        <f t="shared" si="96"/>
        <v>T3 - Fora Periode Legal</v>
      </c>
      <c r="R657" s="93" t="str">
        <f t="shared" si="97"/>
        <v>T3 - Import Total</v>
      </c>
      <c r="S657" s="110">
        <f t="shared" si="98"/>
        <v>7.921894769633539E-2</v>
      </c>
      <c r="T657" s="107">
        <f t="shared" si="94"/>
        <v>1</v>
      </c>
      <c r="V657" s="91"/>
      <c r="W657" s="91"/>
      <c r="X657" s="91"/>
      <c r="Y657" s="91"/>
      <c r="Z657" s="91"/>
      <c r="AA657" s="91"/>
    </row>
    <row r="658" spans="3:27" x14ac:dyDescent="0.25">
      <c r="C658" s="95">
        <v>43616</v>
      </c>
      <c r="D658" s="95">
        <v>43647</v>
      </c>
      <c r="E658" s="91"/>
      <c r="F658" s="91">
        <v>6371</v>
      </c>
      <c r="G658" s="91" t="s">
        <v>70</v>
      </c>
      <c r="H658" s="96" t="s">
        <v>1200</v>
      </c>
      <c r="I658" s="97">
        <v>40000200</v>
      </c>
      <c r="J658" s="91" t="s">
        <v>17</v>
      </c>
      <c r="K658" s="94">
        <v>1120.42</v>
      </c>
      <c r="L658" s="104">
        <f t="shared" si="90"/>
        <v>7</v>
      </c>
      <c r="M658" s="105" t="str">
        <f t="shared" si="95"/>
        <v>T3</v>
      </c>
      <c r="N658" s="93">
        <f t="shared" si="91"/>
        <v>31</v>
      </c>
      <c r="O658" s="106">
        <f t="shared" si="92"/>
        <v>34733.020000000004</v>
      </c>
      <c r="P658" s="93" t="str">
        <f t="shared" si="93"/>
        <v>Fora Periode Legal</v>
      </c>
      <c r="Q658" s="93" t="str">
        <f t="shared" si="96"/>
        <v>T3 - Fora Periode Legal</v>
      </c>
      <c r="R658" s="93" t="str">
        <f t="shared" si="97"/>
        <v>T3 - Import Total</v>
      </c>
      <c r="S658" s="110">
        <f t="shared" si="98"/>
        <v>0.16656375427474873</v>
      </c>
      <c r="T658" s="107">
        <f t="shared" si="94"/>
        <v>1</v>
      </c>
      <c r="V658" s="91"/>
      <c r="W658" s="91"/>
      <c r="X658" s="91"/>
      <c r="Y658" s="91"/>
      <c r="Z658" s="91"/>
      <c r="AA658" s="91"/>
    </row>
    <row r="659" spans="3:27" x14ac:dyDescent="0.25">
      <c r="C659" s="95">
        <v>43616</v>
      </c>
      <c r="D659" s="95">
        <v>43647</v>
      </c>
      <c r="E659" s="91"/>
      <c r="F659" s="91">
        <v>6373</v>
      </c>
      <c r="G659" s="91" t="s">
        <v>82</v>
      </c>
      <c r="H659" s="96" t="s">
        <v>430</v>
      </c>
      <c r="I659" s="97">
        <v>41008450</v>
      </c>
      <c r="J659" s="91" t="s">
        <v>28</v>
      </c>
      <c r="K659" s="94">
        <v>330</v>
      </c>
      <c r="L659" s="104">
        <f t="shared" si="90"/>
        <v>7</v>
      </c>
      <c r="M659" s="105" t="str">
        <f t="shared" si="95"/>
        <v>T3</v>
      </c>
      <c r="N659" s="93">
        <f t="shared" si="91"/>
        <v>31</v>
      </c>
      <c r="O659" s="106">
        <f t="shared" si="92"/>
        <v>10230</v>
      </c>
      <c r="P659" s="93" t="str">
        <f t="shared" si="93"/>
        <v>Fora Periode Legal</v>
      </c>
      <c r="Q659" s="93" t="str">
        <f t="shared" si="96"/>
        <v>T3 - Fora Periode Legal</v>
      </c>
      <c r="R659" s="93" t="str">
        <f t="shared" si="97"/>
        <v>T3 - Import Total</v>
      </c>
      <c r="S659" s="110">
        <f t="shared" si="98"/>
        <v>4.9058423547122573E-2</v>
      </c>
      <c r="T659" s="107">
        <f t="shared" si="94"/>
        <v>1</v>
      </c>
      <c r="V659" s="91"/>
      <c r="W659" s="91"/>
      <c r="X659" s="91"/>
      <c r="Y659" s="91"/>
      <c r="Z659" s="91"/>
      <c r="AA659" s="91"/>
    </row>
    <row r="660" spans="3:27" x14ac:dyDescent="0.25">
      <c r="C660" s="95">
        <v>43631</v>
      </c>
      <c r="D660" s="95">
        <v>43662</v>
      </c>
      <c r="E660" s="91"/>
      <c r="F660" s="91">
        <v>7280</v>
      </c>
      <c r="G660" s="91" t="s">
        <v>59</v>
      </c>
      <c r="H660" s="96" t="s">
        <v>1201</v>
      </c>
      <c r="I660" s="97">
        <v>41008099</v>
      </c>
      <c r="J660" s="91" t="s">
        <v>27</v>
      </c>
      <c r="K660" s="94">
        <v>404.87</v>
      </c>
      <c r="L660" s="104">
        <f t="shared" si="90"/>
        <v>7</v>
      </c>
      <c r="M660" s="105" t="str">
        <f t="shared" si="95"/>
        <v>T3</v>
      </c>
      <c r="N660" s="93">
        <f t="shared" si="91"/>
        <v>31</v>
      </c>
      <c r="O660" s="106">
        <f t="shared" si="92"/>
        <v>12550.97</v>
      </c>
      <c r="P660" s="93" t="str">
        <f t="shared" si="93"/>
        <v>Fora Periode Legal</v>
      </c>
      <c r="Q660" s="93" t="str">
        <f t="shared" si="96"/>
        <v>T3 - Fora Periode Legal</v>
      </c>
      <c r="R660" s="93" t="str">
        <f t="shared" si="97"/>
        <v>T3 - Import Total</v>
      </c>
      <c r="S660" s="110">
        <f t="shared" si="98"/>
        <v>6.0188739216737931E-2</v>
      </c>
      <c r="T660" s="107">
        <f t="shared" si="94"/>
        <v>1</v>
      </c>
      <c r="V660" s="91"/>
      <c r="W660" s="91"/>
      <c r="X660" s="91"/>
      <c r="Y660" s="91"/>
      <c r="Z660" s="91"/>
      <c r="AA660" s="91"/>
    </row>
    <row r="661" spans="3:27" x14ac:dyDescent="0.25">
      <c r="C661" s="95">
        <v>43631</v>
      </c>
      <c r="D661" s="95">
        <v>43662</v>
      </c>
      <c r="E661" s="91"/>
      <c r="F661" s="91">
        <v>7285</v>
      </c>
      <c r="G661" s="91" t="s">
        <v>62</v>
      </c>
      <c r="H661" s="96" t="s">
        <v>1202</v>
      </c>
      <c r="I661" s="97">
        <v>40000100</v>
      </c>
      <c r="J661" s="91" t="s">
        <v>16</v>
      </c>
      <c r="K661" s="94">
        <v>112.55</v>
      </c>
      <c r="L661" s="104">
        <f t="shared" si="90"/>
        <v>7</v>
      </c>
      <c r="M661" s="105" t="str">
        <f t="shared" si="95"/>
        <v>T3</v>
      </c>
      <c r="N661" s="93">
        <f t="shared" si="91"/>
        <v>31</v>
      </c>
      <c r="O661" s="106">
        <f t="shared" si="92"/>
        <v>3489.0499999999997</v>
      </c>
      <c r="P661" s="93" t="str">
        <f t="shared" si="93"/>
        <v>Fora Periode Legal</v>
      </c>
      <c r="Q661" s="93" t="str">
        <f t="shared" si="96"/>
        <v>T3 - Fora Periode Legal</v>
      </c>
      <c r="R661" s="93" t="str">
        <f t="shared" si="97"/>
        <v>T3 - Import Total</v>
      </c>
      <c r="S661" s="110">
        <f t="shared" si="98"/>
        <v>1.6731895667359532E-2</v>
      </c>
      <c r="T661" s="107">
        <f t="shared" si="94"/>
        <v>1</v>
      </c>
      <c r="V661" s="91"/>
      <c r="W661" s="91"/>
      <c r="X661" s="91"/>
      <c r="Y661" s="91"/>
      <c r="Z661" s="91"/>
      <c r="AA661" s="91"/>
    </row>
    <row r="662" spans="3:27" x14ac:dyDescent="0.25">
      <c r="C662" s="95">
        <v>43631</v>
      </c>
      <c r="D662" s="95">
        <v>43662</v>
      </c>
      <c r="E662" s="91"/>
      <c r="F662" s="91">
        <v>7287</v>
      </c>
      <c r="G662" s="91" t="s">
        <v>58</v>
      </c>
      <c r="H662" s="96" t="s">
        <v>1203</v>
      </c>
      <c r="I662" s="97">
        <v>41007450</v>
      </c>
      <c r="J662" s="91" t="s">
        <v>26</v>
      </c>
      <c r="K662" s="94">
        <v>104.19</v>
      </c>
      <c r="L662" s="104">
        <f t="shared" si="90"/>
        <v>7</v>
      </c>
      <c r="M662" s="105" t="str">
        <f t="shared" si="95"/>
        <v>T3</v>
      </c>
      <c r="N662" s="93">
        <f t="shared" si="91"/>
        <v>31</v>
      </c>
      <c r="O662" s="106">
        <f t="shared" si="92"/>
        <v>3229.89</v>
      </c>
      <c r="P662" s="93" t="str">
        <f t="shared" si="93"/>
        <v>Fora Periode Legal</v>
      </c>
      <c r="Q662" s="93" t="str">
        <f t="shared" si="96"/>
        <v>T3 - Fora Periode Legal</v>
      </c>
      <c r="R662" s="93" t="str">
        <f t="shared" si="97"/>
        <v>T3 - Import Total</v>
      </c>
      <c r="S662" s="110">
        <f t="shared" si="98"/>
        <v>1.5489082270832429E-2</v>
      </c>
      <c r="T662" s="107">
        <f t="shared" si="94"/>
        <v>1</v>
      </c>
      <c r="V662" s="91"/>
      <c r="W662" s="91"/>
      <c r="X662" s="91"/>
      <c r="Y662" s="91"/>
      <c r="Z662" s="91"/>
      <c r="AA662" s="91"/>
    </row>
    <row r="663" spans="3:27" x14ac:dyDescent="0.25">
      <c r="C663" s="95">
        <v>43631</v>
      </c>
      <c r="D663" s="95">
        <v>43662</v>
      </c>
      <c r="E663" s="91"/>
      <c r="F663" s="91">
        <v>7289</v>
      </c>
      <c r="G663" s="91" t="s">
        <v>140</v>
      </c>
      <c r="H663" s="96" t="s">
        <v>1204</v>
      </c>
      <c r="I663" s="97">
        <v>41007250</v>
      </c>
      <c r="J663" s="91" t="s">
        <v>117</v>
      </c>
      <c r="K663" s="94">
        <v>771.53</v>
      </c>
      <c r="L663" s="104">
        <f t="shared" si="90"/>
        <v>7</v>
      </c>
      <c r="M663" s="105" t="str">
        <f t="shared" si="95"/>
        <v>T3</v>
      </c>
      <c r="N663" s="93">
        <f t="shared" si="91"/>
        <v>31</v>
      </c>
      <c r="O663" s="106">
        <f t="shared" si="92"/>
        <v>23917.43</v>
      </c>
      <c r="P663" s="93" t="str">
        <f t="shared" si="93"/>
        <v>Fora Periode Legal</v>
      </c>
      <c r="Q663" s="93" t="str">
        <f t="shared" si="96"/>
        <v>T3 - Fora Periode Legal</v>
      </c>
      <c r="R663" s="93" t="str">
        <f t="shared" si="97"/>
        <v>T3 - Import Total</v>
      </c>
      <c r="S663" s="110">
        <f t="shared" si="98"/>
        <v>0.11469710763427722</v>
      </c>
      <c r="T663" s="107">
        <f t="shared" si="94"/>
        <v>1</v>
      </c>
      <c r="V663" s="91"/>
      <c r="W663" s="91"/>
      <c r="X663" s="91"/>
      <c r="Y663" s="91"/>
      <c r="Z663" s="91"/>
      <c r="AA663" s="91"/>
    </row>
    <row r="664" spans="3:27" x14ac:dyDescent="0.25">
      <c r="C664" s="95">
        <v>43645</v>
      </c>
      <c r="D664" s="95">
        <v>43676</v>
      </c>
      <c r="E664" s="91"/>
      <c r="F664" s="91">
        <v>7501</v>
      </c>
      <c r="G664" s="91" t="s">
        <v>64</v>
      </c>
      <c r="H664" s="96" t="s">
        <v>1205</v>
      </c>
      <c r="I664" s="97">
        <v>40001300</v>
      </c>
      <c r="J664" s="91" t="s">
        <v>20</v>
      </c>
      <c r="K664" s="94">
        <v>1036.72</v>
      </c>
      <c r="L664" s="104">
        <f t="shared" si="90"/>
        <v>7</v>
      </c>
      <c r="M664" s="105" t="str">
        <f t="shared" si="95"/>
        <v>T3</v>
      </c>
      <c r="N664" s="93">
        <f t="shared" si="91"/>
        <v>31</v>
      </c>
      <c r="O664" s="106">
        <f t="shared" si="92"/>
        <v>32138.32</v>
      </c>
      <c r="P664" s="93" t="str">
        <f t="shared" si="93"/>
        <v>Fora Periode Legal</v>
      </c>
      <c r="Q664" s="93" t="str">
        <f t="shared" si="96"/>
        <v>T3 - Fora Periode Legal</v>
      </c>
      <c r="R664" s="93" t="str">
        <f t="shared" si="97"/>
        <v>T3 - Import Total</v>
      </c>
      <c r="S664" s="110">
        <f t="shared" si="98"/>
        <v>0.15412075412052401</v>
      </c>
      <c r="T664" s="107">
        <f t="shared" si="94"/>
        <v>1</v>
      </c>
      <c r="V664" s="91"/>
      <c r="W664" s="91"/>
      <c r="X664" s="91"/>
      <c r="Y664" s="91"/>
      <c r="Z664" s="91"/>
      <c r="AA664" s="91"/>
    </row>
    <row r="665" spans="3:27" x14ac:dyDescent="0.25">
      <c r="C665" s="95">
        <v>43682</v>
      </c>
      <c r="D665" s="95">
        <v>43713</v>
      </c>
      <c r="E665" s="91"/>
      <c r="F665" s="91">
        <v>8905</v>
      </c>
      <c r="G665" s="91" t="s">
        <v>208</v>
      </c>
      <c r="H665" s="96" t="s">
        <v>1206</v>
      </c>
      <c r="I665" s="97">
        <v>41002865</v>
      </c>
      <c r="J665" s="91" t="s">
        <v>209</v>
      </c>
      <c r="K665" s="94">
        <v>316.62</v>
      </c>
      <c r="L665" s="104">
        <f t="shared" si="90"/>
        <v>9</v>
      </c>
      <c r="M665" s="105" t="str">
        <f t="shared" si="95"/>
        <v>T3</v>
      </c>
      <c r="N665" s="93">
        <f t="shared" si="91"/>
        <v>31</v>
      </c>
      <c r="O665" s="106">
        <f t="shared" si="92"/>
        <v>9815.2199999999993</v>
      </c>
      <c r="P665" s="93" t="str">
        <f t="shared" si="93"/>
        <v>Fora Periode Legal</v>
      </c>
      <c r="Q665" s="93" t="str">
        <f t="shared" si="96"/>
        <v>T3 - Fora Periode Legal</v>
      </c>
      <c r="R665" s="93" t="str">
        <f t="shared" si="97"/>
        <v>T3 - Import Total</v>
      </c>
      <c r="S665" s="110">
        <f t="shared" si="98"/>
        <v>4.7069327465121061E-2</v>
      </c>
      <c r="T665" s="107">
        <f t="shared" si="94"/>
        <v>1</v>
      </c>
      <c r="V665" s="91"/>
      <c r="W665" s="91"/>
      <c r="X665" s="91"/>
      <c r="Y665" s="91"/>
      <c r="Z665" s="91"/>
      <c r="AA665" s="91"/>
    </row>
    <row r="666" spans="3:27" x14ac:dyDescent="0.25">
      <c r="C666" s="95">
        <v>43682</v>
      </c>
      <c r="D666" s="95">
        <v>43713</v>
      </c>
      <c r="E666" s="91"/>
      <c r="F666" s="91">
        <v>8926</v>
      </c>
      <c r="G666" s="91" t="s">
        <v>107</v>
      </c>
      <c r="H666" s="96" t="s">
        <v>1207</v>
      </c>
      <c r="I666" s="97">
        <v>40002980</v>
      </c>
      <c r="J666" s="91" t="s">
        <v>108</v>
      </c>
      <c r="K666" s="94">
        <v>2904</v>
      </c>
      <c r="L666" s="104">
        <f t="shared" si="90"/>
        <v>9</v>
      </c>
      <c r="M666" s="105" t="str">
        <f t="shared" si="95"/>
        <v>T3</v>
      </c>
      <c r="N666" s="93">
        <f t="shared" si="91"/>
        <v>31</v>
      </c>
      <c r="O666" s="106">
        <f t="shared" si="92"/>
        <v>90024</v>
      </c>
      <c r="P666" s="93" t="str">
        <f t="shared" si="93"/>
        <v>Fora Periode Legal</v>
      </c>
      <c r="Q666" s="93" t="str">
        <f t="shared" si="96"/>
        <v>T3 - Fora Periode Legal</v>
      </c>
      <c r="R666" s="93" t="str">
        <f t="shared" si="97"/>
        <v>T3 - Import Total</v>
      </c>
      <c r="S666" s="110">
        <f t="shared" si="98"/>
        <v>0.43171412721467867</v>
      </c>
      <c r="T666" s="107">
        <f t="shared" si="94"/>
        <v>1</v>
      </c>
      <c r="V666" s="91"/>
      <c r="W666" s="91"/>
      <c r="X666" s="91"/>
      <c r="Y666" s="91"/>
      <c r="Z666" s="91"/>
      <c r="AA666" s="91"/>
    </row>
    <row r="667" spans="3:27" x14ac:dyDescent="0.25">
      <c r="C667" s="95">
        <v>43707</v>
      </c>
      <c r="D667" s="95">
        <v>43738</v>
      </c>
      <c r="E667" s="91">
        <v>3294</v>
      </c>
      <c r="F667" s="91">
        <v>9316</v>
      </c>
      <c r="G667" s="91" t="s">
        <v>110</v>
      </c>
      <c r="H667" s="96" t="s">
        <v>1208</v>
      </c>
      <c r="I667" s="97">
        <v>41007555</v>
      </c>
      <c r="J667" s="91" t="s">
        <v>111</v>
      </c>
      <c r="K667" s="94">
        <v>589.51</v>
      </c>
      <c r="L667" s="104">
        <f t="shared" si="90"/>
        <v>9</v>
      </c>
      <c r="M667" s="105" t="str">
        <f t="shared" si="95"/>
        <v>T3</v>
      </c>
      <c r="N667" s="93">
        <f t="shared" si="91"/>
        <v>31</v>
      </c>
      <c r="O667" s="106">
        <f t="shared" si="92"/>
        <v>18274.810000000001</v>
      </c>
      <c r="P667" s="93" t="str">
        <f t="shared" si="93"/>
        <v>Fora Periode Legal</v>
      </c>
      <c r="Q667" s="93" t="str">
        <f t="shared" si="96"/>
        <v>T3 - Fora Periode Legal</v>
      </c>
      <c r="R667" s="93" t="str">
        <f t="shared" si="97"/>
        <v>T3 - Import Total</v>
      </c>
      <c r="S667" s="110">
        <f t="shared" si="98"/>
        <v>8.7637670500800707E-2</v>
      </c>
      <c r="T667" s="107">
        <f t="shared" si="94"/>
        <v>1</v>
      </c>
      <c r="V667" s="91"/>
      <c r="W667" s="91"/>
      <c r="X667" s="91"/>
      <c r="Y667" s="91"/>
      <c r="Z667" s="91"/>
      <c r="AA667" s="91"/>
    </row>
    <row r="668" spans="3:27" x14ac:dyDescent="0.25">
      <c r="C668" s="95">
        <v>43707</v>
      </c>
      <c r="D668" s="95">
        <v>43738</v>
      </c>
      <c r="E668" s="91"/>
      <c r="F668" s="91">
        <v>9319</v>
      </c>
      <c r="G668" s="91" t="s">
        <v>187</v>
      </c>
      <c r="H668" s="96" t="s">
        <v>1209</v>
      </c>
      <c r="I668" s="97">
        <v>40002919</v>
      </c>
      <c r="J668" s="91" t="s">
        <v>186</v>
      </c>
      <c r="K668" s="94">
        <v>1123.9100000000001</v>
      </c>
      <c r="L668" s="104">
        <f t="shared" si="90"/>
        <v>9</v>
      </c>
      <c r="M668" s="105" t="str">
        <f t="shared" si="95"/>
        <v>T3</v>
      </c>
      <c r="N668" s="93">
        <f t="shared" si="91"/>
        <v>31</v>
      </c>
      <c r="O668" s="106">
        <f t="shared" si="92"/>
        <v>34841.21</v>
      </c>
      <c r="P668" s="93" t="str">
        <f t="shared" si="93"/>
        <v>Fora Periode Legal</v>
      </c>
      <c r="Q668" s="93" t="str">
        <f t="shared" si="96"/>
        <v>T3 - Fora Periode Legal</v>
      </c>
      <c r="R668" s="93" t="str">
        <f t="shared" si="97"/>
        <v>T3 - Import Total</v>
      </c>
      <c r="S668" s="110">
        <f t="shared" si="98"/>
        <v>0.16708258426923195</v>
      </c>
      <c r="T668" s="107">
        <f t="shared" si="94"/>
        <v>1</v>
      </c>
      <c r="V668" s="91"/>
      <c r="W668" s="91"/>
      <c r="X668" s="91"/>
      <c r="Y668" s="91"/>
      <c r="Z668" s="91"/>
      <c r="AA668" s="91"/>
    </row>
    <row r="669" spans="3:27" x14ac:dyDescent="0.25">
      <c r="C669" s="95">
        <v>43707</v>
      </c>
      <c r="D669" s="95">
        <v>43738</v>
      </c>
      <c r="E669" s="91"/>
      <c r="F669" s="91">
        <v>9320</v>
      </c>
      <c r="G669" s="91" t="s">
        <v>73</v>
      </c>
      <c r="H669" s="96" t="s">
        <v>1210</v>
      </c>
      <c r="I669" s="97">
        <v>41002908</v>
      </c>
      <c r="J669" s="91" t="s">
        <v>41</v>
      </c>
      <c r="K669" s="94">
        <v>907.5</v>
      </c>
      <c r="L669" s="104">
        <f t="shared" ref="L669:L732" si="99">IF(D669="","",MONTH(D669))</f>
        <v>9</v>
      </c>
      <c r="M669" s="105" t="str">
        <f t="shared" si="95"/>
        <v>T3</v>
      </c>
      <c r="N669" s="93">
        <f t="shared" ref="N669:N732" si="100">IF(D669="",0,D669-C669)</f>
        <v>31</v>
      </c>
      <c r="O669" s="106">
        <f t="shared" ref="O669:O732" si="101">K669*N669</f>
        <v>28132.5</v>
      </c>
      <c r="P669" s="93" t="str">
        <f t="shared" ref="P669:P732" si="102">IF(N669&lt;=30,"Dins Periode Legal","Fora Periode Legal")</f>
        <v>Fora Periode Legal</v>
      </c>
      <c r="Q669" s="93" t="str">
        <f t="shared" si="96"/>
        <v>T3 - Fora Periode Legal</v>
      </c>
      <c r="R669" s="93" t="str">
        <f t="shared" si="97"/>
        <v>T3 - Import Total</v>
      </c>
      <c r="S669" s="110">
        <f t="shared" si="98"/>
        <v>0.1349106647545871</v>
      </c>
      <c r="T669" s="107">
        <f t="shared" ref="T669:T732" si="103">IF(L669="",0,1)</f>
        <v>1</v>
      </c>
      <c r="V669" s="91"/>
      <c r="W669" s="91"/>
      <c r="X669" s="91"/>
      <c r="Y669" s="91"/>
      <c r="Z669" s="91"/>
      <c r="AA669" s="91"/>
    </row>
    <row r="670" spans="3:27" x14ac:dyDescent="0.25">
      <c r="C670" s="95">
        <v>43707</v>
      </c>
      <c r="D670" s="95">
        <v>43738</v>
      </c>
      <c r="E670" s="91"/>
      <c r="F670" s="91">
        <v>9323</v>
      </c>
      <c r="G670" s="91" t="s">
        <v>58</v>
      </c>
      <c r="H670" s="96" t="s">
        <v>1211</v>
      </c>
      <c r="I670" s="97">
        <v>41007450</v>
      </c>
      <c r="J670" s="91" t="s">
        <v>26</v>
      </c>
      <c r="K670" s="94">
        <v>622.74</v>
      </c>
      <c r="L670" s="104">
        <f t="shared" si="99"/>
        <v>9</v>
      </c>
      <c r="M670" s="105" t="str">
        <f t="shared" si="95"/>
        <v>T3</v>
      </c>
      <c r="N670" s="93">
        <f t="shared" si="100"/>
        <v>31</v>
      </c>
      <c r="O670" s="106">
        <f t="shared" si="101"/>
        <v>19304.939999999999</v>
      </c>
      <c r="P670" s="93" t="str">
        <f t="shared" si="102"/>
        <v>Fora Periode Legal</v>
      </c>
      <c r="Q670" s="93" t="str">
        <f t="shared" si="96"/>
        <v>T3 - Fora Periode Legal</v>
      </c>
      <c r="R670" s="93" t="str">
        <f t="shared" si="97"/>
        <v>T3 - Import Total</v>
      </c>
      <c r="S670" s="110">
        <f t="shared" si="98"/>
        <v>9.2577705090106405E-2</v>
      </c>
      <c r="T670" s="107">
        <f t="shared" si="103"/>
        <v>1</v>
      </c>
      <c r="V670" s="91"/>
      <c r="W670" s="91"/>
      <c r="X670" s="91"/>
      <c r="Y670" s="91"/>
      <c r="Z670" s="91"/>
      <c r="AA670" s="91"/>
    </row>
    <row r="671" spans="3:27" x14ac:dyDescent="0.25">
      <c r="C671" s="95">
        <v>43707</v>
      </c>
      <c r="D671" s="95">
        <v>43738</v>
      </c>
      <c r="E671" s="91"/>
      <c r="F671" s="91">
        <v>9326</v>
      </c>
      <c r="G671" s="91" t="s">
        <v>78</v>
      </c>
      <c r="H671" s="96" t="s">
        <v>1212</v>
      </c>
      <c r="I671" s="97">
        <v>41006850</v>
      </c>
      <c r="J671" s="91" t="s">
        <v>25</v>
      </c>
      <c r="K671" s="94">
        <v>1284.33</v>
      </c>
      <c r="L671" s="104">
        <f t="shared" si="99"/>
        <v>9</v>
      </c>
      <c r="M671" s="105" t="str">
        <f t="shared" si="95"/>
        <v>T3</v>
      </c>
      <c r="N671" s="93">
        <f t="shared" si="100"/>
        <v>31</v>
      </c>
      <c r="O671" s="106">
        <f t="shared" si="101"/>
        <v>39814.229999999996</v>
      </c>
      <c r="P671" s="93" t="str">
        <f t="shared" si="102"/>
        <v>Fora Periode Legal</v>
      </c>
      <c r="Q671" s="93" t="str">
        <f t="shared" si="96"/>
        <v>T3 - Fora Periode Legal</v>
      </c>
      <c r="R671" s="93" t="str">
        <f t="shared" si="97"/>
        <v>T3 - Import Total</v>
      </c>
      <c r="S671" s="110">
        <f t="shared" si="98"/>
        <v>0.19093092458871494</v>
      </c>
      <c r="T671" s="107">
        <f t="shared" si="103"/>
        <v>1</v>
      </c>
      <c r="V671" s="91"/>
      <c r="W671" s="91"/>
      <c r="X671" s="91"/>
      <c r="Y671" s="91"/>
      <c r="Z671" s="91"/>
      <c r="AA671" s="91"/>
    </row>
    <row r="672" spans="3:27" x14ac:dyDescent="0.25">
      <c r="C672" s="95">
        <v>43707</v>
      </c>
      <c r="D672" s="95">
        <v>43738</v>
      </c>
      <c r="E672" s="91"/>
      <c r="F672" s="91">
        <v>9327</v>
      </c>
      <c r="G672" s="91" t="s">
        <v>62</v>
      </c>
      <c r="H672" s="96" t="s">
        <v>1213</v>
      </c>
      <c r="I672" s="97">
        <v>40000100</v>
      </c>
      <c r="J672" s="91" t="s">
        <v>16</v>
      </c>
      <c r="K672" s="94">
        <v>22.07</v>
      </c>
      <c r="L672" s="104">
        <f t="shared" si="99"/>
        <v>9</v>
      </c>
      <c r="M672" s="105" t="str">
        <f t="shared" si="95"/>
        <v>T3</v>
      </c>
      <c r="N672" s="93">
        <f t="shared" si="100"/>
        <v>31</v>
      </c>
      <c r="O672" s="106">
        <f t="shared" si="101"/>
        <v>684.17</v>
      </c>
      <c r="P672" s="93" t="str">
        <f t="shared" si="102"/>
        <v>Fora Periode Legal</v>
      </c>
      <c r="Q672" s="93" t="str">
        <f t="shared" si="96"/>
        <v>T3 - Fora Periode Legal</v>
      </c>
      <c r="R672" s="93" t="str">
        <f t="shared" si="97"/>
        <v>T3 - Import Total</v>
      </c>
      <c r="S672" s="110">
        <f t="shared" si="98"/>
        <v>3.2809679020757432E-3</v>
      </c>
      <c r="T672" s="107">
        <f t="shared" si="103"/>
        <v>1</v>
      </c>
      <c r="V672" s="91"/>
      <c r="W672" s="91"/>
      <c r="X672" s="91"/>
      <c r="Y672" s="91"/>
      <c r="Z672" s="91"/>
      <c r="AA672" s="91"/>
    </row>
    <row r="673" spans="3:27" x14ac:dyDescent="0.25">
      <c r="C673" s="95">
        <v>43707</v>
      </c>
      <c r="D673" s="95">
        <v>43738</v>
      </c>
      <c r="E673" s="91"/>
      <c r="F673" s="91">
        <v>9330</v>
      </c>
      <c r="G673" s="91" t="s">
        <v>69</v>
      </c>
      <c r="H673" s="96" t="s">
        <v>1214</v>
      </c>
      <c r="I673" s="97">
        <v>41002375</v>
      </c>
      <c r="J673" s="91" t="s">
        <v>32</v>
      </c>
      <c r="K673" s="94">
        <v>69.819999999999993</v>
      </c>
      <c r="L673" s="104">
        <f t="shared" si="99"/>
        <v>9</v>
      </c>
      <c r="M673" s="105" t="str">
        <f t="shared" si="95"/>
        <v>T3</v>
      </c>
      <c r="N673" s="93">
        <f t="shared" si="100"/>
        <v>31</v>
      </c>
      <c r="O673" s="106">
        <f t="shared" si="101"/>
        <v>2164.4199999999996</v>
      </c>
      <c r="P673" s="93" t="str">
        <f t="shared" si="102"/>
        <v>Fora Periode Legal</v>
      </c>
      <c r="Q673" s="93" t="str">
        <f t="shared" si="96"/>
        <v>T3 - Fora Periode Legal</v>
      </c>
      <c r="R673" s="93" t="str">
        <f t="shared" si="97"/>
        <v>T3 - Import Total</v>
      </c>
      <c r="S673" s="110">
        <f t="shared" si="98"/>
        <v>1.0379573127454843E-2</v>
      </c>
      <c r="T673" s="107">
        <f t="shared" si="103"/>
        <v>1</v>
      </c>
      <c r="V673" s="91"/>
      <c r="W673" s="91"/>
      <c r="X673" s="91"/>
      <c r="Y673" s="91"/>
      <c r="Z673" s="91"/>
      <c r="AA673" s="91"/>
    </row>
    <row r="674" spans="3:27" x14ac:dyDescent="0.25">
      <c r="C674" s="95">
        <v>43707</v>
      </c>
      <c r="D674" s="95">
        <v>43738</v>
      </c>
      <c r="E674" s="91"/>
      <c r="F674" s="91">
        <v>9333</v>
      </c>
      <c r="G674" s="91" t="s">
        <v>66</v>
      </c>
      <c r="H674" s="96" t="s">
        <v>1215</v>
      </c>
      <c r="I674" s="97">
        <v>40001750</v>
      </c>
      <c r="J674" s="91" t="s">
        <v>46</v>
      </c>
      <c r="K674" s="94">
        <v>39.979999999999997</v>
      </c>
      <c r="L674" s="104">
        <f t="shared" si="99"/>
        <v>9</v>
      </c>
      <c r="M674" s="105" t="str">
        <f t="shared" si="95"/>
        <v>T3</v>
      </c>
      <c r="N674" s="93">
        <f t="shared" si="100"/>
        <v>31</v>
      </c>
      <c r="O674" s="106">
        <f t="shared" si="101"/>
        <v>1239.3799999999999</v>
      </c>
      <c r="P674" s="93" t="str">
        <f t="shared" si="102"/>
        <v>Fora Periode Legal</v>
      </c>
      <c r="Q674" s="93" t="str">
        <f t="shared" si="96"/>
        <v>T3 - Fora Periode Legal</v>
      </c>
      <c r="R674" s="93" t="str">
        <f t="shared" si="97"/>
        <v>T3 - Import Total</v>
      </c>
      <c r="S674" s="110">
        <f t="shared" si="98"/>
        <v>5.9435023436786687E-3</v>
      </c>
      <c r="T674" s="107">
        <f t="shared" si="103"/>
        <v>1</v>
      </c>
      <c r="V674" s="91"/>
      <c r="W674" s="91"/>
      <c r="X674" s="91"/>
      <c r="Y674" s="91"/>
      <c r="Z674" s="91"/>
      <c r="AA674" s="91"/>
    </row>
    <row r="675" spans="3:27" x14ac:dyDescent="0.25">
      <c r="C675" s="95">
        <v>43707</v>
      </c>
      <c r="D675" s="95">
        <v>43738</v>
      </c>
      <c r="E675" s="91"/>
      <c r="F675" s="91">
        <v>9336</v>
      </c>
      <c r="G675" s="91" t="s">
        <v>1216</v>
      </c>
      <c r="H675" s="96" t="s">
        <v>1217</v>
      </c>
      <c r="I675" s="97">
        <v>41005945</v>
      </c>
      <c r="J675" s="91" t="s">
        <v>1218</v>
      </c>
      <c r="K675" s="94">
        <v>287.98</v>
      </c>
      <c r="L675" s="104">
        <f t="shared" si="99"/>
        <v>9</v>
      </c>
      <c r="M675" s="105" t="str">
        <f t="shared" si="95"/>
        <v>T3</v>
      </c>
      <c r="N675" s="93">
        <f t="shared" si="100"/>
        <v>31</v>
      </c>
      <c r="O675" s="106">
        <f t="shared" si="101"/>
        <v>8927.380000000001</v>
      </c>
      <c r="P675" s="93" t="str">
        <f t="shared" si="102"/>
        <v>Fora Periode Legal</v>
      </c>
      <c r="Q675" s="93" t="str">
        <f t="shared" si="96"/>
        <v>T3 - Fora Periode Legal</v>
      </c>
      <c r="R675" s="93" t="str">
        <f t="shared" si="97"/>
        <v>T3 - Import Total</v>
      </c>
      <c r="S675" s="110">
        <f t="shared" si="98"/>
        <v>4.2811650948788971E-2</v>
      </c>
      <c r="T675" s="107">
        <f t="shared" si="103"/>
        <v>1</v>
      </c>
      <c r="V675" s="91"/>
      <c r="W675" s="91"/>
      <c r="X675" s="91"/>
      <c r="Y675" s="91"/>
      <c r="Z675" s="91"/>
      <c r="AA675" s="91"/>
    </row>
    <row r="676" spans="3:27" x14ac:dyDescent="0.25">
      <c r="C676" s="95">
        <v>43615</v>
      </c>
      <c r="D676" s="95">
        <v>43647</v>
      </c>
      <c r="E676" s="91"/>
      <c r="F676" s="91">
        <v>6343</v>
      </c>
      <c r="G676" s="91" t="s">
        <v>1181</v>
      </c>
      <c r="H676" s="96" t="s">
        <v>1219</v>
      </c>
      <c r="I676" s="97">
        <v>41002503</v>
      </c>
      <c r="J676" s="91" t="s">
        <v>1000</v>
      </c>
      <c r="K676" s="94">
        <v>5511.55</v>
      </c>
      <c r="L676" s="104">
        <f t="shared" si="99"/>
        <v>7</v>
      </c>
      <c r="M676" s="105" t="str">
        <f t="shared" si="95"/>
        <v>T3</v>
      </c>
      <c r="N676" s="93">
        <f t="shared" si="100"/>
        <v>32</v>
      </c>
      <c r="O676" s="106">
        <f t="shared" si="101"/>
        <v>176369.6</v>
      </c>
      <c r="P676" s="93" t="str">
        <f t="shared" si="102"/>
        <v>Fora Periode Legal</v>
      </c>
      <c r="Q676" s="93" t="str">
        <f t="shared" si="96"/>
        <v>T3 - Fora Periode Legal</v>
      </c>
      <c r="R676" s="93" t="str">
        <f t="shared" si="97"/>
        <v>T3 - Import Total</v>
      </c>
      <c r="S676" s="110">
        <f t="shared" si="98"/>
        <v>0.84578832234961787</v>
      </c>
      <c r="T676" s="107">
        <f t="shared" si="103"/>
        <v>1</v>
      </c>
      <c r="V676" s="91"/>
      <c r="W676" s="91"/>
      <c r="X676" s="91"/>
      <c r="Y676" s="91"/>
      <c r="Z676" s="91"/>
      <c r="AA676" s="91"/>
    </row>
    <row r="677" spans="3:27" x14ac:dyDescent="0.25">
      <c r="C677" s="95">
        <v>43615</v>
      </c>
      <c r="D677" s="95">
        <v>43647</v>
      </c>
      <c r="E677" s="91"/>
      <c r="F677" s="91">
        <v>6346</v>
      </c>
      <c r="G677" s="91" t="s">
        <v>62</v>
      </c>
      <c r="H677" s="96" t="s">
        <v>1220</v>
      </c>
      <c r="I677" s="97">
        <v>40000100</v>
      </c>
      <c r="J677" s="91" t="s">
        <v>16</v>
      </c>
      <c r="K677" s="94">
        <v>148.84</v>
      </c>
      <c r="L677" s="104">
        <f t="shared" si="99"/>
        <v>7</v>
      </c>
      <c r="M677" s="105" t="str">
        <f t="shared" si="95"/>
        <v>T3</v>
      </c>
      <c r="N677" s="93">
        <f t="shared" si="100"/>
        <v>32</v>
      </c>
      <c r="O677" s="106">
        <f t="shared" si="101"/>
        <v>4762.88</v>
      </c>
      <c r="P677" s="93" t="str">
        <f t="shared" si="102"/>
        <v>Fora Periode Legal</v>
      </c>
      <c r="Q677" s="93" t="str">
        <f t="shared" si="96"/>
        <v>T3 - Fora Periode Legal</v>
      </c>
      <c r="R677" s="93" t="str">
        <f t="shared" si="97"/>
        <v>T3 - Import Total</v>
      </c>
      <c r="S677" s="110">
        <f t="shared" si="98"/>
        <v>2.284060453021693E-2</v>
      </c>
      <c r="T677" s="107">
        <f t="shared" si="103"/>
        <v>1</v>
      </c>
      <c r="V677" s="91"/>
      <c r="W677" s="91"/>
      <c r="X677" s="91"/>
      <c r="Y677" s="91"/>
      <c r="Z677" s="91"/>
      <c r="AA677" s="91"/>
    </row>
    <row r="678" spans="3:27" x14ac:dyDescent="0.25">
      <c r="C678" s="95">
        <v>43615</v>
      </c>
      <c r="D678" s="95">
        <v>43647</v>
      </c>
      <c r="E678" s="91"/>
      <c r="F678" s="91">
        <v>6347</v>
      </c>
      <c r="G678" s="91" t="s">
        <v>69</v>
      </c>
      <c r="H678" s="96" t="s">
        <v>1221</v>
      </c>
      <c r="I678" s="97">
        <v>41002375</v>
      </c>
      <c r="J678" s="91" t="s">
        <v>32</v>
      </c>
      <c r="K678" s="94">
        <v>121.7</v>
      </c>
      <c r="L678" s="104">
        <f t="shared" si="99"/>
        <v>7</v>
      </c>
      <c r="M678" s="105" t="str">
        <f t="shared" si="95"/>
        <v>T3</v>
      </c>
      <c r="N678" s="93">
        <f t="shared" si="100"/>
        <v>32</v>
      </c>
      <c r="O678" s="106">
        <f t="shared" si="101"/>
        <v>3894.4</v>
      </c>
      <c r="P678" s="93" t="str">
        <f t="shared" si="102"/>
        <v>Fora Periode Legal</v>
      </c>
      <c r="Q678" s="93" t="str">
        <f t="shared" si="96"/>
        <v>T3 - Fora Periode Legal</v>
      </c>
      <c r="R678" s="93" t="str">
        <f t="shared" si="97"/>
        <v>T3 - Import Total</v>
      </c>
      <c r="S678" s="110">
        <f t="shared" si="98"/>
        <v>1.8675769761672938E-2</v>
      </c>
      <c r="T678" s="107">
        <f t="shared" si="103"/>
        <v>1</v>
      </c>
      <c r="V678" s="91"/>
      <c r="W678" s="91"/>
      <c r="X678" s="91"/>
      <c r="Y678" s="91"/>
      <c r="Z678" s="91"/>
      <c r="AA678" s="91"/>
    </row>
    <row r="679" spans="3:27" x14ac:dyDescent="0.25">
      <c r="C679" s="95">
        <v>43615</v>
      </c>
      <c r="D679" s="95">
        <v>43647</v>
      </c>
      <c r="E679" s="91"/>
      <c r="F679" s="91">
        <v>6354</v>
      </c>
      <c r="G679" s="91" t="s">
        <v>187</v>
      </c>
      <c r="H679" s="96" t="s">
        <v>1222</v>
      </c>
      <c r="I679" s="97">
        <v>40002919</v>
      </c>
      <c r="J679" s="91" t="s">
        <v>186</v>
      </c>
      <c r="K679" s="94">
        <v>417.5</v>
      </c>
      <c r="L679" s="104">
        <f t="shared" si="99"/>
        <v>7</v>
      </c>
      <c r="M679" s="105" t="str">
        <f t="shared" si="95"/>
        <v>T3</v>
      </c>
      <c r="N679" s="93">
        <f t="shared" si="100"/>
        <v>32</v>
      </c>
      <c r="O679" s="106">
        <f t="shared" si="101"/>
        <v>13360</v>
      </c>
      <c r="P679" s="93" t="str">
        <f t="shared" si="102"/>
        <v>Fora Periode Legal</v>
      </c>
      <c r="Q679" s="93" t="str">
        <f t="shared" si="96"/>
        <v>T3 - Fora Periode Legal</v>
      </c>
      <c r="R679" s="93" t="str">
        <f t="shared" si="97"/>
        <v>T3 - Import Total</v>
      </c>
      <c r="S679" s="110">
        <f t="shared" si="98"/>
        <v>6.406847884550905E-2</v>
      </c>
      <c r="T679" s="107">
        <f t="shared" si="103"/>
        <v>1</v>
      </c>
      <c r="V679" s="91"/>
      <c r="W679" s="91"/>
      <c r="X679" s="91"/>
      <c r="Y679" s="91"/>
      <c r="Z679" s="91"/>
      <c r="AA679" s="91"/>
    </row>
    <row r="680" spans="3:27" x14ac:dyDescent="0.25">
      <c r="C680" s="95">
        <v>43615</v>
      </c>
      <c r="D680" s="95">
        <v>43647</v>
      </c>
      <c r="E680" s="91"/>
      <c r="F680" s="91">
        <v>6359</v>
      </c>
      <c r="G680" s="91" t="s">
        <v>73</v>
      </c>
      <c r="H680" s="96" t="s">
        <v>1223</v>
      </c>
      <c r="I680" s="97">
        <v>41002908</v>
      </c>
      <c r="J680" s="91" t="s">
        <v>41</v>
      </c>
      <c r="K680" s="94">
        <v>907.5</v>
      </c>
      <c r="L680" s="104">
        <f t="shared" si="99"/>
        <v>7</v>
      </c>
      <c r="M680" s="105" t="str">
        <f t="shared" si="95"/>
        <v>T3</v>
      </c>
      <c r="N680" s="93">
        <f t="shared" si="100"/>
        <v>32</v>
      </c>
      <c r="O680" s="106">
        <f t="shared" si="101"/>
        <v>29040</v>
      </c>
      <c r="P680" s="93" t="str">
        <f t="shared" si="102"/>
        <v>Fora Periode Legal</v>
      </c>
      <c r="Q680" s="93" t="str">
        <f t="shared" si="96"/>
        <v>T3 - Fora Periode Legal</v>
      </c>
      <c r="R680" s="93" t="str">
        <f t="shared" si="97"/>
        <v>T3 - Import Total</v>
      </c>
      <c r="S680" s="110">
        <f t="shared" si="98"/>
        <v>0.13926262168215442</v>
      </c>
      <c r="T680" s="107">
        <f t="shared" si="103"/>
        <v>1</v>
      </c>
      <c r="V680" s="91"/>
      <c r="W680" s="91"/>
      <c r="X680" s="91"/>
      <c r="Y680" s="91"/>
      <c r="Z680" s="91"/>
      <c r="AA680" s="91"/>
    </row>
    <row r="681" spans="3:27" x14ac:dyDescent="0.25">
      <c r="C681" s="95">
        <v>43615</v>
      </c>
      <c r="D681" s="95">
        <v>43647</v>
      </c>
      <c r="E681" s="91"/>
      <c r="F681" s="91">
        <v>6360</v>
      </c>
      <c r="G681" s="91" t="s">
        <v>122</v>
      </c>
      <c r="H681" s="96" t="s">
        <v>1224</v>
      </c>
      <c r="I681" s="97">
        <v>40001800</v>
      </c>
      <c r="J681" s="91" t="s">
        <v>99</v>
      </c>
      <c r="K681" s="94">
        <v>4022.1</v>
      </c>
      <c r="L681" s="104">
        <f t="shared" si="99"/>
        <v>7</v>
      </c>
      <c r="M681" s="105" t="str">
        <f t="shared" si="95"/>
        <v>T3</v>
      </c>
      <c r="N681" s="93">
        <f t="shared" si="100"/>
        <v>32</v>
      </c>
      <c r="O681" s="106">
        <f t="shared" si="101"/>
        <v>128707.2</v>
      </c>
      <c r="P681" s="93" t="str">
        <f t="shared" si="102"/>
        <v>Fora Periode Legal</v>
      </c>
      <c r="Q681" s="93" t="str">
        <f t="shared" si="96"/>
        <v>T3 - Fora Periode Legal</v>
      </c>
      <c r="R681" s="93" t="str">
        <f t="shared" si="97"/>
        <v>T3 - Import Total</v>
      </c>
      <c r="S681" s="110">
        <f t="shared" si="98"/>
        <v>0.61722114674136996</v>
      </c>
      <c r="T681" s="107">
        <f t="shared" si="103"/>
        <v>1</v>
      </c>
      <c r="V681" s="91"/>
      <c r="W681" s="91"/>
      <c r="X681" s="91"/>
      <c r="Y681" s="91"/>
      <c r="Z681" s="91"/>
      <c r="AA681" s="91"/>
    </row>
    <row r="682" spans="3:27" x14ac:dyDescent="0.25">
      <c r="C682" s="95">
        <v>43630</v>
      </c>
      <c r="D682" s="95">
        <v>43662</v>
      </c>
      <c r="E682" s="91">
        <v>2566</v>
      </c>
      <c r="F682" s="91">
        <v>7262</v>
      </c>
      <c r="G682" s="91" t="s">
        <v>102</v>
      </c>
      <c r="H682" s="96" t="s">
        <v>1225</v>
      </c>
      <c r="I682" s="97">
        <v>41001249</v>
      </c>
      <c r="J682" s="91" t="s">
        <v>19</v>
      </c>
      <c r="K682" s="94">
        <v>533.39</v>
      </c>
      <c r="L682" s="104">
        <f t="shared" si="99"/>
        <v>7</v>
      </c>
      <c r="M682" s="105" t="str">
        <f t="shared" si="95"/>
        <v>T3</v>
      </c>
      <c r="N682" s="93">
        <f t="shared" si="100"/>
        <v>32</v>
      </c>
      <c r="O682" s="106">
        <f t="shared" si="101"/>
        <v>17068.48</v>
      </c>
      <c r="P682" s="93" t="str">
        <f t="shared" si="102"/>
        <v>Fora Periode Legal</v>
      </c>
      <c r="Q682" s="93" t="str">
        <f t="shared" si="96"/>
        <v>T3 - Fora Periode Legal</v>
      </c>
      <c r="R682" s="93" t="str">
        <f t="shared" si="97"/>
        <v>T3 - Import Total</v>
      </c>
      <c r="S682" s="110">
        <f t="shared" si="98"/>
        <v>8.1852660913547481E-2</v>
      </c>
      <c r="T682" s="107">
        <f t="shared" si="103"/>
        <v>1</v>
      </c>
      <c r="V682" s="91"/>
      <c r="W682" s="91"/>
      <c r="X682" s="91"/>
      <c r="Y682" s="91"/>
      <c r="Z682" s="91"/>
      <c r="AA682" s="91"/>
    </row>
    <row r="683" spans="3:27" x14ac:dyDescent="0.25">
      <c r="C683" s="95">
        <v>43644</v>
      </c>
      <c r="D683" s="95">
        <v>43676</v>
      </c>
      <c r="E683" s="91"/>
      <c r="F683" s="91">
        <v>7481</v>
      </c>
      <c r="G683" s="91" t="s">
        <v>101</v>
      </c>
      <c r="H683" s="96" t="s">
        <v>1226</v>
      </c>
      <c r="I683" s="97">
        <v>40008658</v>
      </c>
      <c r="J683" s="91" t="s">
        <v>96</v>
      </c>
      <c r="K683" s="94">
        <v>2778.61</v>
      </c>
      <c r="L683" s="104">
        <f t="shared" si="99"/>
        <v>7</v>
      </c>
      <c r="M683" s="105" t="str">
        <f t="shared" si="95"/>
        <v>T3</v>
      </c>
      <c r="N683" s="93">
        <f t="shared" si="100"/>
        <v>32</v>
      </c>
      <c r="O683" s="106">
        <f t="shared" si="101"/>
        <v>88915.520000000004</v>
      </c>
      <c r="P683" s="93" t="str">
        <f t="shared" si="102"/>
        <v>Fora Periode Legal</v>
      </c>
      <c r="Q683" s="93" t="str">
        <f t="shared" si="96"/>
        <v>T3 - Fora Periode Legal</v>
      </c>
      <c r="R683" s="93" t="str">
        <f t="shared" si="97"/>
        <v>T3 - Import Total</v>
      </c>
      <c r="S683" s="110">
        <f t="shared" si="98"/>
        <v>0.42639836168843098</v>
      </c>
      <c r="T683" s="107">
        <f t="shared" si="103"/>
        <v>1</v>
      </c>
      <c r="V683" s="91"/>
      <c r="W683" s="91"/>
      <c r="X683" s="91"/>
      <c r="Y683" s="91"/>
      <c r="Z683" s="91"/>
      <c r="AA683" s="91"/>
    </row>
    <row r="684" spans="3:27" x14ac:dyDescent="0.25">
      <c r="C684" s="95">
        <v>43644</v>
      </c>
      <c r="D684" s="95">
        <v>43676</v>
      </c>
      <c r="E684" s="91"/>
      <c r="F684" s="91">
        <v>7483</v>
      </c>
      <c r="G684" s="91" t="s">
        <v>69</v>
      </c>
      <c r="H684" s="96" t="s">
        <v>1227</v>
      </c>
      <c r="I684" s="97">
        <v>41002375</v>
      </c>
      <c r="J684" s="91" t="s">
        <v>32</v>
      </c>
      <c r="K684" s="94">
        <v>78.48</v>
      </c>
      <c r="L684" s="104">
        <f t="shared" si="99"/>
        <v>7</v>
      </c>
      <c r="M684" s="105" t="str">
        <f t="shared" si="95"/>
        <v>T3</v>
      </c>
      <c r="N684" s="93">
        <f t="shared" si="100"/>
        <v>32</v>
      </c>
      <c r="O684" s="106">
        <f t="shared" si="101"/>
        <v>2511.36</v>
      </c>
      <c r="P684" s="93" t="str">
        <f t="shared" si="102"/>
        <v>Fora Periode Legal</v>
      </c>
      <c r="Q684" s="93" t="str">
        <f t="shared" si="96"/>
        <v>T3 - Fora Periode Legal</v>
      </c>
      <c r="R684" s="93" t="str">
        <f t="shared" si="97"/>
        <v>T3 - Import Total</v>
      </c>
      <c r="S684" s="110">
        <f t="shared" si="98"/>
        <v>1.2043339448612097E-2</v>
      </c>
      <c r="T684" s="107">
        <f t="shared" si="103"/>
        <v>1</v>
      </c>
      <c r="V684" s="91"/>
      <c r="W684" s="91"/>
      <c r="X684" s="91"/>
      <c r="Y684" s="91"/>
      <c r="Z684" s="91"/>
      <c r="AA684" s="91"/>
    </row>
    <row r="685" spans="3:27" x14ac:dyDescent="0.25">
      <c r="C685" s="95">
        <v>43644</v>
      </c>
      <c r="D685" s="95">
        <v>43676</v>
      </c>
      <c r="E685" s="91"/>
      <c r="F685" s="91">
        <v>7489</v>
      </c>
      <c r="G685" s="91" t="s">
        <v>1228</v>
      </c>
      <c r="H685" s="96" t="s">
        <v>1229</v>
      </c>
      <c r="I685" s="97">
        <v>41008110</v>
      </c>
      <c r="J685" s="91" t="s">
        <v>856</v>
      </c>
      <c r="K685" s="94">
        <v>62.92</v>
      </c>
      <c r="L685" s="104">
        <f t="shared" si="99"/>
        <v>7</v>
      </c>
      <c r="M685" s="105" t="str">
        <f t="shared" si="95"/>
        <v>T3</v>
      </c>
      <c r="N685" s="93">
        <f t="shared" si="100"/>
        <v>32</v>
      </c>
      <c r="O685" s="106">
        <f t="shared" si="101"/>
        <v>2013.44</v>
      </c>
      <c r="P685" s="93" t="str">
        <f t="shared" si="102"/>
        <v>Fora Periode Legal</v>
      </c>
      <c r="Q685" s="93" t="str">
        <f t="shared" si="96"/>
        <v>T3 - Fora Periode Legal</v>
      </c>
      <c r="R685" s="93" t="str">
        <f t="shared" si="97"/>
        <v>T3 - Import Total</v>
      </c>
      <c r="S685" s="110">
        <f t="shared" si="98"/>
        <v>9.6555417699627066E-3</v>
      </c>
      <c r="T685" s="107">
        <f t="shared" si="103"/>
        <v>1</v>
      </c>
      <c r="V685" s="91"/>
      <c r="W685" s="91"/>
      <c r="X685" s="91"/>
      <c r="Y685" s="91"/>
      <c r="Z685" s="91"/>
      <c r="AA685" s="91"/>
    </row>
    <row r="686" spans="3:27" x14ac:dyDescent="0.25">
      <c r="C686" s="95">
        <v>43644</v>
      </c>
      <c r="D686" s="95">
        <v>43676</v>
      </c>
      <c r="E686" s="91"/>
      <c r="F686" s="91">
        <v>7491</v>
      </c>
      <c r="G686" s="91" t="s">
        <v>98</v>
      </c>
      <c r="H686" s="96" t="s">
        <v>1230</v>
      </c>
      <c r="I686" s="97">
        <v>40000308</v>
      </c>
      <c r="J686" s="91" t="s">
        <v>95</v>
      </c>
      <c r="K686" s="94">
        <v>590.42999999999995</v>
      </c>
      <c r="L686" s="104">
        <f t="shared" si="99"/>
        <v>7</v>
      </c>
      <c r="M686" s="105" t="str">
        <f t="shared" si="95"/>
        <v>T3</v>
      </c>
      <c r="N686" s="93">
        <f t="shared" si="100"/>
        <v>32</v>
      </c>
      <c r="O686" s="106">
        <f t="shared" si="101"/>
        <v>18893.759999999998</v>
      </c>
      <c r="P686" s="93" t="str">
        <f t="shared" si="102"/>
        <v>Fora Periode Legal</v>
      </c>
      <c r="Q686" s="93" t="str">
        <f t="shared" si="96"/>
        <v>T3 - Fora Periode Legal</v>
      </c>
      <c r="R686" s="93" t="str">
        <f t="shared" si="97"/>
        <v>T3 - Import Total</v>
      </c>
      <c r="S686" s="110">
        <f t="shared" si="98"/>
        <v>9.0605872969470438E-2</v>
      </c>
      <c r="T686" s="107">
        <f t="shared" si="103"/>
        <v>1</v>
      </c>
      <c r="V686" s="91"/>
      <c r="W686" s="91"/>
      <c r="X686" s="91"/>
      <c r="Y686" s="91"/>
      <c r="Z686" s="91"/>
      <c r="AA686" s="91"/>
    </row>
    <row r="687" spans="3:27" x14ac:dyDescent="0.25">
      <c r="C687" s="95">
        <v>43644</v>
      </c>
      <c r="D687" s="95">
        <v>43676</v>
      </c>
      <c r="E687" s="91"/>
      <c r="F687" s="91">
        <v>7495</v>
      </c>
      <c r="G687" s="91" t="s">
        <v>65</v>
      </c>
      <c r="H687" s="96" t="s">
        <v>1231</v>
      </c>
      <c r="I687" s="97">
        <v>40001550</v>
      </c>
      <c r="J687" s="91" t="s">
        <v>21</v>
      </c>
      <c r="K687" s="94">
        <v>62.66</v>
      </c>
      <c r="L687" s="104">
        <f t="shared" si="99"/>
        <v>7</v>
      </c>
      <c r="M687" s="105" t="str">
        <f t="shared" si="95"/>
        <v>T3</v>
      </c>
      <c r="N687" s="93">
        <f t="shared" si="100"/>
        <v>32</v>
      </c>
      <c r="O687" s="106">
        <f t="shared" si="101"/>
        <v>2005.12</v>
      </c>
      <c r="P687" s="93" t="str">
        <f t="shared" si="102"/>
        <v>Fora Periode Legal</v>
      </c>
      <c r="Q687" s="93" t="str">
        <f t="shared" si="96"/>
        <v>T3 - Fora Periode Legal</v>
      </c>
      <c r="R687" s="93" t="str">
        <f t="shared" si="97"/>
        <v>T3 - Import Total</v>
      </c>
      <c r="S687" s="110">
        <f t="shared" si="98"/>
        <v>9.6156428370289745E-3</v>
      </c>
      <c r="T687" s="107">
        <f t="shared" si="103"/>
        <v>1</v>
      </c>
      <c r="V687" s="91"/>
      <c r="W687" s="91"/>
      <c r="X687" s="91"/>
      <c r="Y687" s="91"/>
      <c r="Z687" s="91"/>
      <c r="AA687" s="91"/>
    </row>
    <row r="688" spans="3:27" x14ac:dyDescent="0.25">
      <c r="C688" s="95">
        <v>43644</v>
      </c>
      <c r="D688" s="95">
        <v>43676</v>
      </c>
      <c r="E688" s="91"/>
      <c r="F688" s="91">
        <v>7496</v>
      </c>
      <c r="G688" s="91" t="s">
        <v>110</v>
      </c>
      <c r="H688" s="96" t="s">
        <v>1232</v>
      </c>
      <c r="I688" s="97">
        <v>41007555</v>
      </c>
      <c r="J688" s="91" t="s">
        <v>111</v>
      </c>
      <c r="K688" s="94">
        <v>535.73</v>
      </c>
      <c r="L688" s="104">
        <f t="shared" si="99"/>
        <v>7</v>
      </c>
      <c r="M688" s="105" t="str">
        <f t="shared" si="95"/>
        <v>T3</v>
      </c>
      <c r="N688" s="93">
        <f t="shared" si="100"/>
        <v>32</v>
      </c>
      <c r="O688" s="106">
        <f t="shared" si="101"/>
        <v>17143.36</v>
      </c>
      <c r="P688" s="93" t="str">
        <f t="shared" si="102"/>
        <v>Fora Periode Legal</v>
      </c>
      <c r="Q688" s="93" t="str">
        <f t="shared" si="96"/>
        <v>T3 - Fora Periode Legal</v>
      </c>
      <c r="R688" s="93" t="str">
        <f t="shared" si="97"/>
        <v>T3 - Import Total</v>
      </c>
      <c r="S688" s="110">
        <f t="shared" si="98"/>
        <v>8.2211751309951064E-2</v>
      </c>
      <c r="T688" s="107">
        <f t="shared" si="103"/>
        <v>1</v>
      </c>
      <c r="V688" s="91"/>
      <c r="W688" s="91"/>
      <c r="X688" s="91"/>
      <c r="Y688" s="91"/>
      <c r="Z688" s="91"/>
      <c r="AA688" s="91"/>
    </row>
    <row r="689" spans="3:27" x14ac:dyDescent="0.25">
      <c r="C689" s="95">
        <v>43677</v>
      </c>
      <c r="D689" s="95">
        <v>43709</v>
      </c>
      <c r="E689" s="91">
        <v>3157</v>
      </c>
      <c r="F689" s="91">
        <v>8792</v>
      </c>
      <c r="G689" s="91" t="s">
        <v>141</v>
      </c>
      <c r="H689" s="96" t="s">
        <v>1233</v>
      </c>
      <c r="I689" s="97">
        <v>41007660</v>
      </c>
      <c r="J689" s="91" t="s">
        <v>142</v>
      </c>
      <c r="K689" s="94">
        <v>13.12</v>
      </c>
      <c r="L689" s="104">
        <f t="shared" si="99"/>
        <v>9</v>
      </c>
      <c r="M689" s="105" t="str">
        <f t="shared" si="95"/>
        <v>T3</v>
      </c>
      <c r="N689" s="93">
        <f t="shared" si="100"/>
        <v>32</v>
      </c>
      <c r="O689" s="106">
        <f t="shared" si="101"/>
        <v>419.84</v>
      </c>
      <c r="P689" s="93" t="str">
        <f t="shared" si="102"/>
        <v>Fora Periode Legal</v>
      </c>
      <c r="Q689" s="93" t="str">
        <f t="shared" si="96"/>
        <v>T3 - Fora Periode Legal</v>
      </c>
      <c r="R689" s="93" t="str">
        <f t="shared" si="97"/>
        <v>T3 - Import Total</v>
      </c>
      <c r="S689" s="110">
        <f t="shared" si="98"/>
        <v>2.0133615388097693E-3</v>
      </c>
      <c r="T689" s="107">
        <f t="shared" si="103"/>
        <v>1</v>
      </c>
      <c r="V689" s="91"/>
      <c r="W689" s="91"/>
      <c r="X689" s="91"/>
      <c r="Y689" s="91"/>
      <c r="Z689" s="91"/>
      <c r="AA689" s="91"/>
    </row>
    <row r="690" spans="3:27" x14ac:dyDescent="0.25">
      <c r="C690" s="95">
        <v>43614</v>
      </c>
      <c r="D690" s="95">
        <v>43647</v>
      </c>
      <c r="E690" s="91"/>
      <c r="F690" s="91">
        <v>6356</v>
      </c>
      <c r="G690" s="91" t="s">
        <v>1228</v>
      </c>
      <c r="H690" s="96" t="s">
        <v>1234</v>
      </c>
      <c r="I690" s="97">
        <v>41008110</v>
      </c>
      <c r="J690" s="91" t="s">
        <v>856</v>
      </c>
      <c r="K690" s="94">
        <v>9946.2000000000007</v>
      </c>
      <c r="L690" s="104">
        <f t="shared" si="99"/>
        <v>7</v>
      </c>
      <c r="M690" s="105" t="str">
        <f t="shared" si="95"/>
        <v>T3</v>
      </c>
      <c r="N690" s="93">
        <f t="shared" si="100"/>
        <v>33</v>
      </c>
      <c r="O690" s="106">
        <f t="shared" si="101"/>
        <v>328224.60000000003</v>
      </c>
      <c r="P690" s="93" t="str">
        <f t="shared" si="102"/>
        <v>Fora Periode Legal</v>
      </c>
      <c r="Q690" s="93" t="str">
        <f t="shared" si="96"/>
        <v>T3 - Fora Periode Legal</v>
      </c>
      <c r="R690" s="93" t="str">
        <f t="shared" si="97"/>
        <v>T3 - Import Total</v>
      </c>
      <c r="S690" s="110">
        <f t="shared" si="98"/>
        <v>1.5740157815625504</v>
      </c>
      <c r="T690" s="107">
        <f t="shared" si="103"/>
        <v>1</v>
      </c>
      <c r="V690" s="91"/>
      <c r="W690" s="91"/>
      <c r="X690" s="91"/>
      <c r="Y690" s="91"/>
      <c r="Z690" s="91"/>
      <c r="AA690" s="91"/>
    </row>
    <row r="691" spans="3:27" x14ac:dyDescent="0.25">
      <c r="C691" s="95">
        <v>43614</v>
      </c>
      <c r="D691" s="95">
        <v>43647</v>
      </c>
      <c r="E691" s="91"/>
      <c r="F691" s="91">
        <v>6372</v>
      </c>
      <c r="G691" s="91" t="s">
        <v>76</v>
      </c>
      <c r="H691" s="96" t="s">
        <v>1235</v>
      </c>
      <c r="I691" s="97">
        <v>40002950</v>
      </c>
      <c r="J691" s="91" t="s">
        <v>22</v>
      </c>
      <c r="K691" s="94">
        <v>643.04999999999995</v>
      </c>
      <c r="L691" s="104">
        <f t="shared" si="99"/>
        <v>7</v>
      </c>
      <c r="M691" s="105" t="str">
        <f t="shared" si="95"/>
        <v>T3</v>
      </c>
      <c r="N691" s="93">
        <f t="shared" si="100"/>
        <v>33</v>
      </c>
      <c r="O691" s="106">
        <f t="shared" si="101"/>
        <v>21220.649999999998</v>
      </c>
      <c r="P691" s="93" t="str">
        <f t="shared" si="102"/>
        <v>Fora Periode Legal</v>
      </c>
      <c r="Q691" s="93" t="str">
        <f t="shared" si="96"/>
        <v>T3 - Fora Periode Legal</v>
      </c>
      <c r="R691" s="93" t="str">
        <f t="shared" si="97"/>
        <v>T3 - Import Total</v>
      </c>
      <c r="S691" s="110">
        <f t="shared" si="98"/>
        <v>0.10176457826444249</v>
      </c>
      <c r="T691" s="107">
        <f t="shared" si="103"/>
        <v>1</v>
      </c>
      <c r="V691" s="91"/>
      <c r="W691" s="91"/>
      <c r="X691" s="91"/>
      <c r="Y691" s="91"/>
      <c r="Z691" s="91"/>
      <c r="AA691" s="91"/>
    </row>
    <row r="692" spans="3:27" x14ac:dyDescent="0.25">
      <c r="C692" s="95">
        <v>43629</v>
      </c>
      <c r="D692" s="95">
        <v>43662</v>
      </c>
      <c r="E692" s="91"/>
      <c r="F692" s="91">
        <v>7265</v>
      </c>
      <c r="G692" s="91" t="s">
        <v>214</v>
      </c>
      <c r="H692" s="96" t="s">
        <v>1236</v>
      </c>
      <c r="I692" s="97">
        <v>41005450</v>
      </c>
      <c r="J692" s="91" t="s">
        <v>138</v>
      </c>
      <c r="K692" s="94">
        <v>79.88</v>
      </c>
      <c r="L692" s="104">
        <f t="shared" si="99"/>
        <v>7</v>
      </c>
      <c r="M692" s="105" t="str">
        <f t="shared" si="95"/>
        <v>T3</v>
      </c>
      <c r="N692" s="93">
        <f t="shared" si="100"/>
        <v>33</v>
      </c>
      <c r="O692" s="106">
        <f t="shared" si="101"/>
        <v>2636.04</v>
      </c>
      <c r="P692" s="93" t="str">
        <f t="shared" si="102"/>
        <v>Fora Periode Legal</v>
      </c>
      <c r="Q692" s="93" t="str">
        <f t="shared" si="96"/>
        <v>T3 - Fora Periode Legal</v>
      </c>
      <c r="R692" s="93" t="str">
        <f t="shared" si="97"/>
        <v>T3 - Import Total</v>
      </c>
      <c r="S692" s="110">
        <f t="shared" si="98"/>
        <v>1.2641247977239197E-2</v>
      </c>
      <c r="T692" s="107">
        <f t="shared" si="103"/>
        <v>1</v>
      </c>
      <c r="V692" s="91"/>
      <c r="W692" s="91"/>
      <c r="X692" s="91"/>
      <c r="Y692" s="91"/>
      <c r="Z692" s="91"/>
      <c r="AA692" s="91"/>
    </row>
    <row r="693" spans="3:27" x14ac:dyDescent="0.25">
      <c r="C693" s="95">
        <v>43629</v>
      </c>
      <c r="D693" s="95">
        <v>43662</v>
      </c>
      <c r="E693" s="91"/>
      <c r="F693" s="91">
        <v>7270</v>
      </c>
      <c r="G693" s="91" t="s">
        <v>1130</v>
      </c>
      <c r="H693" s="96" t="s">
        <v>1237</v>
      </c>
      <c r="I693" s="97">
        <v>41007532</v>
      </c>
      <c r="J693" s="91" t="s">
        <v>832</v>
      </c>
      <c r="K693" s="94">
        <v>748</v>
      </c>
      <c r="L693" s="104">
        <f t="shared" si="99"/>
        <v>7</v>
      </c>
      <c r="M693" s="105" t="str">
        <f t="shared" si="95"/>
        <v>T3</v>
      </c>
      <c r="N693" s="93">
        <f t="shared" si="100"/>
        <v>33</v>
      </c>
      <c r="O693" s="106">
        <f t="shared" si="101"/>
        <v>24684</v>
      </c>
      <c r="P693" s="93" t="str">
        <f t="shared" si="102"/>
        <v>Fora Periode Legal</v>
      </c>
      <c r="Q693" s="93" t="str">
        <f t="shared" si="96"/>
        <v>T3 - Fora Periode Legal</v>
      </c>
      <c r="R693" s="93" t="str">
        <f t="shared" si="97"/>
        <v>T3 - Import Total</v>
      </c>
      <c r="S693" s="110">
        <f t="shared" si="98"/>
        <v>0.11837322842983125</v>
      </c>
      <c r="T693" s="107">
        <f t="shared" si="103"/>
        <v>1</v>
      </c>
      <c r="V693" s="91"/>
      <c r="W693" s="91"/>
      <c r="X693" s="91"/>
      <c r="Y693" s="91"/>
      <c r="Z693" s="91"/>
      <c r="AA693" s="91"/>
    </row>
    <row r="694" spans="3:27" x14ac:dyDescent="0.25">
      <c r="C694" s="95">
        <v>43629</v>
      </c>
      <c r="D694" s="95">
        <v>43662</v>
      </c>
      <c r="E694" s="91"/>
      <c r="F694" s="91">
        <v>7274</v>
      </c>
      <c r="G694" s="91" t="s">
        <v>1181</v>
      </c>
      <c r="H694" s="96" t="s">
        <v>1238</v>
      </c>
      <c r="I694" s="97">
        <v>41002503</v>
      </c>
      <c r="J694" s="91" t="s">
        <v>1000</v>
      </c>
      <c r="K694" s="94">
        <v>8242.2800000000007</v>
      </c>
      <c r="L694" s="104">
        <f t="shared" si="99"/>
        <v>7</v>
      </c>
      <c r="M694" s="105" t="str">
        <f t="shared" si="95"/>
        <v>T3</v>
      </c>
      <c r="N694" s="93">
        <f t="shared" si="100"/>
        <v>33</v>
      </c>
      <c r="O694" s="106">
        <f t="shared" si="101"/>
        <v>271995.24000000005</v>
      </c>
      <c r="P694" s="93" t="str">
        <f t="shared" si="102"/>
        <v>Fora Periode Legal</v>
      </c>
      <c r="Q694" s="93" t="str">
        <f t="shared" si="96"/>
        <v>T3 - Fora Periode Legal</v>
      </c>
      <c r="R694" s="93" t="str">
        <f t="shared" si="97"/>
        <v>T3 - Import Total</v>
      </c>
      <c r="S694" s="110">
        <f t="shared" si="98"/>
        <v>1.3043653652708951</v>
      </c>
      <c r="T694" s="107">
        <f t="shared" si="103"/>
        <v>1</v>
      </c>
      <c r="V694" s="91"/>
      <c r="W694" s="91"/>
      <c r="X694" s="91"/>
      <c r="Y694" s="91"/>
      <c r="Z694" s="91"/>
      <c r="AA694" s="91"/>
    </row>
    <row r="695" spans="3:27" x14ac:dyDescent="0.25">
      <c r="C695" s="95">
        <v>43629</v>
      </c>
      <c r="D695" s="95">
        <v>43662</v>
      </c>
      <c r="E695" s="91"/>
      <c r="F695" s="91">
        <v>7282</v>
      </c>
      <c r="G695" s="91" t="s">
        <v>136</v>
      </c>
      <c r="H695" s="96" t="s">
        <v>1239</v>
      </c>
      <c r="I695" s="97">
        <v>41002915</v>
      </c>
      <c r="J695" s="91" t="s">
        <v>137</v>
      </c>
      <c r="K695" s="94">
        <v>492.86</v>
      </c>
      <c r="L695" s="104">
        <f t="shared" si="99"/>
        <v>7</v>
      </c>
      <c r="M695" s="105" t="str">
        <f t="shared" si="95"/>
        <v>T3</v>
      </c>
      <c r="N695" s="93">
        <f t="shared" si="100"/>
        <v>33</v>
      </c>
      <c r="O695" s="106">
        <f t="shared" si="101"/>
        <v>16264.380000000001</v>
      </c>
      <c r="P695" s="93" t="str">
        <f t="shared" si="102"/>
        <v>Fora Periode Legal</v>
      </c>
      <c r="Q695" s="93" t="str">
        <f t="shared" si="96"/>
        <v>T3 - Fora Periode Legal</v>
      </c>
      <c r="R695" s="93" t="str">
        <f t="shared" si="97"/>
        <v>T3 - Import Total</v>
      </c>
      <c r="S695" s="110">
        <f t="shared" si="98"/>
        <v>7.7996563320757523E-2</v>
      </c>
      <c r="T695" s="107">
        <f t="shared" si="103"/>
        <v>1</v>
      </c>
      <c r="V695" s="91"/>
      <c r="W695" s="91"/>
      <c r="X695" s="91"/>
      <c r="Y695" s="91"/>
      <c r="Z695" s="91"/>
      <c r="AA695" s="91"/>
    </row>
    <row r="696" spans="3:27" x14ac:dyDescent="0.25">
      <c r="C696" s="95">
        <v>43646</v>
      </c>
      <c r="D696" s="95">
        <v>43679</v>
      </c>
      <c r="E696" s="91"/>
      <c r="F696" s="91">
        <v>8094</v>
      </c>
      <c r="G696" s="91" t="s">
        <v>1157</v>
      </c>
      <c r="H696" s="96" t="s">
        <v>1158</v>
      </c>
      <c r="I696" s="97">
        <v>40037090</v>
      </c>
      <c r="J696" s="91" t="s">
        <v>858</v>
      </c>
      <c r="K696" s="94">
        <v>34.56</v>
      </c>
      <c r="L696" s="104">
        <f t="shared" si="99"/>
        <v>8</v>
      </c>
      <c r="M696" s="105" t="str">
        <f t="shared" si="95"/>
        <v>T3</v>
      </c>
      <c r="N696" s="93">
        <f t="shared" si="100"/>
        <v>33</v>
      </c>
      <c r="O696" s="106">
        <f t="shared" si="101"/>
        <v>1140.48</v>
      </c>
      <c r="P696" s="93" t="str">
        <f t="shared" si="102"/>
        <v>Fora Periode Legal</v>
      </c>
      <c r="Q696" s="93" t="str">
        <f t="shared" si="96"/>
        <v>T3 - Fora Periode Legal</v>
      </c>
      <c r="R696" s="93" t="str">
        <f t="shared" si="97"/>
        <v>T3 - Import Total</v>
      </c>
      <c r="S696" s="110">
        <f t="shared" si="98"/>
        <v>5.4692229606082459E-3</v>
      </c>
      <c r="T696" s="107">
        <f t="shared" si="103"/>
        <v>1</v>
      </c>
      <c r="V696" s="91"/>
      <c r="W696" s="91"/>
      <c r="X696" s="91"/>
      <c r="Y696" s="91"/>
      <c r="Z696" s="91"/>
      <c r="AA696" s="91"/>
    </row>
    <row r="697" spans="3:27" x14ac:dyDescent="0.25">
      <c r="C697" s="95">
        <v>43691</v>
      </c>
      <c r="D697" s="95">
        <v>43724</v>
      </c>
      <c r="E697" s="91"/>
      <c r="F697" s="91">
        <v>9026</v>
      </c>
      <c r="G697" s="91" t="s">
        <v>76</v>
      </c>
      <c r="H697" s="96" t="s">
        <v>1240</v>
      </c>
      <c r="I697" s="97">
        <v>40002950</v>
      </c>
      <c r="J697" s="91" t="s">
        <v>22</v>
      </c>
      <c r="K697" s="94">
        <v>157.30000000000001</v>
      </c>
      <c r="L697" s="104">
        <f t="shared" si="99"/>
        <v>9</v>
      </c>
      <c r="M697" s="105" t="str">
        <f t="shared" si="95"/>
        <v>T3</v>
      </c>
      <c r="N697" s="93">
        <f t="shared" si="100"/>
        <v>33</v>
      </c>
      <c r="O697" s="106">
        <f t="shared" si="101"/>
        <v>5190.9000000000005</v>
      </c>
      <c r="P697" s="93" t="str">
        <f t="shared" si="102"/>
        <v>Fora Periode Legal</v>
      </c>
      <c r="Q697" s="93" t="str">
        <f t="shared" si="96"/>
        <v>T3 - Fora Periode Legal</v>
      </c>
      <c r="R697" s="93" t="str">
        <f t="shared" si="97"/>
        <v>T3 - Import Total</v>
      </c>
      <c r="S697" s="110">
        <f t="shared" si="98"/>
        <v>2.4893193625685105E-2</v>
      </c>
      <c r="T697" s="107">
        <f t="shared" si="103"/>
        <v>1</v>
      </c>
      <c r="V697" s="91"/>
      <c r="W697" s="91"/>
      <c r="X697" s="91"/>
      <c r="Y697" s="91"/>
      <c r="Z697" s="91"/>
      <c r="AA697" s="91"/>
    </row>
    <row r="698" spans="3:27" x14ac:dyDescent="0.25">
      <c r="C698" s="95">
        <v>43705</v>
      </c>
      <c r="D698" s="95">
        <v>43738</v>
      </c>
      <c r="E698" s="91"/>
      <c r="F698" s="91">
        <v>9334</v>
      </c>
      <c r="G698" s="91" t="s">
        <v>72</v>
      </c>
      <c r="H698" s="96" t="s">
        <v>1241</v>
      </c>
      <c r="I698" s="97">
        <v>40002800</v>
      </c>
      <c r="J698" s="91" t="s">
        <v>37</v>
      </c>
      <c r="K698" s="94">
        <v>7.28</v>
      </c>
      <c r="L698" s="104">
        <f t="shared" si="99"/>
        <v>9</v>
      </c>
      <c r="M698" s="105" t="str">
        <f t="shared" si="95"/>
        <v>T3</v>
      </c>
      <c r="N698" s="93">
        <f t="shared" si="100"/>
        <v>33</v>
      </c>
      <c r="O698" s="106">
        <f t="shared" si="101"/>
        <v>240.24</v>
      </c>
      <c r="P698" s="93" t="str">
        <f t="shared" si="102"/>
        <v>Fora Periode Legal</v>
      </c>
      <c r="Q698" s="93" t="str">
        <f t="shared" si="96"/>
        <v>T3 - Fora Periode Legal</v>
      </c>
      <c r="R698" s="93" t="str">
        <f t="shared" si="97"/>
        <v>T3 - Import Total</v>
      </c>
      <c r="S698" s="110">
        <f t="shared" si="98"/>
        <v>1.1520816884614594E-3</v>
      </c>
      <c r="T698" s="107">
        <f t="shared" si="103"/>
        <v>1</v>
      </c>
      <c r="V698" s="91"/>
      <c r="W698" s="91"/>
      <c r="X698" s="91"/>
      <c r="Y698" s="91"/>
      <c r="Z698" s="91"/>
      <c r="AA698" s="91"/>
    </row>
    <row r="699" spans="3:27" x14ac:dyDescent="0.25">
      <c r="C699" s="95">
        <v>43613</v>
      </c>
      <c r="D699" s="95">
        <v>43647</v>
      </c>
      <c r="E699" s="91"/>
      <c r="F699" s="91">
        <v>6375</v>
      </c>
      <c r="G699" s="91" t="s">
        <v>146</v>
      </c>
      <c r="H699" s="96" t="s">
        <v>1242</v>
      </c>
      <c r="I699" s="97">
        <v>40001244</v>
      </c>
      <c r="J699" s="91" t="s">
        <v>147</v>
      </c>
      <c r="K699" s="94">
        <v>10633.48</v>
      </c>
      <c r="L699" s="104">
        <f t="shared" si="99"/>
        <v>7</v>
      </c>
      <c r="M699" s="105" t="str">
        <f t="shared" si="95"/>
        <v>T3</v>
      </c>
      <c r="N699" s="93">
        <f t="shared" si="100"/>
        <v>34</v>
      </c>
      <c r="O699" s="106">
        <f t="shared" si="101"/>
        <v>361538.32</v>
      </c>
      <c r="P699" s="93" t="str">
        <f t="shared" si="102"/>
        <v>Fora Periode Legal</v>
      </c>
      <c r="Q699" s="93" t="str">
        <f t="shared" si="96"/>
        <v>T3 - Fora Periode Legal</v>
      </c>
      <c r="R699" s="93" t="str">
        <f t="shared" si="97"/>
        <v>T3 - Import Total</v>
      </c>
      <c r="S699" s="110">
        <f t="shared" si="98"/>
        <v>1.7337732190689283</v>
      </c>
      <c r="T699" s="107">
        <f t="shared" si="103"/>
        <v>1</v>
      </c>
      <c r="V699" s="91"/>
      <c r="W699" s="91"/>
      <c r="X699" s="91"/>
      <c r="Y699" s="91"/>
      <c r="Z699" s="91"/>
      <c r="AA699" s="91"/>
    </row>
    <row r="700" spans="3:27" x14ac:dyDescent="0.25">
      <c r="C700" s="95">
        <v>43628</v>
      </c>
      <c r="D700" s="95">
        <v>43662</v>
      </c>
      <c r="E700" s="91"/>
      <c r="F700" s="91">
        <v>7278</v>
      </c>
      <c r="G700" s="91" t="s">
        <v>57</v>
      </c>
      <c r="H700" s="96" t="s">
        <v>1243</v>
      </c>
      <c r="I700" s="97">
        <v>41007440</v>
      </c>
      <c r="J700" s="91" t="s">
        <v>40</v>
      </c>
      <c r="K700" s="94">
        <v>322.48</v>
      </c>
      <c r="L700" s="104">
        <f t="shared" si="99"/>
        <v>7</v>
      </c>
      <c r="M700" s="105" t="str">
        <f t="shared" si="95"/>
        <v>T3</v>
      </c>
      <c r="N700" s="93">
        <f t="shared" si="100"/>
        <v>34</v>
      </c>
      <c r="O700" s="106">
        <f t="shared" si="101"/>
        <v>10964.32</v>
      </c>
      <c r="P700" s="93" t="str">
        <f t="shared" si="102"/>
        <v>Fora Periode Legal</v>
      </c>
      <c r="Q700" s="93" t="str">
        <f t="shared" si="96"/>
        <v>T3 - Fora Periode Legal</v>
      </c>
      <c r="R700" s="93" t="str">
        <f t="shared" si="97"/>
        <v>T3 - Import Total</v>
      </c>
      <c r="S700" s="110">
        <f t="shared" si="98"/>
        <v>5.2579888022110166E-2</v>
      </c>
      <c r="T700" s="107">
        <f t="shared" si="103"/>
        <v>1</v>
      </c>
      <c r="V700" s="91"/>
      <c r="W700" s="91"/>
      <c r="X700" s="91"/>
      <c r="Y700" s="91"/>
      <c r="Z700" s="91"/>
      <c r="AA700" s="91"/>
    </row>
    <row r="701" spans="3:27" x14ac:dyDescent="0.25">
      <c r="C701" s="95">
        <v>43642</v>
      </c>
      <c r="D701" s="95">
        <v>43676</v>
      </c>
      <c r="E701" s="91"/>
      <c r="F701" s="91">
        <v>7487</v>
      </c>
      <c r="G701" s="91" t="s">
        <v>157</v>
      </c>
      <c r="H701" s="96" t="s">
        <v>1244</v>
      </c>
      <c r="I701" s="97">
        <v>41002549</v>
      </c>
      <c r="J701" s="91" t="s">
        <v>158</v>
      </c>
      <c r="K701" s="94">
        <v>1742.4</v>
      </c>
      <c r="L701" s="104">
        <f t="shared" si="99"/>
        <v>7</v>
      </c>
      <c r="M701" s="105" t="str">
        <f t="shared" si="95"/>
        <v>T3</v>
      </c>
      <c r="N701" s="93">
        <f t="shared" si="100"/>
        <v>34</v>
      </c>
      <c r="O701" s="106">
        <f t="shared" si="101"/>
        <v>59241.600000000006</v>
      </c>
      <c r="P701" s="93" t="str">
        <f t="shared" si="102"/>
        <v>Fora Periode Legal</v>
      </c>
      <c r="Q701" s="93" t="str">
        <f t="shared" si="96"/>
        <v>T3 - Fora Periode Legal</v>
      </c>
      <c r="R701" s="93" t="str">
        <f t="shared" si="97"/>
        <v>T3 - Import Total</v>
      </c>
      <c r="S701" s="110">
        <f t="shared" si="98"/>
        <v>0.28409574823159506</v>
      </c>
      <c r="T701" s="107">
        <f t="shared" si="103"/>
        <v>1</v>
      </c>
      <c r="V701" s="91"/>
      <c r="W701" s="91"/>
      <c r="X701" s="91"/>
      <c r="Y701" s="91"/>
      <c r="Z701" s="91"/>
      <c r="AA701" s="91"/>
    </row>
    <row r="702" spans="3:27" x14ac:dyDescent="0.25">
      <c r="C702" s="95">
        <v>43642</v>
      </c>
      <c r="D702" s="95">
        <v>43676</v>
      </c>
      <c r="E702" s="91"/>
      <c r="F702" s="91">
        <v>7503</v>
      </c>
      <c r="G702" s="91" t="s">
        <v>1245</v>
      </c>
      <c r="H702" s="96" t="s">
        <v>1246</v>
      </c>
      <c r="I702" s="97">
        <v>40002523</v>
      </c>
      <c r="J702" s="91" t="s">
        <v>1050</v>
      </c>
      <c r="K702" s="94">
        <v>202.31</v>
      </c>
      <c r="L702" s="104">
        <f t="shared" si="99"/>
        <v>7</v>
      </c>
      <c r="M702" s="105" t="str">
        <f t="shared" si="95"/>
        <v>T3</v>
      </c>
      <c r="N702" s="93">
        <f t="shared" si="100"/>
        <v>34</v>
      </c>
      <c r="O702" s="106">
        <f t="shared" si="101"/>
        <v>6878.54</v>
      </c>
      <c r="P702" s="93" t="str">
        <f t="shared" si="102"/>
        <v>Fora Periode Legal</v>
      </c>
      <c r="Q702" s="93" t="str">
        <f t="shared" si="96"/>
        <v>T3 - Fora Periode Legal</v>
      </c>
      <c r="R702" s="93" t="str">
        <f t="shared" si="97"/>
        <v>T3 - Import Total</v>
      </c>
      <c r="S702" s="110">
        <f t="shared" si="98"/>
        <v>3.2986346892064963E-2</v>
      </c>
      <c r="T702" s="107">
        <f t="shared" si="103"/>
        <v>1</v>
      </c>
      <c r="V702" s="91"/>
      <c r="W702" s="91"/>
      <c r="X702" s="91"/>
      <c r="Y702" s="91"/>
      <c r="Z702" s="91"/>
      <c r="AA702" s="91"/>
    </row>
    <row r="703" spans="3:27" x14ac:dyDescent="0.25">
      <c r="C703" s="95">
        <v>43641</v>
      </c>
      <c r="D703" s="95">
        <v>43676</v>
      </c>
      <c r="E703" s="91">
        <v>2625</v>
      </c>
      <c r="F703" s="91">
        <v>7479</v>
      </c>
      <c r="G703" s="91" t="s">
        <v>522</v>
      </c>
      <c r="H703" s="96" t="s">
        <v>1247</v>
      </c>
      <c r="I703" s="97">
        <v>41007265</v>
      </c>
      <c r="J703" s="91" t="s">
        <v>109</v>
      </c>
      <c r="K703" s="94">
        <v>920.81</v>
      </c>
      <c r="L703" s="104">
        <f t="shared" si="99"/>
        <v>7</v>
      </c>
      <c r="M703" s="105" t="str">
        <f t="shared" si="95"/>
        <v>T3</v>
      </c>
      <c r="N703" s="93">
        <f t="shared" si="100"/>
        <v>35</v>
      </c>
      <c r="O703" s="106">
        <f t="shared" si="101"/>
        <v>32228.35</v>
      </c>
      <c r="P703" s="93" t="str">
        <f t="shared" si="102"/>
        <v>Fora Periode Legal</v>
      </c>
      <c r="Q703" s="93" t="str">
        <f t="shared" si="96"/>
        <v>T3 - Fora Periode Legal</v>
      </c>
      <c r="R703" s="93" t="str">
        <f t="shared" si="97"/>
        <v>T3 - Import Total</v>
      </c>
      <c r="S703" s="110">
        <f t="shared" si="98"/>
        <v>0.1545524970210076</v>
      </c>
      <c r="T703" s="107">
        <f t="shared" si="103"/>
        <v>1</v>
      </c>
      <c r="V703" s="91"/>
      <c r="W703" s="91"/>
      <c r="X703" s="91"/>
      <c r="Y703" s="91"/>
      <c r="Z703" s="91"/>
      <c r="AA703" s="91"/>
    </row>
    <row r="704" spans="3:27" x14ac:dyDescent="0.25">
      <c r="C704" s="95">
        <v>43678</v>
      </c>
      <c r="D704" s="95">
        <v>43713</v>
      </c>
      <c r="E704" s="91"/>
      <c r="F704" s="91">
        <v>8874</v>
      </c>
      <c r="G704" s="91" t="s">
        <v>77</v>
      </c>
      <c r="H704" s="96" t="s">
        <v>1248</v>
      </c>
      <c r="I704" s="97">
        <v>41007530</v>
      </c>
      <c r="J704" s="91" t="s">
        <v>51</v>
      </c>
      <c r="K704" s="94">
        <v>235.93</v>
      </c>
      <c r="L704" s="104">
        <f t="shared" si="99"/>
        <v>9</v>
      </c>
      <c r="M704" s="105" t="str">
        <f t="shared" si="95"/>
        <v>T3</v>
      </c>
      <c r="N704" s="93">
        <f t="shared" si="100"/>
        <v>35</v>
      </c>
      <c r="O704" s="106">
        <f t="shared" si="101"/>
        <v>8257.5500000000011</v>
      </c>
      <c r="P704" s="93" t="str">
        <f t="shared" si="102"/>
        <v>Fora Periode Legal</v>
      </c>
      <c r="Q704" s="93" t="str">
        <f t="shared" si="96"/>
        <v>T3 - Fora Periode Legal</v>
      </c>
      <c r="R704" s="93" t="str">
        <f t="shared" si="97"/>
        <v>T3 - Import Total</v>
      </c>
      <c r="S704" s="110">
        <f t="shared" si="98"/>
        <v>3.9599451159486022E-2</v>
      </c>
      <c r="T704" s="107">
        <f t="shared" si="103"/>
        <v>1</v>
      </c>
      <c r="V704" s="91"/>
      <c r="W704" s="91"/>
      <c r="X704" s="91"/>
      <c r="Y704" s="91"/>
      <c r="Z704" s="91"/>
      <c r="AA704" s="91"/>
    </row>
    <row r="705" spans="3:27" x14ac:dyDescent="0.25">
      <c r="C705" s="95">
        <v>43626</v>
      </c>
      <c r="D705" s="95">
        <v>43662</v>
      </c>
      <c r="E705" s="91"/>
      <c r="F705" s="91">
        <v>7267</v>
      </c>
      <c r="G705" s="91" t="s">
        <v>204</v>
      </c>
      <c r="H705" s="96" t="s">
        <v>1249</v>
      </c>
      <c r="I705" s="97">
        <v>41002511</v>
      </c>
      <c r="J705" s="91" t="s">
        <v>205</v>
      </c>
      <c r="K705" s="94">
        <v>287.10000000000002</v>
      </c>
      <c r="L705" s="104">
        <f t="shared" si="99"/>
        <v>7</v>
      </c>
      <c r="M705" s="105" t="str">
        <f t="shared" si="95"/>
        <v>T3</v>
      </c>
      <c r="N705" s="93">
        <f t="shared" si="100"/>
        <v>36</v>
      </c>
      <c r="O705" s="106">
        <f t="shared" si="101"/>
        <v>10335.6</v>
      </c>
      <c r="P705" s="93" t="str">
        <f t="shared" si="102"/>
        <v>Fora Periode Legal</v>
      </c>
      <c r="Q705" s="93" t="str">
        <f t="shared" si="96"/>
        <v>T3 - Fora Periode Legal</v>
      </c>
      <c r="R705" s="93" t="str">
        <f t="shared" si="97"/>
        <v>T3 - Import Total</v>
      </c>
      <c r="S705" s="110">
        <f t="shared" si="98"/>
        <v>4.9564833080512231E-2</v>
      </c>
      <c r="T705" s="107">
        <f t="shared" si="103"/>
        <v>1</v>
      </c>
      <c r="V705" s="91"/>
      <c r="W705" s="91"/>
      <c r="X705" s="91"/>
      <c r="Y705" s="91"/>
      <c r="Z705" s="91"/>
      <c r="AA705" s="91"/>
    </row>
    <row r="706" spans="3:27" x14ac:dyDescent="0.25">
      <c r="C706" s="95">
        <v>43626</v>
      </c>
      <c r="D706" s="95">
        <v>43662</v>
      </c>
      <c r="E706" s="91"/>
      <c r="F706" s="91">
        <v>7273</v>
      </c>
      <c r="G706" s="91" t="s">
        <v>1250</v>
      </c>
      <c r="H706" s="96" t="s">
        <v>1251</v>
      </c>
      <c r="I706" s="97">
        <v>40002926</v>
      </c>
      <c r="J706" s="91" t="s">
        <v>801</v>
      </c>
      <c r="K706" s="94">
        <v>221.73</v>
      </c>
      <c r="L706" s="104">
        <f t="shared" si="99"/>
        <v>7</v>
      </c>
      <c r="M706" s="105" t="str">
        <f t="shared" si="95"/>
        <v>T3</v>
      </c>
      <c r="N706" s="93">
        <f t="shared" si="100"/>
        <v>36</v>
      </c>
      <c r="O706" s="106">
        <f t="shared" si="101"/>
        <v>7982.28</v>
      </c>
      <c r="P706" s="93" t="str">
        <f t="shared" si="102"/>
        <v>Fora Periode Legal</v>
      </c>
      <c r="Q706" s="93" t="str">
        <f t="shared" si="96"/>
        <v>T3 - Fora Periode Legal</v>
      </c>
      <c r="R706" s="93" t="str">
        <f t="shared" si="97"/>
        <v>T3 - Import Total</v>
      </c>
      <c r="S706" s="110">
        <f t="shared" si="98"/>
        <v>3.8279381535848048E-2</v>
      </c>
      <c r="T706" s="107">
        <f t="shared" si="103"/>
        <v>1</v>
      </c>
      <c r="V706" s="91"/>
      <c r="W706" s="91"/>
      <c r="X706" s="91"/>
      <c r="Y706" s="91"/>
      <c r="Z706" s="91"/>
      <c r="AA706" s="91"/>
    </row>
    <row r="707" spans="3:27" x14ac:dyDescent="0.25">
      <c r="C707" s="95">
        <v>43626</v>
      </c>
      <c r="D707" s="95">
        <v>43662</v>
      </c>
      <c r="E707" s="91"/>
      <c r="F707" s="91">
        <v>7283</v>
      </c>
      <c r="G707" s="91" t="s">
        <v>110</v>
      </c>
      <c r="H707" s="96" t="s">
        <v>1252</v>
      </c>
      <c r="I707" s="97">
        <v>41007555</v>
      </c>
      <c r="J707" s="91" t="s">
        <v>111</v>
      </c>
      <c r="K707" s="94">
        <v>716.5</v>
      </c>
      <c r="L707" s="104">
        <f t="shared" si="99"/>
        <v>7</v>
      </c>
      <c r="M707" s="105" t="str">
        <f t="shared" si="95"/>
        <v>T3</v>
      </c>
      <c r="N707" s="93">
        <f t="shared" si="100"/>
        <v>36</v>
      </c>
      <c r="O707" s="106">
        <f t="shared" si="101"/>
        <v>25794</v>
      </c>
      <c r="P707" s="93" t="str">
        <f t="shared" si="102"/>
        <v>Fora Periode Legal</v>
      </c>
      <c r="Q707" s="93" t="str">
        <f t="shared" si="96"/>
        <v>T3 - Fora Periode Legal</v>
      </c>
      <c r="R707" s="93" t="str">
        <f t="shared" si="97"/>
        <v>T3 - Import Total</v>
      </c>
      <c r="S707" s="110">
        <f t="shared" si="98"/>
        <v>0.12369628318421112</v>
      </c>
      <c r="T707" s="107">
        <f t="shared" si="103"/>
        <v>1</v>
      </c>
      <c r="V707" s="91"/>
      <c r="W707" s="91"/>
      <c r="X707" s="91"/>
      <c r="Y707" s="91"/>
      <c r="Z707" s="91"/>
      <c r="AA707" s="91"/>
    </row>
    <row r="708" spans="3:27" x14ac:dyDescent="0.25">
      <c r="C708" s="95">
        <v>43626</v>
      </c>
      <c r="D708" s="95">
        <v>43662</v>
      </c>
      <c r="E708" s="91"/>
      <c r="F708" s="91">
        <v>7284</v>
      </c>
      <c r="G708" s="91" t="s">
        <v>1253</v>
      </c>
      <c r="H708" s="96" t="s">
        <v>1254</v>
      </c>
      <c r="I708" s="97">
        <v>40001350</v>
      </c>
      <c r="J708" s="91" t="s">
        <v>44</v>
      </c>
      <c r="K708" s="94">
        <v>172.66</v>
      </c>
      <c r="L708" s="104">
        <f t="shared" si="99"/>
        <v>7</v>
      </c>
      <c r="M708" s="105" t="str">
        <f t="shared" si="95"/>
        <v>T3</v>
      </c>
      <c r="N708" s="93">
        <f t="shared" si="100"/>
        <v>36</v>
      </c>
      <c r="O708" s="106">
        <f t="shared" si="101"/>
        <v>6215.76</v>
      </c>
      <c r="P708" s="93" t="str">
        <f t="shared" si="102"/>
        <v>Fora Periode Legal</v>
      </c>
      <c r="Q708" s="93" t="str">
        <f t="shared" si="96"/>
        <v>T3 - Fora Periode Legal</v>
      </c>
      <c r="R708" s="93" t="str">
        <f t="shared" si="97"/>
        <v>T3 - Import Total</v>
      </c>
      <c r="S708" s="110">
        <f t="shared" si="98"/>
        <v>2.9807955693769563E-2</v>
      </c>
      <c r="T708" s="107">
        <f t="shared" si="103"/>
        <v>1</v>
      </c>
      <c r="V708" s="91"/>
      <c r="W708" s="91"/>
      <c r="X708" s="91"/>
      <c r="Y708" s="91"/>
      <c r="Z708" s="91"/>
      <c r="AA708" s="91"/>
    </row>
    <row r="709" spans="3:27" x14ac:dyDescent="0.25">
      <c r="C709" s="95">
        <v>43677</v>
      </c>
      <c r="D709" s="95">
        <v>43713</v>
      </c>
      <c r="E709" s="91"/>
      <c r="F709" s="91">
        <v>8864</v>
      </c>
      <c r="G709" s="91" t="s">
        <v>1255</v>
      </c>
      <c r="H709" s="96" t="s">
        <v>1256</v>
      </c>
      <c r="I709" s="97">
        <v>41000182</v>
      </c>
      <c r="J709" s="91" t="s">
        <v>933</v>
      </c>
      <c r="K709" s="94">
        <v>60</v>
      </c>
      <c r="L709" s="104">
        <f t="shared" si="99"/>
        <v>9</v>
      </c>
      <c r="M709" s="105" t="str">
        <f t="shared" si="95"/>
        <v>T3</v>
      </c>
      <c r="N709" s="93">
        <f t="shared" si="100"/>
        <v>36</v>
      </c>
      <c r="O709" s="106">
        <f t="shared" si="101"/>
        <v>2160</v>
      </c>
      <c r="P709" s="93" t="str">
        <f t="shared" si="102"/>
        <v>Fora Periode Legal</v>
      </c>
      <c r="Q709" s="93" t="str">
        <f t="shared" si="96"/>
        <v>T3 - Fora Periode Legal</v>
      </c>
      <c r="R709" s="93" t="str">
        <f t="shared" si="97"/>
        <v>T3 - Import Total</v>
      </c>
      <c r="S709" s="110">
        <f t="shared" si="98"/>
        <v>1.0358376819333799E-2</v>
      </c>
      <c r="T709" s="107">
        <f t="shared" si="103"/>
        <v>1</v>
      </c>
      <c r="V709" s="91"/>
      <c r="W709" s="91"/>
      <c r="X709" s="91"/>
      <c r="Y709" s="91"/>
      <c r="Z709" s="91"/>
      <c r="AA709" s="91"/>
    </row>
    <row r="710" spans="3:27" x14ac:dyDescent="0.25">
      <c r="C710" s="95">
        <v>43677</v>
      </c>
      <c r="D710" s="95">
        <v>43713</v>
      </c>
      <c r="E710" s="91"/>
      <c r="F710" s="91">
        <v>8867</v>
      </c>
      <c r="G710" s="91" t="s">
        <v>199</v>
      </c>
      <c r="H710" s="96" t="s">
        <v>1257</v>
      </c>
      <c r="I710" s="97">
        <v>41000460</v>
      </c>
      <c r="J710" s="91" t="s">
        <v>200</v>
      </c>
      <c r="K710" s="94">
        <v>159.72</v>
      </c>
      <c r="L710" s="104">
        <f t="shared" si="99"/>
        <v>9</v>
      </c>
      <c r="M710" s="105" t="str">
        <f t="shared" si="95"/>
        <v>T3</v>
      </c>
      <c r="N710" s="93">
        <f t="shared" si="100"/>
        <v>36</v>
      </c>
      <c r="O710" s="106">
        <f t="shared" si="101"/>
        <v>5749.92</v>
      </c>
      <c r="P710" s="93" t="str">
        <f t="shared" si="102"/>
        <v>Fora Periode Legal</v>
      </c>
      <c r="Q710" s="93" t="str">
        <f t="shared" si="96"/>
        <v>T3 - Fora Periode Legal</v>
      </c>
      <c r="R710" s="93" t="str">
        <f t="shared" si="97"/>
        <v>T3 - Import Total</v>
      </c>
      <c r="S710" s="110">
        <f t="shared" si="98"/>
        <v>2.7573999093066574E-2</v>
      </c>
      <c r="T710" s="107">
        <f t="shared" si="103"/>
        <v>1</v>
      </c>
      <c r="V710" s="91"/>
      <c r="W710" s="91"/>
      <c r="X710" s="91"/>
      <c r="Y710" s="91"/>
      <c r="Z710" s="91"/>
      <c r="AA710" s="91"/>
    </row>
    <row r="711" spans="3:27" x14ac:dyDescent="0.25">
      <c r="C711" s="95">
        <v>43677</v>
      </c>
      <c r="D711" s="95">
        <v>43713</v>
      </c>
      <c r="E711" s="91"/>
      <c r="F711" s="91">
        <v>8869</v>
      </c>
      <c r="G711" s="91" t="s">
        <v>176</v>
      </c>
      <c r="H711" s="96" t="s">
        <v>1258</v>
      </c>
      <c r="I711" s="97">
        <v>40000651</v>
      </c>
      <c r="J711" s="91" t="s">
        <v>167</v>
      </c>
      <c r="K711" s="94">
        <v>235.62</v>
      </c>
      <c r="L711" s="104">
        <f t="shared" si="99"/>
        <v>9</v>
      </c>
      <c r="M711" s="105" t="str">
        <f t="shared" ref="M711:M774" si="104">IF(L711="","",VLOOKUP(L711,$AJ$8:$AK$19,2,FALSE))</f>
        <v>T3</v>
      </c>
      <c r="N711" s="93">
        <f t="shared" si="100"/>
        <v>36</v>
      </c>
      <c r="O711" s="106">
        <f t="shared" si="101"/>
        <v>8482.32</v>
      </c>
      <c r="P711" s="93" t="str">
        <f t="shared" si="102"/>
        <v>Fora Periode Legal</v>
      </c>
      <c r="Q711" s="93" t="str">
        <f t="shared" ref="Q711:Q774" si="105">CONCATENATE($M711," - ",P711)</f>
        <v>T3 - Fora Periode Legal</v>
      </c>
      <c r="R711" s="93" t="str">
        <f t="shared" ref="R711:R774" si="106">CONCATENATE($M711," - Import Total")</f>
        <v>T3 - Import Total</v>
      </c>
      <c r="S711" s="110">
        <f t="shared" si="98"/>
        <v>4.067734576952383E-2</v>
      </c>
      <c r="T711" s="107">
        <f t="shared" si="103"/>
        <v>1</v>
      </c>
      <c r="V711" s="91"/>
      <c r="W711" s="91"/>
      <c r="X711" s="91"/>
      <c r="Y711" s="91"/>
      <c r="Z711" s="91"/>
      <c r="AA711" s="91"/>
    </row>
    <row r="712" spans="3:27" x14ac:dyDescent="0.25">
      <c r="C712" s="95">
        <v>43677</v>
      </c>
      <c r="D712" s="95">
        <v>43713</v>
      </c>
      <c r="E712" s="91"/>
      <c r="F712" s="91">
        <v>8870</v>
      </c>
      <c r="G712" s="91" t="s">
        <v>174</v>
      </c>
      <c r="H712" s="96" t="s">
        <v>1259</v>
      </c>
      <c r="I712" s="97">
        <v>40000650</v>
      </c>
      <c r="J712" s="91" t="s">
        <v>175</v>
      </c>
      <c r="K712" s="94">
        <v>457.53</v>
      </c>
      <c r="L712" s="104">
        <f t="shared" si="99"/>
        <v>9</v>
      </c>
      <c r="M712" s="105" t="str">
        <f t="shared" si="104"/>
        <v>T3</v>
      </c>
      <c r="N712" s="93">
        <f t="shared" si="100"/>
        <v>36</v>
      </c>
      <c r="O712" s="106">
        <f t="shared" si="101"/>
        <v>16471.079999999998</v>
      </c>
      <c r="P712" s="93" t="str">
        <f t="shared" si="102"/>
        <v>Fora Periode Legal</v>
      </c>
      <c r="Q712" s="93" t="str">
        <f t="shared" si="105"/>
        <v>T3 - Fora Periode Legal</v>
      </c>
      <c r="R712" s="93" t="str">
        <f t="shared" si="106"/>
        <v>T3 - Import Total</v>
      </c>
      <c r="S712" s="110">
        <f t="shared" ref="S712:S775" si="107">IF(M712="",0,K712/(VLOOKUP(R712,$X$9:$Y$27,2,FALSE))*N712)</f>
        <v>7.8987802435829882E-2</v>
      </c>
      <c r="T712" s="107">
        <f t="shared" si="103"/>
        <v>1</v>
      </c>
      <c r="V712" s="91"/>
      <c r="W712" s="91"/>
      <c r="X712" s="91"/>
      <c r="Y712" s="91"/>
      <c r="Z712" s="91"/>
      <c r="AA712" s="91"/>
    </row>
    <row r="713" spans="3:27" x14ac:dyDescent="0.25">
      <c r="C713" s="95">
        <v>43677</v>
      </c>
      <c r="D713" s="95">
        <v>43713</v>
      </c>
      <c r="E713" s="91"/>
      <c r="F713" s="91">
        <v>8871</v>
      </c>
      <c r="G713" s="91" t="s">
        <v>63</v>
      </c>
      <c r="H713" s="96" t="s">
        <v>1260</v>
      </c>
      <c r="I713" s="97">
        <v>41005300</v>
      </c>
      <c r="J713" s="91" t="s">
        <v>24</v>
      </c>
      <c r="K713" s="94">
        <v>200.01</v>
      </c>
      <c r="L713" s="104">
        <f t="shared" si="99"/>
        <v>9</v>
      </c>
      <c r="M713" s="105" t="str">
        <f t="shared" si="104"/>
        <v>T3</v>
      </c>
      <c r="N713" s="93">
        <f t="shared" si="100"/>
        <v>36</v>
      </c>
      <c r="O713" s="106">
        <f t="shared" si="101"/>
        <v>7200.36</v>
      </c>
      <c r="P713" s="93" t="str">
        <f t="shared" si="102"/>
        <v>Fora Periode Legal</v>
      </c>
      <c r="Q713" s="93" t="str">
        <f t="shared" si="105"/>
        <v>T3 - Fora Periode Legal</v>
      </c>
      <c r="R713" s="93" t="str">
        <f t="shared" si="106"/>
        <v>T3 - Import Total</v>
      </c>
      <c r="S713" s="110">
        <f t="shared" si="107"/>
        <v>3.4529649127249221E-2</v>
      </c>
      <c r="T713" s="107">
        <f t="shared" si="103"/>
        <v>1</v>
      </c>
      <c r="V713" s="91"/>
      <c r="W713" s="91"/>
      <c r="X713" s="91"/>
      <c r="Y713" s="91"/>
      <c r="Z713" s="91"/>
      <c r="AA713" s="91"/>
    </row>
    <row r="714" spans="3:27" x14ac:dyDescent="0.25">
      <c r="C714" s="95">
        <v>43677</v>
      </c>
      <c r="D714" s="95">
        <v>43713</v>
      </c>
      <c r="E714" s="91"/>
      <c r="F714" s="91">
        <v>8875</v>
      </c>
      <c r="G714" s="91" t="s">
        <v>1147</v>
      </c>
      <c r="H714" s="96" t="s">
        <v>1261</v>
      </c>
      <c r="I714" s="97">
        <v>41002922</v>
      </c>
      <c r="J714" s="91" t="s">
        <v>1149</v>
      </c>
      <c r="K714" s="94">
        <v>182.11</v>
      </c>
      <c r="L714" s="104">
        <f t="shared" si="99"/>
        <v>9</v>
      </c>
      <c r="M714" s="105" t="str">
        <f t="shared" si="104"/>
        <v>T3</v>
      </c>
      <c r="N714" s="93">
        <f t="shared" si="100"/>
        <v>36</v>
      </c>
      <c r="O714" s="106">
        <f t="shared" si="101"/>
        <v>6555.9600000000009</v>
      </c>
      <c r="P714" s="93" t="str">
        <f t="shared" si="102"/>
        <v>Fora Periode Legal</v>
      </c>
      <c r="Q714" s="93" t="str">
        <f t="shared" si="105"/>
        <v>T3 - Fora Periode Legal</v>
      </c>
      <c r="R714" s="93" t="str">
        <f t="shared" si="106"/>
        <v>T3 - Import Total</v>
      </c>
      <c r="S714" s="110">
        <f t="shared" si="107"/>
        <v>3.143940004281464E-2</v>
      </c>
      <c r="T714" s="107">
        <f t="shared" si="103"/>
        <v>1</v>
      </c>
      <c r="V714" s="91"/>
      <c r="W714" s="91"/>
      <c r="X714" s="91"/>
      <c r="Y714" s="91"/>
      <c r="Z714" s="91"/>
      <c r="AA714" s="91"/>
    </row>
    <row r="715" spans="3:27" x14ac:dyDescent="0.25">
      <c r="C715" s="95">
        <v>43677</v>
      </c>
      <c r="D715" s="95">
        <v>43713</v>
      </c>
      <c r="E715" s="91"/>
      <c r="F715" s="91">
        <v>8876</v>
      </c>
      <c r="G715" s="91" t="s">
        <v>64</v>
      </c>
      <c r="H715" s="96" t="s">
        <v>1262</v>
      </c>
      <c r="I715" s="97">
        <v>40001300</v>
      </c>
      <c r="J715" s="91" t="s">
        <v>20</v>
      </c>
      <c r="K715" s="94">
        <v>134.44</v>
      </c>
      <c r="L715" s="104">
        <f t="shared" si="99"/>
        <v>9</v>
      </c>
      <c r="M715" s="105" t="str">
        <f t="shared" si="104"/>
        <v>T3</v>
      </c>
      <c r="N715" s="93">
        <f t="shared" si="100"/>
        <v>36</v>
      </c>
      <c r="O715" s="106">
        <f t="shared" si="101"/>
        <v>4839.84</v>
      </c>
      <c r="P715" s="93" t="str">
        <f t="shared" si="102"/>
        <v>Fora Periode Legal</v>
      </c>
      <c r="Q715" s="93" t="str">
        <f t="shared" si="105"/>
        <v>T3 - Fora Periode Legal</v>
      </c>
      <c r="R715" s="93" t="str">
        <f t="shared" si="106"/>
        <v>T3 - Import Total</v>
      </c>
      <c r="S715" s="110">
        <f t="shared" si="107"/>
        <v>2.3209669659853934E-2</v>
      </c>
      <c r="T715" s="107">
        <f t="shared" si="103"/>
        <v>1</v>
      </c>
      <c r="V715" s="91"/>
      <c r="W715" s="91"/>
      <c r="X715" s="91"/>
      <c r="Y715" s="91"/>
      <c r="Z715" s="91"/>
      <c r="AA715" s="91"/>
    </row>
    <row r="716" spans="3:27" x14ac:dyDescent="0.25">
      <c r="C716" s="95">
        <v>43677</v>
      </c>
      <c r="D716" s="95">
        <v>43713</v>
      </c>
      <c r="E716" s="91"/>
      <c r="F716" s="91">
        <v>8879</v>
      </c>
      <c r="G716" s="91" t="s">
        <v>1166</v>
      </c>
      <c r="H716" s="96" t="s">
        <v>1263</v>
      </c>
      <c r="I716" s="97">
        <v>41006072</v>
      </c>
      <c r="J716" s="91" t="s">
        <v>870</v>
      </c>
      <c r="K716" s="94">
        <v>1333.86</v>
      </c>
      <c r="L716" s="104">
        <f t="shared" si="99"/>
        <v>9</v>
      </c>
      <c r="M716" s="105" t="str">
        <f t="shared" si="104"/>
        <v>T3</v>
      </c>
      <c r="N716" s="93">
        <f t="shared" si="100"/>
        <v>36</v>
      </c>
      <c r="O716" s="106">
        <f t="shared" si="101"/>
        <v>48018.96</v>
      </c>
      <c r="P716" s="93" t="str">
        <f t="shared" si="102"/>
        <v>Fora Periode Legal</v>
      </c>
      <c r="Q716" s="93" t="str">
        <f t="shared" si="105"/>
        <v>T3 - Fora Periode Legal</v>
      </c>
      <c r="R716" s="93" t="str">
        <f t="shared" si="106"/>
        <v>T3 - Import Total</v>
      </c>
      <c r="S716" s="110">
        <f t="shared" si="107"/>
        <v>0.23027707507060968</v>
      </c>
      <c r="T716" s="107">
        <f t="shared" si="103"/>
        <v>1</v>
      </c>
      <c r="V716" s="91"/>
      <c r="W716" s="91"/>
      <c r="X716" s="91"/>
      <c r="Y716" s="91"/>
      <c r="Z716" s="91"/>
      <c r="AA716" s="91"/>
    </row>
    <row r="717" spans="3:27" x14ac:dyDescent="0.25">
      <c r="C717" s="95">
        <v>43677</v>
      </c>
      <c r="D717" s="95">
        <v>43713</v>
      </c>
      <c r="E717" s="91"/>
      <c r="F717" s="91">
        <v>8880</v>
      </c>
      <c r="G717" s="91" t="s">
        <v>65</v>
      </c>
      <c r="H717" s="96" t="s">
        <v>1264</v>
      </c>
      <c r="I717" s="97">
        <v>40001550</v>
      </c>
      <c r="J717" s="91" t="s">
        <v>21</v>
      </c>
      <c r="K717" s="94">
        <v>1478.26</v>
      </c>
      <c r="L717" s="104">
        <f t="shared" si="99"/>
        <v>9</v>
      </c>
      <c r="M717" s="105" t="str">
        <f t="shared" si="104"/>
        <v>T3</v>
      </c>
      <c r="N717" s="93">
        <f t="shared" si="100"/>
        <v>36</v>
      </c>
      <c r="O717" s="106">
        <f t="shared" si="101"/>
        <v>53217.36</v>
      </c>
      <c r="P717" s="93" t="str">
        <f t="shared" si="102"/>
        <v>Fora Periode Legal</v>
      </c>
      <c r="Q717" s="93" t="str">
        <f t="shared" si="105"/>
        <v>T3 - Fora Periode Legal</v>
      </c>
      <c r="R717" s="93" t="str">
        <f t="shared" si="106"/>
        <v>T3 - Import Total</v>
      </c>
      <c r="S717" s="110">
        <f t="shared" si="107"/>
        <v>0.25520623528247305</v>
      </c>
      <c r="T717" s="107">
        <f t="shared" si="103"/>
        <v>1</v>
      </c>
      <c r="V717" s="91"/>
      <c r="W717" s="91"/>
      <c r="X717" s="91"/>
      <c r="Y717" s="91"/>
      <c r="Z717" s="91"/>
      <c r="AA717" s="91"/>
    </row>
    <row r="718" spans="3:27" x14ac:dyDescent="0.25">
      <c r="C718" s="95">
        <v>43677</v>
      </c>
      <c r="D718" s="95">
        <v>43713</v>
      </c>
      <c r="E718" s="91"/>
      <c r="F718" s="91">
        <v>8885</v>
      </c>
      <c r="G718" s="91" t="s">
        <v>66</v>
      </c>
      <c r="H718" s="96" t="s">
        <v>1265</v>
      </c>
      <c r="I718" s="97">
        <v>40001750</v>
      </c>
      <c r="J718" s="91" t="s">
        <v>46</v>
      </c>
      <c r="K718" s="94">
        <v>42.56</v>
      </c>
      <c r="L718" s="104">
        <f t="shared" si="99"/>
        <v>9</v>
      </c>
      <c r="M718" s="105" t="str">
        <f t="shared" si="104"/>
        <v>T3</v>
      </c>
      <c r="N718" s="93">
        <f t="shared" si="100"/>
        <v>36</v>
      </c>
      <c r="O718" s="106">
        <f t="shared" si="101"/>
        <v>1532.16</v>
      </c>
      <c r="P718" s="93" t="str">
        <f t="shared" si="102"/>
        <v>Fora Periode Legal</v>
      </c>
      <c r="Q718" s="93" t="str">
        <f t="shared" si="105"/>
        <v>T3 - Fora Periode Legal</v>
      </c>
      <c r="R718" s="93" t="str">
        <f t="shared" si="106"/>
        <v>T3 - Import Total</v>
      </c>
      <c r="S718" s="110">
        <f t="shared" si="107"/>
        <v>7.3475419571807756E-3</v>
      </c>
      <c r="T718" s="107">
        <f t="shared" si="103"/>
        <v>1</v>
      </c>
      <c r="V718" s="91"/>
      <c r="W718" s="91"/>
      <c r="X718" s="91"/>
      <c r="Y718" s="91"/>
      <c r="Z718" s="91"/>
      <c r="AA718" s="91"/>
    </row>
    <row r="719" spans="3:27" x14ac:dyDescent="0.25">
      <c r="C719" s="95">
        <v>43677</v>
      </c>
      <c r="D719" s="95">
        <v>43713</v>
      </c>
      <c r="E719" s="91"/>
      <c r="F719" s="91">
        <v>8886</v>
      </c>
      <c r="G719" s="91" t="s">
        <v>67</v>
      </c>
      <c r="H719" s="96" t="s">
        <v>1266</v>
      </c>
      <c r="I719" s="97">
        <v>41001822</v>
      </c>
      <c r="J719" s="91" t="s">
        <v>43</v>
      </c>
      <c r="K719" s="94">
        <v>649.83000000000004</v>
      </c>
      <c r="L719" s="104">
        <f t="shared" si="99"/>
        <v>9</v>
      </c>
      <c r="M719" s="105" t="str">
        <f t="shared" si="104"/>
        <v>T3</v>
      </c>
      <c r="N719" s="93">
        <f t="shared" si="100"/>
        <v>36</v>
      </c>
      <c r="O719" s="106">
        <f t="shared" si="101"/>
        <v>23393.88</v>
      </c>
      <c r="P719" s="93" t="str">
        <f t="shared" si="102"/>
        <v>Fora Periode Legal</v>
      </c>
      <c r="Q719" s="93" t="str">
        <f t="shared" si="105"/>
        <v>T3 - Fora Periode Legal</v>
      </c>
      <c r="R719" s="93" t="str">
        <f t="shared" si="106"/>
        <v>T3 - Import Total</v>
      </c>
      <c r="S719" s="110">
        <f t="shared" si="107"/>
        <v>0.11218640014179473</v>
      </c>
      <c r="T719" s="107">
        <f t="shared" si="103"/>
        <v>1</v>
      </c>
      <c r="V719" s="91"/>
      <c r="W719" s="91"/>
      <c r="X719" s="91"/>
      <c r="Y719" s="91"/>
      <c r="Z719" s="91"/>
      <c r="AA719" s="91"/>
    </row>
    <row r="720" spans="3:27" x14ac:dyDescent="0.25">
      <c r="C720" s="95">
        <v>43677</v>
      </c>
      <c r="D720" s="95">
        <v>43713</v>
      </c>
      <c r="E720" s="91"/>
      <c r="F720" s="91">
        <v>8888</v>
      </c>
      <c r="G720" s="91" t="s">
        <v>68</v>
      </c>
      <c r="H720" s="96" t="s">
        <v>1267</v>
      </c>
      <c r="I720" s="97">
        <v>40003005</v>
      </c>
      <c r="J720" s="91" t="s">
        <v>23</v>
      </c>
      <c r="K720" s="94">
        <v>131.21</v>
      </c>
      <c r="L720" s="104">
        <f t="shared" si="99"/>
        <v>9</v>
      </c>
      <c r="M720" s="105" t="str">
        <f t="shared" si="104"/>
        <v>T3</v>
      </c>
      <c r="N720" s="93">
        <f t="shared" si="100"/>
        <v>36</v>
      </c>
      <c r="O720" s="106">
        <f t="shared" si="101"/>
        <v>4723.5600000000004</v>
      </c>
      <c r="P720" s="93" t="str">
        <f t="shared" si="102"/>
        <v>Fora Periode Legal</v>
      </c>
      <c r="Q720" s="93" t="str">
        <f t="shared" si="105"/>
        <v>T3 - Fora Periode Legal</v>
      </c>
      <c r="R720" s="93" t="str">
        <f t="shared" si="106"/>
        <v>T3 - Import Total</v>
      </c>
      <c r="S720" s="110">
        <f t="shared" si="107"/>
        <v>2.2652043707746466E-2</v>
      </c>
      <c r="T720" s="107">
        <f t="shared" si="103"/>
        <v>1</v>
      </c>
      <c r="V720" s="91"/>
      <c r="W720" s="91"/>
      <c r="X720" s="91"/>
      <c r="Y720" s="91"/>
      <c r="Z720" s="91"/>
      <c r="AA720" s="91"/>
    </row>
    <row r="721" spans="3:27" x14ac:dyDescent="0.25">
      <c r="C721" s="95">
        <v>43677</v>
      </c>
      <c r="D721" s="95">
        <v>43713</v>
      </c>
      <c r="E721" s="91"/>
      <c r="F721" s="91">
        <v>8893</v>
      </c>
      <c r="G721" s="91" t="s">
        <v>69</v>
      </c>
      <c r="H721" s="96" t="s">
        <v>1268</v>
      </c>
      <c r="I721" s="97">
        <v>41002375</v>
      </c>
      <c r="J721" s="91" t="s">
        <v>32</v>
      </c>
      <c r="K721" s="94">
        <v>124.46</v>
      </c>
      <c r="L721" s="104">
        <f t="shared" si="99"/>
        <v>9</v>
      </c>
      <c r="M721" s="105" t="str">
        <f t="shared" si="104"/>
        <v>T3</v>
      </c>
      <c r="N721" s="93">
        <f t="shared" si="100"/>
        <v>36</v>
      </c>
      <c r="O721" s="106">
        <f t="shared" si="101"/>
        <v>4480.5599999999995</v>
      </c>
      <c r="P721" s="93" t="str">
        <f t="shared" si="102"/>
        <v>Fora Periode Legal</v>
      </c>
      <c r="Q721" s="93" t="str">
        <f t="shared" si="105"/>
        <v>T3 - Fora Periode Legal</v>
      </c>
      <c r="R721" s="93" t="str">
        <f t="shared" si="106"/>
        <v>T3 - Import Total</v>
      </c>
      <c r="S721" s="110">
        <f t="shared" si="107"/>
        <v>2.148672631557141E-2</v>
      </c>
      <c r="T721" s="107">
        <f t="shared" si="103"/>
        <v>1</v>
      </c>
      <c r="V721" s="91"/>
      <c r="W721" s="91"/>
      <c r="X721" s="91"/>
      <c r="Y721" s="91"/>
      <c r="Z721" s="91"/>
      <c r="AA721" s="91"/>
    </row>
    <row r="722" spans="3:27" x14ac:dyDescent="0.25">
      <c r="C722" s="95">
        <v>43677</v>
      </c>
      <c r="D722" s="95">
        <v>43713</v>
      </c>
      <c r="E722" s="91"/>
      <c r="F722" s="91">
        <v>8894</v>
      </c>
      <c r="G722" s="91" t="s">
        <v>1157</v>
      </c>
      <c r="H722" s="96" t="s">
        <v>1269</v>
      </c>
      <c r="I722" s="97">
        <v>40037090</v>
      </c>
      <c r="J722" s="91" t="s">
        <v>858</v>
      </c>
      <c r="K722" s="94">
        <v>87.02</v>
      </c>
      <c r="L722" s="104">
        <f t="shared" si="99"/>
        <v>9</v>
      </c>
      <c r="M722" s="105" t="str">
        <f t="shared" si="104"/>
        <v>T3</v>
      </c>
      <c r="N722" s="93">
        <f t="shared" si="100"/>
        <v>36</v>
      </c>
      <c r="O722" s="106">
        <f t="shared" si="101"/>
        <v>3132.72</v>
      </c>
      <c r="P722" s="93" t="str">
        <f t="shared" si="102"/>
        <v>Fora Periode Legal</v>
      </c>
      <c r="Q722" s="93" t="str">
        <f t="shared" si="105"/>
        <v>T3 - Fora Periode Legal</v>
      </c>
      <c r="R722" s="93" t="str">
        <f t="shared" si="106"/>
        <v>T3 - Import Total</v>
      </c>
      <c r="S722" s="110">
        <f t="shared" si="107"/>
        <v>1.502309918030712E-2</v>
      </c>
      <c r="T722" s="107">
        <f t="shared" si="103"/>
        <v>1</v>
      </c>
      <c r="V722" s="91"/>
      <c r="W722" s="91"/>
      <c r="X722" s="91"/>
      <c r="Y722" s="91"/>
      <c r="Z722" s="91"/>
      <c r="AA722" s="91"/>
    </row>
    <row r="723" spans="3:27" x14ac:dyDescent="0.25">
      <c r="C723" s="95">
        <v>43677</v>
      </c>
      <c r="D723" s="95">
        <v>43713</v>
      </c>
      <c r="E723" s="91"/>
      <c r="F723" s="91">
        <v>8896</v>
      </c>
      <c r="G723" s="91" t="s">
        <v>70</v>
      </c>
      <c r="H723" s="96" t="s">
        <v>1270</v>
      </c>
      <c r="I723" s="97">
        <v>40000200</v>
      </c>
      <c r="J723" s="91" t="s">
        <v>17</v>
      </c>
      <c r="K723" s="94">
        <v>875.27</v>
      </c>
      <c r="L723" s="104">
        <f t="shared" si="99"/>
        <v>9</v>
      </c>
      <c r="M723" s="105" t="str">
        <f t="shared" si="104"/>
        <v>T3</v>
      </c>
      <c r="N723" s="93">
        <f t="shared" si="100"/>
        <v>36</v>
      </c>
      <c r="O723" s="106">
        <f t="shared" si="101"/>
        <v>31509.72</v>
      </c>
      <c r="P723" s="93" t="str">
        <f t="shared" si="102"/>
        <v>Fora Periode Legal</v>
      </c>
      <c r="Q723" s="93" t="str">
        <f t="shared" si="105"/>
        <v>T3 - Fora Periode Legal</v>
      </c>
      <c r="R723" s="93" t="str">
        <f t="shared" si="106"/>
        <v>T3 - Import Total</v>
      </c>
      <c r="S723" s="110">
        <f t="shared" si="107"/>
        <v>0.1511062746443049</v>
      </c>
      <c r="T723" s="107">
        <f t="shared" si="103"/>
        <v>1</v>
      </c>
      <c r="V723" s="91"/>
      <c r="W723" s="91"/>
      <c r="X723" s="91"/>
      <c r="Y723" s="91"/>
      <c r="Z723" s="91"/>
      <c r="AA723" s="91"/>
    </row>
    <row r="724" spans="3:27" x14ac:dyDescent="0.25">
      <c r="C724" s="95">
        <v>43677</v>
      </c>
      <c r="D724" s="95">
        <v>43713</v>
      </c>
      <c r="E724" s="91"/>
      <c r="F724" s="91">
        <v>8901</v>
      </c>
      <c r="G724" s="91" t="s">
        <v>79</v>
      </c>
      <c r="H724" s="96" t="s">
        <v>1271</v>
      </c>
      <c r="I724" s="97">
        <v>41002557</v>
      </c>
      <c r="J724" s="91" t="s">
        <v>34</v>
      </c>
      <c r="K724" s="94">
        <v>104.73</v>
      </c>
      <c r="L724" s="104">
        <f t="shared" si="99"/>
        <v>9</v>
      </c>
      <c r="M724" s="105" t="str">
        <f t="shared" si="104"/>
        <v>T3</v>
      </c>
      <c r="N724" s="93">
        <f t="shared" si="100"/>
        <v>36</v>
      </c>
      <c r="O724" s="106">
        <f t="shared" si="101"/>
        <v>3770.28</v>
      </c>
      <c r="P724" s="93" t="str">
        <f t="shared" si="102"/>
        <v>Fora Periode Legal</v>
      </c>
      <c r="Q724" s="93" t="str">
        <f t="shared" si="105"/>
        <v>T3 - Fora Periode Legal</v>
      </c>
      <c r="R724" s="93" t="str">
        <f t="shared" si="106"/>
        <v>T3 - Import Total</v>
      </c>
      <c r="S724" s="110">
        <f t="shared" si="107"/>
        <v>1.8080546738147147E-2</v>
      </c>
      <c r="T724" s="107">
        <f t="shared" si="103"/>
        <v>1</v>
      </c>
      <c r="V724" s="91"/>
      <c r="W724" s="91"/>
      <c r="X724" s="91"/>
      <c r="Y724" s="91"/>
      <c r="Z724" s="91"/>
      <c r="AA724" s="91"/>
    </row>
    <row r="725" spans="3:27" x14ac:dyDescent="0.25">
      <c r="C725" s="95">
        <v>43677</v>
      </c>
      <c r="D725" s="95">
        <v>43713</v>
      </c>
      <c r="E725" s="91"/>
      <c r="F725" s="91">
        <v>8902</v>
      </c>
      <c r="G725" s="91" t="s">
        <v>79</v>
      </c>
      <c r="H725" s="96" t="s">
        <v>1272</v>
      </c>
      <c r="I725" s="97">
        <v>41002557</v>
      </c>
      <c r="J725" s="91" t="s">
        <v>34</v>
      </c>
      <c r="K725" s="94">
        <v>29.27</v>
      </c>
      <c r="L725" s="104">
        <f t="shared" si="99"/>
        <v>9</v>
      </c>
      <c r="M725" s="105" t="str">
        <f t="shared" si="104"/>
        <v>T3</v>
      </c>
      <c r="N725" s="93">
        <f t="shared" si="100"/>
        <v>36</v>
      </c>
      <c r="O725" s="106">
        <f t="shared" si="101"/>
        <v>1053.72</v>
      </c>
      <c r="P725" s="93" t="str">
        <f t="shared" si="102"/>
        <v>Fora Periode Legal</v>
      </c>
      <c r="Q725" s="93" t="str">
        <f t="shared" si="105"/>
        <v>T3 - Fora Periode Legal</v>
      </c>
      <c r="R725" s="93" t="str">
        <f t="shared" si="106"/>
        <v>T3 - Import Total</v>
      </c>
      <c r="S725" s="110">
        <f t="shared" si="107"/>
        <v>5.0531614916983388E-3</v>
      </c>
      <c r="T725" s="107">
        <f t="shared" si="103"/>
        <v>1</v>
      </c>
      <c r="V725" s="91"/>
      <c r="W725" s="91"/>
      <c r="X725" s="91"/>
      <c r="Y725" s="91"/>
      <c r="Z725" s="91"/>
      <c r="AA725" s="91"/>
    </row>
    <row r="726" spans="3:27" x14ac:dyDescent="0.25">
      <c r="C726" s="95">
        <v>43677</v>
      </c>
      <c r="D726" s="95">
        <v>43713</v>
      </c>
      <c r="E726" s="91"/>
      <c r="F726" s="91">
        <v>8911</v>
      </c>
      <c r="G726" s="91" t="s">
        <v>71</v>
      </c>
      <c r="H726" s="96" t="s">
        <v>1273</v>
      </c>
      <c r="I726" s="97">
        <v>41001247</v>
      </c>
      <c r="J726" s="91" t="s">
        <v>18</v>
      </c>
      <c r="K726" s="94">
        <v>530</v>
      </c>
      <c r="L726" s="104">
        <f t="shared" si="99"/>
        <v>9</v>
      </c>
      <c r="M726" s="105" t="str">
        <f t="shared" si="104"/>
        <v>T3</v>
      </c>
      <c r="N726" s="93">
        <f t="shared" si="100"/>
        <v>36</v>
      </c>
      <c r="O726" s="106">
        <f t="shared" si="101"/>
        <v>19080</v>
      </c>
      <c r="P726" s="93" t="str">
        <f t="shared" si="102"/>
        <v>Fora Periode Legal</v>
      </c>
      <c r="Q726" s="93" t="str">
        <f t="shared" si="105"/>
        <v>T3 - Fora Periode Legal</v>
      </c>
      <c r="R726" s="93" t="str">
        <f t="shared" si="106"/>
        <v>T3 - Import Total</v>
      </c>
      <c r="S726" s="110">
        <f t="shared" si="107"/>
        <v>9.149899523744856E-2</v>
      </c>
      <c r="T726" s="107">
        <f t="shared" si="103"/>
        <v>1</v>
      </c>
      <c r="V726" s="91"/>
      <c r="W726" s="91"/>
      <c r="X726" s="91"/>
      <c r="Y726" s="91"/>
      <c r="Z726" s="91"/>
      <c r="AA726" s="91"/>
    </row>
    <row r="727" spans="3:27" x14ac:dyDescent="0.25">
      <c r="C727" s="95">
        <v>43677</v>
      </c>
      <c r="D727" s="95">
        <v>43713</v>
      </c>
      <c r="E727" s="91"/>
      <c r="F727" s="91">
        <v>8913</v>
      </c>
      <c r="G727" s="91" t="s">
        <v>58</v>
      </c>
      <c r="H727" s="96" t="s">
        <v>1274</v>
      </c>
      <c r="I727" s="97">
        <v>41007450</v>
      </c>
      <c r="J727" s="91" t="s">
        <v>26</v>
      </c>
      <c r="K727" s="94">
        <v>119.43</v>
      </c>
      <c r="L727" s="104">
        <f t="shared" si="99"/>
        <v>9</v>
      </c>
      <c r="M727" s="105" t="str">
        <f t="shared" si="104"/>
        <v>T3</v>
      </c>
      <c r="N727" s="93">
        <f t="shared" si="100"/>
        <v>36</v>
      </c>
      <c r="O727" s="106">
        <f t="shared" si="101"/>
        <v>4299.4800000000005</v>
      </c>
      <c r="P727" s="93" t="str">
        <f t="shared" si="102"/>
        <v>Fora Periode Legal</v>
      </c>
      <c r="Q727" s="93" t="str">
        <f t="shared" si="105"/>
        <v>T3 - Fora Periode Legal</v>
      </c>
      <c r="R727" s="93" t="str">
        <f t="shared" si="106"/>
        <v>T3 - Import Total</v>
      </c>
      <c r="S727" s="110">
        <f t="shared" si="107"/>
        <v>2.061834905888393E-2</v>
      </c>
      <c r="T727" s="107">
        <f t="shared" si="103"/>
        <v>1</v>
      </c>
      <c r="V727" s="91"/>
      <c r="W727" s="91"/>
      <c r="X727" s="91"/>
      <c r="Y727" s="91"/>
      <c r="Z727" s="91"/>
      <c r="AA727" s="91"/>
    </row>
    <row r="728" spans="3:27" x14ac:dyDescent="0.25">
      <c r="C728" s="95">
        <v>43677</v>
      </c>
      <c r="D728" s="95">
        <v>43713</v>
      </c>
      <c r="E728" s="91"/>
      <c r="F728" s="91">
        <v>8915</v>
      </c>
      <c r="G728" s="91" t="s">
        <v>110</v>
      </c>
      <c r="H728" s="96" t="s">
        <v>1275</v>
      </c>
      <c r="I728" s="97">
        <v>41007555</v>
      </c>
      <c r="J728" s="91" t="s">
        <v>111</v>
      </c>
      <c r="K728" s="94">
        <v>582.84</v>
      </c>
      <c r="L728" s="104">
        <f t="shared" si="99"/>
        <v>9</v>
      </c>
      <c r="M728" s="105" t="str">
        <f t="shared" si="104"/>
        <v>T3</v>
      </c>
      <c r="N728" s="93">
        <f t="shared" si="100"/>
        <v>36</v>
      </c>
      <c r="O728" s="106">
        <f t="shared" si="101"/>
        <v>20982.240000000002</v>
      </c>
      <c r="P728" s="93" t="str">
        <f t="shared" si="102"/>
        <v>Fora Periode Legal</v>
      </c>
      <c r="Q728" s="93" t="str">
        <f t="shared" si="105"/>
        <v>T3 - Fora Periode Legal</v>
      </c>
      <c r="R728" s="93" t="str">
        <f t="shared" si="106"/>
        <v>T3 - Import Total</v>
      </c>
      <c r="S728" s="110">
        <f t="shared" si="107"/>
        <v>0.10062127242300853</v>
      </c>
      <c r="T728" s="107">
        <f t="shared" si="103"/>
        <v>1</v>
      </c>
      <c r="V728" s="91"/>
      <c r="W728" s="91"/>
      <c r="X728" s="91"/>
      <c r="Y728" s="91"/>
      <c r="Z728" s="91"/>
      <c r="AA728" s="91"/>
    </row>
    <row r="729" spans="3:27" x14ac:dyDescent="0.25">
      <c r="C729" s="95">
        <v>43677</v>
      </c>
      <c r="D729" s="95">
        <v>43713</v>
      </c>
      <c r="E729" s="91"/>
      <c r="F729" s="91">
        <v>8919</v>
      </c>
      <c r="G729" s="91" t="s">
        <v>187</v>
      </c>
      <c r="H729" s="96" t="s">
        <v>1276</v>
      </c>
      <c r="I729" s="97">
        <v>40002919</v>
      </c>
      <c r="J729" s="91" t="s">
        <v>186</v>
      </c>
      <c r="K729" s="94">
        <v>147.5</v>
      </c>
      <c r="L729" s="104">
        <f t="shared" si="99"/>
        <v>9</v>
      </c>
      <c r="M729" s="105" t="str">
        <f t="shared" si="104"/>
        <v>T3</v>
      </c>
      <c r="N729" s="93">
        <f t="shared" si="100"/>
        <v>36</v>
      </c>
      <c r="O729" s="106">
        <f t="shared" si="101"/>
        <v>5310</v>
      </c>
      <c r="P729" s="93" t="str">
        <f t="shared" si="102"/>
        <v>Fora Periode Legal</v>
      </c>
      <c r="Q729" s="93" t="str">
        <f t="shared" si="105"/>
        <v>T3 - Fora Periode Legal</v>
      </c>
      <c r="R729" s="93" t="str">
        <f t="shared" si="106"/>
        <v>T3 - Import Total</v>
      </c>
      <c r="S729" s="110">
        <f t="shared" si="107"/>
        <v>2.546434301419559E-2</v>
      </c>
      <c r="T729" s="107">
        <f t="shared" si="103"/>
        <v>1</v>
      </c>
      <c r="V729" s="91"/>
      <c r="W729" s="91"/>
      <c r="X729" s="91"/>
      <c r="Y729" s="91"/>
      <c r="Z729" s="91"/>
      <c r="AA729" s="91"/>
    </row>
    <row r="730" spans="3:27" x14ac:dyDescent="0.25">
      <c r="C730" s="95">
        <v>43677</v>
      </c>
      <c r="D730" s="95">
        <v>43713</v>
      </c>
      <c r="E730" s="91"/>
      <c r="F730" s="91">
        <v>8920</v>
      </c>
      <c r="G730" s="91" t="s">
        <v>59</v>
      </c>
      <c r="H730" s="96" t="s">
        <v>1277</v>
      </c>
      <c r="I730" s="97">
        <v>41008099</v>
      </c>
      <c r="J730" s="91" t="s">
        <v>27</v>
      </c>
      <c r="K730" s="94">
        <v>667.94</v>
      </c>
      <c r="L730" s="104">
        <f t="shared" si="99"/>
        <v>9</v>
      </c>
      <c r="M730" s="105" t="str">
        <f t="shared" si="104"/>
        <v>T3</v>
      </c>
      <c r="N730" s="93">
        <f t="shared" si="100"/>
        <v>36</v>
      </c>
      <c r="O730" s="106">
        <f t="shared" si="101"/>
        <v>24045.840000000004</v>
      </c>
      <c r="P730" s="93" t="str">
        <f t="shared" si="102"/>
        <v>Fora Periode Legal</v>
      </c>
      <c r="Q730" s="93" t="str">
        <f t="shared" si="105"/>
        <v>T3 - Fora Periode Legal</v>
      </c>
      <c r="R730" s="93" t="str">
        <f t="shared" si="106"/>
        <v>T3 - Import Total</v>
      </c>
      <c r="S730" s="110">
        <f t="shared" si="107"/>
        <v>0.11531290354509698</v>
      </c>
      <c r="T730" s="107">
        <f t="shared" si="103"/>
        <v>1</v>
      </c>
      <c r="V730" s="91"/>
      <c r="W730" s="91"/>
      <c r="X730" s="91"/>
      <c r="Y730" s="91"/>
      <c r="Z730" s="91"/>
      <c r="AA730" s="91"/>
    </row>
    <row r="731" spans="3:27" x14ac:dyDescent="0.25">
      <c r="C731" s="95">
        <v>43677</v>
      </c>
      <c r="D731" s="95">
        <v>43713</v>
      </c>
      <c r="E731" s="91"/>
      <c r="F731" s="91">
        <v>8922</v>
      </c>
      <c r="G731" s="91" t="s">
        <v>215</v>
      </c>
      <c r="H731" s="96" t="s">
        <v>1278</v>
      </c>
      <c r="I731" s="97">
        <v>41008103</v>
      </c>
      <c r="J731" s="91" t="s">
        <v>171</v>
      </c>
      <c r="K731" s="94">
        <v>612.26</v>
      </c>
      <c r="L731" s="104">
        <f t="shared" si="99"/>
        <v>9</v>
      </c>
      <c r="M731" s="105" t="str">
        <f t="shared" si="104"/>
        <v>T3</v>
      </c>
      <c r="N731" s="93">
        <f t="shared" si="100"/>
        <v>36</v>
      </c>
      <c r="O731" s="106">
        <f t="shared" si="101"/>
        <v>22041.360000000001</v>
      </c>
      <c r="P731" s="93" t="str">
        <f t="shared" si="102"/>
        <v>Fora Periode Legal</v>
      </c>
      <c r="Q731" s="93" t="str">
        <f t="shared" si="105"/>
        <v>T3 - Fora Periode Legal</v>
      </c>
      <c r="R731" s="93" t="str">
        <f t="shared" si="106"/>
        <v>T3 - Import Total</v>
      </c>
      <c r="S731" s="110">
        <f t="shared" si="107"/>
        <v>0.10570032985675519</v>
      </c>
      <c r="T731" s="107">
        <f t="shared" si="103"/>
        <v>1</v>
      </c>
      <c r="V731" s="91"/>
      <c r="W731" s="91"/>
      <c r="X731" s="91"/>
      <c r="Y731" s="91"/>
      <c r="Z731" s="91"/>
      <c r="AA731" s="91"/>
    </row>
    <row r="732" spans="3:27" x14ac:dyDescent="0.25">
      <c r="C732" s="95">
        <v>43677</v>
      </c>
      <c r="D732" s="95">
        <v>43713</v>
      </c>
      <c r="E732" s="91"/>
      <c r="F732" s="91">
        <v>8924</v>
      </c>
      <c r="G732" s="91" t="s">
        <v>82</v>
      </c>
      <c r="H732" s="96" t="s">
        <v>1279</v>
      </c>
      <c r="I732" s="97">
        <v>41008450</v>
      </c>
      <c r="J732" s="91" t="s">
        <v>28</v>
      </c>
      <c r="K732" s="94">
        <v>110</v>
      </c>
      <c r="L732" s="104">
        <f t="shared" si="99"/>
        <v>9</v>
      </c>
      <c r="M732" s="105" t="str">
        <f t="shared" si="104"/>
        <v>T3</v>
      </c>
      <c r="N732" s="93">
        <f t="shared" si="100"/>
        <v>36</v>
      </c>
      <c r="O732" s="106">
        <f t="shared" si="101"/>
        <v>3960</v>
      </c>
      <c r="P732" s="93" t="str">
        <f t="shared" si="102"/>
        <v>Fora Periode Legal</v>
      </c>
      <c r="Q732" s="93" t="str">
        <f t="shared" si="105"/>
        <v>T3 - Fora Periode Legal</v>
      </c>
      <c r="R732" s="93" t="str">
        <f t="shared" si="106"/>
        <v>T3 - Import Total</v>
      </c>
      <c r="S732" s="110">
        <f t="shared" si="107"/>
        <v>1.8990357502111962E-2</v>
      </c>
      <c r="T732" s="107">
        <f t="shared" si="103"/>
        <v>1</v>
      </c>
      <c r="V732" s="91"/>
      <c r="W732" s="91"/>
      <c r="X732" s="91"/>
      <c r="Y732" s="91"/>
      <c r="Z732" s="91"/>
      <c r="AA732" s="91"/>
    </row>
    <row r="733" spans="3:27" x14ac:dyDescent="0.25">
      <c r="C733" s="95">
        <v>43676</v>
      </c>
      <c r="D733" s="95">
        <v>43713</v>
      </c>
      <c r="E733" s="91"/>
      <c r="F733" s="91">
        <v>8862</v>
      </c>
      <c r="G733" s="91" t="s">
        <v>62</v>
      </c>
      <c r="H733" s="96" t="s">
        <v>1280</v>
      </c>
      <c r="I733" s="97">
        <v>40000100</v>
      </c>
      <c r="J733" s="91" t="s">
        <v>16</v>
      </c>
      <c r="K733" s="94">
        <v>121.94</v>
      </c>
      <c r="L733" s="104">
        <f t="shared" ref="L733:L785" si="108">IF(D733="","",MONTH(D733))</f>
        <v>9</v>
      </c>
      <c r="M733" s="105" t="str">
        <f t="shared" si="104"/>
        <v>T3</v>
      </c>
      <c r="N733" s="93">
        <f t="shared" ref="N733:N785" si="109">IF(D733="",0,D733-C733)</f>
        <v>37</v>
      </c>
      <c r="O733" s="106">
        <f t="shared" ref="O733:O785" si="110">K733*N733</f>
        <v>4511.78</v>
      </c>
      <c r="P733" s="93" t="str">
        <f t="shared" ref="P733:P785" si="111">IF(N733&lt;=30,"Dins Periode Legal","Fora Periode Legal")</f>
        <v>Fora Periode Legal</v>
      </c>
      <c r="Q733" s="93" t="str">
        <f t="shared" si="105"/>
        <v>T3 - Fora Periode Legal</v>
      </c>
      <c r="R733" s="93" t="str">
        <f t="shared" si="106"/>
        <v>T3 - Import Total</v>
      </c>
      <c r="S733" s="110">
        <f t="shared" si="107"/>
        <v>2.1636443224969375E-2</v>
      </c>
      <c r="T733" s="107">
        <f t="shared" ref="T733:T785" si="112">IF(L733="",0,1)</f>
        <v>1</v>
      </c>
      <c r="V733" s="91"/>
      <c r="W733" s="91"/>
      <c r="X733" s="91"/>
      <c r="Y733" s="91"/>
      <c r="Z733" s="91"/>
      <c r="AA733" s="91"/>
    </row>
    <row r="734" spans="3:27" x14ac:dyDescent="0.25">
      <c r="C734" s="95">
        <v>43676</v>
      </c>
      <c r="D734" s="95">
        <v>43713</v>
      </c>
      <c r="E734" s="91"/>
      <c r="F734" s="91">
        <v>8878</v>
      </c>
      <c r="G734" s="91" t="s">
        <v>1136</v>
      </c>
      <c r="H734" s="96" t="s">
        <v>1281</v>
      </c>
      <c r="I734" s="97">
        <v>40005180</v>
      </c>
      <c r="J734" s="91" t="s">
        <v>876</v>
      </c>
      <c r="K734" s="94">
        <v>679.21</v>
      </c>
      <c r="L734" s="104">
        <f t="shared" si="108"/>
        <v>9</v>
      </c>
      <c r="M734" s="105" t="str">
        <f t="shared" si="104"/>
        <v>T3</v>
      </c>
      <c r="N734" s="93">
        <f t="shared" si="109"/>
        <v>37</v>
      </c>
      <c r="O734" s="106">
        <f t="shared" si="110"/>
        <v>25130.77</v>
      </c>
      <c r="P734" s="93" t="str">
        <f t="shared" si="111"/>
        <v>Fora Periode Legal</v>
      </c>
      <c r="Q734" s="93" t="str">
        <f t="shared" si="105"/>
        <v>T3 - Fora Periode Legal</v>
      </c>
      <c r="R734" s="93" t="str">
        <f t="shared" si="106"/>
        <v>T3 - Import Total</v>
      </c>
      <c r="S734" s="110">
        <f t="shared" si="107"/>
        <v>0.12051573399074504</v>
      </c>
      <c r="T734" s="107">
        <f t="shared" si="112"/>
        <v>1</v>
      </c>
      <c r="V734" s="91"/>
      <c r="W734" s="91"/>
      <c r="X734" s="91"/>
      <c r="Y734" s="91"/>
      <c r="Z734" s="91"/>
      <c r="AA734" s="91"/>
    </row>
    <row r="735" spans="3:27" x14ac:dyDescent="0.25">
      <c r="C735" s="95">
        <v>43676</v>
      </c>
      <c r="D735" s="95">
        <v>43713</v>
      </c>
      <c r="E735" s="91"/>
      <c r="F735" s="91">
        <v>8887</v>
      </c>
      <c r="G735" s="91" t="s">
        <v>91</v>
      </c>
      <c r="H735" s="96" t="s">
        <v>1282</v>
      </c>
      <c r="I735" s="97">
        <v>41006500</v>
      </c>
      <c r="J735" s="91" t="s">
        <v>92</v>
      </c>
      <c r="K735" s="94">
        <v>22.06</v>
      </c>
      <c r="L735" s="104">
        <f t="shared" si="108"/>
        <v>9</v>
      </c>
      <c r="M735" s="105" t="str">
        <f t="shared" si="104"/>
        <v>T3</v>
      </c>
      <c r="N735" s="93">
        <f t="shared" si="109"/>
        <v>37</v>
      </c>
      <c r="O735" s="106">
        <f t="shared" si="110"/>
        <v>816.21999999999991</v>
      </c>
      <c r="P735" s="93" t="str">
        <f t="shared" si="111"/>
        <v>Fora Periode Legal</v>
      </c>
      <c r="Q735" s="93" t="str">
        <f t="shared" si="105"/>
        <v>T3 - Fora Periode Legal</v>
      </c>
      <c r="R735" s="93" t="str">
        <f t="shared" si="106"/>
        <v>T3 - Import Total</v>
      </c>
      <c r="S735" s="110">
        <f t="shared" si="107"/>
        <v>3.914219596053997E-3</v>
      </c>
      <c r="T735" s="107">
        <f t="shared" si="112"/>
        <v>1</v>
      </c>
      <c r="V735" s="91"/>
      <c r="W735" s="91"/>
      <c r="X735" s="91"/>
      <c r="Y735" s="91"/>
      <c r="Z735" s="91"/>
      <c r="AA735" s="91"/>
    </row>
    <row r="736" spans="3:27" x14ac:dyDescent="0.25">
      <c r="C736" s="95">
        <v>43676</v>
      </c>
      <c r="D736" s="95">
        <v>43713</v>
      </c>
      <c r="E736" s="91"/>
      <c r="F736" s="91">
        <v>8895</v>
      </c>
      <c r="G736" s="91" t="s">
        <v>148</v>
      </c>
      <c r="H736" s="96" t="s">
        <v>1283</v>
      </c>
      <c r="I736" s="97">
        <v>40002390</v>
      </c>
      <c r="J736" s="91" t="s">
        <v>149</v>
      </c>
      <c r="K736" s="94">
        <v>376.75</v>
      </c>
      <c r="L736" s="104">
        <f t="shared" si="108"/>
        <v>9</v>
      </c>
      <c r="M736" s="105" t="str">
        <f t="shared" si="104"/>
        <v>T3</v>
      </c>
      <c r="N736" s="93">
        <f t="shared" si="109"/>
        <v>37</v>
      </c>
      <c r="O736" s="106">
        <f t="shared" si="110"/>
        <v>13939.75</v>
      </c>
      <c r="P736" s="93" t="str">
        <f t="shared" si="111"/>
        <v>Fora Periode Legal</v>
      </c>
      <c r="Q736" s="93" t="str">
        <f t="shared" si="105"/>
        <v>T3 - Fora Periode Legal</v>
      </c>
      <c r="R736" s="93" t="str">
        <f t="shared" si="106"/>
        <v>T3 - Import Total</v>
      </c>
      <c r="S736" s="110">
        <f t="shared" si="107"/>
        <v>6.6848695957087187E-2</v>
      </c>
      <c r="T736" s="107">
        <f t="shared" si="112"/>
        <v>1</v>
      </c>
      <c r="V736" s="91"/>
      <c r="W736" s="91"/>
      <c r="X736" s="91"/>
      <c r="Y736" s="91"/>
      <c r="Z736" s="91"/>
      <c r="AA736" s="91"/>
    </row>
    <row r="737" spans="3:27" x14ac:dyDescent="0.25">
      <c r="C737" s="95">
        <v>43676</v>
      </c>
      <c r="D737" s="95">
        <v>43713</v>
      </c>
      <c r="E737" s="91"/>
      <c r="F737" s="91">
        <v>8914</v>
      </c>
      <c r="G737" s="91" t="s">
        <v>73</v>
      </c>
      <c r="H737" s="96" t="s">
        <v>1284</v>
      </c>
      <c r="I737" s="97">
        <v>41002908</v>
      </c>
      <c r="J737" s="91" t="s">
        <v>41</v>
      </c>
      <c r="K737" s="94">
        <v>907.5</v>
      </c>
      <c r="L737" s="104">
        <f t="shared" si="108"/>
        <v>9</v>
      </c>
      <c r="M737" s="105" t="str">
        <f t="shared" si="104"/>
        <v>T3</v>
      </c>
      <c r="N737" s="93">
        <f t="shared" si="109"/>
        <v>37</v>
      </c>
      <c r="O737" s="106">
        <f t="shared" si="110"/>
        <v>33577.5</v>
      </c>
      <c r="P737" s="93" t="str">
        <f t="shared" si="111"/>
        <v>Fora Periode Legal</v>
      </c>
      <c r="Q737" s="93" t="str">
        <f t="shared" si="105"/>
        <v>T3 - Fora Periode Legal</v>
      </c>
      <c r="R737" s="93" t="str">
        <f t="shared" si="106"/>
        <v>T3 - Import Total</v>
      </c>
      <c r="S737" s="110">
        <f t="shared" si="107"/>
        <v>0.16102240631999104</v>
      </c>
      <c r="T737" s="107">
        <f t="shared" si="112"/>
        <v>1</v>
      </c>
      <c r="V737" s="91"/>
      <c r="W737" s="91"/>
      <c r="X737" s="91"/>
      <c r="Y737" s="91"/>
      <c r="Z737" s="91"/>
      <c r="AA737" s="91"/>
    </row>
    <row r="738" spans="3:27" x14ac:dyDescent="0.25">
      <c r="C738" s="95">
        <v>43609</v>
      </c>
      <c r="D738" s="95">
        <v>43647</v>
      </c>
      <c r="E738" s="91">
        <v>2300</v>
      </c>
      <c r="F738" s="91">
        <v>6340</v>
      </c>
      <c r="G738" s="91" t="s">
        <v>89</v>
      </c>
      <c r="H738" s="96" t="s">
        <v>1285</v>
      </c>
      <c r="I738" s="97">
        <v>40002150</v>
      </c>
      <c r="J738" s="91" t="s">
        <v>90</v>
      </c>
      <c r="K738" s="94">
        <v>1513.47</v>
      </c>
      <c r="L738" s="104">
        <f t="shared" si="108"/>
        <v>7</v>
      </c>
      <c r="M738" s="105" t="str">
        <f t="shared" si="104"/>
        <v>T3</v>
      </c>
      <c r="N738" s="93">
        <f t="shared" si="109"/>
        <v>38</v>
      </c>
      <c r="O738" s="106">
        <f t="shared" si="110"/>
        <v>57511.86</v>
      </c>
      <c r="P738" s="93" t="str">
        <f t="shared" si="111"/>
        <v>Fora Periode Legal</v>
      </c>
      <c r="Q738" s="93" t="str">
        <f t="shared" si="105"/>
        <v>T3 - Fora Periode Legal</v>
      </c>
      <c r="R738" s="93" t="str">
        <f t="shared" si="106"/>
        <v>T3 - Import Total</v>
      </c>
      <c r="S738" s="110">
        <f t="shared" si="107"/>
        <v>0.2758007025281346</v>
      </c>
      <c r="T738" s="107">
        <f t="shared" si="112"/>
        <v>1</v>
      </c>
      <c r="V738" s="91"/>
      <c r="W738" s="91"/>
      <c r="X738" s="91"/>
      <c r="Y738" s="91"/>
      <c r="Z738" s="91"/>
      <c r="AA738" s="91"/>
    </row>
    <row r="739" spans="3:27" x14ac:dyDescent="0.25">
      <c r="C739" s="95">
        <v>43609</v>
      </c>
      <c r="D739" s="95">
        <v>43647</v>
      </c>
      <c r="E739" s="91"/>
      <c r="F739" s="91">
        <v>6363</v>
      </c>
      <c r="G739" s="91" t="s">
        <v>1286</v>
      </c>
      <c r="H739" s="96" t="s">
        <v>1287</v>
      </c>
      <c r="I739" s="97">
        <v>40001900</v>
      </c>
      <c r="J739" s="91" t="s">
        <v>100</v>
      </c>
      <c r="K739" s="94">
        <v>987.86</v>
      </c>
      <c r="L739" s="104">
        <f t="shared" si="108"/>
        <v>7</v>
      </c>
      <c r="M739" s="105" t="str">
        <f t="shared" si="104"/>
        <v>T3</v>
      </c>
      <c r="N739" s="93">
        <f t="shared" si="109"/>
        <v>38</v>
      </c>
      <c r="O739" s="106">
        <f t="shared" si="110"/>
        <v>37538.68</v>
      </c>
      <c r="P739" s="93" t="str">
        <f t="shared" si="111"/>
        <v>Fora Periode Legal</v>
      </c>
      <c r="Q739" s="93" t="str">
        <f t="shared" si="105"/>
        <v>T3 - Fora Periode Legal</v>
      </c>
      <c r="R739" s="93" t="str">
        <f t="shared" si="106"/>
        <v>T3 - Import Total</v>
      </c>
      <c r="S739" s="110">
        <f t="shared" si="107"/>
        <v>0.18001842256499503</v>
      </c>
      <c r="T739" s="107">
        <f t="shared" si="112"/>
        <v>1</v>
      </c>
      <c r="V739" s="91"/>
      <c r="W739" s="91"/>
      <c r="X739" s="91"/>
      <c r="Y739" s="91"/>
      <c r="Z739" s="91"/>
      <c r="AA739" s="91"/>
    </row>
    <row r="740" spans="3:27" x14ac:dyDescent="0.25">
      <c r="C740" s="95">
        <v>43675</v>
      </c>
      <c r="D740" s="95">
        <v>43713</v>
      </c>
      <c r="E740" s="91"/>
      <c r="F740" s="91">
        <v>8909</v>
      </c>
      <c r="G740" s="91" t="s">
        <v>1116</v>
      </c>
      <c r="H740" s="96" t="s">
        <v>1288</v>
      </c>
      <c r="I740" s="97">
        <v>41002565</v>
      </c>
      <c r="J740" s="91" t="s">
        <v>809</v>
      </c>
      <c r="K740" s="94">
        <v>49</v>
      </c>
      <c r="L740" s="104">
        <f t="shared" si="108"/>
        <v>9</v>
      </c>
      <c r="M740" s="105" t="str">
        <f t="shared" si="104"/>
        <v>T3</v>
      </c>
      <c r="N740" s="93">
        <f t="shared" si="109"/>
        <v>38</v>
      </c>
      <c r="O740" s="106">
        <f t="shared" si="110"/>
        <v>1862</v>
      </c>
      <c r="P740" s="93" t="str">
        <f t="shared" si="111"/>
        <v>Fora Periode Legal</v>
      </c>
      <c r="Q740" s="93" t="str">
        <f t="shared" si="105"/>
        <v>T3 - Fora Periode Legal</v>
      </c>
      <c r="R740" s="93" t="str">
        <f t="shared" si="106"/>
        <v>T3 - Import Total</v>
      </c>
      <c r="S740" s="110">
        <f t="shared" si="107"/>
        <v>8.9293044618516358E-3</v>
      </c>
      <c r="T740" s="107">
        <f t="shared" si="112"/>
        <v>1</v>
      </c>
      <c r="V740" s="91"/>
      <c r="W740" s="91"/>
      <c r="X740" s="91"/>
      <c r="Y740" s="91"/>
      <c r="Z740" s="91"/>
      <c r="AA740" s="91"/>
    </row>
    <row r="741" spans="3:27" x14ac:dyDescent="0.25">
      <c r="C741" s="95">
        <v>43608</v>
      </c>
      <c r="D741" s="95">
        <v>43647</v>
      </c>
      <c r="E741" s="91"/>
      <c r="F741" s="91">
        <v>6357</v>
      </c>
      <c r="G741" s="91" t="s">
        <v>1289</v>
      </c>
      <c r="H741" s="96" t="s">
        <v>1290</v>
      </c>
      <c r="I741" s="97">
        <v>40002160</v>
      </c>
      <c r="J741" s="91" t="s">
        <v>983</v>
      </c>
      <c r="K741" s="94">
        <v>143.68</v>
      </c>
      <c r="L741" s="104">
        <f t="shared" si="108"/>
        <v>7</v>
      </c>
      <c r="M741" s="105" t="str">
        <f t="shared" si="104"/>
        <v>T3</v>
      </c>
      <c r="N741" s="93">
        <f t="shared" si="109"/>
        <v>39</v>
      </c>
      <c r="O741" s="106">
        <f t="shared" si="110"/>
        <v>5603.52</v>
      </c>
      <c r="P741" s="93" t="str">
        <f t="shared" si="111"/>
        <v>Fora Periode Legal</v>
      </c>
      <c r="Q741" s="93" t="str">
        <f t="shared" si="105"/>
        <v>T3 - Fora Periode Legal</v>
      </c>
      <c r="R741" s="93" t="str">
        <f t="shared" si="106"/>
        <v>T3 - Import Total</v>
      </c>
      <c r="S741" s="110">
        <f t="shared" si="107"/>
        <v>2.6871931330867287E-2</v>
      </c>
      <c r="T741" s="107">
        <f t="shared" si="112"/>
        <v>1</v>
      </c>
      <c r="V741" s="91"/>
      <c r="W741" s="91"/>
      <c r="X741" s="91"/>
      <c r="Y741" s="91"/>
      <c r="Z741" s="91"/>
      <c r="AA741" s="91"/>
    </row>
    <row r="742" spans="3:27" x14ac:dyDescent="0.25">
      <c r="C742" s="95">
        <v>43623</v>
      </c>
      <c r="D742" s="95">
        <v>43662</v>
      </c>
      <c r="E742" s="91"/>
      <c r="F742" s="91">
        <v>7290</v>
      </c>
      <c r="G742" s="91" t="s">
        <v>57</v>
      </c>
      <c r="H742" s="96" t="s">
        <v>1291</v>
      </c>
      <c r="I742" s="97">
        <v>41007440</v>
      </c>
      <c r="J742" s="91" t="s">
        <v>40</v>
      </c>
      <c r="K742" s="94">
        <v>79.510000000000005</v>
      </c>
      <c r="L742" s="104">
        <f t="shared" si="108"/>
        <v>7</v>
      </c>
      <c r="M742" s="105" t="str">
        <f t="shared" si="104"/>
        <v>T3</v>
      </c>
      <c r="N742" s="93">
        <f t="shared" si="109"/>
        <v>39</v>
      </c>
      <c r="O742" s="106">
        <f t="shared" si="110"/>
        <v>3100.8900000000003</v>
      </c>
      <c r="P742" s="93" t="str">
        <f t="shared" si="111"/>
        <v>Fora Periode Legal</v>
      </c>
      <c r="Q742" s="93" t="str">
        <f t="shared" si="105"/>
        <v>T3 - Fora Periode Legal</v>
      </c>
      <c r="R742" s="93" t="str">
        <f t="shared" si="106"/>
        <v>T3 - Import Total</v>
      </c>
      <c r="S742" s="110">
        <f t="shared" si="107"/>
        <v>1.487045698856666E-2</v>
      </c>
      <c r="T742" s="107">
        <f t="shared" si="112"/>
        <v>1</v>
      </c>
      <c r="V742" s="91"/>
      <c r="W742" s="91"/>
      <c r="X742" s="91"/>
      <c r="Y742" s="91"/>
      <c r="Z742" s="91"/>
      <c r="AA742" s="91"/>
    </row>
    <row r="743" spans="3:27" x14ac:dyDescent="0.25">
      <c r="C743" s="95">
        <v>43685</v>
      </c>
      <c r="D743" s="95">
        <v>43724</v>
      </c>
      <c r="E743" s="91">
        <v>3214</v>
      </c>
      <c r="F743" s="91">
        <v>9025</v>
      </c>
      <c r="G743" s="91" t="s">
        <v>148</v>
      </c>
      <c r="H743" s="96" t="s">
        <v>1292</v>
      </c>
      <c r="I743" s="97">
        <v>40002390</v>
      </c>
      <c r="J743" s="91" t="s">
        <v>149</v>
      </c>
      <c r="K743" s="94">
        <v>136.19999999999999</v>
      </c>
      <c r="L743" s="104">
        <f t="shared" si="108"/>
        <v>9</v>
      </c>
      <c r="M743" s="105" t="str">
        <f t="shared" si="104"/>
        <v>T3</v>
      </c>
      <c r="N743" s="93">
        <f t="shared" si="109"/>
        <v>39</v>
      </c>
      <c r="O743" s="106">
        <f t="shared" si="110"/>
        <v>5311.7999999999993</v>
      </c>
      <c r="P743" s="93" t="str">
        <f t="shared" si="111"/>
        <v>Fora Periode Legal</v>
      </c>
      <c r="Q743" s="93" t="str">
        <f t="shared" si="105"/>
        <v>T3 - Fora Periode Legal</v>
      </c>
      <c r="R743" s="93" t="str">
        <f t="shared" si="106"/>
        <v>T3 - Import Total</v>
      </c>
      <c r="S743" s="110">
        <f t="shared" si="107"/>
        <v>2.5472974994878366E-2</v>
      </c>
      <c r="T743" s="107">
        <f t="shared" si="112"/>
        <v>1</v>
      </c>
      <c r="V743" s="91"/>
      <c r="W743" s="91"/>
      <c r="X743" s="91"/>
      <c r="Y743" s="91"/>
      <c r="Z743" s="91"/>
      <c r="AA743" s="91"/>
    </row>
    <row r="744" spans="3:27" x14ac:dyDescent="0.25">
      <c r="C744" s="95">
        <v>43607</v>
      </c>
      <c r="D744" s="95">
        <v>43647</v>
      </c>
      <c r="E744" s="91"/>
      <c r="F744" s="91">
        <v>6374</v>
      </c>
      <c r="G744" s="91" t="s">
        <v>208</v>
      </c>
      <c r="H744" s="96" t="s">
        <v>1293</v>
      </c>
      <c r="I744" s="97">
        <v>41002865</v>
      </c>
      <c r="J744" s="91" t="s">
        <v>209</v>
      </c>
      <c r="K744" s="94">
        <v>2217.31</v>
      </c>
      <c r="L744" s="104">
        <f t="shared" si="108"/>
        <v>7</v>
      </c>
      <c r="M744" s="105" t="str">
        <f t="shared" si="104"/>
        <v>T3</v>
      </c>
      <c r="N744" s="93">
        <f t="shared" si="109"/>
        <v>40</v>
      </c>
      <c r="O744" s="106">
        <f t="shared" si="110"/>
        <v>88692.4</v>
      </c>
      <c r="P744" s="93" t="str">
        <f t="shared" si="111"/>
        <v>Fora Periode Legal</v>
      </c>
      <c r="Q744" s="93" t="str">
        <f t="shared" si="105"/>
        <v>T3 - Fora Periode Legal</v>
      </c>
      <c r="R744" s="93" t="str">
        <f t="shared" si="106"/>
        <v>T3 - Import Total</v>
      </c>
      <c r="S744" s="110">
        <f t="shared" si="107"/>
        <v>0.42532837972735238</v>
      </c>
      <c r="T744" s="107">
        <f t="shared" si="112"/>
        <v>1</v>
      </c>
      <c r="V744" s="91"/>
      <c r="W744" s="91"/>
      <c r="X744" s="91"/>
      <c r="Y744" s="91"/>
      <c r="Z744" s="91"/>
      <c r="AA744" s="91"/>
    </row>
    <row r="745" spans="3:27" x14ac:dyDescent="0.25">
      <c r="C745" s="95">
        <v>43672</v>
      </c>
      <c r="D745" s="95">
        <v>43713</v>
      </c>
      <c r="E745" s="91"/>
      <c r="F745" s="91">
        <v>8899</v>
      </c>
      <c r="G745" s="91" t="s">
        <v>78</v>
      </c>
      <c r="H745" s="96" t="s">
        <v>1294</v>
      </c>
      <c r="I745" s="97">
        <v>41006850</v>
      </c>
      <c r="J745" s="91" t="s">
        <v>25</v>
      </c>
      <c r="K745" s="94">
        <v>621.27</v>
      </c>
      <c r="L745" s="104">
        <f t="shared" si="108"/>
        <v>9</v>
      </c>
      <c r="M745" s="105" t="str">
        <f t="shared" si="104"/>
        <v>T3</v>
      </c>
      <c r="N745" s="93">
        <f t="shared" si="109"/>
        <v>41</v>
      </c>
      <c r="O745" s="106">
        <f t="shared" si="110"/>
        <v>25472.07</v>
      </c>
      <c r="P745" s="93" t="str">
        <f t="shared" si="111"/>
        <v>Fora Periode Legal</v>
      </c>
      <c r="Q745" s="93" t="str">
        <f t="shared" si="105"/>
        <v>T3 - Fora Periode Legal</v>
      </c>
      <c r="R745" s="93" t="str">
        <f t="shared" si="106"/>
        <v>T3 - Import Total</v>
      </c>
      <c r="S745" s="110">
        <f t="shared" si="107"/>
        <v>0.12215245343909624</v>
      </c>
      <c r="T745" s="107">
        <f t="shared" si="112"/>
        <v>1</v>
      </c>
      <c r="V745" s="91"/>
      <c r="W745" s="91"/>
      <c r="X745" s="91"/>
      <c r="Y745" s="91"/>
      <c r="Z745" s="91"/>
      <c r="AA745" s="91"/>
    </row>
    <row r="746" spans="3:27" x14ac:dyDescent="0.25">
      <c r="C746" s="95">
        <v>43672</v>
      </c>
      <c r="D746" s="95">
        <v>43713</v>
      </c>
      <c r="E746" s="91"/>
      <c r="F746" s="91">
        <v>8900</v>
      </c>
      <c r="G746" s="91" t="s">
        <v>78</v>
      </c>
      <c r="H746" s="96" t="s">
        <v>1295</v>
      </c>
      <c r="I746" s="97">
        <v>41006850</v>
      </c>
      <c r="J746" s="91" t="s">
        <v>25</v>
      </c>
      <c r="K746" s="94">
        <v>551.48</v>
      </c>
      <c r="L746" s="104">
        <f t="shared" si="108"/>
        <v>9</v>
      </c>
      <c r="M746" s="105" t="str">
        <f t="shared" si="104"/>
        <v>T3</v>
      </c>
      <c r="N746" s="93">
        <f t="shared" si="109"/>
        <v>41</v>
      </c>
      <c r="O746" s="106">
        <f t="shared" si="110"/>
        <v>22610.68</v>
      </c>
      <c r="P746" s="93" t="str">
        <f t="shared" si="111"/>
        <v>Fora Periode Legal</v>
      </c>
      <c r="Q746" s="93" t="str">
        <f t="shared" si="105"/>
        <v>T3 - Fora Periode Legal</v>
      </c>
      <c r="R746" s="93" t="str">
        <f t="shared" si="106"/>
        <v>T3 - Import Total</v>
      </c>
      <c r="S746" s="110">
        <f t="shared" si="107"/>
        <v>0.10843052943582146</v>
      </c>
      <c r="T746" s="107">
        <f t="shared" si="112"/>
        <v>1</v>
      </c>
      <c r="V746" s="91"/>
      <c r="W746" s="91"/>
      <c r="X746" s="91"/>
      <c r="Y746" s="91"/>
      <c r="Z746" s="91"/>
      <c r="AA746" s="91"/>
    </row>
    <row r="747" spans="3:27" x14ac:dyDescent="0.25">
      <c r="C747" s="95">
        <v>43620</v>
      </c>
      <c r="D747" s="95">
        <v>43662</v>
      </c>
      <c r="E747" s="91"/>
      <c r="F747" s="91">
        <v>7264</v>
      </c>
      <c r="G747" s="91" t="s">
        <v>78</v>
      </c>
      <c r="H747" s="96" t="s">
        <v>1296</v>
      </c>
      <c r="I747" s="97">
        <v>41006850</v>
      </c>
      <c r="J747" s="91" t="s">
        <v>25</v>
      </c>
      <c r="K747" s="94">
        <v>219.28</v>
      </c>
      <c r="L747" s="104">
        <f t="shared" si="108"/>
        <v>7</v>
      </c>
      <c r="M747" s="105" t="str">
        <f t="shared" si="104"/>
        <v>T3</v>
      </c>
      <c r="N747" s="93">
        <f t="shared" si="109"/>
        <v>42</v>
      </c>
      <c r="O747" s="106">
        <f t="shared" si="110"/>
        <v>9209.76</v>
      </c>
      <c r="P747" s="93" t="str">
        <f t="shared" si="111"/>
        <v>Fora Periode Legal</v>
      </c>
      <c r="Q747" s="93" t="str">
        <f t="shared" si="105"/>
        <v>T3 - Fora Periode Legal</v>
      </c>
      <c r="R747" s="93" t="str">
        <f t="shared" si="106"/>
        <v>T3 - Import Total</v>
      </c>
      <c r="S747" s="110">
        <f t="shared" si="107"/>
        <v>4.4165816896123915E-2</v>
      </c>
      <c r="T747" s="107">
        <f t="shared" si="112"/>
        <v>1</v>
      </c>
      <c r="V747" s="91"/>
      <c r="W747" s="91"/>
      <c r="X747" s="91"/>
      <c r="Y747" s="91"/>
      <c r="Z747" s="91"/>
      <c r="AA747" s="91"/>
    </row>
    <row r="748" spans="3:27" x14ac:dyDescent="0.25">
      <c r="C748" s="95">
        <v>43620</v>
      </c>
      <c r="D748" s="95">
        <v>43662</v>
      </c>
      <c r="E748" s="91"/>
      <c r="F748" s="91">
        <v>7269</v>
      </c>
      <c r="G748" s="91" t="s">
        <v>1297</v>
      </c>
      <c r="H748" s="96" t="s">
        <v>1298</v>
      </c>
      <c r="I748" s="97">
        <v>40010011</v>
      </c>
      <c r="J748" s="91" t="s">
        <v>830</v>
      </c>
      <c r="K748" s="94">
        <v>477.43</v>
      </c>
      <c r="L748" s="104">
        <f t="shared" si="108"/>
        <v>7</v>
      </c>
      <c r="M748" s="105" t="str">
        <f t="shared" si="104"/>
        <v>T3</v>
      </c>
      <c r="N748" s="93">
        <f t="shared" si="109"/>
        <v>42</v>
      </c>
      <c r="O748" s="106">
        <f t="shared" si="110"/>
        <v>20052.060000000001</v>
      </c>
      <c r="P748" s="93" t="str">
        <f t="shared" si="111"/>
        <v>Fora Periode Legal</v>
      </c>
      <c r="Q748" s="93" t="str">
        <f t="shared" si="105"/>
        <v>T3 - Fora Periode Legal</v>
      </c>
      <c r="R748" s="93" t="str">
        <f t="shared" si="106"/>
        <v>T3 - Import Total</v>
      </c>
      <c r="S748" s="110">
        <f t="shared" si="107"/>
        <v>9.6160552538838193E-2</v>
      </c>
      <c r="T748" s="107">
        <f t="shared" si="112"/>
        <v>1</v>
      </c>
      <c r="V748" s="91"/>
      <c r="W748" s="91"/>
      <c r="X748" s="91"/>
      <c r="Y748" s="91"/>
      <c r="Z748" s="91"/>
      <c r="AA748" s="91"/>
    </row>
    <row r="749" spans="3:27" x14ac:dyDescent="0.25">
      <c r="C749" s="95">
        <v>43620</v>
      </c>
      <c r="D749" s="95">
        <v>43662</v>
      </c>
      <c r="E749" s="91"/>
      <c r="F749" s="91">
        <v>7288</v>
      </c>
      <c r="G749" s="91" t="s">
        <v>83</v>
      </c>
      <c r="H749" s="96" t="s">
        <v>1299</v>
      </c>
      <c r="I749" s="97">
        <v>41008600</v>
      </c>
      <c r="J749" s="91" t="s">
        <v>29</v>
      </c>
      <c r="K749" s="94">
        <v>238.85</v>
      </c>
      <c r="L749" s="104">
        <f t="shared" si="108"/>
        <v>7</v>
      </c>
      <c r="M749" s="105" t="str">
        <f t="shared" si="104"/>
        <v>T3</v>
      </c>
      <c r="N749" s="93">
        <f t="shared" si="109"/>
        <v>42</v>
      </c>
      <c r="O749" s="106">
        <f t="shared" si="110"/>
        <v>10031.699999999999</v>
      </c>
      <c r="P749" s="93" t="str">
        <f t="shared" si="111"/>
        <v>Fora Periode Legal</v>
      </c>
      <c r="Q749" s="93" t="str">
        <f t="shared" si="105"/>
        <v>T3 - Fora Periode Legal</v>
      </c>
      <c r="R749" s="93" t="str">
        <f t="shared" si="106"/>
        <v>T3 - Import Total</v>
      </c>
      <c r="S749" s="110">
        <f t="shared" si="107"/>
        <v>4.8107467008569854E-2</v>
      </c>
      <c r="T749" s="107">
        <f t="shared" si="112"/>
        <v>1</v>
      </c>
      <c r="V749" s="91"/>
      <c r="W749" s="91"/>
      <c r="X749" s="91"/>
      <c r="Y749" s="91"/>
      <c r="Z749" s="91"/>
      <c r="AA749" s="91"/>
    </row>
    <row r="750" spans="3:27" x14ac:dyDescent="0.25">
      <c r="C750" s="95">
        <v>43671</v>
      </c>
      <c r="D750" s="95">
        <v>43713</v>
      </c>
      <c r="E750" s="91"/>
      <c r="F750" s="91">
        <v>8925</v>
      </c>
      <c r="G750" s="91" t="s">
        <v>107</v>
      </c>
      <c r="H750" s="96" t="s">
        <v>1300</v>
      </c>
      <c r="I750" s="97">
        <v>40002980</v>
      </c>
      <c r="J750" s="91" t="s">
        <v>108</v>
      </c>
      <c r="K750" s="94">
        <v>968</v>
      </c>
      <c r="L750" s="104">
        <f t="shared" si="108"/>
        <v>9</v>
      </c>
      <c r="M750" s="105" t="str">
        <f t="shared" si="104"/>
        <v>T3</v>
      </c>
      <c r="N750" s="93">
        <f t="shared" si="109"/>
        <v>42</v>
      </c>
      <c r="O750" s="106">
        <f t="shared" si="110"/>
        <v>40656</v>
      </c>
      <c r="P750" s="93" t="str">
        <f t="shared" si="111"/>
        <v>Fora Periode Legal</v>
      </c>
      <c r="Q750" s="93" t="str">
        <f t="shared" si="105"/>
        <v>T3 - Fora Periode Legal</v>
      </c>
      <c r="R750" s="93" t="str">
        <f t="shared" si="106"/>
        <v>T3 - Import Total</v>
      </c>
      <c r="S750" s="110">
        <f t="shared" si="107"/>
        <v>0.19496767035501619</v>
      </c>
      <c r="T750" s="107">
        <f t="shared" si="112"/>
        <v>1</v>
      </c>
      <c r="V750" s="91"/>
      <c r="W750" s="91"/>
      <c r="X750" s="91"/>
      <c r="Y750" s="91"/>
      <c r="Z750" s="91"/>
      <c r="AA750" s="91"/>
    </row>
    <row r="751" spans="3:27" x14ac:dyDescent="0.25">
      <c r="C751" s="95">
        <v>43619</v>
      </c>
      <c r="D751" s="95">
        <v>43662</v>
      </c>
      <c r="E751" s="91"/>
      <c r="F751" s="91">
        <v>7268</v>
      </c>
      <c r="G751" s="91" t="s">
        <v>201</v>
      </c>
      <c r="H751" s="96" t="s">
        <v>1301</v>
      </c>
      <c r="I751" s="97">
        <v>41000846</v>
      </c>
      <c r="J751" s="91" t="s">
        <v>130</v>
      </c>
      <c r="K751" s="94">
        <v>7433.03</v>
      </c>
      <c r="L751" s="104">
        <f t="shared" si="108"/>
        <v>7</v>
      </c>
      <c r="M751" s="105" t="str">
        <f t="shared" si="104"/>
        <v>T3</v>
      </c>
      <c r="N751" s="93">
        <f t="shared" si="109"/>
        <v>43</v>
      </c>
      <c r="O751" s="106">
        <f t="shared" si="110"/>
        <v>319620.28999999998</v>
      </c>
      <c r="P751" s="93" t="str">
        <f t="shared" si="111"/>
        <v>Fora Periode Legal</v>
      </c>
      <c r="Q751" s="93" t="str">
        <f t="shared" si="105"/>
        <v>T3 - Fora Periode Legal</v>
      </c>
      <c r="R751" s="93" t="str">
        <f t="shared" si="106"/>
        <v>T3 - Import Total</v>
      </c>
      <c r="S751" s="110">
        <f t="shared" si="107"/>
        <v>1.532753427279975</v>
      </c>
      <c r="T751" s="107">
        <f t="shared" si="112"/>
        <v>1</v>
      </c>
      <c r="V751" s="91"/>
      <c r="W751" s="91"/>
      <c r="X751" s="91"/>
      <c r="Y751" s="91"/>
      <c r="Z751" s="91"/>
      <c r="AA751" s="91"/>
    </row>
    <row r="752" spans="3:27" x14ac:dyDescent="0.25">
      <c r="C752" s="95">
        <v>43617</v>
      </c>
      <c r="D752" s="95">
        <v>43662</v>
      </c>
      <c r="E752" s="91"/>
      <c r="F752" s="91">
        <v>7263</v>
      </c>
      <c r="G752" s="91" t="s">
        <v>79</v>
      </c>
      <c r="H752" s="96" t="s">
        <v>1302</v>
      </c>
      <c r="I752" s="97">
        <v>41002557</v>
      </c>
      <c r="J752" s="91" t="s">
        <v>34</v>
      </c>
      <c r="K752" s="94">
        <v>68.84</v>
      </c>
      <c r="L752" s="104">
        <f t="shared" si="108"/>
        <v>7</v>
      </c>
      <c r="M752" s="105" t="str">
        <f t="shared" si="104"/>
        <v>T3</v>
      </c>
      <c r="N752" s="93">
        <f t="shared" si="109"/>
        <v>45</v>
      </c>
      <c r="O752" s="106">
        <f t="shared" si="110"/>
        <v>3097.8</v>
      </c>
      <c r="P752" s="93" t="str">
        <f t="shared" si="111"/>
        <v>Fora Periode Legal</v>
      </c>
      <c r="Q752" s="93" t="str">
        <f t="shared" si="105"/>
        <v>T3 - Fora Periode Legal</v>
      </c>
      <c r="R752" s="93" t="str">
        <f t="shared" si="106"/>
        <v>T3 - Import Total</v>
      </c>
      <c r="S752" s="110">
        <f t="shared" si="107"/>
        <v>1.4855638755061224E-2</v>
      </c>
      <c r="T752" s="107">
        <f t="shared" si="112"/>
        <v>1</v>
      </c>
      <c r="V752" s="91"/>
      <c r="W752" s="91"/>
      <c r="X752" s="91"/>
      <c r="Y752" s="91"/>
      <c r="Z752" s="91"/>
      <c r="AA752" s="91"/>
    </row>
    <row r="753" spans="3:27" x14ac:dyDescent="0.25">
      <c r="C753" s="95">
        <v>43617</v>
      </c>
      <c r="D753" s="95">
        <v>43662</v>
      </c>
      <c r="E753" s="91"/>
      <c r="F753" s="91">
        <v>7266</v>
      </c>
      <c r="G753" s="91" t="s">
        <v>1303</v>
      </c>
      <c r="H753" s="96" t="s">
        <v>1304</v>
      </c>
      <c r="I753" s="97">
        <v>40001073</v>
      </c>
      <c r="J753" s="91" t="s">
        <v>1305</v>
      </c>
      <c r="K753" s="94">
        <v>3138.74</v>
      </c>
      <c r="L753" s="104">
        <f t="shared" si="108"/>
        <v>7</v>
      </c>
      <c r="M753" s="105" t="str">
        <f t="shared" si="104"/>
        <v>T3</v>
      </c>
      <c r="N753" s="93">
        <f t="shared" si="109"/>
        <v>45</v>
      </c>
      <c r="O753" s="106">
        <f t="shared" si="110"/>
        <v>141243.29999999999</v>
      </c>
      <c r="P753" s="93" t="str">
        <f t="shared" si="111"/>
        <v>Fora Periode Legal</v>
      </c>
      <c r="Q753" s="93" t="str">
        <f t="shared" si="105"/>
        <v>T3 - Fora Periode Legal</v>
      </c>
      <c r="R753" s="93" t="str">
        <f t="shared" si="106"/>
        <v>T3 - Import Total</v>
      </c>
      <c r="S753" s="110">
        <f t="shared" si="107"/>
        <v>0.67733857620657845</v>
      </c>
      <c r="T753" s="107">
        <f t="shared" si="112"/>
        <v>1</v>
      </c>
      <c r="V753" s="91"/>
      <c r="W753" s="91"/>
      <c r="X753" s="91"/>
      <c r="Y753" s="91"/>
      <c r="Z753" s="91"/>
      <c r="AA753" s="91"/>
    </row>
    <row r="754" spans="3:27" x14ac:dyDescent="0.25">
      <c r="C754" s="95">
        <v>43617</v>
      </c>
      <c r="D754" s="95">
        <v>43662</v>
      </c>
      <c r="E754" s="91"/>
      <c r="F754" s="91">
        <v>7272</v>
      </c>
      <c r="G754" s="91" t="s">
        <v>134</v>
      </c>
      <c r="H754" s="96" t="s">
        <v>1306</v>
      </c>
      <c r="I754" s="97">
        <v>41002530</v>
      </c>
      <c r="J754" s="91" t="s">
        <v>135</v>
      </c>
      <c r="K754" s="94">
        <v>363</v>
      </c>
      <c r="L754" s="104">
        <f t="shared" si="108"/>
        <v>7</v>
      </c>
      <c r="M754" s="105" t="str">
        <f t="shared" si="104"/>
        <v>T3</v>
      </c>
      <c r="N754" s="93">
        <f t="shared" si="109"/>
        <v>45</v>
      </c>
      <c r="O754" s="106">
        <f t="shared" si="110"/>
        <v>16335</v>
      </c>
      <c r="P754" s="93" t="str">
        <f t="shared" si="111"/>
        <v>Fora Periode Legal</v>
      </c>
      <c r="Q754" s="93" t="str">
        <f t="shared" si="105"/>
        <v>T3 - Fora Periode Legal</v>
      </c>
      <c r="R754" s="93" t="str">
        <f t="shared" si="106"/>
        <v>T3 - Import Total</v>
      </c>
      <c r="S754" s="110">
        <f t="shared" si="107"/>
        <v>7.8335224696211861E-2</v>
      </c>
      <c r="T754" s="107">
        <f t="shared" si="112"/>
        <v>1</v>
      </c>
      <c r="V754" s="91"/>
      <c r="W754" s="91"/>
      <c r="X754" s="91"/>
      <c r="Y754" s="91"/>
      <c r="Z754" s="91"/>
      <c r="AA754" s="91"/>
    </row>
    <row r="755" spans="3:27" x14ac:dyDescent="0.25">
      <c r="C755" s="95">
        <v>43617</v>
      </c>
      <c r="D755" s="95">
        <v>43662</v>
      </c>
      <c r="E755" s="91"/>
      <c r="F755" s="91">
        <v>7275</v>
      </c>
      <c r="G755" s="91" t="s">
        <v>1307</v>
      </c>
      <c r="H755" s="96" t="s">
        <v>1308</v>
      </c>
      <c r="I755" s="97">
        <v>41000504</v>
      </c>
      <c r="J755" s="91" t="s">
        <v>1309</v>
      </c>
      <c r="K755" s="94">
        <v>1710.14</v>
      </c>
      <c r="L755" s="104">
        <f t="shared" si="108"/>
        <v>7</v>
      </c>
      <c r="M755" s="105" t="str">
        <f t="shared" si="104"/>
        <v>T3</v>
      </c>
      <c r="N755" s="93">
        <f t="shared" si="109"/>
        <v>45</v>
      </c>
      <c r="O755" s="106">
        <f t="shared" si="110"/>
        <v>76956.3</v>
      </c>
      <c r="P755" s="93" t="str">
        <f t="shared" si="111"/>
        <v>Fora Periode Legal</v>
      </c>
      <c r="Q755" s="93" t="str">
        <f t="shared" si="105"/>
        <v>T3 - Fora Periode Legal</v>
      </c>
      <c r="R755" s="93" t="str">
        <f t="shared" si="106"/>
        <v>T3 - Import Total</v>
      </c>
      <c r="S755" s="110">
        <f t="shared" si="107"/>
        <v>0.36904738612115634</v>
      </c>
      <c r="T755" s="107">
        <f t="shared" si="112"/>
        <v>1</v>
      </c>
      <c r="V755" s="91"/>
      <c r="W755" s="91"/>
      <c r="X755" s="91"/>
      <c r="Y755" s="91"/>
      <c r="Z755" s="91"/>
      <c r="AA755" s="91"/>
    </row>
    <row r="756" spans="3:27" x14ac:dyDescent="0.25">
      <c r="C756" s="95">
        <v>43617</v>
      </c>
      <c r="D756" s="95">
        <v>43662</v>
      </c>
      <c r="E756" s="91"/>
      <c r="F756" s="91">
        <v>7276</v>
      </c>
      <c r="G756" s="91" t="s">
        <v>1307</v>
      </c>
      <c r="H756" s="96" t="s">
        <v>1310</v>
      </c>
      <c r="I756" s="97">
        <v>41000504</v>
      </c>
      <c r="J756" s="91" t="s">
        <v>1309</v>
      </c>
      <c r="K756" s="94">
        <v>363</v>
      </c>
      <c r="L756" s="104">
        <f t="shared" si="108"/>
        <v>7</v>
      </c>
      <c r="M756" s="105" t="str">
        <f t="shared" si="104"/>
        <v>T3</v>
      </c>
      <c r="N756" s="93">
        <f t="shared" si="109"/>
        <v>45</v>
      </c>
      <c r="O756" s="106">
        <f t="shared" si="110"/>
        <v>16335</v>
      </c>
      <c r="P756" s="93" t="str">
        <f t="shared" si="111"/>
        <v>Fora Periode Legal</v>
      </c>
      <c r="Q756" s="93" t="str">
        <f t="shared" si="105"/>
        <v>T3 - Fora Periode Legal</v>
      </c>
      <c r="R756" s="93" t="str">
        <f t="shared" si="106"/>
        <v>T3 - Import Total</v>
      </c>
      <c r="S756" s="110">
        <f t="shared" si="107"/>
        <v>7.8335224696211861E-2</v>
      </c>
      <c r="T756" s="107">
        <f t="shared" si="112"/>
        <v>1</v>
      </c>
      <c r="V756" s="91"/>
      <c r="W756" s="91"/>
      <c r="X756" s="91"/>
      <c r="Y756" s="91"/>
      <c r="Z756" s="91"/>
      <c r="AA756" s="91"/>
    </row>
    <row r="757" spans="3:27" x14ac:dyDescent="0.25">
      <c r="C757" s="95">
        <v>43617</v>
      </c>
      <c r="D757" s="95">
        <v>43662</v>
      </c>
      <c r="E757" s="91"/>
      <c r="F757" s="91">
        <v>7277</v>
      </c>
      <c r="G757" s="91" t="s">
        <v>1116</v>
      </c>
      <c r="H757" s="96" t="s">
        <v>1311</v>
      </c>
      <c r="I757" s="97">
        <v>41002565</v>
      </c>
      <c r="J757" s="91" t="s">
        <v>809</v>
      </c>
      <c r="K757" s="94">
        <v>147</v>
      </c>
      <c r="L757" s="104">
        <f t="shared" si="108"/>
        <v>7</v>
      </c>
      <c r="M757" s="105" t="str">
        <f t="shared" si="104"/>
        <v>T3</v>
      </c>
      <c r="N757" s="93">
        <f t="shared" si="109"/>
        <v>45</v>
      </c>
      <c r="O757" s="106">
        <f t="shared" si="110"/>
        <v>6615</v>
      </c>
      <c r="P757" s="93" t="str">
        <f t="shared" si="111"/>
        <v>Fora Periode Legal</v>
      </c>
      <c r="Q757" s="93" t="str">
        <f t="shared" si="105"/>
        <v>T3 - Fora Periode Legal</v>
      </c>
      <c r="R757" s="93" t="str">
        <f t="shared" si="106"/>
        <v>T3 - Import Total</v>
      </c>
      <c r="S757" s="110">
        <f t="shared" si="107"/>
        <v>3.1722529009209764E-2</v>
      </c>
      <c r="T757" s="107">
        <f t="shared" si="112"/>
        <v>1</v>
      </c>
      <c r="V757" s="91"/>
      <c r="W757" s="91"/>
      <c r="X757" s="91"/>
      <c r="Y757" s="91"/>
      <c r="Z757" s="91"/>
      <c r="AA757" s="91"/>
    </row>
    <row r="758" spans="3:27" x14ac:dyDescent="0.25">
      <c r="C758" s="95">
        <v>43617</v>
      </c>
      <c r="D758" s="95">
        <v>43662</v>
      </c>
      <c r="E758" s="91"/>
      <c r="F758" s="91">
        <v>7281</v>
      </c>
      <c r="G758" s="91" t="s">
        <v>210</v>
      </c>
      <c r="H758" s="96" t="s">
        <v>1312</v>
      </c>
      <c r="I758" s="97">
        <v>41002895</v>
      </c>
      <c r="J758" s="91" t="s">
        <v>211</v>
      </c>
      <c r="K758" s="94">
        <v>590.63</v>
      </c>
      <c r="L758" s="104">
        <f t="shared" si="108"/>
        <v>7</v>
      </c>
      <c r="M758" s="105" t="str">
        <f t="shared" si="104"/>
        <v>T3</v>
      </c>
      <c r="N758" s="93">
        <f t="shared" si="109"/>
        <v>45</v>
      </c>
      <c r="O758" s="106">
        <f t="shared" si="110"/>
        <v>26578.35</v>
      </c>
      <c r="P758" s="93" t="str">
        <f t="shared" si="111"/>
        <v>Fora Periode Legal</v>
      </c>
      <c r="Q758" s="93" t="str">
        <f t="shared" si="105"/>
        <v>T3 - Fora Periode Legal</v>
      </c>
      <c r="R758" s="93" t="str">
        <f t="shared" si="106"/>
        <v>T3 - Import Total</v>
      </c>
      <c r="S758" s="110">
        <f t="shared" si="107"/>
        <v>0.1274576687667317</v>
      </c>
      <c r="T758" s="107">
        <f t="shared" si="112"/>
        <v>1</v>
      </c>
      <c r="V758" s="91"/>
      <c r="W758" s="91"/>
      <c r="X758" s="91"/>
      <c r="Y758" s="91"/>
      <c r="Z758" s="91"/>
      <c r="AA758" s="91"/>
    </row>
    <row r="759" spans="3:27" x14ac:dyDescent="0.25">
      <c r="C759" s="95">
        <v>43692</v>
      </c>
      <c r="D759" s="95">
        <v>43738</v>
      </c>
      <c r="E759" s="91"/>
      <c r="F759" s="91">
        <v>9331</v>
      </c>
      <c r="G759" s="91" t="s">
        <v>176</v>
      </c>
      <c r="H759" s="96" t="s">
        <v>1313</v>
      </c>
      <c r="I759" s="97">
        <v>40000651</v>
      </c>
      <c r="J759" s="91" t="s">
        <v>167</v>
      </c>
      <c r="K759" s="94">
        <v>109.21</v>
      </c>
      <c r="L759" s="104">
        <f t="shared" si="108"/>
        <v>9</v>
      </c>
      <c r="M759" s="105" t="str">
        <f t="shared" si="104"/>
        <v>T3</v>
      </c>
      <c r="N759" s="93">
        <f t="shared" si="109"/>
        <v>46</v>
      </c>
      <c r="O759" s="106">
        <f t="shared" si="110"/>
        <v>5023.66</v>
      </c>
      <c r="P759" s="93" t="str">
        <f t="shared" si="111"/>
        <v>Fora Periode Legal</v>
      </c>
      <c r="Q759" s="93" t="str">
        <f t="shared" si="105"/>
        <v>T3 - Fora Periode Legal</v>
      </c>
      <c r="R759" s="93" t="str">
        <f t="shared" si="106"/>
        <v>T3 - Import Total</v>
      </c>
      <c r="S759" s="110">
        <f t="shared" si="107"/>
        <v>2.4091186709358531E-2</v>
      </c>
      <c r="T759" s="107">
        <f t="shared" si="112"/>
        <v>1</v>
      </c>
      <c r="V759" s="91"/>
      <c r="W759" s="91"/>
      <c r="X759" s="91"/>
      <c r="Y759" s="91"/>
      <c r="Z759" s="91"/>
      <c r="AA759" s="91"/>
    </row>
    <row r="760" spans="3:27" x14ac:dyDescent="0.25">
      <c r="C760" s="95">
        <v>43665</v>
      </c>
      <c r="D760" s="95">
        <v>43713</v>
      </c>
      <c r="E760" s="91"/>
      <c r="F760" s="91">
        <v>8884</v>
      </c>
      <c r="G760" s="91" t="s">
        <v>1297</v>
      </c>
      <c r="H760" s="96" t="s">
        <v>1314</v>
      </c>
      <c r="I760" s="97">
        <v>40010011</v>
      </c>
      <c r="J760" s="91" t="s">
        <v>830</v>
      </c>
      <c r="K760" s="94">
        <v>86.54</v>
      </c>
      <c r="L760" s="104">
        <f t="shared" si="108"/>
        <v>9</v>
      </c>
      <c r="M760" s="105" t="str">
        <f t="shared" si="104"/>
        <v>T3</v>
      </c>
      <c r="N760" s="93">
        <f t="shared" si="109"/>
        <v>48</v>
      </c>
      <c r="O760" s="106">
        <f t="shared" si="110"/>
        <v>4153.92</v>
      </c>
      <c r="P760" s="93" t="str">
        <f t="shared" si="111"/>
        <v>Fora Periode Legal</v>
      </c>
      <c r="Q760" s="93" t="str">
        <f t="shared" si="105"/>
        <v>T3 - Fora Periode Legal</v>
      </c>
      <c r="R760" s="93" t="str">
        <f t="shared" si="106"/>
        <v>T3 - Import Total</v>
      </c>
      <c r="S760" s="110">
        <f t="shared" si="107"/>
        <v>1.9920309554336602E-2</v>
      </c>
      <c r="T760" s="107">
        <f t="shared" si="112"/>
        <v>1</v>
      </c>
      <c r="V760" s="91"/>
      <c r="W760" s="91"/>
      <c r="X760" s="91"/>
      <c r="Y760" s="91"/>
      <c r="Z760" s="91"/>
      <c r="AA760" s="91"/>
    </row>
    <row r="761" spans="3:27" x14ac:dyDescent="0.25">
      <c r="C761" s="95">
        <v>43664</v>
      </c>
      <c r="D761" s="95">
        <v>43713</v>
      </c>
      <c r="E761" s="91"/>
      <c r="F761" s="91">
        <v>8865</v>
      </c>
      <c r="G761" s="91" t="s">
        <v>125</v>
      </c>
      <c r="H761" s="96" t="s">
        <v>1315</v>
      </c>
      <c r="I761" s="97">
        <v>41000173</v>
      </c>
      <c r="J761" s="91" t="s">
        <v>126</v>
      </c>
      <c r="K761" s="94">
        <v>127.64</v>
      </c>
      <c r="L761" s="104">
        <f t="shared" si="108"/>
        <v>9</v>
      </c>
      <c r="M761" s="105" t="str">
        <f t="shared" si="104"/>
        <v>T3</v>
      </c>
      <c r="N761" s="93">
        <f t="shared" si="109"/>
        <v>49</v>
      </c>
      <c r="O761" s="106">
        <f t="shared" si="110"/>
        <v>6254.36</v>
      </c>
      <c r="P761" s="93" t="str">
        <f t="shared" si="111"/>
        <v>Fora Periode Legal</v>
      </c>
      <c r="Q761" s="93" t="str">
        <f t="shared" si="105"/>
        <v>T3 - Fora Periode Legal</v>
      </c>
      <c r="R761" s="93" t="str">
        <f t="shared" si="106"/>
        <v>T3 - Import Total</v>
      </c>
      <c r="S761" s="110">
        <f t="shared" si="107"/>
        <v>2.9993063723966915E-2</v>
      </c>
      <c r="T761" s="107">
        <f t="shared" si="112"/>
        <v>1</v>
      </c>
      <c r="V761" s="91"/>
      <c r="W761" s="91"/>
      <c r="X761" s="91"/>
      <c r="Y761" s="91"/>
      <c r="Z761" s="91"/>
      <c r="AA761" s="91"/>
    </row>
    <row r="762" spans="3:27" x14ac:dyDescent="0.25">
      <c r="C762" s="95">
        <v>43664</v>
      </c>
      <c r="D762" s="95">
        <v>43713</v>
      </c>
      <c r="E762" s="91"/>
      <c r="F762" s="91">
        <v>8904</v>
      </c>
      <c r="G762" s="91" t="s">
        <v>208</v>
      </c>
      <c r="H762" s="96" t="s">
        <v>1316</v>
      </c>
      <c r="I762" s="97">
        <v>41002865</v>
      </c>
      <c r="J762" s="91" t="s">
        <v>209</v>
      </c>
      <c r="K762" s="94">
        <v>284.35000000000002</v>
      </c>
      <c r="L762" s="104">
        <f t="shared" si="108"/>
        <v>9</v>
      </c>
      <c r="M762" s="105" t="str">
        <f t="shared" si="104"/>
        <v>T3</v>
      </c>
      <c r="N762" s="93">
        <f t="shared" si="109"/>
        <v>49</v>
      </c>
      <c r="O762" s="106">
        <f t="shared" si="110"/>
        <v>13933.150000000001</v>
      </c>
      <c r="P762" s="93" t="str">
        <f t="shared" si="111"/>
        <v>Fora Periode Legal</v>
      </c>
      <c r="Q762" s="93" t="str">
        <f t="shared" si="105"/>
        <v>T3 - Fora Periode Legal</v>
      </c>
      <c r="R762" s="93" t="str">
        <f t="shared" si="106"/>
        <v>T3 - Import Total</v>
      </c>
      <c r="S762" s="110">
        <f t="shared" si="107"/>
        <v>6.6817045361250341E-2</v>
      </c>
      <c r="T762" s="107">
        <f t="shared" si="112"/>
        <v>1</v>
      </c>
      <c r="V762" s="91"/>
      <c r="W762" s="91"/>
      <c r="X762" s="91"/>
      <c r="Y762" s="91"/>
      <c r="Z762" s="91"/>
      <c r="AA762" s="91"/>
    </row>
    <row r="763" spans="3:27" x14ac:dyDescent="0.25">
      <c r="C763" s="95">
        <v>43662</v>
      </c>
      <c r="D763" s="95">
        <v>43713</v>
      </c>
      <c r="E763" s="91"/>
      <c r="F763" s="91">
        <v>8897</v>
      </c>
      <c r="G763" s="91" t="s">
        <v>123</v>
      </c>
      <c r="H763" s="96" t="s">
        <v>1317</v>
      </c>
      <c r="I763" s="97">
        <v>40002505</v>
      </c>
      <c r="J763" s="91" t="s">
        <v>124</v>
      </c>
      <c r="K763" s="94">
        <v>5808</v>
      </c>
      <c r="L763" s="104">
        <f t="shared" si="108"/>
        <v>9</v>
      </c>
      <c r="M763" s="105" t="str">
        <f t="shared" si="104"/>
        <v>T3</v>
      </c>
      <c r="N763" s="93">
        <f t="shared" si="109"/>
        <v>51</v>
      </c>
      <c r="O763" s="106">
        <f t="shared" si="110"/>
        <v>296208</v>
      </c>
      <c r="P763" s="93" t="str">
        <f t="shared" si="111"/>
        <v>Fora Periode Legal</v>
      </c>
      <c r="Q763" s="93" t="str">
        <f t="shared" si="105"/>
        <v>T3 - Fora Periode Legal</v>
      </c>
      <c r="R763" s="93" t="str">
        <f t="shared" si="106"/>
        <v>T3 - Import Total</v>
      </c>
      <c r="S763" s="110">
        <f t="shared" si="107"/>
        <v>1.4204787411579751</v>
      </c>
      <c r="T763" s="107">
        <f t="shared" si="112"/>
        <v>1</v>
      </c>
      <c r="V763" s="91"/>
      <c r="W763" s="91"/>
      <c r="X763" s="91"/>
      <c r="Y763" s="91"/>
      <c r="Z763" s="91"/>
      <c r="AA763" s="91"/>
    </row>
    <row r="764" spans="3:27" x14ac:dyDescent="0.25">
      <c r="C764" s="95">
        <v>43662</v>
      </c>
      <c r="D764" s="95">
        <v>43713</v>
      </c>
      <c r="E764" s="91"/>
      <c r="F764" s="91">
        <v>8908</v>
      </c>
      <c r="G764" s="91" t="s">
        <v>1116</v>
      </c>
      <c r="H764" s="96" t="s">
        <v>1318</v>
      </c>
      <c r="I764" s="97">
        <v>41002565</v>
      </c>
      <c r="J764" s="91" t="s">
        <v>809</v>
      </c>
      <c r="K764" s="94">
        <v>294</v>
      </c>
      <c r="L764" s="104">
        <f t="shared" si="108"/>
        <v>9</v>
      </c>
      <c r="M764" s="105" t="str">
        <f t="shared" si="104"/>
        <v>T3</v>
      </c>
      <c r="N764" s="93">
        <f t="shared" si="109"/>
        <v>51</v>
      </c>
      <c r="O764" s="106">
        <f t="shared" si="110"/>
        <v>14994</v>
      </c>
      <c r="P764" s="93" t="str">
        <f t="shared" si="111"/>
        <v>Fora Periode Legal</v>
      </c>
      <c r="Q764" s="93" t="str">
        <f t="shared" si="105"/>
        <v>T3 - Fora Periode Legal</v>
      </c>
      <c r="R764" s="93" t="str">
        <f t="shared" si="106"/>
        <v>T3 - Import Total</v>
      </c>
      <c r="S764" s="110">
        <f t="shared" si="107"/>
        <v>7.190439908754212E-2</v>
      </c>
      <c r="T764" s="107">
        <f t="shared" si="112"/>
        <v>1</v>
      </c>
      <c r="V764" s="91"/>
      <c r="W764" s="91"/>
      <c r="X764" s="91"/>
      <c r="Y764" s="91"/>
      <c r="Z764" s="91"/>
      <c r="AA764" s="91"/>
    </row>
    <row r="765" spans="3:27" x14ac:dyDescent="0.25">
      <c r="C765" s="95">
        <v>43662</v>
      </c>
      <c r="D765" s="95">
        <v>43713</v>
      </c>
      <c r="E765" s="91"/>
      <c r="F765" s="91">
        <v>8927</v>
      </c>
      <c r="G765" s="91" t="s">
        <v>114</v>
      </c>
      <c r="H765" s="96" t="s">
        <v>1319</v>
      </c>
      <c r="I765" s="97">
        <v>40003100</v>
      </c>
      <c r="J765" s="91" t="s">
        <v>115</v>
      </c>
      <c r="K765" s="94">
        <v>4840</v>
      </c>
      <c r="L765" s="104">
        <f t="shared" si="108"/>
        <v>9</v>
      </c>
      <c r="M765" s="105" t="str">
        <f t="shared" si="104"/>
        <v>T3</v>
      </c>
      <c r="N765" s="93">
        <f t="shared" si="109"/>
        <v>51</v>
      </c>
      <c r="O765" s="106">
        <f t="shared" si="110"/>
        <v>246840</v>
      </c>
      <c r="P765" s="93" t="str">
        <f t="shared" si="111"/>
        <v>Fora Periode Legal</v>
      </c>
      <c r="Q765" s="93" t="str">
        <f t="shared" si="105"/>
        <v>T3 - Fora Periode Legal</v>
      </c>
      <c r="R765" s="93" t="str">
        <f t="shared" si="106"/>
        <v>T3 - Import Total</v>
      </c>
      <c r="S765" s="110">
        <f t="shared" si="107"/>
        <v>1.1837322842983125</v>
      </c>
      <c r="T765" s="107">
        <f t="shared" si="112"/>
        <v>1</v>
      </c>
      <c r="V765" s="91"/>
      <c r="W765" s="91"/>
      <c r="X765" s="91"/>
      <c r="Y765" s="91"/>
      <c r="Z765" s="91"/>
      <c r="AA765" s="91"/>
    </row>
    <row r="766" spans="3:27" x14ac:dyDescent="0.25">
      <c r="C766" s="95">
        <v>43595</v>
      </c>
      <c r="D766" s="95">
        <v>43647</v>
      </c>
      <c r="E766" s="91"/>
      <c r="F766" s="91">
        <v>6345</v>
      </c>
      <c r="G766" s="91" t="s">
        <v>1253</v>
      </c>
      <c r="H766" s="96" t="s">
        <v>1320</v>
      </c>
      <c r="I766" s="97">
        <v>40001350</v>
      </c>
      <c r="J766" s="91" t="s">
        <v>44</v>
      </c>
      <c r="K766" s="94">
        <v>117.18</v>
      </c>
      <c r="L766" s="104">
        <f t="shared" si="108"/>
        <v>7</v>
      </c>
      <c r="M766" s="105" t="str">
        <f t="shared" si="104"/>
        <v>T3</v>
      </c>
      <c r="N766" s="93">
        <f t="shared" si="109"/>
        <v>52</v>
      </c>
      <c r="O766" s="106">
        <f t="shared" si="110"/>
        <v>6093.3600000000006</v>
      </c>
      <c r="P766" s="93" t="str">
        <f t="shared" si="111"/>
        <v>Fora Periode Legal</v>
      </c>
      <c r="Q766" s="93" t="str">
        <f t="shared" si="105"/>
        <v>T3 - Fora Periode Legal</v>
      </c>
      <c r="R766" s="93" t="str">
        <f t="shared" si="106"/>
        <v>T3 - Import Total</v>
      </c>
      <c r="S766" s="110">
        <f t="shared" si="107"/>
        <v>2.9220981007340652E-2</v>
      </c>
      <c r="T766" s="107">
        <f t="shared" si="112"/>
        <v>1</v>
      </c>
      <c r="V766" s="91"/>
      <c r="W766" s="91"/>
      <c r="X766" s="91"/>
      <c r="Y766" s="91"/>
      <c r="Z766" s="91"/>
      <c r="AA766" s="91"/>
    </row>
    <row r="767" spans="3:27" x14ac:dyDescent="0.25">
      <c r="C767" s="95">
        <v>43661</v>
      </c>
      <c r="D767" s="95">
        <v>43713</v>
      </c>
      <c r="E767" s="91">
        <v>3183</v>
      </c>
      <c r="F767" s="91">
        <v>8861</v>
      </c>
      <c r="G767" s="91" t="s">
        <v>62</v>
      </c>
      <c r="H767" s="96" t="s">
        <v>1321</v>
      </c>
      <c r="I767" s="97">
        <v>40000100</v>
      </c>
      <c r="J767" s="91" t="s">
        <v>16</v>
      </c>
      <c r="K767" s="94">
        <v>26.69</v>
      </c>
      <c r="L767" s="104">
        <f t="shared" si="108"/>
        <v>9</v>
      </c>
      <c r="M767" s="105" t="str">
        <f t="shared" si="104"/>
        <v>T3</v>
      </c>
      <c r="N767" s="93">
        <f t="shared" si="109"/>
        <v>52</v>
      </c>
      <c r="O767" s="106">
        <f t="shared" si="110"/>
        <v>1387.88</v>
      </c>
      <c r="P767" s="93" t="str">
        <f t="shared" si="111"/>
        <v>Fora Periode Legal</v>
      </c>
      <c r="Q767" s="93" t="str">
        <f t="shared" si="105"/>
        <v>T3 - Fora Periode Legal</v>
      </c>
      <c r="R767" s="93" t="str">
        <f t="shared" si="106"/>
        <v>T3 - Import Total</v>
      </c>
      <c r="S767" s="110">
        <f t="shared" si="107"/>
        <v>6.6556407500078683E-3</v>
      </c>
      <c r="T767" s="107">
        <f t="shared" si="112"/>
        <v>1</v>
      </c>
      <c r="V767" s="91"/>
      <c r="W767" s="91"/>
      <c r="X767" s="91"/>
      <c r="Y767" s="91"/>
      <c r="Z767" s="91"/>
      <c r="AA767" s="91"/>
    </row>
    <row r="768" spans="3:27" x14ac:dyDescent="0.25">
      <c r="C768" s="95">
        <v>43661</v>
      </c>
      <c r="D768" s="95">
        <v>43713</v>
      </c>
      <c r="E768" s="91"/>
      <c r="F768" s="91">
        <v>8868</v>
      </c>
      <c r="G768" s="91" t="s">
        <v>176</v>
      </c>
      <c r="H768" s="96" t="s">
        <v>1322</v>
      </c>
      <c r="I768" s="97">
        <v>40000651</v>
      </c>
      <c r="J768" s="91" t="s">
        <v>167</v>
      </c>
      <c r="K768" s="94">
        <v>184.01</v>
      </c>
      <c r="L768" s="104">
        <f t="shared" si="108"/>
        <v>9</v>
      </c>
      <c r="M768" s="105" t="str">
        <f t="shared" si="104"/>
        <v>T3</v>
      </c>
      <c r="N768" s="93">
        <f t="shared" si="109"/>
        <v>52</v>
      </c>
      <c r="O768" s="106">
        <f t="shared" si="110"/>
        <v>9568.52</v>
      </c>
      <c r="P768" s="93" t="str">
        <f t="shared" si="111"/>
        <v>Fora Periode Legal</v>
      </c>
      <c r="Q768" s="93" t="str">
        <f t="shared" si="105"/>
        <v>T3 - Fora Periode Legal</v>
      </c>
      <c r="R768" s="93" t="str">
        <f t="shared" si="106"/>
        <v>T3 - Import Total</v>
      </c>
      <c r="S768" s="110">
        <f t="shared" si="107"/>
        <v>4.5886266557098078E-2</v>
      </c>
      <c r="T768" s="107">
        <f t="shared" si="112"/>
        <v>1</v>
      </c>
      <c r="V768" s="91"/>
      <c r="W768" s="91"/>
      <c r="X768" s="91"/>
      <c r="Y768" s="91"/>
      <c r="Z768" s="91"/>
      <c r="AA768" s="91"/>
    </row>
    <row r="769" spans="3:27" x14ac:dyDescent="0.25">
      <c r="C769" s="95">
        <v>43661</v>
      </c>
      <c r="D769" s="95">
        <v>43713</v>
      </c>
      <c r="E769" s="91"/>
      <c r="F769" s="91">
        <v>8881</v>
      </c>
      <c r="G769" s="91" t="s">
        <v>54</v>
      </c>
      <c r="H769" s="96" t="s">
        <v>1323</v>
      </c>
      <c r="I769" s="97">
        <v>41001612</v>
      </c>
      <c r="J769" s="91" t="s">
        <v>47</v>
      </c>
      <c r="K769" s="94">
        <v>76.23</v>
      </c>
      <c r="L769" s="104">
        <f t="shared" si="108"/>
        <v>9</v>
      </c>
      <c r="M769" s="105" t="str">
        <f t="shared" si="104"/>
        <v>T3</v>
      </c>
      <c r="N769" s="93">
        <f t="shared" si="109"/>
        <v>52</v>
      </c>
      <c r="O769" s="106">
        <f t="shared" si="110"/>
        <v>3963.96</v>
      </c>
      <c r="P769" s="93" t="str">
        <f t="shared" si="111"/>
        <v>Fora Periode Legal</v>
      </c>
      <c r="Q769" s="93" t="str">
        <f t="shared" si="105"/>
        <v>T3 - Fora Periode Legal</v>
      </c>
      <c r="R769" s="93" t="str">
        <f t="shared" si="106"/>
        <v>T3 - Import Total</v>
      </c>
      <c r="S769" s="110">
        <f t="shared" si="107"/>
        <v>1.9009347859614081E-2</v>
      </c>
      <c r="T769" s="107">
        <f t="shared" si="112"/>
        <v>1</v>
      </c>
      <c r="V769" s="91"/>
      <c r="W769" s="91"/>
      <c r="X769" s="91"/>
      <c r="Y769" s="91"/>
      <c r="Z769" s="91"/>
      <c r="AA769" s="91"/>
    </row>
    <row r="770" spans="3:27" x14ac:dyDescent="0.25">
      <c r="C770" s="95">
        <v>43661</v>
      </c>
      <c r="D770" s="95">
        <v>43713</v>
      </c>
      <c r="E770" s="91"/>
      <c r="F770" s="91">
        <v>8906</v>
      </c>
      <c r="G770" s="91" t="s">
        <v>140</v>
      </c>
      <c r="H770" s="96" t="s">
        <v>1324</v>
      </c>
      <c r="I770" s="97">
        <v>41007250</v>
      </c>
      <c r="J770" s="91" t="s">
        <v>117</v>
      </c>
      <c r="K770" s="94">
        <v>105.55</v>
      </c>
      <c r="L770" s="104">
        <f t="shared" si="108"/>
        <v>9</v>
      </c>
      <c r="M770" s="105" t="str">
        <f t="shared" si="104"/>
        <v>T3</v>
      </c>
      <c r="N770" s="93">
        <f t="shared" si="109"/>
        <v>52</v>
      </c>
      <c r="O770" s="106">
        <f t="shared" si="110"/>
        <v>5488.5999999999995</v>
      </c>
      <c r="P770" s="93" t="str">
        <f t="shared" si="111"/>
        <v>Fora Periode Legal</v>
      </c>
      <c r="Q770" s="93" t="str">
        <f t="shared" si="105"/>
        <v>T3 - Fora Periode Legal</v>
      </c>
      <c r="R770" s="93" t="str">
        <f t="shared" si="106"/>
        <v>T3 - Import Total</v>
      </c>
      <c r="S770" s="110">
        <f t="shared" si="107"/>
        <v>2.6320827319720137E-2</v>
      </c>
      <c r="T770" s="107">
        <f t="shared" si="112"/>
        <v>1</v>
      </c>
      <c r="V770" s="91"/>
      <c r="W770" s="91"/>
      <c r="X770" s="91"/>
      <c r="Y770" s="91"/>
      <c r="Z770" s="91"/>
      <c r="AA770" s="91"/>
    </row>
    <row r="771" spans="3:27" x14ac:dyDescent="0.25">
      <c r="C771" s="95">
        <v>43661</v>
      </c>
      <c r="D771" s="95">
        <v>43713</v>
      </c>
      <c r="E771" s="91"/>
      <c r="F771" s="91">
        <v>8912</v>
      </c>
      <c r="G771" s="91" t="s">
        <v>58</v>
      </c>
      <c r="H771" s="96" t="s">
        <v>1325</v>
      </c>
      <c r="I771" s="97">
        <v>41007450</v>
      </c>
      <c r="J771" s="91" t="s">
        <v>26</v>
      </c>
      <c r="K771" s="94">
        <v>2252.7800000000002</v>
      </c>
      <c r="L771" s="104">
        <f t="shared" si="108"/>
        <v>9</v>
      </c>
      <c r="M771" s="105" t="str">
        <f t="shared" si="104"/>
        <v>T3</v>
      </c>
      <c r="N771" s="93">
        <f t="shared" si="109"/>
        <v>52</v>
      </c>
      <c r="O771" s="106">
        <f t="shared" si="110"/>
        <v>117144.56000000001</v>
      </c>
      <c r="P771" s="93" t="str">
        <f t="shared" si="111"/>
        <v>Fora Periode Legal</v>
      </c>
      <c r="Q771" s="93" t="str">
        <f t="shared" si="105"/>
        <v>T3 - Fora Periode Legal</v>
      </c>
      <c r="R771" s="93" t="str">
        <f t="shared" si="106"/>
        <v>T3 - Import Total</v>
      </c>
      <c r="S771" s="110">
        <f t="shared" si="107"/>
        <v>0.5617719883403044</v>
      </c>
      <c r="T771" s="107">
        <f t="shared" si="112"/>
        <v>1</v>
      </c>
      <c r="V771" s="91"/>
      <c r="W771" s="91"/>
      <c r="X771" s="91"/>
      <c r="Y771" s="91"/>
      <c r="Z771" s="91"/>
      <c r="AA771" s="91"/>
    </row>
    <row r="772" spans="3:27" x14ac:dyDescent="0.25">
      <c r="C772" s="95">
        <v>43658</v>
      </c>
      <c r="D772" s="95">
        <v>43713</v>
      </c>
      <c r="E772" s="91"/>
      <c r="F772" s="91">
        <v>8903</v>
      </c>
      <c r="G772" s="91" t="s">
        <v>208</v>
      </c>
      <c r="H772" s="96" t="s">
        <v>1326</v>
      </c>
      <c r="I772" s="97">
        <v>41002865</v>
      </c>
      <c r="J772" s="91" t="s">
        <v>209</v>
      </c>
      <c r="K772" s="94">
        <v>284.35000000000002</v>
      </c>
      <c r="L772" s="104">
        <f t="shared" si="108"/>
        <v>9</v>
      </c>
      <c r="M772" s="105" t="str">
        <f t="shared" si="104"/>
        <v>T3</v>
      </c>
      <c r="N772" s="93">
        <f t="shared" si="109"/>
        <v>55</v>
      </c>
      <c r="O772" s="106">
        <f t="shared" si="110"/>
        <v>15639.250000000002</v>
      </c>
      <c r="P772" s="93" t="str">
        <f t="shared" si="111"/>
        <v>Fora Periode Legal</v>
      </c>
      <c r="Q772" s="93" t="str">
        <f t="shared" si="105"/>
        <v>T3 - Fora Periode Legal</v>
      </c>
      <c r="R772" s="93" t="str">
        <f t="shared" si="106"/>
        <v>T3 - Import Total</v>
      </c>
      <c r="S772" s="110">
        <f t="shared" si="107"/>
        <v>7.4998724385076918E-2</v>
      </c>
      <c r="T772" s="107">
        <f t="shared" si="112"/>
        <v>1</v>
      </c>
      <c r="V772" s="91"/>
      <c r="W772" s="91"/>
      <c r="X772" s="91"/>
      <c r="Y772" s="91"/>
      <c r="Z772" s="91"/>
      <c r="AA772" s="91"/>
    </row>
    <row r="773" spans="3:27" x14ac:dyDescent="0.25">
      <c r="C773" s="95">
        <v>43658</v>
      </c>
      <c r="D773" s="95">
        <v>43713</v>
      </c>
      <c r="E773" s="91"/>
      <c r="F773" s="91">
        <v>8928</v>
      </c>
      <c r="G773" s="91" t="s">
        <v>208</v>
      </c>
      <c r="H773" s="96" t="s">
        <v>1327</v>
      </c>
      <c r="I773" s="97">
        <v>41002865</v>
      </c>
      <c r="J773" s="91" t="s">
        <v>209</v>
      </c>
      <c r="K773" s="94">
        <v>799.83</v>
      </c>
      <c r="L773" s="104">
        <f t="shared" si="108"/>
        <v>9</v>
      </c>
      <c r="M773" s="105" t="str">
        <f t="shared" si="104"/>
        <v>T3</v>
      </c>
      <c r="N773" s="93">
        <f t="shared" si="109"/>
        <v>55</v>
      </c>
      <c r="O773" s="106">
        <f t="shared" si="110"/>
        <v>43990.65</v>
      </c>
      <c r="P773" s="93" t="str">
        <f t="shared" si="111"/>
        <v>Fora Periode Legal</v>
      </c>
      <c r="Q773" s="93" t="str">
        <f t="shared" si="105"/>
        <v>T3 - Fora Periode Legal</v>
      </c>
      <c r="R773" s="93" t="str">
        <f t="shared" si="106"/>
        <v>T3 - Import Total</v>
      </c>
      <c r="S773" s="110">
        <f t="shared" si="107"/>
        <v>0.2109591339015863</v>
      </c>
      <c r="T773" s="107">
        <f t="shared" si="112"/>
        <v>1</v>
      </c>
      <c r="V773" s="91"/>
      <c r="W773" s="91"/>
      <c r="X773" s="91"/>
      <c r="Y773" s="91"/>
      <c r="Z773" s="91"/>
      <c r="AA773" s="91"/>
    </row>
    <row r="774" spans="3:27" x14ac:dyDescent="0.25">
      <c r="C774" s="95">
        <v>43657</v>
      </c>
      <c r="D774" s="95">
        <v>43713</v>
      </c>
      <c r="E774" s="91"/>
      <c r="F774" s="91">
        <v>8866</v>
      </c>
      <c r="G774" s="91" t="s">
        <v>182</v>
      </c>
      <c r="H774" s="96" t="s">
        <v>1328</v>
      </c>
      <c r="I774" s="97">
        <v>40001400</v>
      </c>
      <c r="J774" s="91" t="s">
        <v>36</v>
      </c>
      <c r="K774" s="94">
        <v>228.17</v>
      </c>
      <c r="L774" s="104">
        <f t="shared" si="108"/>
        <v>9</v>
      </c>
      <c r="M774" s="105" t="str">
        <f t="shared" si="104"/>
        <v>T3</v>
      </c>
      <c r="N774" s="93">
        <f t="shared" si="109"/>
        <v>56</v>
      </c>
      <c r="O774" s="106">
        <f t="shared" si="110"/>
        <v>12777.519999999999</v>
      </c>
      <c r="P774" s="93" t="str">
        <f t="shared" si="111"/>
        <v>Fora Periode Legal</v>
      </c>
      <c r="Q774" s="93" t="str">
        <f t="shared" si="105"/>
        <v>T3 - Fora Periode Legal</v>
      </c>
      <c r="R774" s="93" t="str">
        <f t="shared" si="106"/>
        <v>T3 - Import Total</v>
      </c>
      <c r="S774" s="110">
        <f t="shared" si="107"/>
        <v>6.127516989656203E-2</v>
      </c>
      <c r="T774" s="107">
        <f t="shared" si="112"/>
        <v>1</v>
      </c>
      <c r="V774" s="91"/>
      <c r="W774" s="91"/>
      <c r="X774" s="91"/>
      <c r="Y774" s="91"/>
      <c r="Z774" s="91"/>
      <c r="AA774" s="91"/>
    </row>
    <row r="775" spans="3:27" x14ac:dyDescent="0.25">
      <c r="C775" s="95">
        <v>43657</v>
      </c>
      <c r="D775" s="95">
        <v>43713</v>
      </c>
      <c r="E775" s="91"/>
      <c r="F775" s="91">
        <v>8883</v>
      </c>
      <c r="G775" s="91" t="s">
        <v>1297</v>
      </c>
      <c r="H775" s="96" t="s">
        <v>1329</v>
      </c>
      <c r="I775" s="97">
        <v>40010011</v>
      </c>
      <c r="J775" s="91" t="s">
        <v>830</v>
      </c>
      <c r="K775" s="94">
        <v>458.34</v>
      </c>
      <c r="L775" s="104">
        <f t="shared" si="108"/>
        <v>9</v>
      </c>
      <c r="M775" s="105" t="str">
        <f t="shared" ref="M775:M785" si="113">IF(L775="","",VLOOKUP(L775,$AJ$8:$AK$19,2,FALSE))</f>
        <v>T3</v>
      </c>
      <c r="N775" s="93">
        <f t="shared" si="109"/>
        <v>56</v>
      </c>
      <c r="O775" s="106">
        <f t="shared" si="110"/>
        <v>25667.039999999997</v>
      </c>
      <c r="P775" s="93" t="str">
        <f t="shared" si="111"/>
        <v>Fora Periode Legal</v>
      </c>
      <c r="Q775" s="93" t="str">
        <f t="shared" ref="Q775:Q785" si="114">CONCATENATE($M775," - ",P775)</f>
        <v>T3 - Fora Periode Legal</v>
      </c>
      <c r="R775" s="93" t="str">
        <f t="shared" ref="R775:R835" si="115">CONCATENATE($M775," - Import Total")</f>
        <v>T3 - Import Total</v>
      </c>
      <c r="S775" s="110">
        <f t="shared" si="107"/>
        <v>0.12308744081338582</v>
      </c>
      <c r="T775" s="107">
        <f t="shared" si="112"/>
        <v>1</v>
      </c>
      <c r="V775" s="91"/>
      <c r="W775" s="91"/>
      <c r="X775" s="91"/>
      <c r="Y775" s="91"/>
      <c r="Z775" s="91"/>
      <c r="AA775" s="91"/>
    </row>
    <row r="776" spans="3:27" x14ac:dyDescent="0.25">
      <c r="C776" s="95">
        <v>43657</v>
      </c>
      <c r="D776" s="95">
        <v>43713</v>
      </c>
      <c r="E776" s="91"/>
      <c r="F776" s="91">
        <v>8907</v>
      </c>
      <c r="G776" s="91" t="s">
        <v>1116</v>
      </c>
      <c r="H776" s="96" t="s">
        <v>1330</v>
      </c>
      <c r="I776" s="97">
        <v>41002565</v>
      </c>
      <c r="J776" s="91" t="s">
        <v>809</v>
      </c>
      <c r="K776" s="94">
        <v>539</v>
      </c>
      <c r="L776" s="104">
        <f t="shared" si="108"/>
        <v>9</v>
      </c>
      <c r="M776" s="105" t="str">
        <f t="shared" si="113"/>
        <v>T3</v>
      </c>
      <c r="N776" s="93">
        <f t="shared" si="109"/>
        <v>56</v>
      </c>
      <c r="O776" s="106">
        <f t="shared" si="110"/>
        <v>30184</v>
      </c>
      <c r="P776" s="93" t="str">
        <f t="shared" si="111"/>
        <v>Fora Periode Legal</v>
      </c>
      <c r="Q776" s="93" t="str">
        <f t="shared" si="114"/>
        <v>T3 - Fora Periode Legal</v>
      </c>
      <c r="R776" s="93" t="str">
        <f t="shared" si="115"/>
        <v>T3 - Import Total</v>
      </c>
      <c r="S776" s="110">
        <f t="shared" ref="S776:S785" si="116">IF(M776="",0,K776/(VLOOKUP(R776,$X$9:$Y$27,2,FALSE))*N776)</f>
        <v>0.14474872496054231</v>
      </c>
      <c r="T776" s="107">
        <f t="shared" si="112"/>
        <v>1</v>
      </c>
      <c r="V776" s="91"/>
      <c r="W776" s="91"/>
      <c r="X776" s="91"/>
      <c r="Y776" s="91"/>
      <c r="Z776" s="91"/>
      <c r="AA776" s="91"/>
    </row>
    <row r="777" spans="3:27" x14ac:dyDescent="0.25">
      <c r="C777" s="95">
        <v>43657</v>
      </c>
      <c r="D777" s="95">
        <v>43713</v>
      </c>
      <c r="E777" s="91"/>
      <c r="F777" s="91">
        <v>8923</v>
      </c>
      <c r="G777" s="91" t="s">
        <v>76</v>
      </c>
      <c r="H777" s="96" t="s">
        <v>1331</v>
      </c>
      <c r="I777" s="97">
        <v>40002950</v>
      </c>
      <c r="J777" s="91" t="s">
        <v>22</v>
      </c>
      <c r="K777" s="94">
        <v>121</v>
      </c>
      <c r="L777" s="104">
        <f t="shared" si="108"/>
        <v>9</v>
      </c>
      <c r="M777" s="105" t="str">
        <f t="shared" si="113"/>
        <v>T3</v>
      </c>
      <c r="N777" s="93">
        <f t="shared" si="109"/>
        <v>56</v>
      </c>
      <c r="O777" s="106">
        <f t="shared" si="110"/>
        <v>6776</v>
      </c>
      <c r="P777" s="93" t="str">
        <f t="shared" si="111"/>
        <v>Fora Periode Legal</v>
      </c>
      <c r="Q777" s="93" t="str">
        <f t="shared" si="114"/>
        <v>T3 - Fora Periode Legal</v>
      </c>
      <c r="R777" s="93" t="str">
        <f t="shared" si="115"/>
        <v>T3 - Import Total</v>
      </c>
      <c r="S777" s="110">
        <f t="shared" si="116"/>
        <v>3.249461172583603E-2</v>
      </c>
      <c r="T777" s="107">
        <f t="shared" si="112"/>
        <v>1</v>
      </c>
      <c r="V777" s="91"/>
      <c r="W777" s="91"/>
      <c r="X777" s="91"/>
      <c r="Y777" s="91"/>
      <c r="Z777" s="91"/>
      <c r="AA777" s="91"/>
    </row>
    <row r="778" spans="3:27" x14ac:dyDescent="0.25">
      <c r="C778" s="95">
        <v>43656</v>
      </c>
      <c r="D778" s="95">
        <v>43713</v>
      </c>
      <c r="E778" s="91"/>
      <c r="F778" s="91">
        <v>8877</v>
      </c>
      <c r="G778" s="91" t="s">
        <v>1253</v>
      </c>
      <c r="H778" s="96" t="s">
        <v>1332</v>
      </c>
      <c r="I778" s="97">
        <v>40001350</v>
      </c>
      <c r="J778" s="91" t="s">
        <v>44</v>
      </c>
      <c r="K778" s="94">
        <v>171.22</v>
      </c>
      <c r="L778" s="104">
        <f t="shared" si="108"/>
        <v>9</v>
      </c>
      <c r="M778" s="105" t="str">
        <f t="shared" si="113"/>
        <v>T3</v>
      </c>
      <c r="N778" s="93">
        <f t="shared" si="109"/>
        <v>57</v>
      </c>
      <c r="O778" s="106">
        <f t="shared" si="110"/>
        <v>9759.5399999999991</v>
      </c>
      <c r="P778" s="93" t="str">
        <f t="shared" si="111"/>
        <v>Fora Periode Legal</v>
      </c>
      <c r="Q778" s="93" t="str">
        <f t="shared" si="114"/>
        <v>T3 - Fora Periode Legal</v>
      </c>
      <c r="R778" s="93" t="str">
        <f t="shared" si="115"/>
        <v>T3 - Import Total</v>
      </c>
      <c r="S778" s="110">
        <f t="shared" si="116"/>
        <v>4.6802311529333791E-2</v>
      </c>
      <c r="T778" s="107">
        <f t="shared" si="112"/>
        <v>1</v>
      </c>
      <c r="V778" s="91"/>
      <c r="W778" s="91"/>
      <c r="X778" s="91"/>
      <c r="Y778" s="91"/>
      <c r="Z778" s="91"/>
      <c r="AA778" s="91"/>
    </row>
    <row r="779" spans="3:27" x14ac:dyDescent="0.25">
      <c r="C779" s="95">
        <v>43655</v>
      </c>
      <c r="D779" s="95">
        <v>43713</v>
      </c>
      <c r="E779" s="91"/>
      <c r="F779" s="91">
        <v>8873</v>
      </c>
      <c r="G779" s="91" t="s">
        <v>77</v>
      </c>
      <c r="H779" s="96" t="s">
        <v>1333</v>
      </c>
      <c r="I779" s="97">
        <v>41007530</v>
      </c>
      <c r="J779" s="91" t="s">
        <v>51</v>
      </c>
      <c r="K779" s="94">
        <v>348.24</v>
      </c>
      <c r="L779" s="104">
        <f t="shared" si="108"/>
        <v>9</v>
      </c>
      <c r="M779" s="105" t="str">
        <f t="shared" si="113"/>
        <v>T3</v>
      </c>
      <c r="N779" s="93">
        <f t="shared" si="109"/>
        <v>58</v>
      </c>
      <c r="O779" s="106">
        <f t="shared" si="110"/>
        <v>20197.920000000002</v>
      </c>
      <c r="P779" s="93" t="str">
        <f t="shared" si="111"/>
        <v>Fora Periode Legal</v>
      </c>
      <c r="Q779" s="93" t="str">
        <f t="shared" si="114"/>
        <v>T3 - Fora Periode Legal</v>
      </c>
      <c r="R779" s="93" t="str">
        <f t="shared" si="115"/>
        <v>T3 - Import Total</v>
      </c>
      <c r="S779" s="110">
        <f t="shared" si="116"/>
        <v>9.6860030706832648E-2</v>
      </c>
      <c r="T779" s="107">
        <f t="shared" si="112"/>
        <v>1</v>
      </c>
      <c r="V779" s="91"/>
      <c r="W779" s="91"/>
      <c r="X779" s="91"/>
      <c r="Y779" s="91"/>
      <c r="Z779" s="91"/>
      <c r="AA779" s="91"/>
    </row>
    <row r="780" spans="3:27" x14ac:dyDescent="0.25">
      <c r="C780" s="95">
        <v>43654</v>
      </c>
      <c r="D780" s="95">
        <v>43713</v>
      </c>
      <c r="E780" s="91"/>
      <c r="F780" s="91">
        <v>8917</v>
      </c>
      <c r="G780" s="91" t="s">
        <v>1334</v>
      </c>
      <c r="H780" s="96" t="s">
        <v>1335</v>
      </c>
      <c r="I780" s="97">
        <v>40007508</v>
      </c>
      <c r="J780" s="91" t="s">
        <v>196</v>
      </c>
      <c r="K780" s="94">
        <v>1161.56</v>
      </c>
      <c r="L780" s="104">
        <f t="shared" si="108"/>
        <v>9</v>
      </c>
      <c r="M780" s="105" t="str">
        <f t="shared" si="113"/>
        <v>T3</v>
      </c>
      <c r="N780" s="93">
        <f t="shared" si="109"/>
        <v>59</v>
      </c>
      <c r="O780" s="106">
        <f t="shared" si="110"/>
        <v>68532.039999999994</v>
      </c>
      <c r="P780" s="93" t="str">
        <f t="shared" si="111"/>
        <v>Fora Periode Legal</v>
      </c>
      <c r="Q780" s="93" t="str">
        <f t="shared" si="114"/>
        <v>T3 - Fora Periode Legal</v>
      </c>
      <c r="R780" s="93" t="str">
        <f t="shared" si="115"/>
        <v>T3 - Import Total</v>
      </c>
      <c r="S780" s="110">
        <f t="shared" si="116"/>
        <v>0.32864846968410033</v>
      </c>
      <c r="T780" s="107">
        <f t="shared" si="112"/>
        <v>1</v>
      </c>
      <c r="V780" s="91"/>
      <c r="W780" s="91"/>
      <c r="X780" s="91"/>
      <c r="Y780" s="91"/>
      <c r="Z780" s="91"/>
      <c r="AA780" s="91"/>
    </row>
    <row r="781" spans="3:27" x14ac:dyDescent="0.25">
      <c r="C781" s="95">
        <v>43652</v>
      </c>
      <c r="D781" s="95">
        <v>43713</v>
      </c>
      <c r="E781" s="91"/>
      <c r="F781" s="91">
        <v>8898</v>
      </c>
      <c r="G781" s="91" t="s">
        <v>78</v>
      </c>
      <c r="H781" s="96" t="s">
        <v>1336</v>
      </c>
      <c r="I781" s="97">
        <v>41006850</v>
      </c>
      <c r="J781" s="91" t="s">
        <v>25</v>
      </c>
      <c r="K781" s="94">
        <v>264.33999999999997</v>
      </c>
      <c r="L781" s="104">
        <f t="shared" si="108"/>
        <v>9</v>
      </c>
      <c r="M781" s="105" t="str">
        <f t="shared" si="113"/>
        <v>T3</v>
      </c>
      <c r="N781" s="93">
        <f t="shared" si="109"/>
        <v>61</v>
      </c>
      <c r="O781" s="106">
        <f t="shared" si="110"/>
        <v>16124.739999999998</v>
      </c>
      <c r="P781" s="93" t="str">
        <f t="shared" si="111"/>
        <v>Fora Periode Legal</v>
      </c>
      <c r="Q781" s="93" t="str">
        <f t="shared" si="114"/>
        <v>T3 - Fora Periode Legal</v>
      </c>
      <c r="R781" s="93" t="str">
        <f t="shared" si="115"/>
        <v>T3 - Import Total</v>
      </c>
      <c r="S781" s="110">
        <f t="shared" si="116"/>
        <v>7.7326913441566891E-2</v>
      </c>
      <c r="T781" s="107">
        <f t="shared" si="112"/>
        <v>1</v>
      </c>
      <c r="V781" s="91"/>
      <c r="W781" s="91"/>
      <c r="X781" s="91"/>
      <c r="Y781" s="91"/>
      <c r="Z781" s="91"/>
      <c r="AA781" s="91"/>
    </row>
    <row r="782" spans="3:27" x14ac:dyDescent="0.25">
      <c r="C782" s="95">
        <v>43651</v>
      </c>
      <c r="D782" s="95">
        <v>43713</v>
      </c>
      <c r="E782" s="91"/>
      <c r="F782" s="91">
        <v>8872</v>
      </c>
      <c r="G782" s="91" t="s">
        <v>121</v>
      </c>
      <c r="H782" s="96" t="s">
        <v>1337</v>
      </c>
      <c r="I782" s="97">
        <v>40001050</v>
      </c>
      <c r="J782" s="91" t="s">
        <v>116</v>
      </c>
      <c r="K782" s="94">
        <v>80.400000000000006</v>
      </c>
      <c r="L782" s="104">
        <f t="shared" si="108"/>
        <v>9</v>
      </c>
      <c r="M782" s="105" t="str">
        <f t="shared" si="113"/>
        <v>T3</v>
      </c>
      <c r="N782" s="93">
        <f t="shared" si="109"/>
        <v>62</v>
      </c>
      <c r="O782" s="106">
        <f t="shared" si="110"/>
        <v>4984.8</v>
      </c>
      <c r="P782" s="93" t="str">
        <f t="shared" si="111"/>
        <v>Fora Periode Legal</v>
      </c>
      <c r="Q782" s="93" t="str">
        <f t="shared" si="114"/>
        <v>T3 - Fora Periode Legal</v>
      </c>
      <c r="R782" s="93" t="str">
        <f t="shared" si="115"/>
        <v>T3 - Import Total</v>
      </c>
      <c r="S782" s="110">
        <f t="shared" si="116"/>
        <v>2.3904831837507003E-2</v>
      </c>
      <c r="T782" s="107">
        <f t="shared" si="112"/>
        <v>1</v>
      </c>
      <c r="V782" s="91"/>
      <c r="W782" s="91"/>
      <c r="X782" s="91"/>
      <c r="Y782" s="91"/>
      <c r="Z782" s="91"/>
      <c r="AA782" s="91"/>
    </row>
    <row r="783" spans="3:27" x14ac:dyDescent="0.25">
      <c r="C783" s="95">
        <v>43651</v>
      </c>
      <c r="D783" s="95">
        <v>43713</v>
      </c>
      <c r="E783" s="91"/>
      <c r="F783" s="91">
        <v>8921</v>
      </c>
      <c r="G783" s="91" t="s">
        <v>103</v>
      </c>
      <c r="H783" s="96" t="s">
        <v>1338</v>
      </c>
      <c r="I783" s="97">
        <v>41008102</v>
      </c>
      <c r="J783" s="91" t="s">
        <v>93</v>
      </c>
      <c r="K783" s="94">
        <v>94.27</v>
      </c>
      <c r="L783" s="104">
        <f t="shared" si="108"/>
        <v>9</v>
      </c>
      <c r="M783" s="105" t="str">
        <f t="shared" si="113"/>
        <v>T3</v>
      </c>
      <c r="N783" s="93">
        <f t="shared" si="109"/>
        <v>62</v>
      </c>
      <c r="O783" s="106">
        <f t="shared" si="110"/>
        <v>5844.74</v>
      </c>
      <c r="P783" s="93" t="str">
        <f t="shared" si="111"/>
        <v>Fora Periode Legal</v>
      </c>
      <c r="Q783" s="93" t="str">
        <f t="shared" si="114"/>
        <v>T3 - Fora Periode Legal</v>
      </c>
      <c r="R783" s="93" t="str">
        <f t="shared" si="115"/>
        <v>T3 - Import Total</v>
      </c>
      <c r="S783" s="110">
        <f t="shared" si="116"/>
        <v>2.8028712653256033E-2</v>
      </c>
      <c r="T783" s="107">
        <f t="shared" si="112"/>
        <v>1</v>
      </c>
      <c r="V783" s="91"/>
      <c r="W783" s="91"/>
      <c r="X783" s="91"/>
      <c r="Y783" s="91"/>
      <c r="Z783" s="91"/>
      <c r="AA783" s="91"/>
    </row>
    <row r="784" spans="3:27" x14ac:dyDescent="0.25">
      <c r="C784" s="95">
        <v>43647</v>
      </c>
      <c r="D784" s="95">
        <v>43713</v>
      </c>
      <c r="E784" s="91"/>
      <c r="F784" s="91">
        <v>8882</v>
      </c>
      <c r="G784" s="91" t="s">
        <v>133</v>
      </c>
      <c r="H784" s="96" t="s">
        <v>1339</v>
      </c>
      <c r="I784" s="97">
        <v>41001608</v>
      </c>
      <c r="J784" s="91" t="s">
        <v>86</v>
      </c>
      <c r="K784" s="94">
        <v>165.74</v>
      </c>
      <c r="L784" s="104">
        <f t="shared" si="108"/>
        <v>9</v>
      </c>
      <c r="M784" s="105" t="str">
        <f t="shared" si="113"/>
        <v>T3</v>
      </c>
      <c r="N784" s="93">
        <f t="shared" si="109"/>
        <v>66</v>
      </c>
      <c r="O784" s="106">
        <f t="shared" si="110"/>
        <v>10938.84</v>
      </c>
      <c r="P784" s="93" t="str">
        <f t="shared" si="111"/>
        <v>Fora Periode Legal</v>
      </c>
      <c r="Q784" s="93" t="str">
        <f t="shared" si="114"/>
        <v>T3 - Fora Periode Legal</v>
      </c>
      <c r="R784" s="93" t="str">
        <f t="shared" si="115"/>
        <v>T3 - Import Total</v>
      </c>
      <c r="S784" s="110">
        <f t="shared" si="116"/>
        <v>5.2457697540000618E-2</v>
      </c>
      <c r="T784" s="107">
        <f t="shared" si="112"/>
        <v>1</v>
      </c>
      <c r="V784" s="91"/>
      <c r="W784" s="91"/>
      <c r="X784" s="91"/>
      <c r="Y784" s="91"/>
      <c r="Z784" s="91"/>
      <c r="AA784" s="91"/>
    </row>
    <row r="785" spans="3:27" x14ac:dyDescent="0.25">
      <c r="C785" s="95">
        <v>43585</v>
      </c>
      <c r="D785" s="95">
        <v>43679</v>
      </c>
      <c r="E785" s="91">
        <v>2874</v>
      </c>
      <c r="F785" s="91">
        <v>8093</v>
      </c>
      <c r="G785" s="91" t="s">
        <v>1157</v>
      </c>
      <c r="H785" s="96" t="s">
        <v>857</v>
      </c>
      <c r="I785" s="97">
        <v>40037090</v>
      </c>
      <c r="J785" s="91" t="s">
        <v>858</v>
      </c>
      <c r="K785" s="94">
        <v>773.19</v>
      </c>
      <c r="L785" s="104">
        <f t="shared" si="108"/>
        <v>8</v>
      </c>
      <c r="M785" s="105" t="str">
        <f t="shared" si="113"/>
        <v>T3</v>
      </c>
      <c r="N785" s="93">
        <f t="shared" si="109"/>
        <v>94</v>
      </c>
      <c r="O785" s="106">
        <f t="shared" si="110"/>
        <v>72679.86</v>
      </c>
      <c r="P785" s="93" t="str">
        <f t="shared" si="111"/>
        <v>Fora Periode Legal</v>
      </c>
      <c r="Q785" s="93" t="str">
        <f t="shared" si="114"/>
        <v>T3 - Fora Periode Legal</v>
      </c>
      <c r="R785" s="93" t="str">
        <f t="shared" si="115"/>
        <v>T3 - Import Total</v>
      </c>
      <c r="S785" s="110">
        <f t="shared" si="116"/>
        <v>0.34853952641501196</v>
      </c>
      <c r="T785" s="107">
        <f t="shared" si="112"/>
        <v>1</v>
      </c>
      <c r="V785" s="91"/>
      <c r="W785" s="91"/>
      <c r="X785" s="91"/>
      <c r="Y785" s="91"/>
      <c r="Z785" s="91"/>
      <c r="AA785" s="91"/>
    </row>
    <row r="786" spans="3:27" x14ac:dyDescent="0.25">
      <c r="C786" s="95">
        <v>43738</v>
      </c>
      <c r="D786" s="95">
        <v>43739</v>
      </c>
      <c r="E786" s="90">
        <v>3510</v>
      </c>
      <c r="F786" s="90">
        <v>9858</v>
      </c>
      <c r="G786" s="90" t="s">
        <v>75</v>
      </c>
      <c r="H786" s="90" t="s">
        <v>1502</v>
      </c>
      <c r="I786" s="90">
        <v>41005150</v>
      </c>
      <c r="J786" s="90" t="s">
        <v>30</v>
      </c>
      <c r="K786" s="90">
        <v>953.48</v>
      </c>
      <c r="L786" s="104">
        <f t="shared" ref="L786:L846" si="117">IF(D786="","",MONTH(D786))</f>
        <v>10</v>
      </c>
      <c r="M786" s="105" t="str">
        <f t="shared" ref="M786:M846" si="118">IF(L786="","",VLOOKUP(L786,$AJ$8:$AK$19,2,FALSE))</f>
        <v>T4</v>
      </c>
      <c r="N786" s="93">
        <f t="shared" ref="N786:N846" si="119">IF(D786="",0,D786-C786)</f>
        <v>1</v>
      </c>
      <c r="O786" s="106">
        <f t="shared" ref="O786:O846" si="120">K786*N786</f>
        <v>953.48</v>
      </c>
      <c r="P786" s="93" t="str">
        <f t="shared" ref="P786:P846" si="121">IF(N786&lt;=30,"Dins Periode Legal","Fora Periode Legal")</f>
        <v>Dins Periode Legal</v>
      </c>
      <c r="Q786" s="93" t="str">
        <f t="shared" ref="Q786:Q846" si="122">CONCATENATE($M786," - ",P786)</f>
        <v>T4 - Dins Periode Legal</v>
      </c>
      <c r="R786" s="93" t="str">
        <f t="shared" si="115"/>
        <v>T4 - Import Total</v>
      </c>
      <c r="S786" s="110">
        <f t="shared" ref="S786:S846" si="123">IF(M786="",0,K786/(VLOOKUP(R786,$X$9:$Y$27,2,FALSE))*N786)</f>
        <v>7.5766972932704273E-3</v>
      </c>
      <c r="T786" s="107">
        <f t="shared" ref="T786:T846" si="124">IF(L786="",0,1)</f>
        <v>1</v>
      </c>
    </row>
    <row r="787" spans="3:27" x14ac:dyDescent="0.25">
      <c r="C787" s="95">
        <v>43738</v>
      </c>
      <c r="D787" s="95">
        <v>43745</v>
      </c>
      <c r="E787" s="90">
        <v>3561</v>
      </c>
      <c r="F787" s="90">
        <v>9991</v>
      </c>
      <c r="G787" s="90" t="s">
        <v>56</v>
      </c>
      <c r="H787" s="90" t="s">
        <v>1503</v>
      </c>
      <c r="I787" s="90">
        <v>41002593</v>
      </c>
      <c r="J787" s="90" t="s">
        <v>48</v>
      </c>
      <c r="K787" s="90">
        <v>625.66</v>
      </c>
      <c r="L787" s="104">
        <f t="shared" si="117"/>
        <v>10</v>
      </c>
      <c r="M787" s="105" t="str">
        <f t="shared" si="118"/>
        <v>T4</v>
      </c>
      <c r="N787" s="93">
        <f t="shared" si="119"/>
        <v>7</v>
      </c>
      <c r="O787" s="106">
        <f t="shared" si="120"/>
        <v>4379.62</v>
      </c>
      <c r="P787" s="93" t="str">
        <f t="shared" si="121"/>
        <v>Dins Periode Legal</v>
      </c>
      <c r="Q787" s="93" t="str">
        <f t="shared" si="122"/>
        <v>T4 - Dins Periode Legal</v>
      </c>
      <c r="R787" s="93" t="str">
        <f t="shared" si="115"/>
        <v>T4 - Import Total</v>
      </c>
      <c r="S787" s="110">
        <f t="shared" si="123"/>
        <v>3.4802046188229463E-2</v>
      </c>
      <c r="T787" s="107">
        <f t="shared" si="124"/>
        <v>1</v>
      </c>
    </row>
    <row r="788" spans="3:27" x14ac:dyDescent="0.25">
      <c r="C788" s="95">
        <v>43738</v>
      </c>
      <c r="D788" s="95">
        <v>43745</v>
      </c>
      <c r="F788" s="90">
        <v>9992</v>
      </c>
      <c r="G788" s="90" t="s">
        <v>56</v>
      </c>
      <c r="H788" s="90" t="s">
        <v>1504</v>
      </c>
      <c r="I788" s="90">
        <v>41002593</v>
      </c>
      <c r="J788" s="90" t="s">
        <v>48</v>
      </c>
      <c r="K788" s="90">
        <v>108.51</v>
      </c>
      <c r="L788" s="104">
        <f t="shared" si="117"/>
        <v>10</v>
      </c>
      <c r="M788" s="105" t="str">
        <f t="shared" si="118"/>
        <v>T4</v>
      </c>
      <c r="N788" s="93">
        <f t="shared" si="119"/>
        <v>7</v>
      </c>
      <c r="O788" s="106">
        <f t="shared" si="120"/>
        <v>759.57</v>
      </c>
      <c r="P788" s="93" t="str">
        <f t="shared" si="121"/>
        <v>Dins Periode Legal</v>
      </c>
      <c r="Q788" s="93" t="str">
        <f t="shared" si="122"/>
        <v>T4 - Dins Periode Legal</v>
      </c>
      <c r="R788" s="93" t="str">
        <f t="shared" si="115"/>
        <v>T4 - Import Total</v>
      </c>
      <c r="S788" s="110">
        <f t="shared" si="123"/>
        <v>6.0358182269679688E-3</v>
      </c>
      <c r="T788" s="107">
        <f t="shared" si="124"/>
        <v>1</v>
      </c>
    </row>
    <row r="789" spans="3:27" x14ac:dyDescent="0.25">
      <c r="C789" s="95">
        <v>43747</v>
      </c>
      <c r="D789" s="95">
        <v>43747</v>
      </c>
      <c r="E789" s="90">
        <v>3566</v>
      </c>
      <c r="F789" s="90">
        <v>10005</v>
      </c>
      <c r="G789" s="90" t="s">
        <v>1505</v>
      </c>
      <c r="H789" s="90" t="s">
        <v>1506</v>
      </c>
      <c r="I789" s="90">
        <v>40002879</v>
      </c>
      <c r="J789" s="90" t="s">
        <v>1507</v>
      </c>
      <c r="K789" s="90">
        <v>249.15</v>
      </c>
      <c r="L789" s="104">
        <f t="shared" si="117"/>
        <v>10</v>
      </c>
      <c r="M789" s="105" t="str">
        <f t="shared" si="118"/>
        <v>T4</v>
      </c>
      <c r="N789" s="93">
        <f t="shared" si="119"/>
        <v>0</v>
      </c>
      <c r="O789" s="106">
        <f t="shared" si="120"/>
        <v>0</v>
      </c>
      <c r="P789" s="93" t="str">
        <f t="shared" si="121"/>
        <v>Dins Periode Legal</v>
      </c>
      <c r="Q789" s="93" t="str">
        <f t="shared" si="122"/>
        <v>T4 - Dins Periode Legal</v>
      </c>
      <c r="R789" s="93" t="str">
        <f t="shared" si="115"/>
        <v>T4 - Import Total</v>
      </c>
      <c r="S789" s="110">
        <f t="shared" si="123"/>
        <v>0</v>
      </c>
      <c r="T789" s="107">
        <f t="shared" si="124"/>
        <v>1</v>
      </c>
    </row>
    <row r="790" spans="3:27" x14ac:dyDescent="0.25">
      <c r="C790" s="95">
        <v>43748</v>
      </c>
      <c r="D790" s="95">
        <v>43748</v>
      </c>
      <c r="E790" s="90">
        <v>3569</v>
      </c>
      <c r="F790" s="90">
        <v>10015</v>
      </c>
      <c r="G790" s="90" t="s">
        <v>131</v>
      </c>
      <c r="H790" s="90" t="s">
        <v>1575</v>
      </c>
      <c r="I790" s="90">
        <v>41000860</v>
      </c>
      <c r="J790" s="90" t="s">
        <v>132</v>
      </c>
      <c r="K790" s="90">
        <v>764.5</v>
      </c>
      <c r="L790" s="104">
        <f t="shared" si="117"/>
        <v>10</v>
      </c>
      <c r="M790" s="105" t="str">
        <f t="shared" si="118"/>
        <v>T4</v>
      </c>
      <c r="N790" s="93">
        <f t="shared" si="119"/>
        <v>0</v>
      </c>
      <c r="O790" s="106">
        <f t="shared" si="120"/>
        <v>0</v>
      </c>
      <c r="P790" s="93" t="str">
        <f t="shared" si="121"/>
        <v>Dins Periode Legal</v>
      </c>
      <c r="Q790" s="93" t="str">
        <f t="shared" si="122"/>
        <v>T4 - Dins Periode Legal</v>
      </c>
      <c r="R790" s="93" t="str">
        <f t="shared" si="115"/>
        <v>T4 - Import Total</v>
      </c>
      <c r="S790" s="110">
        <f t="shared" si="123"/>
        <v>0</v>
      </c>
      <c r="T790" s="107">
        <f t="shared" si="124"/>
        <v>1</v>
      </c>
    </row>
    <row r="791" spans="3:27" x14ac:dyDescent="0.25">
      <c r="C791" s="95">
        <v>43749</v>
      </c>
      <c r="D791" s="95">
        <v>43749</v>
      </c>
      <c r="E791" s="90">
        <v>3573</v>
      </c>
      <c r="F791" s="90">
        <v>10028</v>
      </c>
      <c r="G791" s="90" t="s">
        <v>531</v>
      </c>
      <c r="H791" s="90" t="s">
        <v>1508</v>
      </c>
      <c r="I791" s="90">
        <v>41010023</v>
      </c>
      <c r="J791" s="90" t="s">
        <v>533</v>
      </c>
      <c r="K791" s="90">
        <v>119.21</v>
      </c>
      <c r="L791" s="104">
        <f t="shared" si="117"/>
        <v>10</v>
      </c>
      <c r="M791" s="105" t="str">
        <f t="shared" si="118"/>
        <v>T4</v>
      </c>
      <c r="N791" s="93">
        <f t="shared" si="119"/>
        <v>0</v>
      </c>
      <c r="O791" s="106">
        <f t="shared" si="120"/>
        <v>0</v>
      </c>
      <c r="P791" s="93" t="str">
        <f t="shared" si="121"/>
        <v>Dins Periode Legal</v>
      </c>
      <c r="Q791" s="93" t="str">
        <f t="shared" si="122"/>
        <v>T4 - Dins Periode Legal</v>
      </c>
      <c r="R791" s="93" t="str">
        <f t="shared" si="115"/>
        <v>T4 - Import Total</v>
      </c>
      <c r="S791" s="110">
        <f t="shared" si="123"/>
        <v>0</v>
      </c>
      <c r="T791" s="107">
        <f t="shared" si="124"/>
        <v>1</v>
      </c>
    </row>
    <row r="792" spans="3:27" x14ac:dyDescent="0.25">
      <c r="C792" s="95">
        <v>43752</v>
      </c>
      <c r="D792" s="95">
        <v>43752</v>
      </c>
      <c r="E792" s="90">
        <v>3578</v>
      </c>
      <c r="F792" s="90">
        <v>10041</v>
      </c>
      <c r="G792" s="90" t="s">
        <v>1509</v>
      </c>
      <c r="I792" s="90">
        <v>41000855</v>
      </c>
      <c r="J792" s="90" t="s">
        <v>1576</v>
      </c>
      <c r="K792" s="90">
        <v>1000</v>
      </c>
      <c r="L792" s="104">
        <f t="shared" si="117"/>
        <v>10</v>
      </c>
      <c r="M792" s="105" t="str">
        <f t="shared" si="118"/>
        <v>T4</v>
      </c>
      <c r="N792" s="93">
        <f t="shared" si="119"/>
        <v>0</v>
      </c>
      <c r="O792" s="106">
        <f t="shared" si="120"/>
        <v>0</v>
      </c>
      <c r="P792" s="93" t="str">
        <f t="shared" si="121"/>
        <v>Dins Periode Legal</v>
      </c>
      <c r="Q792" s="93" t="str">
        <f t="shared" si="122"/>
        <v>T4 - Dins Periode Legal</v>
      </c>
      <c r="R792" s="93" t="str">
        <f t="shared" si="115"/>
        <v>T4 - Import Total</v>
      </c>
      <c r="S792" s="110">
        <f t="shared" si="123"/>
        <v>0</v>
      </c>
      <c r="T792" s="107">
        <f t="shared" si="124"/>
        <v>1</v>
      </c>
    </row>
    <row r="793" spans="3:27" x14ac:dyDescent="0.25">
      <c r="C793" s="95">
        <v>43723</v>
      </c>
      <c r="D793" s="95">
        <v>43753</v>
      </c>
      <c r="E793" s="90">
        <v>3581</v>
      </c>
      <c r="F793" s="90">
        <v>10053</v>
      </c>
      <c r="G793" s="90" t="s">
        <v>62</v>
      </c>
      <c r="H793" s="90" t="s">
        <v>1510</v>
      </c>
      <c r="I793" s="90">
        <v>40000100</v>
      </c>
      <c r="J793" s="90" t="s">
        <v>16</v>
      </c>
      <c r="K793" s="90">
        <v>196.32</v>
      </c>
      <c r="L793" s="104">
        <f t="shared" si="117"/>
        <v>10</v>
      </c>
      <c r="M793" s="105" t="str">
        <f t="shared" si="118"/>
        <v>T4</v>
      </c>
      <c r="N793" s="93">
        <f t="shared" si="119"/>
        <v>30</v>
      </c>
      <c r="O793" s="106">
        <f t="shared" si="120"/>
        <v>5889.5999999999995</v>
      </c>
      <c r="P793" s="93" t="str">
        <f t="shared" si="121"/>
        <v>Dins Periode Legal</v>
      </c>
      <c r="Q793" s="93" t="str">
        <f t="shared" si="122"/>
        <v>T4 - Dins Periode Legal</v>
      </c>
      <c r="R793" s="93" t="str">
        <f t="shared" si="115"/>
        <v>T4 - Import Total</v>
      </c>
      <c r="S793" s="110">
        <f t="shared" si="123"/>
        <v>4.6800893965731331E-2</v>
      </c>
      <c r="T793" s="107">
        <f t="shared" si="124"/>
        <v>1</v>
      </c>
    </row>
    <row r="794" spans="3:27" x14ac:dyDescent="0.25">
      <c r="C794" s="95">
        <v>43723</v>
      </c>
      <c r="D794" s="95">
        <v>43753</v>
      </c>
      <c r="F794" s="90">
        <v>10054</v>
      </c>
      <c r="G794" s="90" t="s">
        <v>208</v>
      </c>
      <c r="H794" s="90" t="s">
        <v>1511</v>
      </c>
      <c r="I794" s="90">
        <v>41002865</v>
      </c>
      <c r="J794" s="90" t="s">
        <v>209</v>
      </c>
      <c r="K794" s="90">
        <v>111.59</v>
      </c>
      <c r="L794" s="104">
        <f t="shared" si="117"/>
        <v>10</v>
      </c>
      <c r="M794" s="105" t="str">
        <f t="shared" si="118"/>
        <v>T4</v>
      </c>
      <c r="N794" s="93">
        <f t="shared" si="119"/>
        <v>30</v>
      </c>
      <c r="O794" s="106">
        <f t="shared" si="120"/>
        <v>3347.7000000000003</v>
      </c>
      <c r="P794" s="93" t="str">
        <f t="shared" si="121"/>
        <v>Dins Periode Legal</v>
      </c>
      <c r="Q794" s="93" t="str">
        <f t="shared" si="122"/>
        <v>T4 - Dins Periode Legal</v>
      </c>
      <c r="R794" s="93" t="str">
        <f t="shared" si="115"/>
        <v>T4 - Import Total</v>
      </c>
      <c r="S794" s="110">
        <f t="shared" si="123"/>
        <v>2.6602036255276892E-2</v>
      </c>
      <c r="T794" s="107">
        <f t="shared" si="124"/>
        <v>1</v>
      </c>
    </row>
    <row r="795" spans="3:27" x14ac:dyDescent="0.25">
      <c r="C795" s="95">
        <v>43726</v>
      </c>
      <c r="D795" s="95">
        <v>43753</v>
      </c>
      <c r="F795" s="90">
        <v>10055</v>
      </c>
      <c r="G795" s="90" t="s">
        <v>208</v>
      </c>
      <c r="H795" s="90" t="s">
        <v>1512</v>
      </c>
      <c r="I795" s="90">
        <v>41002865</v>
      </c>
      <c r="J795" s="90" t="s">
        <v>209</v>
      </c>
      <c r="K795" s="90">
        <v>84.7</v>
      </c>
      <c r="L795" s="104">
        <f t="shared" si="117"/>
        <v>10</v>
      </c>
      <c r="M795" s="105" t="str">
        <f t="shared" si="118"/>
        <v>T4</v>
      </c>
      <c r="N795" s="93">
        <f t="shared" si="119"/>
        <v>27</v>
      </c>
      <c r="O795" s="106">
        <f t="shared" si="120"/>
        <v>2286.9</v>
      </c>
      <c r="P795" s="93" t="str">
        <f t="shared" si="121"/>
        <v>Dins Periode Legal</v>
      </c>
      <c r="Q795" s="93" t="str">
        <f t="shared" si="122"/>
        <v>T4 - Dins Periode Legal</v>
      </c>
      <c r="R795" s="93" t="str">
        <f t="shared" si="115"/>
        <v>T4 - Import Total</v>
      </c>
      <c r="S795" s="110">
        <f t="shared" si="123"/>
        <v>1.8172535386143537E-2</v>
      </c>
      <c r="T795" s="107">
        <f t="shared" si="124"/>
        <v>1</v>
      </c>
    </row>
    <row r="796" spans="3:27" x14ac:dyDescent="0.25">
      <c r="C796" s="95">
        <v>43726</v>
      </c>
      <c r="D796" s="95">
        <v>43753</v>
      </c>
      <c r="F796" s="90">
        <v>10056</v>
      </c>
      <c r="G796" s="90" t="s">
        <v>208</v>
      </c>
      <c r="H796" s="90" t="s">
        <v>1513</v>
      </c>
      <c r="I796" s="90">
        <v>41002865</v>
      </c>
      <c r="J796" s="90" t="s">
        <v>209</v>
      </c>
      <c r="K796" s="90">
        <v>156.13999999999999</v>
      </c>
      <c r="L796" s="104">
        <f t="shared" si="117"/>
        <v>10</v>
      </c>
      <c r="M796" s="105" t="str">
        <f t="shared" si="118"/>
        <v>T4</v>
      </c>
      <c r="N796" s="93">
        <f t="shared" si="119"/>
        <v>27</v>
      </c>
      <c r="O796" s="106">
        <f t="shared" si="120"/>
        <v>4215.78</v>
      </c>
      <c r="P796" s="93" t="str">
        <f t="shared" si="121"/>
        <v>Dins Periode Legal</v>
      </c>
      <c r="Q796" s="93" t="str">
        <f t="shared" si="122"/>
        <v>T4 - Dins Periode Legal</v>
      </c>
      <c r="R796" s="93" t="str">
        <f t="shared" si="115"/>
        <v>T4 - Import Total</v>
      </c>
      <c r="S796" s="110">
        <f t="shared" si="123"/>
        <v>3.3500114228954568E-2</v>
      </c>
      <c r="T796" s="107">
        <f t="shared" si="124"/>
        <v>1</v>
      </c>
    </row>
    <row r="797" spans="3:27" x14ac:dyDescent="0.25">
      <c r="C797" s="95">
        <v>43727</v>
      </c>
      <c r="D797" s="95">
        <v>43753</v>
      </c>
      <c r="F797" s="90">
        <v>10057</v>
      </c>
      <c r="G797" s="90" t="s">
        <v>184</v>
      </c>
      <c r="H797" s="90" t="s">
        <v>1514</v>
      </c>
      <c r="I797" s="90">
        <v>40002250</v>
      </c>
      <c r="J797" s="90" t="s">
        <v>185</v>
      </c>
      <c r="K797" s="90">
        <v>873.86</v>
      </c>
      <c r="L797" s="104">
        <f t="shared" si="117"/>
        <v>10</v>
      </c>
      <c r="M797" s="105" t="str">
        <f t="shared" si="118"/>
        <v>T4</v>
      </c>
      <c r="N797" s="93">
        <f t="shared" si="119"/>
        <v>26</v>
      </c>
      <c r="O797" s="106">
        <f t="shared" si="120"/>
        <v>22720.36</v>
      </c>
      <c r="P797" s="93" t="str">
        <f t="shared" si="121"/>
        <v>Dins Periode Legal</v>
      </c>
      <c r="Q797" s="93" t="str">
        <f t="shared" si="122"/>
        <v>T4 - Dins Periode Legal</v>
      </c>
      <c r="R797" s="93" t="str">
        <f t="shared" si="115"/>
        <v>T4 - Import Total</v>
      </c>
      <c r="S797" s="110">
        <f t="shared" si="123"/>
        <v>0.18054420660541351</v>
      </c>
      <c r="T797" s="107">
        <f t="shared" si="124"/>
        <v>1</v>
      </c>
    </row>
    <row r="798" spans="3:27" x14ac:dyDescent="0.25">
      <c r="C798" s="95">
        <v>43723</v>
      </c>
      <c r="D798" s="95">
        <v>43753</v>
      </c>
      <c r="F798" s="90">
        <v>10058</v>
      </c>
      <c r="G798" s="90" t="s">
        <v>58</v>
      </c>
      <c r="H798" s="90" t="s">
        <v>1515</v>
      </c>
      <c r="I798" s="90">
        <v>41007450</v>
      </c>
      <c r="J798" s="90" t="s">
        <v>26</v>
      </c>
      <c r="K798" s="90">
        <v>701.75</v>
      </c>
      <c r="L798" s="104">
        <f t="shared" si="117"/>
        <v>10</v>
      </c>
      <c r="M798" s="105" t="str">
        <f t="shared" si="118"/>
        <v>T4</v>
      </c>
      <c r="N798" s="93">
        <f t="shared" si="119"/>
        <v>30</v>
      </c>
      <c r="O798" s="106">
        <f t="shared" si="120"/>
        <v>21052.5</v>
      </c>
      <c r="P798" s="93" t="str">
        <f t="shared" si="121"/>
        <v>Dins Periode Legal</v>
      </c>
      <c r="Q798" s="93" t="str">
        <f t="shared" si="122"/>
        <v>T4 - Dins Periode Legal</v>
      </c>
      <c r="R798" s="93" t="str">
        <f t="shared" si="115"/>
        <v>T4 - Import Total</v>
      </c>
      <c r="S798" s="110">
        <f t="shared" si="123"/>
        <v>0.16729078718649126</v>
      </c>
      <c r="T798" s="107">
        <f t="shared" si="124"/>
        <v>1</v>
      </c>
    </row>
    <row r="799" spans="3:27" x14ac:dyDescent="0.25">
      <c r="C799" s="95">
        <v>43723</v>
      </c>
      <c r="D799" s="95">
        <v>43753</v>
      </c>
      <c r="F799" s="90">
        <v>10059</v>
      </c>
      <c r="G799" s="90" t="s">
        <v>59</v>
      </c>
      <c r="H799" s="90" t="s">
        <v>1516</v>
      </c>
      <c r="I799" s="90">
        <v>41008099</v>
      </c>
      <c r="J799" s="90" t="s">
        <v>27</v>
      </c>
      <c r="K799" s="90">
        <v>688.39</v>
      </c>
      <c r="L799" s="104">
        <f t="shared" si="117"/>
        <v>10</v>
      </c>
      <c r="M799" s="105" t="str">
        <f t="shared" si="118"/>
        <v>T4</v>
      </c>
      <c r="N799" s="93">
        <f t="shared" si="119"/>
        <v>30</v>
      </c>
      <c r="O799" s="106">
        <f t="shared" si="120"/>
        <v>20651.7</v>
      </c>
      <c r="P799" s="93" t="str">
        <f t="shared" si="121"/>
        <v>Dins Periode Legal</v>
      </c>
      <c r="Q799" s="93" t="str">
        <f t="shared" si="122"/>
        <v>T4 - Dins Periode Legal</v>
      </c>
      <c r="R799" s="93" t="str">
        <f t="shared" si="115"/>
        <v>T4 - Import Total</v>
      </c>
      <c r="S799" s="110">
        <f t="shared" si="123"/>
        <v>0.16410588527439787</v>
      </c>
      <c r="T799" s="107">
        <f t="shared" si="124"/>
        <v>1</v>
      </c>
    </row>
    <row r="800" spans="3:27" x14ac:dyDescent="0.25">
      <c r="C800" s="95">
        <v>43724</v>
      </c>
      <c r="D800" s="95">
        <v>43753</v>
      </c>
      <c r="F800" s="90">
        <v>10060</v>
      </c>
      <c r="G800" s="90" t="s">
        <v>1334</v>
      </c>
      <c r="H800" s="90" t="s">
        <v>1517</v>
      </c>
      <c r="I800" s="90">
        <v>40007508</v>
      </c>
      <c r="J800" s="90" t="s">
        <v>196</v>
      </c>
      <c r="K800" s="90">
        <v>91.52</v>
      </c>
      <c r="L800" s="104">
        <f t="shared" si="117"/>
        <v>10</v>
      </c>
      <c r="M800" s="105" t="str">
        <f t="shared" si="118"/>
        <v>T4</v>
      </c>
      <c r="N800" s="93">
        <f t="shared" si="119"/>
        <v>29</v>
      </c>
      <c r="O800" s="106">
        <f t="shared" si="120"/>
        <v>2654.08</v>
      </c>
      <c r="P800" s="93" t="str">
        <f t="shared" si="121"/>
        <v>Dins Periode Legal</v>
      </c>
      <c r="Q800" s="93" t="str">
        <f t="shared" si="122"/>
        <v>T4 - Dins Periode Legal</v>
      </c>
      <c r="R800" s="93" t="str">
        <f t="shared" si="115"/>
        <v>T4 - Import Total</v>
      </c>
      <c r="S800" s="110">
        <f t="shared" si="123"/>
        <v>2.1090280605910113E-2</v>
      </c>
      <c r="T800" s="107">
        <f t="shared" si="124"/>
        <v>1</v>
      </c>
    </row>
    <row r="801" spans="3:20" x14ac:dyDescent="0.25">
      <c r="C801" s="95">
        <v>43723</v>
      </c>
      <c r="D801" s="95">
        <v>43753</v>
      </c>
      <c r="F801" s="90">
        <v>10061</v>
      </c>
      <c r="G801" s="90" t="s">
        <v>173</v>
      </c>
      <c r="H801" s="90" t="s">
        <v>1518</v>
      </c>
      <c r="I801" s="90">
        <v>40000183</v>
      </c>
      <c r="J801" s="90" t="s">
        <v>165</v>
      </c>
      <c r="K801" s="90">
        <v>679.78</v>
      </c>
      <c r="L801" s="104">
        <f t="shared" si="117"/>
        <v>10</v>
      </c>
      <c r="M801" s="105" t="str">
        <f t="shared" si="118"/>
        <v>T4</v>
      </c>
      <c r="N801" s="93">
        <f t="shared" si="119"/>
        <v>30</v>
      </c>
      <c r="O801" s="106">
        <f t="shared" si="120"/>
        <v>20393.399999999998</v>
      </c>
      <c r="P801" s="93" t="str">
        <f t="shared" si="121"/>
        <v>Dins Periode Legal</v>
      </c>
      <c r="Q801" s="93" t="str">
        <f t="shared" si="122"/>
        <v>T4 - Dins Periode Legal</v>
      </c>
      <c r="R801" s="93" t="str">
        <f t="shared" si="115"/>
        <v>T4 - Import Total</v>
      </c>
      <c r="S801" s="110">
        <f t="shared" si="123"/>
        <v>0.16205333995530175</v>
      </c>
      <c r="T801" s="107">
        <f t="shared" si="124"/>
        <v>1</v>
      </c>
    </row>
    <row r="802" spans="3:20" x14ac:dyDescent="0.25">
      <c r="C802" s="95">
        <v>43723</v>
      </c>
      <c r="D802" s="95">
        <v>43753</v>
      </c>
      <c r="F802" s="90">
        <v>10062</v>
      </c>
      <c r="G802" s="90" t="s">
        <v>140</v>
      </c>
      <c r="H802" s="90" t="s">
        <v>1519</v>
      </c>
      <c r="I802" s="90">
        <v>41007250</v>
      </c>
      <c r="J802" s="90" t="s">
        <v>117</v>
      </c>
      <c r="K802" s="90">
        <v>115.24</v>
      </c>
      <c r="L802" s="104">
        <f t="shared" si="117"/>
        <v>10</v>
      </c>
      <c r="M802" s="105" t="str">
        <f t="shared" si="118"/>
        <v>T4</v>
      </c>
      <c r="N802" s="93">
        <f t="shared" si="119"/>
        <v>30</v>
      </c>
      <c r="O802" s="106">
        <f t="shared" si="120"/>
        <v>3457.2</v>
      </c>
      <c r="P802" s="93" t="str">
        <f t="shared" si="121"/>
        <v>Dins Periode Legal</v>
      </c>
      <c r="Q802" s="93" t="str">
        <f t="shared" si="122"/>
        <v>T4 - Dins Periode Legal</v>
      </c>
      <c r="R802" s="93" t="str">
        <f t="shared" si="115"/>
        <v>T4 - Import Total</v>
      </c>
      <c r="S802" s="110">
        <f t="shared" si="123"/>
        <v>2.7472162900422158E-2</v>
      </c>
      <c r="T802" s="107">
        <f t="shared" si="124"/>
        <v>1</v>
      </c>
    </row>
    <row r="803" spans="3:20" x14ac:dyDescent="0.25">
      <c r="C803" s="95">
        <v>43728</v>
      </c>
      <c r="D803" s="95">
        <v>43753</v>
      </c>
      <c r="F803" s="90">
        <v>10063</v>
      </c>
      <c r="G803" s="90" t="s">
        <v>77</v>
      </c>
      <c r="H803" s="90" t="s">
        <v>1520</v>
      </c>
      <c r="I803" s="90">
        <v>41007530</v>
      </c>
      <c r="J803" s="90" t="s">
        <v>51</v>
      </c>
      <c r="K803" s="90">
        <v>323.98</v>
      </c>
      <c r="L803" s="104">
        <f t="shared" si="117"/>
        <v>10</v>
      </c>
      <c r="M803" s="105" t="str">
        <f t="shared" si="118"/>
        <v>T4</v>
      </c>
      <c r="N803" s="93">
        <f t="shared" si="119"/>
        <v>25</v>
      </c>
      <c r="O803" s="106">
        <f t="shared" si="120"/>
        <v>8099.5</v>
      </c>
      <c r="P803" s="93" t="str">
        <f t="shared" si="121"/>
        <v>Dins Periode Legal</v>
      </c>
      <c r="Q803" s="93" t="str">
        <f t="shared" si="122"/>
        <v>T4 - Dins Periode Legal</v>
      </c>
      <c r="R803" s="93" t="str">
        <f t="shared" si="115"/>
        <v>T4 - Import Total</v>
      </c>
      <c r="S803" s="110">
        <f t="shared" si="123"/>
        <v>6.4361559473553542E-2</v>
      </c>
      <c r="T803" s="107">
        <f t="shared" si="124"/>
        <v>1</v>
      </c>
    </row>
    <row r="804" spans="3:20" x14ac:dyDescent="0.25">
      <c r="C804" s="95">
        <v>43721</v>
      </c>
      <c r="D804" s="95">
        <v>43753</v>
      </c>
      <c r="F804" s="90">
        <v>10064</v>
      </c>
      <c r="G804" s="90" t="s">
        <v>61</v>
      </c>
      <c r="H804" s="90" t="s">
        <v>1521</v>
      </c>
      <c r="I804" s="90">
        <v>40000050</v>
      </c>
      <c r="J804" s="90" t="s">
        <v>15</v>
      </c>
      <c r="K804" s="90">
        <v>795.25</v>
      </c>
      <c r="L804" s="104">
        <f t="shared" si="117"/>
        <v>10</v>
      </c>
      <c r="M804" s="105" t="str">
        <f t="shared" si="118"/>
        <v>T4</v>
      </c>
      <c r="N804" s="93">
        <f t="shared" si="119"/>
        <v>32</v>
      </c>
      <c r="O804" s="106">
        <f t="shared" si="120"/>
        <v>25448</v>
      </c>
      <c r="P804" s="93" t="str">
        <f t="shared" si="121"/>
        <v>Fora Periode Legal</v>
      </c>
      <c r="Q804" s="93" t="str">
        <f t="shared" si="122"/>
        <v>T4 - Fora Periode Legal</v>
      </c>
      <c r="R804" s="93" t="str">
        <f t="shared" si="115"/>
        <v>T4 - Import Total</v>
      </c>
      <c r="S804" s="110">
        <f t="shared" si="123"/>
        <v>0.20221902160417191</v>
      </c>
      <c r="T804" s="107">
        <f t="shared" si="124"/>
        <v>1</v>
      </c>
    </row>
    <row r="805" spans="3:20" x14ac:dyDescent="0.25">
      <c r="C805" s="95">
        <v>43724</v>
      </c>
      <c r="D805" s="95">
        <v>43753</v>
      </c>
      <c r="F805" s="90">
        <v>10065</v>
      </c>
      <c r="G805" s="90" t="s">
        <v>210</v>
      </c>
      <c r="H805" s="90" t="s">
        <v>1522</v>
      </c>
      <c r="I805" s="90">
        <v>41002895</v>
      </c>
      <c r="J805" s="90" t="s">
        <v>211</v>
      </c>
      <c r="K805" s="90">
        <v>664.29</v>
      </c>
      <c r="L805" s="104">
        <f t="shared" si="117"/>
        <v>10</v>
      </c>
      <c r="M805" s="105" t="str">
        <f t="shared" si="118"/>
        <v>T4</v>
      </c>
      <c r="N805" s="93">
        <f t="shared" si="119"/>
        <v>29</v>
      </c>
      <c r="O805" s="106">
        <f t="shared" si="120"/>
        <v>19264.41</v>
      </c>
      <c r="P805" s="93" t="str">
        <f t="shared" si="121"/>
        <v>Dins Periode Legal</v>
      </c>
      <c r="Q805" s="93" t="str">
        <f t="shared" si="122"/>
        <v>T4 - Dins Periode Legal</v>
      </c>
      <c r="R805" s="93" t="str">
        <f t="shared" si="115"/>
        <v>T4 - Import Total</v>
      </c>
      <c r="S805" s="110">
        <f t="shared" si="123"/>
        <v>0.15308197665756149</v>
      </c>
      <c r="T805" s="107">
        <f t="shared" si="124"/>
        <v>1</v>
      </c>
    </row>
    <row r="806" spans="3:20" x14ac:dyDescent="0.25">
      <c r="C806" s="95">
        <v>43727</v>
      </c>
      <c r="D806" s="95">
        <v>43753</v>
      </c>
      <c r="F806" s="90">
        <v>10066</v>
      </c>
      <c r="G806" s="90" t="s">
        <v>1523</v>
      </c>
      <c r="H806" s="90" t="s">
        <v>1524</v>
      </c>
      <c r="I806" s="90">
        <v>41007400</v>
      </c>
      <c r="J806" s="90" t="s">
        <v>1525</v>
      </c>
      <c r="K806" s="90">
        <v>270.08</v>
      </c>
      <c r="L806" s="104">
        <f t="shared" si="117"/>
        <v>10</v>
      </c>
      <c r="M806" s="105" t="str">
        <f t="shared" si="118"/>
        <v>T4</v>
      </c>
      <c r="N806" s="93">
        <f t="shared" si="119"/>
        <v>26</v>
      </c>
      <c r="O806" s="106">
        <f t="shared" si="120"/>
        <v>7022.08</v>
      </c>
      <c r="P806" s="93" t="str">
        <f t="shared" si="121"/>
        <v>Dins Periode Legal</v>
      </c>
      <c r="Q806" s="93" t="str">
        <f t="shared" si="122"/>
        <v>T4 - Dins Periode Legal</v>
      </c>
      <c r="R806" s="93" t="str">
        <f t="shared" si="115"/>
        <v>T4 - Import Total</v>
      </c>
      <c r="S806" s="110">
        <f t="shared" si="123"/>
        <v>5.5799990067047445E-2</v>
      </c>
      <c r="T806" s="107">
        <f t="shared" si="124"/>
        <v>1</v>
      </c>
    </row>
    <row r="807" spans="3:20" x14ac:dyDescent="0.25">
      <c r="C807" s="95">
        <v>43728</v>
      </c>
      <c r="D807" s="95">
        <v>43753</v>
      </c>
      <c r="F807" s="90">
        <v>10067</v>
      </c>
      <c r="G807" s="90" t="s">
        <v>1526</v>
      </c>
      <c r="H807" s="90" t="s">
        <v>1527</v>
      </c>
      <c r="I807" s="90">
        <v>40001552</v>
      </c>
      <c r="J807" s="90" t="s">
        <v>1464</v>
      </c>
      <c r="K807" s="90">
        <v>1087.79</v>
      </c>
      <c r="L807" s="104">
        <f t="shared" si="117"/>
        <v>10</v>
      </c>
      <c r="M807" s="105" t="str">
        <f t="shared" si="118"/>
        <v>T4</v>
      </c>
      <c r="N807" s="93">
        <f t="shared" si="119"/>
        <v>25</v>
      </c>
      <c r="O807" s="106">
        <f t="shared" si="120"/>
        <v>27194.75</v>
      </c>
      <c r="P807" s="93" t="str">
        <f t="shared" si="121"/>
        <v>Dins Periode Legal</v>
      </c>
      <c r="Q807" s="93" t="str">
        <f t="shared" si="122"/>
        <v>T4 - Dins Periode Legal</v>
      </c>
      <c r="R807" s="93" t="str">
        <f t="shared" si="115"/>
        <v>T4 - Import Total</v>
      </c>
      <c r="S807" s="110">
        <f t="shared" si="123"/>
        <v>0.21609932952570157</v>
      </c>
      <c r="T807" s="107">
        <f t="shared" si="124"/>
        <v>1</v>
      </c>
    </row>
    <row r="808" spans="3:20" x14ac:dyDescent="0.25">
      <c r="C808" s="95">
        <v>43709</v>
      </c>
      <c r="D808" s="95">
        <v>43753</v>
      </c>
      <c r="F808" s="90">
        <v>10068</v>
      </c>
      <c r="G808" s="90" t="s">
        <v>208</v>
      </c>
      <c r="H808" s="90" t="s">
        <v>1528</v>
      </c>
      <c r="I808" s="90">
        <v>41002865</v>
      </c>
      <c r="J808" s="90" t="s">
        <v>209</v>
      </c>
      <c r="K808" s="90">
        <v>682.78</v>
      </c>
      <c r="L808" s="104">
        <f t="shared" si="117"/>
        <v>10</v>
      </c>
      <c r="M808" s="105" t="str">
        <f t="shared" si="118"/>
        <v>T4</v>
      </c>
      <c r="N808" s="93">
        <f t="shared" si="119"/>
        <v>44</v>
      </c>
      <c r="O808" s="106">
        <f t="shared" si="120"/>
        <v>30042.32</v>
      </c>
      <c r="P808" s="93" t="str">
        <f t="shared" si="121"/>
        <v>Fora Periode Legal</v>
      </c>
      <c r="Q808" s="93" t="str">
        <f t="shared" si="122"/>
        <v>T4 - Fora Periode Legal</v>
      </c>
      <c r="R808" s="93" t="str">
        <f t="shared" si="115"/>
        <v>T4 - Import Total</v>
      </c>
      <c r="S808" s="110">
        <f t="shared" si="123"/>
        <v>0.23872715172585057</v>
      </c>
      <c r="T808" s="107">
        <f t="shared" si="124"/>
        <v>1</v>
      </c>
    </row>
    <row r="809" spans="3:20" x14ac:dyDescent="0.25">
      <c r="C809" s="95">
        <v>43739</v>
      </c>
      <c r="D809" s="95">
        <v>43753</v>
      </c>
      <c r="F809" s="90">
        <v>10069</v>
      </c>
      <c r="G809" s="90" t="s">
        <v>210</v>
      </c>
      <c r="H809" s="90" t="s">
        <v>1529</v>
      </c>
      <c r="I809" s="90">
        <v>41002895</v>
      </c>
      <c r="J809" s="90" t="s">
        <v>211</v>
      </c>
      <c r="K809" s="90">
        <v>351.75</v>
      </c>
      <c r="L809" s="104">
        <f t="shared" si="117"/>
        <v>10</v>
      </c>
      <c r="M809" s="105" t="str">
        <f t="shared" si="118"/>
        <v>T4</v>
      </c>
      <c r="N809" s="93">
        <f t="shared" si="119"/>
        <v>14</v>
      </c>
      <c r="O809" s="106">
        <f t="shared" si="120"/>
        <v>4924.5</v>
      </c>
      <c r="P809" s="93" t="str">
        <f t="shared" si="121"/>
        <v>Dins Periode Legal</v>
      </c>
      <c r="Q809" s="93" t="str">
        <f t="shared" si="122"/>
        <v>T4 - Dins Periode Legal</v>
      </c>
      <c r="R809" s="93" t="str">
        <f t="shared" si="115"/>
        <v>T4 - Import Total</v>
      </c>
      <c r="S809" s="110">
        <f t="shared" si="123"/>
        <v>3.9131859945368774E-2</v>
      </c>
      <c r="T809" s="107">
        <f t="shared" si="124"/>
        <v>1</v>
      </c>
    </row>
    <row r="810" spans="3:20" x14ac:dyDescent="0.25">
      <c r="C810" s="95">
        <v>43739</v>
      </c>
      <c r="D810" s="95">
        <v>43753</v>
      </c>
      <c r="F810" s="90">
        <v>10070</v>
      </c>
      <c r="G810" s="90" t="s">
        <v>1253</v>
      </c>
      <c r="H810" s="90" t="s">
        <v>1530</v>
      </c>
      <c r="I810" s="90">
        <v>40001350</v>
      </c>
      <c r="J810" s="90" t="s">
        <v>44</v>
      </c>
      <c r="K810" s="90">
        <v>144.58000000000001</v>
      </c>
      <c r="L810" s="104">
        <f t="shared" si="117"/>
        <v>10</v>
      </c>
      <c r="M810" s="105" t="str">
        <f t="shared" si="118"/>
        <v>T4</v>
      </c>
      <c r="N810" s="93">
        <f t="shared" si="119"/>
        <v>14</v>
      </c>
      <c r="O810" s="106">
        <f t="shared" si="120"/>
        <v>2024.1200000000001</v>
      </c>
      <c r="P810" s="93" t="str">
        <f t="shared" si="121"/>
        <v>Dins Periode Legal</v>
      </c>
      <c r="Q810" s="93" t="str">
        <f t="shared" si="122"/>
        <v>T4 - Dins Periode Legal</v>
      </c>
      <c r="R810" s="93" t="str">
        <f t="shared" si="115"/>
        <v>T4 - Import Total</v>
      </c>
      <c r="S810" s="110">
        <f t="shared" si="123"/>
        <v>1.6084390365036012E-2</v>
      </c>
      <c r="T810" s="107">
        <f t="shared" si="124"/>
        <v>1</v>
      </c>
    </row>
    <row r="811" spans="3:20" x14ac:dyDescent="0.25">
      <c r="C811" s="95">
        <v>43760</v>
      </c>
      <c r="D811" s="95">
        <v>43760</v>
      </c>
      <c r="E811" s="90">
        <v>3604</v>
      </c>
      <c r="F811" s="90">
        <v>10142</v>
      </c>
      <c r="G811" s="90" t="s">
        <v>127</v>
      </c>
      <c r="H811" s="90" t="s">
        <v>1531</v>
      </c>
      <c r="I811" s="90">
        <v>41000310</v>
      </c>
      <c r="J811" s="90" t="s">
        <v>128</v>
      </c>
      <c r="K811" s="90">
        <v>36.299999999999997</v>
      </c>
      <c r="L811" s="104">
        <f t="shared" si="117"/>
        <v>10</v>
      </c>
      <c r="M811" s="105" t="str">
        <f t="shared" si="118"/>
        <v>T4</v>
      </c>
      <c r="N811" s="93">
        <f t="shared" si="119"/>
        <v>0</v>
      </c>
      <c r="O811" s="106">
        <f t="shared" si="120"/>
        <v>0</v>
      </c>
      <c r="P811" s="93" t="str">
        <f t="shared" si="121"/>
        <v>Dins Periode Legal</v>
      </c>
      <c r="Q811" s="93" t="str">
        <f t="shared" si="122"/>
        <v>T4 - Dins Periode Legal</v>
      </c>
      <c r="R811" s="93" t="str">
        <f t="shared" si="115"/>
        <v>T4 - Import Total</v>
      </c>
      <c r="S811" s="110">
        <f t="shared" si="123"/>
        <v>0</v>
      </c>
      <c r="T811" s="107">
        <f t="shared" si="124"/>
        <v>1</v>
      </c>
    </row>
    <row r="812" spans="3:20" x14ac:dyDescent="0.25">
      <c r="C812" s="95">
        <v>43760</v>
      </c>
      <c r="D812" s="95">
        <v>43760</v>
      </c>
      <c r="E812" s="90">
        <v>3606</v>
      </c>
      <c r="F812" s="90">
        <v>10147</v>
      </c>
      <c r="G812" s="90" t="s">
        <v>219</v>
      </c>
      <c r="H812" s="90" t="s">
        <v>1532</v>
      </c>
      <c r="I812" s="90">
        <v>41010010</v>
      </c>
      <c r="J812" s="90" t="s">
        <v>220</v>
      </c>
      <c r="K812" s="90">
        <v>133.94999999999999</v>
      </c>
      <c r="L812" s="104">
        <f t="shared" si="117"/>
        <v>10</v>
      </c>
      <c r="M812" s="105" t="str">
        <f t="shared" si="118"/>
        <v>T4</v>
      </c>
      <c r="N812" s="93">
        <f t="shared" si="119"/>
        <v>0</v>
      </c>
      <c r="O812" s="106">
        <f t="shared" si="120"/>
        <v>0</v>
      </c>
      <c r="P812" s="93" t="str">
        <f t="shared" si="121"/>
        <v>Dins Periode Legal</v>
      </c>
      <c r="Q812" s="93" t="str">
        <f t="shared" si="122"/>
        <v>T4 - Dins Periode Legal</v>
      </c>
      <c r="R812" s="93" t="str">
        <f t="shared" si="115"/>
        <v>T4 - Import Total</v>
      </c>
      <c r="S812" s="110">
        <f t="shared" si="123"/>
        <v>0</v>
      </c>
      <c r="T812" s="107">
        <f t="shared" si="124"/>
        <v>1</v>
      </c>
    </row>
    <row r="813" spans="3:20" x14ac:dyDescent="0.25">
      <c r="C813" s="95">
        <v>43768</v>
      </c>
      <c r="D813" s="95">
        <v>43768</v>
      </c>
      <c r="E813" s="90">
        <v>3644</v>
      </c>
      <c r="F813" s="90">
        <v>10267</v>
      </c>
      <c r="G813" s="90" t="s">
        <v>1577</v>
      </c>
      <c r="H813" s="90" t="s">
        <v>1578</v>
      </c>
      <c r="I813" s="90">
        <v>41000009</v>
      </c>
      <c r="J813" s="90" t="s">
        <v>1579</v>
      </c>
      <c r="K813" s="90">
        <v>576.44000000000005</v>
      </c>
      <c r="L813" s="104">
        <f t="shared" si="117"/>
        <v>10</v>
      </c>
      <c r="M813" s="105" t="str">
        <f t="shared" si="118"/>
        <v>T4</v>
      </c>
      <c r="N813" s="93">
        <f t="shared" si="119"/>
        <v>0</v>
      </c>
      <c r="O813" s="106">
        <f t="shared" si="120"/>
        <v>0</v>
      </c>
      <c r="P813" s="93" t="str">
        <f t="shared" si="121"/>
        <v>Dins Periode Legal</v>
      </c>
      <c r="Q813" s="93" t="str">
        <f t="shared" si="122"/>
        <v>T4 - Dins Periode Legal</v>
      </c>
      <c r="R813" s="93" t="str">
        <f t="shared" si="115"/>
        <v>T4 - Import Total</v>
      </c>
      <c r="S813" s="110">
        <f t="shared" si="123"/>
        <v>0</v>
      </c>
      <c r="T813" s="107">
        <f t="shared" si="124"/>
        <v>1</v>
      </c>
    </row>
    <row r="814" spans="3:20" x14ac:dyDescent="0.25">
      <c r="C814" s="95">
        <v>43760</v>
      </c>
      <c r="D814" s="95">
        <v>43769</v>
      </c>
      <c r="E814" s="90">
        <v>3831</v>
      </c>
      <c r="F814" s="90">
        <v>10667</v>
      </c>
      <c r="G814" s="90" t="s">
        <v>217</v>
      </c>
      <c r="H814" s="90" t="s">
        <v>1533</v>
      </c>
      <c r="I814" s="90">
        <v>41008640</v>
      </c>
      <c r="J814" s="90" t="s">
        <v>218</v>
      </c>
      <c r="K814" s="90">
        <v>550.45000000000005</v>
      </c>
      <c r="L814" s="104">
        <f t="shared" si="117"/>
        <v>10</v>
      </c>
      <c r="M814" s="105" t="str">
        <f t="shared" si="118"/>
        <v>T4</v>
      </c>
      <c r="N814" s="93">
        <f t="shared" si="119"/>
        <v>9</v>
      </c>
      <c r="O814" s="106">
        <f t="shared" si="120"/>
        <v>4954.05</v>
      </c>
      <c r="P814" s="93" t="str">
        <f t="shared" si="121"/>
        <v>Dins Periode Legal</v>
      </c>
      <c r="Q814" s="93" t="str">
        <f t="shared" si="122"/>
        <v>T4 - Dins Periode Legal</v>
      </c>
      <c r="R814" s="93" t="str">
        <f t="shared" si="115"/>
        <v>T4 - Import Total</v>
      </c>
      <c r="S814" s="110">
        <f t="shared" si="123"/>
        <v>3.9366674944127163E-2</v>
      </c>
      <c r="T814" s="107">
        <f t="shared" si="124"/>
        <v>1</v>
      </c>
    </row>
    <row r="815" spans="3:20" x14ac:dyDescent="0.25">
      <c r="C815" s="95">
        <v>43769</v>
      </c>
      <c r="D815" s="95">
        <v>43769</v>
      </c>
      <c r="E815" s="90">
        <v>3834</v>
      </c>
      <c r="F815" s="90">
        <v>10673</v>
      </c>
      <c r="G815" s="90" t="s">
        <v>1580</v>
      </c>
      <c r="H815" s="90" t="s">
        <v>1581</v>
      </c>
      <c r="I815" s="90">
        <v>41000013</v>
      </c>
      <c r="J815" s="90" t="s">
        <v>1582</v>
      </c>
      <c r="K815" s="90">
        <v>82.28</v>
      </c>
      <c r="L815" s="104">
        <f t="shared" si="117"/>
        <v>10</v>
      </c>
      <c r="M815" s="105" t="str">
        <f t="shared" si="118"/>
        <v>T4</v>
      </c>
      <c r="N815" s="93">
        <f t="shared" si="119"/>
        <v>0</v>
      </c>
      <c r="O815" s="106">
        <f t="shared" si="120"/>
        <v>0</v>
      </c>
      <c r="P815" s="93" t="str">
        <f t="shared" si="121"/>
        <v>Dins Periode Legal</v>
      </c>
      <c r="Q815" s="93" t="str">
        <f t="shared" si="122"/>
        <v>T4 - Dins Periode Legal</v>
      </c>
      <c r="R815" s="93" t="str">
        <f t="shared" si="115"/>
        <v>T4 - Import Total</v>
      </c>
      <c r="S815" s="110">
        <f t="shared" si="123"/>
        <v>0</v>
      </c>
      <c r="T815" s="107">
        <f t="shared" si="124"/>
        <v>1</v>
      </c>
    </row>
    <row r="816" spans="3:20" x14ac:dyDescent="0.25">
      <c r="C816" s="95">
        <v>43738</v>
      </c>
      <c r="D816" s="95">
        <v>43769</v>
      </c>
      <c r="E816" s="90">
        <v>3835</v>
      </c>
      <c r="F816" s="90">
        <v>10675</v>
      </c>
      <c r="G816" s="90" t="s">
        <v>69</v>
      </c>
      <c r="H816" s="90" t="s">
        <v>1534</v>
      </c>
      <c r="I816" s="90">
        <v>41002375</v>
      </c>
      <c r="J816" s="90" t="s">
        <v>32</v>
      </c>
      <c r="K816" s="90">
        <v>82.35</v>
      </c>
      <c r="L816" s="104">
        <f t="shared" si="117"/>
        <v>10</v>
      </c>
      <c r="M816" s="105" t="str">
        <f t="shared" si="118"/>
        <v>T4</v>
      </c>
      <c r="N816" s="93">
        <f t="shared" si="119"/>
        <v>31</v>
      </c>
      <c r="O816" s="106">
        <f t="shared" si="120"/>
        <v>2552.85</v>
      </c>
      <c r="P816" s="93" t="str">
        <f t="shared" si="121"/>
        <v>Fora Periode Legal</v>
      </c>
      <c r="Q816" s="93" t="str">
        <f t="shared" si="122"/>
        <v>T4 - Fora Periode Legal</v>
      </c>
      <c r="R816" s="93" t="str">
        <f t="shared" si="115"/>
        <v>T4 - Import Total</v>
      </c>
      <c r="S816" s="110">
        <f t="shared" si="123"/>
        <v>2.0285870374968963E-2</v>
      </c>
      <c r="T816" s="107">
        <f t="shared" si="124"/>
        <v>1</v>
      </c>
    </row>
    <row r="817" spans="3:20" x14ac:dyDescent="0.25">
      <c r="C817" s="95">
        <v>43738</v>
      </c>
      <c r="D817" s="95">
        <v>43769</v>
      </c>
      <c r="F817" s="90">
        <v>10676</v>
      </c>
      <c r="G817" s="90" t="s">
        <v>176</v>
      </c>
      <c r="H817" s="90" t="s">
        <v>1535</v>
      </c>
      <c r="I817" s="90">
        <v>40000651</v>
      </c>
      <c r="J817" s="90" t="s">
        <v>167</v>
      </c>
      <c r="K817" s="90">
        <v>506.4</v>
      </c>
      <c r="L817" s="104">
        <f t="shared" si="117"/>
        <v>10</v>
      </c>
      <c r="M817" s="105" t="str">
        <f t="shared" si="118"/>
        <v>T4</v>
      </c>
      <c r="N817" s="93">
        <f t="shared" si="119"/>
        <v>31</v>
      </c>
      <c r="O817" s="106">
        <f t="shared" si="120"/>
        <v>15698.4</v>
      </c>
      <c r="P817" s="93" t="str">
        <f t="shared" si="121"/>
        <v>Fora Periode Legal</v>
      </c>
      <c r="Q817" s="93" t="str">
        <f t="shared" si="122"/>
        <v>T4 - Fora Periode Legal</v>
      </c>
      <c r="R817" s="93" t="str">
        <f t="shared" si="115"/>
        <v>T4 - Import Total</v>
      </c>
      <c r="S817" s="110">
        <f t="shared" si="123"/>
        <v>0.12474517010181281</v>
      </c>
      <c r="T817" s="107">
        <f t="shared" si="124"/>
        <v>1</v>
      </c>
    </row>
    <row r="818" spans="3:20" x14ac:dyDescent="0.25">
      <c r="C818" s="95">
        <v>43738</v>
      </c>
      <c r="D818" s="95">
        <v>43769</v>
      </c>
      <c r="F818" s="90">
        <v>10677</v>
      </c>
      <c r="G818" s="90" t="s">
        <v>187</v>
      </c>
      <c r="H818" s="90" t="s">
        <v>1439</v>
      </c>
      <c r="I818" s="90">
        <v>40002919</v>
      </c>
      <c r="J818" s="90" t="s">
        <v>186</v>
      </c>
      <c r="K818" s="90">
        <v>8.93</v>
      </c>
      <c r="L818" s="104">
        <f t="shared" si="117"/>
        <v>10</v>
      </c>
      <c r="M818" s="105" t="str">
        <f t="shared" si="118"/>
        <v>T4</v>
      </c>
      <c r="N818" s="93">
        <f t="shared" si="119"/>
        <v>31</v>
      </c>
      <c r="O818" s="106">
        <f t="shared" si="120"/>
        <v>276.83</v>
      </c>
      <c r="P818" s="93" t="str">
        <f t="shared" si="121"/>
        <v>Fora Periode Legal</v>
      </c>
      <c r="Q818" s="93" t="str">
        <f t="shared" si="122"/>
        <v>T4 - Fora Periode Legal</v>
      </c>
      <c r="R818" s="93" t="str">
        <f t="shared" si="115"/>
        <v>T4 - Import Total</v>
      </c>
      <c r="S818" s="110">
        <f t="shared" si="123"/>
        <v>2.1997914079960276E-3</v>
      </c>
      <c r="T818" s="107">
        <f t="shared" si="124"/>
        <v>1</v>
      </c>
    </row>
    <row r="819" spans="3:20" x14ac:dyDescent="0.25">
      <c r="C819" s="95">
        <v>43738</v>
      </c>
      <c r="D819" s="95">
        <v>43769</v>
      </c>
      <c r="F819" s="90">
        <v>10678</v>
      </c>
      <c r="G819" s="90" t="s">
        <v>59</v>
      </c>
      <c r="H819" s="90" t="s">
        <v>1536</v>
      </c>
      <c r="I819" s="90">
        <v>41008099</v>
      </c>
      <c r="J819" s="90" t="s">
        <v>27</v>
      </c>
      <c r="K819" s="90">
        <v>102.61</v>
      </c>
      <c r="L819" s="104">
        <f t="shared" si="117"/>
        <v>10</v>
      </c>
      <c r="M819" s="105" t="str">
        <f t="shared" si="118"/>
        <v>T4</v>
      </c>
      <c r="N819" s="93">
        <f t="shared" si="119"/>
        <v>31</v>
      </c>
      <c r="O819" s="106">
        <f t="shared" si="120"/>
        <v>3180.91</v>
      </c>
      <c r="P819" s="93" t="str">
        <f t="shared" si="121"/>
        <v>Fora Periode Legal</v>
      </c>
      <c r="Q819" s="93" t="str">
        <f t="shared" si="122"/>
        <v>T4 - Fora Periode Legal</v>
      </c>
      <c r="R819" s="93" t="str">
        <f t="shared" si="115"/>
        <v>T4 - Import Total</v>
      </c>
      <c r="S819" s="110">
        <f t="shared" si="123"/>
        <v>2.5276662527936436E-2</v>
      </c>
      <c r="T819" s="107">
        <f t="shared" si="124"/>
        <v>1</v>
      </c>
    </row>
    <row r="820" spans="3:20" x14ac:dyDescent="0.25">
      <c r="C820" s="95">
        <v>43738</v>
      </c>
      <c r="D820" s="95">
        <v>43769</v>
      </c>
      <c r="F820" s="90">
        <v>10679</v>
      </c>
      <c r="G820" s="90" t="s">
        <v>79</v>
      </c>
      <c r="H820" s="90" t="s">
        <v>1537</v>
      </c>
      <c r="I820" s="90">
        <v>41002557</v>
      </c>
      <c r="J820" s="90" t="s">
        <v>34</v>
      </c>
      <c r="K820" s="90">
        <v>65.17</v>
      </c>
      <c r="L820" s="104">
        <f t="shared" si="117"/>
        <v>10</v>
      </c>
      <c r="M820" s="105" t="str">
        <f t="shared" si="118"/>
        <v>T4</v>
      </c>
      <c r="N820" s="93">
        <f t="shared" si="119"/>
        <v>31</v>
      </c>
      <c r="O820" s="106">
        <f t="shared" si="120"/>
        <v>2020.27</v>
      </c>
      <c r="P820" s="93" t="str">
        <f t="shared" si="121"/>
        <v>Fora Periode Legal</v>
      </c>
      <c r="Q820" s="93" t="str">
        <f t="shared" si="122"/>
        <v>T4 - Fora Periode Legal</v>
      </c>
      <c r="R820" s="93" t="str">
        <f t="shared" si="115"/>
        <v>T4 - Import Total</v>
      </c>
      <c r="S820" s="110">
        <f t="shared" si="123"/>
        <v>1.6053796871119946E-2</v>
      </c>
      <c r="T820" s="107">
        <f t="shared" si="124"/>
        <v>1</v>
      </c>
    </row>
    <row r="821" spans="3:20" x14ac:dyDescent="0.25">
      <c r="C821" s="95">
        <v>43733</v>
      </c>
      <c r="D821" s="95">
        <v>43769</v>
      </c>
      <c r="F821" s="90">
        <v>10680</v>
      </c>
      <c r="G821" s="90" t="s">
        <v>54</v>
      </c>
      <c r="H821" s="90" t="s">
        <v>1538</v>
      </c>
      <c r="I821" s="90">
        <v>41001612</v>
      </c>
      <c r="J821" s="90" t="s">
        <v>47</v>
      </c>
      <c r="K821" s="90">
        <v>40.35</v>
      </c>
      <c r="L821" s="104">
        <f t="shared" si="117"/>
        <v>10</v>
      </c>
      <c r="M821" s="105" t="str">
        <f t="shared" si="118"/>
        <v>T4</v>
      </c>
      <c r="N821" s="93">
        <f t="shared" si="119"/>
        <v>36</v>
      </c>
      <c r="O821" s="106">
        <f t="shared" si="120"/>
        <v>1452.6000000000001</v>
      </c>
      <c r="P821" s="93" t="str">
        <f t="shared" si="121"/>
        <v>Fora Periode Legal</v>
      </c>
      <c r="Q821" s="93" t="str">
        <f t="shared" si="122"/>
        <v>T4 - Fora Periode Legal</v>
      </c>
      <c r="R821" s="93" t="str">
        <f t="shared" si="115"/>
        <v>T4 - Import Total</v>
      </c>
      <c r="S821" s="110">
        <f t="shared" si="123"/>
        <v>1.1542885522721633E-2</v>
      </c>
      <c r="T821" s="107">
        <f t="shared" si="124"/>
        <v>1</v>
      </c>
    </row>
    <row r="822" spans="3:20" x14ac:dyDescent="0.25">
      <c r="C822" s="95">
        <v>43738</v>
      </c>
      <c r="D822" s="95">
        <v>43769</v>
      </c>
      <c r="F822" s="90">
        <v>10681</v>
      </c>
      <c r="G822" s="90" t="s">
        <v>54</v>
      </c>
      <c r="H822" s="90" t="s">
        <v>1539</v>
      </c>
      <c r="I822" s="90">
        <v>41001612</v>
      </c>
      <c r="J822" s="90" t="s">
        <v>47</v>
      </c>
      <c r="K822" s="90">
        <v>52.84</v>
      </c>
      <c r="L822" s="104">
        <f t="shared" si="117"/>
        <v>10</v>
      </c>
      <c r="M822" s="105" t="str">
        <f t="shared" si="118"/>
        <v>T4</v>
      </c>
      <c r="N822" s="93">
        <f t="shared" si="119"/>
        <v>31</v>
      </c>
      <c r="O822" s="106">
        <f t="shared" si="120"/>
        <v>1638.0400000000002</v>
      </c>
      <c r="P822" s="93" t="str">
        <f t="shared" si="121"/>
        <v>Fora Periode Legal</v>
      </c>
      <c r="Q822" s="93" t="str">
        <f t="shared" si="122"/>
        <v>T4 - Fora Periode Legal</v>
      </c>
      <c r="R822" s="93" t="str">
        <f t="shared" si="115"/>
        <v>T4 - Import Total</v>
      </c>
      <c r="S822" s="110">
        <f t="shared" si="123"/>
        <v>1.3016458902408747E-2</v>
      </c>
      <c r="T822" s="107">
        <f t="shared" si="124"/>
        <v>1</v>
      </c>
    </row>
    <row r="823" spans="3:20" x14ac:dyDescent="0.25">
      <c r="C823" s="95">
        <v>43732</v>
      </c>
      <c r="D823" s="95">
        <v>43769</v>
      </c>
      <c r="F823" s="90">
        <v>10682</v>
      </c>
      <c r="G823" s="90" t="s">
        <v>1297</v>
      </c>
      <c r="H823" s="90" t="s">
        <v>1540</v>
      </c>
      <c r="I823" s="90">
        <v>40010011</v>
      </c>
      <c r="J823" s="90" t="s">
        <v>830</v>
      </c>
      <c r="K823" s="90">
        <v>186.22</v>
      </c>
      <c r="L823" s="104">
        <f t="shared" si="117"/>
        <v>10</v>
      </c>
      <c r="M823" s="105" t="str">
        <f t="shared" si="118"/>
        <v>T4</v>
      </c>
      <c r="N823" s="93">
        <f t="shared" si="119"/>
        <v>37</v>
      </c>
      <c r="O823" s="106">
        <f t="shared" si="120"/>
        <v>6890.14</v>
      </c>
      <c r="P823" s="93" t="str">
        <f t="shared" si="121"/>
        <v>Fora Periode Legal</v>
      </c>
      <c r="Q823" s="93" t="str">
        <f t="shared" si="122"/>
        <v>T4 - Fora Periode Legal</v>
      </c>
      <c r="R823" s="93" t="str">
        <f t="shared" si="115"/>
        <v>T4 - Import Total</v>
      </c>
      <c r="S823" s="110">
        <f t="shared" si="123"/>
        <v>5.475154705736282E-2</v>
      </c>
      <c r="T823" s="107">
        <f t="shared" si="124"/>
        <v>1</v>
      </c>
    </row>
    <row r="824" spans="3:20" x14ac:dyDescent="0.25">
      <c r="C824" s="95">
        <v>43728</v>
      </c>
      <c r="D824" s="95">
        <v>43769</v>
      </c>
      <c r="F824" s="90">
        <v>10683</v>
      </c>
      <c r="G824" s="90" t="s">
        <v>1541</v>
      </c>
      <c r="H824" s="90" t="s">
        <v>1542</v>
      </c>
      <c r="I824" s="90">
        <v>41001920</v>
      </c>
      <c r="J824" s="90" t="s">
        <v>921</v>
      </c>
      <c r="K824" s="90">
        <v>99.58</v>
      </c>
      <c r="L824" s="104">
        <f t="shared" si="117"/>
        <v>10</v>
      </c>
      <c r="M824" s="105" t="str">
        <f t="shared" si="118"/>
        <v>T4</v>
      </c>
      <c r="N824" s="93">
        <f t="shared" si="119"/>
        <v>41</v>
      </c>
      <c r="O824" s="106">
        <f t="shared" si="120"/>
        <v>4082.7799999999997</v>
      </c>
      <c r="P824" s="93" t="str">
        <f t="shared" si="121"/>
        <v>Fora Periode Legal</v>
      </c>
      <c r="Q824" s="93" t="str">
        <f t="shared" si="122"/>
        <v>T4 - Fora Periode Legal</v>
      </c>
      <c r="R824" s="93" t="str">
        <f t="shared" si="115"/>
        <v>T4 - Import Total</v>
      </c>
      <c r="S824" s="110">
        <f t="shared" si="123"/>
        <v>3.2443248075490455E-2</v>
      </c>
      <c r="T824" s="107">
        <f t="shared" si="124"/>
        <v>1</v>
      </c>
    </row>
    <row r="825" spans="3:20" x14ac:dyDescent="0.25">
      <c r="C825" s="95">
        <v>43732</v>
      </c>
      <c r="D825" s="95">
        <v>43769</v>
      </c>
      <c r="F825" s="90">
        <v>10684</v>
      </c>
      <c r="G825" s="90" t="s">
        <v>1541</v>
      </c>
      <c r="H825" s="90" t="s">
        <v>1543</v>
      </c>
      <c r="I825" s="90">
        <v>41001920</v>
      </c>
      <c r="J825" s="90" t="s">
        <v>921</v>
      </c>
      <c r="K825" s="90">
        <v>177.39</v>
      </c>
      <c r="L825" s="104">
        <f t="shared" si="117"/>
        <v>10</v>
      </c>
      <c r="M825" s="105" t="str">
        <f t="shared" si="118"/>
        <v>T4</v>
      </c>
      <c r="N825" s="93">
        <f t="shared" si="119"/>
        <v>37</v>
      </c>
      <c r="O825" s="106">
        <f t="shared" si="120"/>
        <v>6563.4299999999994</v>
      </c>
      <c r="P825" s="93" t="str">
        <f t="shared" si="121"/>
        <v>Fora Periode Legal</v>
      </c>
      <c r="Q825" s="93" t="str">
        <f t="shared" si="122"/>
        <v>T4 - Fora Periode Legal</v>
      </c>
      <c r="R825" s="93" t="str">
        <f t="shared" si="115"/>
        <v>T4 - Import Total</v>
      </c>
      <c r="S825" s="110">
        <f t="shared" si="123"/>
        <v>5.2155391110007464E-2</v>
      </c>
      <c r="T825" s="107">
        <f t="shared" si="124"/>
        <v>1</v>
      </c>
    </row>
    <row r="826" spans="3:20" x14ac:dyDescent="0.25">
      <c r="C826" s="95">
        <v>43738</v>
      </c>
      <c r="D826" s="95">
        <v>43769</v>
      </c>
      <c r="F826" s="90">
        <v>10685</v>
      </c>
      <c r="G826" s="90" t="s">
        <v>83</v>
      </c>
      <c r="H826" s="90" t="s">
        <v>1544</v>
      </c>
      <c r="I826" s="90">
        <v>41008600</v>
      </c>
      <c r="J826" s="90" t="s">
        <v>29</v>
      </c>
      <c r="K826" s="90">
        <v>131.59</v>
      </c>
      <c r="L826" s="104">
        <f t="shared" si="117"/>
        <v>10</v>
      </c>
      <c r="M826" s="105" t="str">
        <f t="shared" si="118"/>
        <v>T4</v>
      </c>
      <c r="N826" s="93">
        <f t="shared" si="119"/>
        <v>31</v>
      </c>
      <c r="O826" s="106">
        <f t="shared" si="120"/>
        <v>4079.29</v>
      </c>
      <c r="P826" s="93" t="str">
        <f t="shared" si="121"/>
        <v>Fora Periode Legal</v>
      </c>
      <c r="Q826" s="93" t="str">
        <f t="shared" si="122"/>
        <v>T4 - Fora Periode Legal</v>
      </c>
      <c r="R826" s="93" t="str">
        <f t="shared" si="115"/>
        <v>T4 - Import Total</v>
      </c>
      <c r="S826" s="110">
        <f t="shared" si="123"/>
        <v>3.2415515271914587E-2</v>
      </c>
      <c r="T826" s="107">
        <f t="shared" si="124"/>
        <v>1</v>
      </c>
    </row>
    <row r="827" spans="3:20" x14ac:dyDescent="0.25">
      <c r="C827" s="95">
        <v>43738</v>
      </c>
      <c r="D827" s="95">
        <v>43769</v>
      </c>
      <c r="F827" s="90">
        <v>10686</v>
      </c>
      <c r="G827" s="90" t="s">
        <v>62</v>
      </c>
      <c r="H827" s="90" t="s">
        <v>1545</v>
      </c>
      <c r="I827" s="90">
        <v>40000100</v>
      </c>
      <c r="J827" s="90" t="s">
        <v>16</v>
      </c>
      <c r="K827" s="90">
        <v>30.33</v>
      </c>
      <c r="L827" s="104">
        <f t="shared" si="117"/>
        <v>10</v>
      </c>
      <c r="M827" s="105" t="str">
        <f t="shared" si="118"/>
        <v>T4</v>
      </c>
      <c r="N827" s="93">
        <f t="shared" si="119"/>
        <v>31</v>
      </c>
      <c r="O827" s="106">
        <f t="shared" si="120"/>
        <v>940.2299999999999</v>
      </c>
      <c r="P827" s="93" t="str">
        <f t="shared" si="121"/>
        <v>Fora Periode Legal</v>
      </c>
      <c r="Q827" s="93" t="str">
        <f t="shared" si="122"/>
        <v>T4 - Fora Periode Legal</v>
      </c>
      <c r="R827" s="93" t="str">
        <f t="shared" si="115"/>
        <v>T4 - Import Total</v>
      </c>
      <c r="S827" s="110">
        <f t="shared" si="123"/>
        <v>7.4714079960268211E-3</v>
      </c>
      <c r="T827" s="107">
        <f t="shared" si="124"/>
        <v>1</v>
      </c>
    </row>
    <row r="828" spans="3:20" x14ac:dyDescent="0.25">
      <c r="C828" s="95">
        <v>43738</v>
      </c>
      <c r="D828" s="95">
        <v>43769</v>
      </c>
      <c r="F828" s="90">
        <v>10687</v>
      </c>
      <c r="G828" s="90" t="s">
        <v>101</v>
      </c>
      <c r="H828" s="90" t="s">
        <v>1546</v>
      </c>
      <c r="I828" s="90">
        <v>40008658</v>
      </c>
      <c r="J828" s="90" t="s">
        <v>96</v>
      </c>
      <c r="K828" s="90">
        <v>7269.73</v>
      </c>
      <c r="L828" s="104">
        <f t="shared" si="117"/>
        <v>10</v>
      </c>
      <c r="M828" s="105" t="str">
        <f t="shared" si="118"/>
        <v>T4</v>
      </c>
      <c r="N828" s="93">
        <f t="shared" si="119"/>
        <v>31</v>
      </c>
      <c r="O828" s="106">
        <f t="shared" si="120"/>
        <v>225361.62999999998</v>
      </c>
      <c r="P828" s="93" t="str">
        <f t="shared" si="121"/>
        <v>Fora Periode Legal</v>
      </c>
      <c r="Q828" s="93" t="str">
        <f t="shared" si="122"/>
        <v>T4 - Fora Periode Legal</v>
      </c>
      <c r="R828" s="93" t="str">
        <f t="shared" si="115"/>
        <v>T4 - Import Total</v>
      </c>
      <c r="S828" s="110">
        <f t="shared" si="123"/>
        <v>1.7908051055376215</v>
      </c>
      <c r="T828" s="107">
        <f t="shared" si="124"/>
        <v>1</v>
      </c>
    </row>
    <row r="829" spans="3:20" x14ac:dyDescent="0.25">
      <c r="C829" s="95">
        <v>43738</v>
      </c>
      <c r="D829" s="95">
        <v>43769</v>
      </c>
      <c r="F829" s="90">
        <v>10688</v>
      </c>
      <c r="G829" s="90" t="s">
        <v>71</v>
      </c>
      <c r="H829" s="90" t="s">
        <v>1547</v>
      </c>
      <c r="I829" s="90">
        <v>41001247</v>
      </c>
      <c r="J829" s="90" t="s">
        <v>18</v>
      </c>
      <c r="K829" s="90">
        <v>530</v>
      </c>
      <c r="L829" s="104">
        <f t="shared" si="117"/>
        <v>10</v>
      </c>
      <c r="M829" s="105" t="str">
        <f t="shared" si="118"/>
        <v>T4</v>
      </c>
      <c r="N829" s="93">
        <f t="shared" si="119"/>
        <v>31</v>
      </c>
      <c r="O829" s="106">
        <f t="shared" si="120"/>
        <v>16430</v>
      </c>
      <c r="P829" s="93" t="str">
        <f t="shared" si="121"/>
        <v>Fora Periode Legal</v>
      </c>
      <c r="Q829" s="93" t="str">
        <f t="shared" si="122"/>
        <v>T4 - Fora Periode Legal</v>
      </c>
      <c r="R829" s="93" t="str">
        <f t="shared" si="115"/>
        <v>T4 - Import Total</v>
      </c>
      <c r="S829" s="110">
        <f t="shared" si="123"/>
        <v>0.13055872858207107</v>
      </c>
      <c r="T829" s="107">
        <f t="shared" si="124"/>
        <v>1</v>
      </c>
    </row>
    <row r="830" spans="3:20" x14ac:dyDescent="0.25">
      <c r="C830" s="95">
        <v>43738</v>
      </c>
      <c r="D830" s="95">
        <v>43769</v>
      </c>
      <c r="F830" s="90">
        <v>10689</v>
      </c>
      <c r="G830" s="90" t="s">
        <v>68</v>
      </c>
      <c r="H830" s="90" t="s">
        <v>1440</v>
      </c>
      <c r="I830" s="90">
        <v>40003005</v>
      </c>
      <c r="J830" s="90" t="s">
        <v>23</v>
      </c>
      <c r="K830" s="90">
        <v>1001.71</v>
      </c>
      <c r="L830" s="104">
        <f t="shared" si="117"/>
        <v>10</v>
      </c>
      <c r="M830" s="105" t="str">
        <f t="shared" si="118"/>
        <v>T4</v>
      </c>
      <c r="N830" s="93">
        <f t="shared" si="119"/>
        <v>31</v>
      </c>
      <c r="O830" s="106">
        <f t="shared" si="120"/>
        <v>31053.010000000002</v>
      </c>
      <c r="P830" s="93" t="str">
        <f t="shared" si="121"/>
        <v>Fora Periode Legal</v>
      </c>
      <c r="Q830" s="93" t="str">
        <f t="shared" si="122"/>
        <v>T4 - Fora Periode Legal</v>
      </c>
      <c r="R830" s="93" t="str">
        <f t="shared" si="115"/>
        <v>T4 - Import Total</v>
      </c>
      <c r="S830" s="110">
        <f t="shared" si="123"/>
        <v>0.24675846039235172</v>
      </c>
      <c r="T830" s="107">
        <f t="shared" si="124"/>
        <v>1</v>
      </c>
    </row>
    <row r="831" spans="3:20" x14ac:dyDescent="0.25">
      <c r="C831" s="95">
        <v>43738</v>
      </c>
      <c r="D831" s="95">
        <v>43769</v>
      </c>
      <c r="F831" s="90">
        <v>10690</v>
      </c>
      <c r="G831" s="90" t="s">
        <v>65</v>
      </c>
      <c r="H831" s="90" t="s">
        <v>1548</v>
      </c>
      <c r="I831" s="90">
        <v>40001550</v>
      </c>
      <c r="J831" s="90" t="s">
        <v>21</v>
      </c>
      <c r="K831" s="90">
        <v>535.33000000000004</v>
      </c>
      <c r="L831" s="104">
        <f t="shared" si="117"/>
        <v>10</v>
      </c>
      <c r="M831" s="105" t="str">
        <f t="shared" si="118"/>
        <v>T4</v>
      </c>
      <c r="N831" s="93">
        <f t="shared" si="119"/>
        <v>31</v>
      </c>
      <c r="O831" s="106">
        <f t="shared" si="120"/>
        <v>16595.23</v>
      </c>
      <c r="P831" s="93" t="str">
        <f t="shared" si="121"/>
        <v>Fora Periode Legal</v>
      </c>
      <c r="Q831" s="93" t="str">
        <f t="shared" si="122"/>
        <v>T4 - Fora Periode Legal</v>
      </c>
      <c r="R831" s="93" t="str">
        <f t="shared" si="115"/>
        <v>T4 - Import Total</v>
      </c>
      <c r="S831" s="110">
        <f t="shared" si="123"/>
        <v>0.13187170598460396</v>
      </c>
      <c r="T831" s="107">
        <f t="shared" si="124"/>
        <v>1</v>
      </c>
    </row>
    <row r="832" spans="3:20" x14ac:dyDescent="0.25">
      <c r="C832" s="95">
        <v>43738</v>
      </c>
      <c r="D832" s="95">
        <v>43769</v>
      </c>
      <c r="F832" s="90">
        <v>10691</v>
      </c>
      <c r="G832" s="90" t="s">
        <v>1166</v>
      </c>
      <c r="H832" s="90" t="s">
        <v>1549</v>
      </c>
      <c r="I832" s="90">
        <v>41006072</v>
      </c>
      <c r="J832" s="90" t="s">
        <v>870</v>
      </c>
      <c r="K832" s="90">
        <v>804.36</v>
      </c>
      <c r="L832" s="104">
        <f t="shared" si="117"/>
        <v>10</v>
      </c>
      <c r="M832" s="105" t="str">
        <f t="shared" si="118"/>
        <v>T4</v>
      </c>
      <c r="N832" s="93">
        <f t="shared" si="119"/>
        <v>31</v>
      </c>
      <c r="O832" s="106">
        <f t="shared" si="120"/>
        <v>24935.16</v>
      </c>
      <c r="P832" s="93" t="str">
        <f t="shared" si="121"/>
        <v>Fora Periode Legal</v>
      </c>
      <c r="Q832" s="93" t="str">
        <f t="shared" si="122"/>
        <v>T4 - Fora Periode Legal</v>
      </c>
      <c r="R832" s="93" t="str">
        <f t="shared" si="115"/>
        <v>T4 - Import Total</v>
      </c>
      <c r="S832" s="110">
        <f t="shared" si="123"/>
        <v>0.19814380928731073</v>
      </c>
      <c r="T832" s="107">
        <f t="shared" si="124"/>
        <v>1</v>
      </c>
    </row>
    <row r="833" spans="3:20" x14ac:dyDescent="0.25">
      <c r="C833" s="95">
        <v>43738</v>
      </c>
      <c r="D833" s="95">
        <v>43769</v>
      </c>
      <c r="F833" s="90">
        <v>10692</v>
      </c>
      <c r="G833" s="90" t="s">
        <v>64</v>
      </c>
      <c r="H833" s="90" t="s">
        <v>1550</v>
      </c>
      <c r="I833" s="90">
        <v>40001300</v>
      </c>
      <c r="J833" s="90" t="s">
        <v>20</v>
      </c>
      <c r="K833" s="90">
        <v>615.94000000000005</v>
      </c>
      <c r="L833" s="104">
        <f t="shared" si="117"/>
        <v>10</v>
      </c>
      <c r="M833" s="105" t="str">
        <f t="shared" si="118"/>
        <v>T4</v>
      </c>
      <c r="N833" s="93">
        <f t="shared" si="119"/>
        <v>31</v>
      </c>
      <c r="O833" s="106">
        <f t="shared" si="120"/>
        <v>19094.140000000003</v>
      </c>
      <c r="P833" s="93" t="str">
        <f t="shared" si="121"/>
        <v>Fora Periode Legal</v>
      </c>
      <c r="Q833" s="93" t="str">
        <f t="shared" si="122"/>
        <v>T4 - Fora Periode Legal</v>
      </c>
      <c r="R833" s="93" t="str">
        <f t="shared" si="115"/>
        <v>T4 - Import Total</v>
      </c>
      <c r="S833" s="110">
        <f t="shared" si="123"/>
        <v>0.15172894959026575</v>
      </c>
      <c r="T833" s="107">
        <f t="shared" si="124"/>
        <v>1</v>
      </c>
    </row>
    <row r="834" spans="3:20" x14ac:dyDescent="0.25">
      <c r="C834" s="95">
        <v>43738</v>
      </c>
      <c r="D834" s="95">
        <v>43769</v>
      </c>
      <c r="F834" s="90">
        <v>10693</v>
      </c>
      <c r="G834" s="90" t="s">
        <v>216</v>
      </c>
      <c r="H834" s="90" t="s">
        <v>1551</v>
      </c>
      <c r="I834" s="90">
        <v>41008440</v>
      </c>
      <c r="J834" s="90" t="s">
        <v>97</v>
      </c>
      <c r="K834" s="90">
        <v>1633.2</v>
      </c>
      <c r="L834" s="104">
        <f t="shared" si="117"/>
        <v>10</v>
      </c>
      <c r="M834" s="105" t="str">
        <f t="shared" si="118"/>
        <v>T4</v>
      </c>
      <c r="N834" s="93">
        <f t="shared" si="119"/>
        <v>31</v>
      </c>
      <c r="O834" s="106">
        <f t="shared" si="120"/>
        <v>50629.200000000004</v>
      </c>
      <c r="P834" s="93" t="str">
        <f t="shared" si="121"/>
        <v>Fora Periode Legal</v>
      </c>
      <c r="Q834" s="93" t="str">
        <f t="shared" si="122"/>
        <v>T4 - Fora Periode Legal</v>
      </c>
      <c r="R834" s="93" t="str">
        <f t="shared" si="115"/>
        <v>T4 - Import Total</v>
      </c>
      <c r="S834" s="110">
        <f t="shared" si="123"/>
        <v>0.40231795381177071</v>
      </c>
      <c r="T834" s="107">
        <f t="shared" si="124"/>
        <v>1</v>
      </c>
    </row>
    <row r="835" spans="3:20" x14ac:dyDescent="0.25">
      <c r="C835" s="95">
        <v>43738</v>
      </c>
      <c r="D835" s="95">
        <v>43769</v>
      </c>
      <c r="F835" s="90">
        <v>10694</v>
      </c>
      <c r="G835" s="90" t="s">
        <v>72</v>
      </c>
      <c r="H835" s="90" t="s">
        <v>1552</v>
      </c>
      <c r="I835" s="90">
        <v>40002800</v>
      </c>
      <c r="J835" s="90" t="s">
        <v>37</v>
      </c>
      <c r="K835" s="90">
        <v>67.78</v>
      </c>
      <c r="L835" s="104">
        <f t="shared" si="117"/>
        <v>10</v>
      </c>
      <c r="M835" s="105" t="str">
        <f t="shared" si="118"/>
        <v>T4</v>
      </c>
      <c r="N835" s="93">
        <f t="shared" si="119"/>
        <v>31</v>
      </c>
      <c r="O835" s="106">
        <f t="shared" si="120"/>
        <v>2101.1799999999998</v>
      </c>
      <c r="P835" s="93" t="str">
        <f t="shared" si="121"/>
        <v>Fora Periode Legal</v>
      </c>
      <c r="Q835" s="93" t="str">
        <f t="shared" si="122"/>
        <v>T4 - Fora Periode Legal</v>
      </c>
      <c r="R835" s="93" t="str">
        <f t="shared" si="115"/>
        <v>T4 - Import Total</v>
      </c>
      <c r="S835" s="110">
        <f t="shared" si="123"/>
        <v>1.6696737025080712E-2</v>
      </c>
      <c r="T835" s="107">
        <f t="shared" si="124"/>
        <v>1</v>
      </c>
    </row>
    <row r="836" spans="3:20" x14ac:dyDescent="0.25">
      <c r="C836" s="95">
        <v>43738</v>
      </c>
      <c r="D836" s="95">
        <v>43769</v>
      </c>
      <c r="F836" s="90">
        <v>10695</v>
      </c>
      <c r="G836" s="90" t="s">
        <v>83</v>
      </c>
      <c r="H836" s="90" t="s">
        <v>1553</v>
      </c>
      <c r="I836" s="90">
        <v>41008600</v>
      </c>
      <c r="J836" s="90" t="s">
        <v>29</v>
      </c>
      <c r="K836" s="90">
        <v>3092.92</v>
      </c>
      <c r="L836" s="104">
        <f t="shared" si="117"/>
        <v>10</v>
      </c>
      <c r="M836" s="105" t="str">
        <f t="shared" si="118"/>
        <v>T4</v>
      </c>
      <c r="N836" s="93">
        <f t="shared" si="119"/>
        <v>31</v>
      </c>
      <c r="O836" s="106">
        <f t="shared" si="120"/>
        <v>95880.52</v>
      </c>
      <c r="P836" s="93" t="str">
        <f t="shared" si="121"/>
        <v>Fora Periode Legal</v>
      </c>
      <c r="Q836" s="93" t="str">
        <f t="shared" si="122"/>
        <v>T4 - Fora Periode Legal</v>
      </c>
      <c r="R836" s="93" t="str">
        <f t="shared" ref="R836:R899" si="125">CONCATENATE($M836," - Import Total")</f>
        <v>T4 - Import Total</v>
      </c>
      <c r="S836" s="110">
        <f t="shared" si="123"/>
        <v>0.76190132604916849</v>
      </c>
      <c r="T836" s="107">
        <f t="shared" si="124"/>
        <v>1</v>
      </c>
    </row>
    <row r="837" spans="3:20" x14ac:dyDescent="0.25">
      <c r="C837" s="95">
        <v>43738</v>
      </c>
      <c r="D837" s="95">
        <v>43769</v>
      </c>
      <c r="F837" s="90">
        <v>10696</v>
      </c>
      <c r="G837" s="90" t="s">
        <v>58</v>
      </c>
      <c r="H837" s="90" t="s">
        <v>1554</v>
      </c>
      <c r="I837" s="90">
        <v>41007450</v>
      </c>
      <c r="J837" s="90" t="s">
        <v>26</v>
      </c>
      <c r="K837" s="90">
        <v>957.46</v>
      </c>
      <c r="L837" s="104">
        <f t="shared" si="117"/>
        <v>10</v>
      </c>
      <c r="M837" s="105" t="str">
        <f t="shared" si="118"/>
        <v>T4</v>
      </c>
      <c r="N837" s="93">
        <f t="shared" si="119"/>
        <v>31</v>
      </c>
      <c r="O837" s="106">
        <f t="shared" si="120"/>
        <v>29681.260000000002</v>
      </c>
      <c r="P837" s="93" t="str">
        <f t="shared" si="121"/>
        <v>Fora Periode Legal</v>
      </c>
      <c r="Q837" s="93" t="str">
        <f t="shared" si="122"/>
        <v>T4 - Fora Periode Legal</v>
      </c>
      <c r="R837" s="93" t="str">
        <f t="shared" si="125"/>
        <v>T4 - Import Total</v>
      </c>
      <c r="S837" s="110">
        <f t="shared" si="123"/>
        <v>0.23585803824186746</v>
      </c>
      <c r="T837" s="107">
        <f t="shared" si="124"/>
        <v>1</v>
      </c>
    </row>
    <row r="838" spans="3:20" x14ac:dyDescent="0.25">
      <c r="C838" s="95">
        <v>43738</v>
      </c>
      <c r="D838" s="95">
        <v>43769</v>
      </c>
      <c r="F838" s="90">
        <v>10697</v>
      </c>
      <c r="G838" s="90" t="s">
        <v>70</v>
      </c>
      <c r="H838" s="90" t="s">
        <v>1555</v>
      </c>
      <c r="I838" s="90">
        <v>40000200</v>
      </c>
      <c r="J838" s="90" t="s">
        <v>17</v>
      </c>
      <c r="K838" s="90">
        <v>799.07</v>
      </c>
      <c r="L838" s="104">
        <f t="shared" si="117"/>
        <v>10</v>
      </c>
      <c r="M838" s="105" t="str">
        <f t="shared" si="118"/>
        <v>T4</v>
      </c>
      <c r="N838" s="93">
        <f t="shared" si="119"/>
        <v>31</v>
      </c>
      <c r="O838" s="106">
        <f t="shared" si="120"/>
        <v>24771.170000000002</v>
      </c>
      <c r="P838" s="93" t="str">
        <f t="shared" si="121"/>
        <v>Fora Periode Legal</v>
      </c>
      <c r="Q838" s="93" t="str">
        <f t="shared" si="122"/>
        <v>T4 - Fora Periode Legal</v>
      </c>
      <c r="R838" s="93" t="str">
        <f t="shared" si="125"/>
        <v>T4 - Import Total</v>
      </c>
      <c r="S838" s="110">
        <f t="shared" si="123"/>
        <v>0.19684068537372743</v>
      </c>
      <c r="T838" s="107">
        <f t="shared" si="124"/>
        <v>1</v>
      </c>
    </row>
    <row r="839" spans="3:20" x14ac:dyDescent="0.25">
      <c r="C839" s="95">
        <v>43738</v>
      </c>
      <c r="D839" s="95">
        <v>43769</v>
      </c>
      <c r="F839" s="90">
        <v>10698</v>
      </c>
      <c r="G839" s="90" t="s">
        <v>102</v>
      </c>
      <c r="H839" s="90" t="s">
        <v>1556</v>
      </c>
      <c r="I839" s="90">
        <v>41001249</v>
      </c>
      <c r="J839" s="90" t="s">
        <v>19</v>
      </c>
      <c r="K839" s="90">
        <v>380.99</v>
      </c>
      <c r="L839" s="104">
        <f t="shared" si="117"/>
        <v>10</v>
      </c>
      <c r="M839" s="105" t="str">
        <f t="shared" si="118"/>
        <v>T4</v>
      </c>
      <c r="N839" s="93">
        <f t="shared" si="119"/>
        <v>31</v>
      </c>
      <c r="O839" s="106">
        <f t="shared" si="120"/>
        <v>11810.69</v>
      </c>
      <c r="P839" s="93" t="str">
        <f t="shared" si="121"/>
        <v>Fora Periode Legal</v>
      </c>
      <c r="Q839" s="93" t="str">
        <f t="shared" si="122"/>
        <v>T4 - Fora Periode Legal</v>
      </c>
      <c r="R839" s="93" t="str">
        <f t="shared" si="125"/>
        <v>T4 - Import Total</v>
      </c>
      <c r="S839" s="110">
        <f t="shared" si="123"/>
        <v>9.385201887260991E-2</v>
      </c>
      <c r="T839" s="107">
        <f t="shared" si="124"/>
        <v>1</v>
      </c>
    </row>
    <row r="840" spans="3:20" x14ac:dyDescent="0.25">
      <c r="C840" s="95">
        <v>43738</v>
      </c>
      <c r="D840" s="95">
        <v>43769</v>
      </c>
      <c r="F840" s="90">
        <v>10699</v>
      </c>
      <c r="G840" s="90" t="s">
        <v>73</v>
      </c>
      <c r="H840" s="90" t="s">
        <v>1557</v>
      </c>
      <c r="I840" s="90">
        <v>41002908</v>
      </c>
      <c r="J840" s="90" t="s">
        <v>41</v>
      </c>
      <c r="K840" s="90">
        <v>907.5</v>
      </c>
      <c r="L840" s="104">
        <f t="shared" si="117"/>
        <v>10</v>
      </c>
      <c r="M840" s="105" t="str">
        <f t="shared" si="118"/>
        <v>T4</v>
      </c>
      <c r="N840" s="93">
        <f t="shared" si="119"/>
        <v>31</v>
      </c>
      <c r="O840" s="106">
        <f t="shared" si="120"/>
        <v>28132.5</v>
      </c>
      <c r="P840" s="93" t="str">
        <f t="shared" si="121"/>
        <v>Fora Periode Legal</v>
      </c>
      <c r="Q840" s="93" t="str">
        <f t="shared" si="122"/>
        <v>T4 - Fora Periode Legal</v>
      </c>
      <c r="R840" s="93" t="str">
        <f t="shared" si="125"/>
        <v>T4 - Import Total</v>
      </c>
      <c r="S840" s="110">
        <f t="shared" si="123"/>
        <v>0.22355103054382924</v>
      </c>
      <c r="T840" s="107">
        <f t="shared" si="124"/>
        <v>1</v>
      </c>
    </row>
    <row r="841" spans="3:20" x14ac:dyDescent="0.25">
      <c r="C841" s="95">
        <v>43738</v>
      </c>
      <c r="D841" s="95">
        <v>43769</v>
      </c>
      <c r="F841" s="90">
        <v>10700</v>
      </c>
      <c r="G841" s="90" t="s">
        <v>199</v>
      </c>
      <c r="H841" s="90" t="s">
        <v>1558</v>
      </c>
      <c r="I841" s="90">
        <v>41000460</v>
      </c>
      <c r="J841" s="90" t="s">
        <v>200</v>
      </c>
      <c r="K841" s="90">
        <v>159.72</v>
      </c>
      <c r="L841" s="104">
        <f t="shared" si="117"/>
        <v>10</v>
      </c>
      <c r="M841" s="105" t="str">
        <f t="shared" si="118"/>
        <v>T4</v>
      </c>
      <c r="N841" s="93">
        <f t="shared" si="119"/>
        <v>31</v>
      </c>
      <c r="O841" s="106">
        <f t="shared" si="120"/>
        <v>4951.32</v>
      </c>
      <c r="P841" s="93" t="str">
        <f t="shared" si="121"/>
        <v>Fora Periode Legal</v>
      </c>
      <c r="Q841" s="93" t="str">
        <f t="shared" si="122"/>
        <v>T4 - Fora Periode Legal</v>
      </c>
      <c r="R841" s="93" t="str">
        <f t="shared" si="125"/>
        <v>T4 - Import Total</v>
      </c>
      <c r="S841" s="110">
        <f t="shared" si="123"/>
        <v>3.934498137571394E-2</v>
      </c>
      <c r="T841" s="107">
        <f t="shared" si="124"/>
        <v>1</v>
      </c>
    </row>
    <row r="842" spans="3:20" x14ac:dyDescent="0.25">
      <c r="C842" s="95">
        <v>43738</v>
      </c>
      <c r="D842" s="95">
        <v>43769</v>
      </c>
      <c r="F842" s="90">
        <v>10701</v>
      </c>
      <c r="G842" s="90" t="s">
        <v>110</v>
      </c>
      <c r="H842" s="90" t="s">
        <v>1559</v>
      </c>
      <c r="I842" s="90">
        <v>41007555</v>
      </c>
      <c r="J842" s="90" t="s">
        <v>111</v>
      </c>
      <c r="K842" s="90">
        <v>602.52</v>
      </c>
      <c r="L842" s="104">
        <f t="shared" si="117"/>
        <v>10</v>
      </c>
      <c r="M842" s="105" t="str">
        <f t="shared" si="118"/>
        <v>T4</v>
      </c>
      <c r="N842" s="93">
        <f t="shared" si="119"/>
        <v>31</v>
      </c>
      <c r="O842" s="106">
        <f t="shared" si="120"/>
        <v>18678.12</v>
      </c>
      <c r="P842" s="93" t="str">
        <f t="shared" si="121"/>
        <v>Fora Periode Legal</v>
      </c>
      <c r="Q842" s="93" t="str">
        <f t="shared" si="122"/>
        <v>T4 - Fora Periode Legal</v>
      </c>
      <c r="R842" s="93" t="str">
        <f t="shared" si="125"/>
        <v>T4 - Import Total</v>
      </c>
      <c r="S842" s="110">
        <f t="shared" si="123"/>
        <v>0.14842310404767819</v>
      </c>
      <c r="T842" s="107">
        <f t="shared" si="124"/>
        <v>1</v>
      </c>
    </row>
    <row r="843" spans="3:20" x14ac:dyDescent="0.25">
      <c r="C843" s="95">
        <v>43738</v>
      </c>
      <c r="D843" s="95">
        <v>43769</v>
      </c>
      <c r="F843" s="90">
        <v>10702</v>
      </c>
      <c r="G843" s="90" t="s">
        <v>110</v>
      </c>
      <c r="H843" s="90" t="s">
        <v>1560</v>
      </c>
      <c r="I843" s="90">
        <v>41007555</v>
      </c>
      <c r="J843" s="90" t="s">
        <v>111</v>
      </c>
      <c r="K843" s="90">
        <v>998.25</v>
      </c>
      <c r="L843" s="104">
        <f t="shared" si="117"/>
        <v>10</v>
      </c>
      <c r="M843" s="105" t="str">
        <f t="shared" si="118"/>
        <v>T4</v>
      </c>
      <c r="N843" s="93">
        <f t="shared" si="119"/>
        <v>31</v>
      </c>
      <c r="O843" s="106">
        <f t="shared" si="120"/>
        <v>30945.75</v>
      </c>
      <c r="P843" s="93" t="str">
        <f t="shared" si="121"/>
        <v>Fora Periode Legal</v>
      </c>
      <c r="Q843" s="93" t="str">
        <f t="shared" si="122"/>
        <v>T4 - Fora Periode Legal</v>
      </c>
      <c r="R843" s="93" t="str">
        <f t="shared" si="125"/>
        <v>T4 - Import Total</v>
      </c>
      <c r="S843" s="110">
        <f t="shared" si="123"/>
        <v>0.24590613359821215</v>
      </c>
      <c r="T843" s="107">
        <f t="shared" si="124"/>
        <v>1</v>
      </c>
    </row>
    <row r="844" spans="3:20" x14ac:dyDescent="0.25">
      <c r="C844" s="95">
        <v>43739</v>
      </c>
      <c r="D844" s="95">
        <v>43769</v>
      </c>
      <c r="F844" s="90">
        <v>10703</v>
      </c>
      <c r="G844" s="90" t="s">
        <v>133</v>
      </c>
      <c r="H844" s="90" t="s">
        <v>1561</v>
      </c>
      <c r="I844" s="90">
        <v>41001608</v>
      </c>
      <c r="J844" s="90" t="s">
        <v>86</v>
      </c>
      <c r="K844" s="90">
        <v>165.74</v>
      </c>
      <c r="L844" s="104">
        <f t="shared" si="117"/>
        <v>10</v>
      </c>
      <c r="M844" s="105" t="str">
        <f t="shared" si="118"/>
        <v>T4</v>
      </c>
      <c r="N844" s="93">
        <f t="shared" si="119"/>
        <v>30</v>
      </c>
      <c r="O844" s="106">
        <f t="shared" si="120"/>
        <v>4972.2000000000007</v>
      </c>
      <c r="P844" s="93" t="str">
        <f t="shared" si="121"/>
        <v>Dins Periode Legal</v>
      </c>
      <c r="Q844" s="93" t="str">
        <f t="shared" si="122"/>
        <v>T4 - Dins Periode Legal</v>
      </c>
      <c r="R844" s="93" t="str">
        <f t="shared" si="125"/>
        <v>T4 - Import Total</v>
      </c>
      <c r="S844" s="110">
        <f t="shared" si="123"/>
        <v>3.9510901415445755E-2</v>
      </c>
      <c r="T844" s="107">
        <f t="shared" si="124"/>
        <v>1</v>
      </c>
    </row>
    <row r="845" spans="3:20" x14ac:dyDescent="0.25">
      <c r="C845" s="95">
        <v>43746</v>
      </c>
      <c r="D845" s="95">
        <v>43769</v>
      </c>
      <c r="F845" s="90">
        <v>10704</v>
      </c>
      <c r="G845" s="90" t="s">
        <v>208</v>
      </c>
      <c r="H845" s="90" t="s">
        <v>1562</v>
      </c>
      <c r="I845" s="90">
        <v>41002865</v>
      </c>
      <c r="J845" s="90" t="s">
        <v>209</v>
      </c>
      <c r="K845" s="90">
        <v>284.35000000000002</v>
      </c>
      <c r="L845" s="104">
        <f t="shared" si="117"/>
        <v>10</v>
      </c>
      <c r="M845" s="105" t="str">
        <f t="shared" si="118"/>
        <v>T4</v>
      </c>
      <c r="N845" s="93">
        <f t="shared" si="119"/>
        <v>23</v>
      </c>
      <c r="O845" s="106">
        <f t="shared" si="120"/>
        <v>6540.05</v>
      </c>
      <c r="P845" s="93" t="str">
        <f t="shared" si="121"/>
        <v>Dins Periode Legal</v>
      </c>
      <c r="Q845" s="93" t="str">
        <f t="shared" si="122"/>
        <v>T4 - Dins Periode Legal</v>
      </c>
      <c r="R845" s="93" t="str">
        <f t="shared" si="125"/>
        <v>T4 - Import Total</v>
      </c>
      <c r="S845" s="110">
        <f t="shared" si="123"/>
        <v>5.1969605165135359E-2</v>
      </c>
      <c r="T845" s="107">
        <f t="shared" si="124"/>
        <v>1</v>
      </c>
    </row>
    <row r="846" spans="3:20" x14ac:dyDescent="0.25">
      <c r="C846" s="95">
        <v>43760</v>
      </c>
      <c r="D846" s="95">
        <v>43769</v>
      </c>
      <c r="F846" s="90">
        <v>10705</v>
      </c>
      <c r="G846" s="90" t="s">
        <v>75</v>
      </c>
      <c r="H846" s="90" t="s">
        <v>1563</v>
      </c>
      <c r="I846" s="90">
        <v>41005150</v>
      </c>
      <c r="J846" s="90" t="s">
        <v>30</v>
      </c>
      <c r="K846" s="90">
        <v>953.48</v>
      </c>
      <c r="L846" s="104">
        <f t="shared" si="117"/>
        <v>10</v>
      </c>
      <c r="M846" s="105" t="str">
        <f t="shared" si="118"/>
        <v>T4</v>
      </c>
      <c r="N846" s="93">
        <f t="shared" si="119"/>
        <v>9</v>
      </c>
      <c r="O846" s="106">
        <f t="shared" si="120"/>
        <v>8581.32</v>
      </c>
      <c r="P846" s="93" t="str">
        <f t="shared" si="121"/>
        <v>Dins Periode Legal</v>
      </c>
      <c r="Q846" s="93" t="str">
        <f t="shared" si="122"/>
        <v>T4 - Dins Periode Legal</v>
      </c>
      <c r="R846" s="93" t="str">
        <f t="shared" si="125"/>
        <v>T4 - Import Total</v>
      </c>
      <c r="S846" s="110">
        <f t="shared" si="123"/>
        <v>6.8190275639433848E-2</v>
      </c>
      <c r="T846" s="107">
        <f t="shared" si="124"/>
        <v>1</v>
      </c>
    </row>
    <row r="847" spans="3:20" x14ac:dyDescent="0.25">
      <c r="C847" s="95">
        <v>43761</v>
      </c>
      <c r="D847" s="95">
        <v>43769</v>
      </c>
      <c r="F847" s="90">
        <v>10706</v>
      </c>
      <c r="G847" s="90" t="s">
        <v>75</v>
      </c>
      <c r="H847" s="90" t="s">
        <v>1564</v>
      </c>
      <c r="I847" s="90">
        <v>41005150</v>
      </c>
      <c r="J847" s="90" t="s">
        <v>30</v>
      </c>
      <c r="K847" s="90">
        <v>383.22</v>
      </c>
      <c r="L847" s="104">
        <f t="shared" ref="L847:L851" si="126">IF(D847="","",MONTH(D847))</f>
        <v>10</v>
      </c>
      <c r="M847" s="105" t="str">
        <f t="shared" ref="M847:M851" si="127">IF(L847="","",VLOOKUP(L847,$AJ$8:$AK$19,2,FALSE))</f>
        <v>T4</v>
      </c>
      <c r="N847" s="93">
        <f t="shared" ref="N847:N851" si="128">IF(D847="",0,D847-C847)</f>
        <v>8</v>
      </c>
      <c r="O847" s="106">
        <f t="shared" ref="O847:O851" si="129">K847*N847</f>
        <v>3065.76</v>
      </c>
      <c r="P847" s="93" t="str">
        <f t="shared" ref="P847:P851" si="130">IF(N847&lt;=30,"Dins Periode Legal","Fora Periode Legal")</f>
        <v>Dins Periode Legal</v>
      </c>
      <c r="Q847" s="93" t="str">
        <f t="shared" ref="Q847:Q851" si="131">CONCATENATE($M847," - ",P847)</f>
        <v>T4 - Dins Periode Legal</v>
      </c>
      <c r="R847" s="93" t="str">
        <f t="shared" si="125"/>
        <v>T4 - Import Total</v>
      </c>
      <c r="S847" s="110">
        <f t="shared" ref="S847:S851" si="132">IF(M847="",0,K847/(VLOOKUP(R847,$X$9:$Y$27,2,FALSE))*N847)</f>
        <v>2.4361638937174086E-2</v>
      </c>
      <c r="T847" s="107">
        <f t="shared" ref="T847:T851" si="133">IF(L847="",0,1)</f>
        <v>1</v>
      </c>
    </row>
    <row r="848" spans="3:20" x14ac:dyDescent="0.25">
      <c r="C848" s="95">
        <v>43742</v>
      </c>
      <c r="D848" s="95">
        <v>43769</v>
      </c>
      <c r="F848" s="90">
        <v>10707</v>
      </c>
      <c r="G848" s="90" t="s">
        <v>1297</v>
      </c>
      <c r="H848" s="90" t="s">
        <v>1565</v>
      </c>
      <c r="I848" s="90">
        <v>40010011</v>
      </c>
      <c r="J848" s="90" t="s">
        <v>830</v>
      </c>
      <c r="K848" s="90">
        <v>3430.6</v>
      </c>
      <c r="L848" s="104">
        <f t="shared" si="126"/>
        <v>10</v>
      </c>
      <c r="M848" s="105" t="str">
        <f t="shared" si="127"/>
        <v>T4</v>
      </c>
      <c r="N848" s="93">
        <f t="shared" si="128"/>
        <v>27</v>
      </c>
      <c r="O848" s="106">
        <f t="shared" si="129"/>
        <v>92626.2</v>
      </c>
      <c r="P848" s="93" t="str">
        <f t="shared" si="130"/>
        <v>Dins Periode Legal</v>
      </c>
      <c r="Q848" s="93" t="str">
        <f t="shared" si="131"/>
        <v>T4 - Dins Periode Legal</v>
      </c>
      <c r="R848" s="93" t="str">
        <f t="shared" si="125"/>
        <v>T4 - Import Total</v>
      </c>
      <c r="S848" s="110">
        <f t="shared" si="132"/>
        <v>0.73604132108269205</v>
      </c>
      <c r="T848" s="107">
        <f t="shared" si="133"/>
        <v>1</v>
      </c>
    </row>
    <row r="849" spans="3:20" x14ac:dyDescent="0.25">
      <c r="C849" s="95">
        <v>43747</v>
      </c>
      <c r="D849" s="95">
        <v>43769</v>
      </c>
      <c r="F849" s="90">
        <v>10708</v>
      </c>
      <c r="G849" s="90" t="s">
        <v>148</v>
      </c>
      <c r="H849" s="90" t="s">
        <v>1566</v>
      </c>
      <c r="I849" s="90">
        <v>40002390</v>
      </c>
      <c r="J849" s="90" t="s">
        <v>149</v>
      </c>
      <c r="K849" s="90">
        <v>859.31</v>
      </c>
      <c r="L849" s="104">
        <f t="shared" si="126"/>
        <v>10</v>
      </c>
      <c r="M849" s="105" t="str">
        <f t="shared" si="127"/>
        <v>T4</v>
      </c>
      <c r="N849" s="93">
        <f t="shared" si="128"/>
        <v>22</v>
      </c>
      <c r="O849" s="106">
        <f t="shared" si="129"/>
        <v>18904.82</v>
      </c>
      <c r="P849" s="93" t="str">
        <f t="shared" si="130"/>
        <v>Dins Periode Legal</v>
      </c>
      <c r="Q849" s="93" t="str">
        <f t="shared" si="131"/>
        <v>T4 - Dins Periode Legal</v>
      </c>
      <c r="R849" s="93" t="str">
        <f t="shared" si="125"/>
        <v>T4 - Import Total</v>
      </c>
      <c r="S849" s="110">
        <f t="shared" si="132"/>
        <v>0.1502245443258009</v>
      </c>
      <c r="T849" s="107">
        <f t="shared" si="133"/>
        <v>1</v>
      </c>
    </row>
    <row r="850" spans="3:20" x14ac:dyDescent="0.25">
      <c r="C850" s="95">
        <v>43739</v>
      </c>
      <c r="D850" s="95">
        <v>43769</v>
      </c>
      <c r="F850" s="90">
        <v>10709</v>
      </c>
      <c r="G850" s="90" t="s">
        <v>1567</v>
      </c>
      <c r="H850" s="90" t="s">
        <v>1568</v>
      </c>
      <c r="I850" s="90">
        <v>41002903</v>
      </c>
      <c r="J850" s="90" t="s">
        <v>144</v>
      </c>
      <c r="K850" s="90">
        <v>535.42999999999995</v>
      </c>
      <c r="L850" s="104">
        <f t="shared" si="126"/>
        <v>10</v>
      </c>
      <c r="M850" s="105" t="str">
        <f t="shared" si="127"/>
        <v>T4</v>
      </c>
      <c r="N850" s="93">
        <f t="shared" si="128"/>
        <v>30</v>
      </c>
      <c r="O850" s="106">
        <f t="shared" si="129"/>
        <v>16062.899999999998</v>
      </c>
      <c r="P850" s="93" t="str">
        <f t="shared" si="130"/>
        <v>Dins Periode Legal</v>
      </c>
      <c r="Q850" s="93" t="str">
        <f t="shared" si="131"/>
        <v>T4 - Dins Periode Legal</v>
      </c>
      <c r="R850" s="93" t="str">
        <f t="shared" si="125"/>
        <v>T4 - Import Total</v>
      </c>
      <c r="S850" s="110">
        <f t="shared" si="132"/>
        <v>0.12764161907126897</v>
      </c>
      <c r="T850" s="107">
        <f t="shared" si="133"/>
        <v>1</v>
      </c>
    </row>
    <row r="851" spans="3:20" x14ac:dyDescent="0.25">
      <c r="C851" s="95">
        <v>43742</v>
      </c>
      <c r="D851" s="95">
        <v>43769</v>
      </c>
      <c r="F851" s="90">
        <v>10710</v>
      </c>
      <c r="G851" s="90" t="s">
        <v>321</v>
      </c>
      <c r="H851" s="90" t="s">
        <v>1569</v>
      </c>
      <c r="I851" s="90">
        <v>41001242</v>
      </c>
      <c r="J851" s="90" t="s">
        <v>228</v>
      </c>
      <c r="K851" s="90">
        <v>832.35</v>
      </c>
      <c r="L851" s="104">
        <f t="shared" si="126"/>
        <v>10</v>
      </c>
      <c r="M851" s="105" t="str">
        <f t="shared" si="127"/>
        <v>T4</v>
      </c>
      <c r="N851" s="93">
        <f t="shared" si="128"/>
        <v>27</v>
      </c>
      <c r="O851" s="106">
        <f t="shared" si="129"/>
        <v>22473.45</v>
      </c>
      <c r="P851" s="93" t="str">
        <f t="shared" si="130"/>
        <v>Dins Periode Legal</v>
      </c>
      <c r="Q851" s="93" t="str">
        <f t="shared" si="131"/>
        <v>T4 - Dins Periode Legal</v>
      </c>
      <c r="R851" s="93" t="str">
        <f t="shared" si="125"/>
        <v>T4 - Import Total</v>
      </c>
      <c r="S851" s="110">
        <f t="shared" si="132"/>
        <v>0.17858217035013665</v>
      </c>
      <c r="T851" s="107">
        <f t="shared" si="133"/>
        <v>1</v>
      </c>
    </row>
    <row r="852" spans="3:20" x14ac:dyDescent="0.25">
      <c r="C852" s="95">
        <v>43742</v>
      </c>
      <c r="D852" s="95">
        <v>43769</v>
      </c>
      <c r="F852" s="90">
        <v>10711</v>
      </c>
      <c r="G852" s="90" t="s">
        <v>1570</v>
      </c>
      <c r="H852" s="90" t="s">
        <v>1571</v>
      </c>
      <c r="I852" s="90">
        <v>41001035</v>
      </c>
      <c r="J852" s="90" t="s">
        <v>1572</v>
      </c>
      <c r="K852" s="90">
        <v>120.03</v>
      </c>
      <c r="L852" s="104">
        <f t="shared" ref="L852:L853" si="134">IF(D852="","",MONTH(D852))</f>
        <v>10</v>
      </c>
      <c r="M852" s="105" t="str">
        <f t="shared" ref="M852:M853" si="135">IF(L852="","",VLOOKUP(L852,$AJ$8:$AK$19,2,FALSE))</f>
        <v>T4</v>
      </c>
      <c r="N852" s="93">
        <f t="shared" ref="N852:N853" si="136">IF(D852="",0,D852-C852)</f>
        <v>27</v>
      </c>
      <c r="O852" s="106">
        <f t="shared" ref="O852:O853" si="137">K852*N852</f>
        <v>3240.81</v>
      </c>
      <c r="P852" s="93" t="str">
        <f t="shared" ref="P852:P853" si="138">IF(N852&lt;=30,"Dins Periode Legal","Fora Periode Legal")</f>
        <v>Dins Periode Legal</v>
      </c>
      <c r="Q852" s="93" t="str">
        <f t="shared" ref="Q852:Q853" si="139">CONCATENATE($M852," - ",P852)</f>
        <v>T4 - Dins Periode Legal</v>
      </c>
      <c r="R852" s="93" t="str">
        <f t="shared" si="125"/>
        <v>T4 - Import Total</v>
      </c>
      <c r="S852" s="110">
        <f t="shared" ref="S852:S853" si="140">IF(M852="",0,K852/(VLOOKUP(R852,$X$9:$Y$27,2,FALSE))*N852)</f>
        <v>2.5752649615098096E-2</v>
      </c>
      <c r="T852" s="107">
        <f t="shared" ref="T852:T853" si="141">IF(L852="",0,1)</f>
        <v>1</v>
      </c>
    </row>
    <row r="853" spans="3:20" x14ac:dyDescent="0.25">
      <c r="C853" s="95">
        <v>43738</v>
      </c>
      <c r="D853" s="95">
        <v>43769</v>
      </c>
      <c r="F853" s="90">
        <v>10712</v>
      </c>
      <c r="G853" s="90" t="s">
        <v>67</v>
      </c>
      <c r="H853" s="90" t="s">
        <v>1573</v>
      </c>
      <c r="I853" s="90">
        <v>41001822</v>
      </c>
      <c r="J853" s="90" t="s">
        <v>43</v>
      </c>
      <c r="K853" s="90">
        <v>1013.52</v>
      </c>
      <c r="L853" s="104">
        <f t="shared" si="134"/>
        <v>10</v>
      </c>
      <c r="M853" s="105" t="str">
        <f t="shared" si="135"/>
        <v>T4</v>
      </c>
      <c r="N853" s="93">
        <f t="shared" si="136"/>
        <v>31</v>
      </c>
      <c r="O853" s="106">
        <f t="shared" si="137"/>
        <v>31419.119999999999</v>
      </c>
      <c r="P853" s="93" t="str">
        <f t="shared" si="138"/>
        <v>Fora Periode Legal</v>
      </c>
      <c r="Q853" s="93" t="str">
        <f t="shared" si="139"/>
        <v>T4 - Fora Periode Legal</v>
      </c>
      <c r="R853" s="93" t="str">
        <f t="shared" si="125"/>
        <v>T4 - Import Total</v>
      </c>
      <c r="S853" s="110">
        <f t="shared" si="140"/>
        <v>0.24966770300471824</v>
      </c>
      <c r="T853" s="107">
        <f t="shared" si="141"/>
        <v>1</v>
      </c>
    </row>
    <row r="854" spans="3:20" x14ac:dyDescent="0.25">
      <c r="C854" s="95">
        <v>43780</v>
      </c>
      <c r="D854" s="95">
        <v>43780</v>
      </c>
      <c r="E854" s="90">
        <v>3900</v>
      </c>
      <c r="F854" s="90">
        <v>10922</v>
      </c>
      <c r="G854" s="90" t="s">
        <v>407</v>
      </c>
      <c r="H854" s="90" t="s">
        <v>1583</v>
      </c>
      <c r="I854" s="90">
        <v>41010031</v>
      </c>
      <c r="J854" s="90" t="s">
        <v>409</v>
      </c>
      <c r="K854" s="90">
        <v>40</v>
      </c>
      <c r="L854" s="104">
        <f t="shared" ref="L854:L880" si="142">IF(D854="","",MONTH(D854))</f>
        <v>11</v>
      </c>
      <c r="M854" s="105" t="str">
        <f t="shared" ref="M854:M880" si="143">IF(L854="","",VLOOKUP(L854,$AJ$8:$AK$19,2,FALSE))</f>
        <v>T4</v>
      </c>
      <c r="N854" s="93">
        <f t="shared" ref="N854:N880" si="144">IF(D854="",0,D854-C854)</f>
        <v>0</v>
      </c>
      <c r="O854" s="106">
        <f t="shared" ref="O854:O880" si="145">K854*N854</f>
        <v>0</v>
      </c>
      <c r="P854" s="93" t="str">
        <f t="shared" ref="P854:P880" si="146">IF(N854&lt;=30,"Dins Periode Legal","Fora Periode Legal")</f>
        <v>Dins Periode Legal</v>
      </c>
      <c r="Q854" s="93" t="str">
        <f t="shared" ref="Q854:Q880" si="147">CONCATENATE($M854," - ",P854)</f>
        <v>T4 - Dins Periode Legal</v>
      </c>
      <c r="R854" s="93" t="str">
        <f t="shared" si="125"/>
        <v>T4 - Import Total</v>
      </c>
      <c r="S854" s="110">
        <f t="shared" ref="S854:S880" si="148">IF(M854="",0,K854/(VLOOKUP(R854,$X$9:$Y$27,2,FALSE))*N854)</f>
        <v>0</v>
      </c>
      <c r="T854" s="107">
        <f t="shared" ref="T854:T880" si="149">IF(L854="",0,1)</f>
        <v>1</v>
      </c>
    </row>
    <row r="855" spans="3:20" x14ac:dyDescent="0.25">
      <c r="C855" s="95">
        <v>43776</v>
      </c>
      <c r="D855" s="95">
        <v>43776</v>
      </c>
      <c r="E855" s="90">
        <v>3914</v>
      </c>
      <c r="F855" s="90">
        <v>10955</v>
      </c>
      <c r="G855" s="90" t="s">
        <v>1584</v>
      </c>
      <c r="H855" s="90" t="s">
        <v>1585</v>
      </c>
      <c r="I855" s="90">
        <v>41005170</v>
      </c>
      <c r="J855" s="90" t="s">
        <v>1586</v>
      </c>
      <c r="K855" s="90">
        <v>175</v>
      </c>
      <c r="L855" s="104">
        <f t="shared" si="142"/>
        <v>11</v>
      </c>
      <c r="M855" s="105" t="str">
        <f t="shared" si="143"/>
        <v>T4</v>
      </c>
      <c r="N855" s="93">
        <f t="shared" si="144"/>
        <v>0</v>
      </c>
      <c r="O855" s="106">
        <f t="shared" si="145"/>
        <v>0</v>
      </c>
      <c r="P855" s="93" t="str">
        <f t="shared" si="146"/>
        <v>Dins Periode Legal</v>
      </c>
      <c r="Q855" s="93" t="str">
        <f t="shared" si="147"/>
        <v>T4 - Dins Periode Legal</v>
      </c>
      <c r="R855" s="93" t="str">
        <f t="shared" si="125"/>
        <v>T4 - Import Total</v>
      </c>
      <c r="S855" s="110">
        <f t="shared" si="148"/>
        <v>0</v>
      </c>
      <c r="T855" s="107">
        <f t="shared" si="149"/>
        <v>1</v>
      </c>
    </row>
    <row r="856" spans="3:20" x14ac:dyDescent="0.25">
      <c r="C856" s="95">
        <v>43780</v>
      </c>
      <c r="D856" s="95">
        <v>43780</v>
      </c>
      <c r="E856" s="90">
        <v>3924</v>
      </c>
      <c r="F856" s="90">
        <v>10985</v>
      </c>
      <c r="G856" s="90" t="s">
        <v>407</v>
      </c>
      <c r="H856" s="90" t="s">
        <v>1583</v>
      </c>
      <c r="I856" s="90">
        <v>41010031</v>
      </c>
      <c r="J856" s="90" t="s">
        <v>409</v>
      </c>
      <c r="K856" s="90">
        <v>4.5999999999999996</v>
      </c>
      <c r="L856" s="104">
        <f t="shared" si="142"/>
        <v>11</v>
      </c>
      <c r="M856" s="105" t="str">
        <f t="shared" si="143"/>
        <v>T4</v>
      </c>
      <c r="N856" s="93">
        <f t="shared" si="144"/>
        <v>0</v>
      </c>
      <c r="O856" s="106">
        <f t="shared" si="145"/>
        <v>0</v>
      </c>
      <c r="P856" s="93" t="str">
        <f t="shared" si="146"/>
        <v>Dins Periode Legal</v>
      </c>
      <c r="Q856" s="93" t="str">
        <f t="shared" si="147"/>
        <v>T4 - Dins Periode Legal</v>
      </c>
      <c r="R856" s="93" t="str">
        <f t="shared" si="125"/>
        <v>T4 - Import Total</v>
      </c>
      <c r="S856" s="110">
        <f t="shared" si="148"/>
        <v>0</v>
      </c>
      <c r="T856" s="107">
        <f t="shared" si="149"/>
        <v>1</v>
      </c>
    </row>
    <row r="857" spans="3:20" x14ac:dyDescent="0.25">
      <c r="C857" s="95">
        <v>43785</v>
      </c>
      <c r="D857" s="95">
        <v>43785</v>
      </c>
      <c r="E857" s="90">
        <v>3955</v>
      </c>
      <c r="F857" s="90">
        <v>11080</v>
      </c>
      <c r="G857" s="90" t="s">
        <v>1587</v>
      </c>
      <c r="H857" s="90" t="s">
        <v>1588</v>
      </c>
      <c r="I857" s="90">
        <v>41001756</v>
      </c>
      <c r="J857" s="90" t="s">
        <v>1589</v>
      </c>
      <c r="K857" s="90">
        <v>58</v>
      </c>
      <c r="L857" s="104">
        <f t="shared" si="142"/>
        <v>11</v>
      </c>
      <c r="M857" s="105" t="str">
        <f t="shared" si="143"/>
        <v>T4</v>
      </c>
      <c r="N857" s="93">
        <f t="shared" si="144"/>
        <v>0</v>
      </c>
      <c r="O857" s="106">
        <f t="shared" si="145"/>
        <v>0</v>
      </c>
      <c r="P857" s="93" t="str">
        <f t="shared" si="146"/>
        <v>Dins Periode Legal</v>
      </c>
      <c r="Q857" s="93" t="str">
        <f t="shared" si="147"/>
        <v>T4 - Dins Periode Legal</v>
      </c>
      <c r="R857" s="93" t="str">
        <f t="shared" si="125"/>
        <v>T4 - Import Total</v>
      </c>
      <c r="S857" s="110">
        <f t="shared" si="148"/>
        <v>0</v>
      </c>
      <c r="T857" s="107">
        <f t="shared" si="149"/>
        <v>1</v>
      </c>
    </row>
    <row r="858" spans="3:20" x14ac:dyDescent="0.25">
      <c r="C858" s="95">
        <v>43753</v>
      </c>
      <c r="D858" s="95">
        <v>43787</v>
      </c>
      <c r="E858" s="90">
        <v>3956</v>
      </c>
      <c r="F858" s="90">
        <v>11082</v>
      </c>
      <c r="G858" s="90" t="s">
        <v>177</v>
      </c>
      <c r="H858" s="90" t="s">
        <v>1590</v>
      </c>
      <c r="I858" s="90">
        <v>40000950</v>
      </c>
      <c r="J858" s="90" t="s">
        <v>178</v>
      </c>
      <c r="K858" s="90">
        <v>4069.56</v>
      </c>
      <c r="L858" s="104">
        <f t="shared" si="142"/>
        <v>11</v>
      </c>
      <c r="M858" s="105" t="str">
        <f t="shared" si="143"/>
        <v>T4</v>
      </c>
      <c r="N858" s="93">
        <f t="shared" si="144"/>
        <v>34</v>
      </c>
      <c r="O858" s="106">
        <f t="shared" si="145"/>
        <v>138365.04</v>
      </c>
      <c r="P858" s="93" t="str">
        <f t="shared" si="146"/>
        <v>Fora Periode Legal</v>
      </c>
      <c r="Q858" s="93" t="str">
        <f t="shared" si="147"/>
        <v>T4 - Fora Periode Legal</v>
      </c>
      <c r="R858" s="93" t="str">
        <f t="shared" si="125"/>
        <v>T4 - Import Total</v>
      </c>
      <c r="S858" s="110">
        <f t="shared" si="148"/>
        <v>1.0994987037496899</v>
      </c>
      <c r="T858" s="107">
        <f t="shared" si="149"/>
        <v>1</v>
      </c>
    </row>
    <row r="859" spans="3:20" x14ac:dyDescent="0.25">
      <c r="C859" s="95">
        <v>43753</v>
      </c>
      <c r="D859" s="95">
        <v>43787</v>
      </c>
      <c r="F859" s="90">
        <v>11083</v>
      </c>
      <c r="G859" s="90" t="s">
        <v>58</v>
      </c>
      <c r="H859" s="90" t="s">
        <v>1591</v>
      </c>
      <c r="I859" s="90">
        <v>41007450</v>
      </c>
      <c r="J859" s="90" t="s">
        <v>26</v>
      </c>
      <c r="K859" s="90">
        <v>313.58</v>
      </c>
      <c r="L859" s="104">
        <f t="shared" si="142"/>
        <v>11</v>
      </c>
      <c r="M859" s="105" t="str">
        <f t="shared" si="143"/>
        <v>T4</v>
      </c>
      <c r="N859" s="93">
        <f t="shared" si="144"/>
        <v>34</v>
      </c>
      <c r="O859" s="106">
        <f t="shared" si="145"/>
        <v>10661.72</v>
      </c>
      <c r="P859" s="93" t="str">
        <f t="shared" si="146"/>
        <v>Fora Periode Legal</v>
      </c>
      <c r="Q859" s="93" t="str">
        <f t="shared" si="147"/>
        <v>T4 - Fora Periode Legal</v>
      </c>
      <c r="R859" s="93" t="str">
        <f t="shared" si="125"/>
        <v>T4 - Import Total</v>
      </c>
      <c r="S859" s="110">
        <f t="shared" si="148"/>
        <v>8.4721887260988352E-2</v>
      </c>
      <c r="T859" s="107">
        <f t="shared" si="149"/>
        <v>1</v>
      </c>
    </row>
    <row r="860" spans="3:20" x14ac:dyDescent="0.25">
      <c r="C860" s="95">
        <v>43755</v>
      </c>
      <c r="D860" s="95">
        <v>43787</v>
      </c>
      <c r="F860" s="90">
        <v>11084</v>
      </c>
      <c r="G860" s="90" t="s">
        <v>78</v>
      </c>
      <c r="H860" s="90" t="s">
        <v>1592</v>
      </c>
      <c r="I860" s="90">
        <v>41006850</v>
      </c>
      <c r="J860" s="90" t="s">
        <v>25</v>
      </c>
      <c r="K860" s="90">
        <v>568.89</v>
      </c>
      <c r="L860" s="104">
        <f t="shared" si="142"/>
        <v>11</v>
      </c>
      <c r="M860" s="105" t="str">
        <f t="shared" si="143"/>
        <v>T4</v>
      </c>
      <c r="N860" s="93">
        <f t="shared" si="144"/>
        <v>32</v>
      </c>
      <c r="O860" s="106">
        <f t="shared" si="145"/>
        <v>18204.48</v>
      </c>
      <c r="P860" s="93" t="str">
        <f t="shared" si="146"/>
        <v>Fora Periode Legal</v>
      </c>
      <c r="Q860" s="93" t="str">
        <f t="shared" si="147"/>
        <v>T4 - Fora Periode Legal</v>
      </c>
      <c r="R860" s="93" t="str">
        <f t="shared" si="125"/>
        <v>T4 - Import Total</v>
      </c>
      <c r="S860" s="110">
        <f t="shared" si="148"/>
        <v>0.14465938912341697</v>
      </c>
      <c r="T860" s="107">
        <f t="shared" si="149"/>
        <v>1</v>
      </c>
    </row>
    <row r="861" spans="3:20" x14ac:dyDescent="0.25">
      <c r="C861" s="95">
        <v>43753</v>
      </c>
      <c r="D861" s="95">
        <v>43787</v>
      </c>
      <c r="F861" s="90">
        <v>11085</v>
      </c>
      <c r="G861" s="90" t="s">
        <v>208</v>
      </c>
      <c r="H861" s="90" t="s">
        <v>1593</v>
      </c>
      <c r="I861" s="90">
        <v>41002865</v>
      </c>
      <c r="J861" s="90" t="s">
        <v>209</v>
      </c>
      <c r="K861" s="90">
        <v>180.79</v>
      </c>
      <c r="L861" s="104">
        <f t="shared" si="142"/>
        <v>11</v>
      </c>
      <c r="M861" s="105" t="str">
        <f t="shared" si="143"/>
        <v>T4</v>
      </c>
      <c r="N861" s="93">
        <f t="shared" si="144"/>
        <v>34</v>
      </c>
      <c r="O861" s="106">
        <f t="shared" si="145"/>
        <v>6146.86</v>
      </c>
      <c r="P861" s="93" t="str">
        <f t="shared" si="146"/>
        <v>Fora Periode Legal</v>
      </c>
      <c r="Q861" s="93" t="str">
        <f t="shared" si="147"/>
        <v>T4 - Fora Periode Legal</v>
      </c>
      <c r="R861" s="93" t="str">
        <f t="shared" si="125"/>
        <v>T4 - Import Total</v>
      </c>
      <c r="S861" s="110">
        <f t="shared" si="148"/>
        <v>4.8845175068289066E-2</v>
      </c>
      <c r="T861" s="107">
        <f t="shared" si="149"/>
        <v>1</v>
      </c>
    </row>
    <row r="862" spans="3:20" x14ac:dyDescent="0.25">
      <c r="C862" s="95">
        <v>43753</v>
      </c>
      <c r="D862" s="95">
        <v>43787</v>
      </c>
      <c r="F862" s="90">
        <v>11086</v>
      </c>
      <c r="G862" s="90" t="s">
        <v>184</v>
      </c>
      <c r="H862" s="90" t="s">
        <v>1594</v>
      </c>
      <c r="I862" s="90">
        <v>40002250</v>
      </c>
      <c r="J862" s="90" t="s">
        <v>185</v>
      </c>
      <c r="K862" s="90">
        <v>718.74</v>
      </c>
      <c r="L862" s="104">
        <f t="shared" si="142"/>
        <v>11</v>
      </c>
      <c r="M862" s="105" t="str">
        <f t="shared" si="143"/>
        <v>T4</v>
      </c>
      <c r="N862" s="93">
        <f t="shared" si="144"/>
        <v>34</v>
      </c>
      <c r="O862" s="106">
        <f t="shared" si="145"/>
        <v>24437.16</v>
      </c>
      <c r="P862" s="93" t="str">
        <f t="shared" si="146"/>
        <v>Fora Periode Legal</v>
      </c>
      <c r="Q862" s="93" t="str">
        <f t="shared" si="147"/>
        <v>T4 - Fora Periode Legal</v>
      </c>
      <c r="R862" s="93" t="str">
        <f t="shared" si="125"/>
        <v>T4 - Import Total</v>
      </c>
      <c r="S862" s="110">
        <f t="shared" si="148"/>
        <v>0.19418652098336239</v>
      </c>
      <c r="T862" s="107">
        <f t="shared" si="149"/>
        <v>1</v>
      </c>
    </row>
    <row r="863" spans="3:20" x14ac:dyDescent="0.25">
      <c r="C863" s="95">
        <v>43753</v>
      </c>
      <c r="D863" s="95">
        <v>43787</v>
      </c>
      <c r="F863" s="90">
        <v>11087</v>
      </c>
      <c r="G863" s="90" t="s">
        <v>1595</v>
      </c>
      <c r="H863" s="90" t="s">
        <v>1596</v>
      </c>
      <c r="I863" s="90">
        <v>40001061</v>
      </c>
      <c r="J863" s="90" t="s">
        <v>1597</v>
      </c>
      <c r="K863" s="90">
        <v>137</v>
      </c>
      <c r="L863" s="104">
        <f t="shared" si="142"/>
        <v>11</v>
      </c>
      <c r="M863" s="105" t="str">
        <f t="shared" si="143"/>
        <v>T4</v>
      </c>
      <c r="N863" s="93">
        <f t="shared" si="144"/>
        <v>34</v>
      </c>
      <c r="O863" s="106">
        <f t="shared" si="145"/>
        <v>4658</v>
      </c>
      <c r="P863" s="93" t="str">
        <f t="shared" si="146"/>
        <v>Fora Periode Legal</v>
      </c>
      <c r="Q863" s="93" t="str">
        <f t="shared" si="147"/>
        <v>T4 - Fora Periode Legal</v>
      </c>
      <c r="R863" s="93" t="str">
        <f t="shared" si="125"/>
        <v>T4 - Import Total</v>
      </c>
      <c r="S863" s="110">
        <f t="shared" si="148"/>
        <v>3.7014154457412476E-2</v>
      </c>
      <c r="T863" s="107">
        <f t="shared" si="149"/>
        <v>1</v>
      </c>
    </row>
    <row r="864" spans="3:20" x14ac:dyDescent="0.25">
      <c r="C864" s="95">
        <v>43753</v>
      </c>
      <c r="D864" s="95">
        <v>43787</v>
      </c>
      <c r="F864" s="90">
        <v>11088</v>
      </c>
      <c r="G864" s="90" t="s">
        <v>214</v>
      </c>
      <c r="H864" s="90" t="s">
        <v>1598</v>
      </c>
      <c r="I864" s="90">
        <v>41005450</v>
      </c>
      <c r="J864" s="90" t="s">
        <v>138</v>
      </c>
      <c r="K864" s="90">
        <v>70.52</v>
      </c>
      <c r="L864" s="104">
        <f t="shared" si="142"/>
        <v>11</v>
      </c>
      <c r="M864" s="105" t="str">
        <f t="shared" si="143"/>
        <v>T4</v>
      </c>
      <c r="N864" s="93">
        <f t="shared" si="144"/>
        <v>34</v>
      </c>
      <c r="O864" s="106">
        <f t="shared" si="145"/>
        <v>2397.6799999999998</v>
      </c>
      <c r="P864" s="93" t="str">
        <f t="shared" si="146"/>
        <v>Fora Periode Legal</v>
      </c>
      <c r="Q864" s="93" t="str">
        <f t="shared" si="147"/>
        <v>T4 - Fora Periode Legal</v>
      </c>
      <c r="R864" s="93" t="str">
        <f t="shared" si="125"/>
        <v>T4 - Import Total</v>
      </c>
      <c r="S864" s="110">
        <f t="shared" si="148"/>
        <v>1.9052833374720642E-2</v>
      </c>
      <c r="T864" s="107">
        <f t="shared" si="149"/>
        <v>1</v>
      </c>
    </row>
    <row r="865" spans="3:20" x14ac:dyDescent="0.25">
      <c r="C865" s="95">
        <v>43783</v>
      </c>
      <c r="D865" s="95">
        <v>43787</v>
      </c>
      <c r="F865" s="90">
        <v>11089</v>
      </c>
      <c r="G865" s="90" t="s">
        <v>1334</v>
      </c>
      <c r="H865" s="90" t="s">
        <v>1599</v>
      </c>
      <c r="I865" s="90">
        <v>40007508</v>
      </c>
      <c r="J865" s="90" t="s">
        <v>196</v>
      </c>
      <c r="K865" s="90">
        <v>1066.18</v>
      </c>
      <c r="L865" s="104">
        <f t="shared" si="142"/>
        <v>11</v>
      </c>
      <c r="M865" s="105" t="str">
        <f t="shared" si="143"/>
        <v>T4</v>
      </c>
      <c r="N865" s="93">
        <f t="shared" si="144"/>
        <v>4</v>
      </c>
      <c r="O865" s="106">
        <f t="shared" si="145"/>
        <v>4264.72</v>
      </c>
      <c r="P865" s="93" t="str">
        <f t="shared" si="146"/>
        <v>Dins Periode Legal</v>
      </c>
      <c r="Q865" s="93" t="str">
        <f t="shared" si="147"/>
        <v>T4 - Dins Periode Legal</v>
      </c>
      <c r="R865" s="93" t="str">
        <f t="shared" si="125"/>
        <v>T4 - Import Total</v>
      </c>
      <c r="S865" s="110">
        <f t="shared" si="148"/>
        <v>3.3889009187981142E-2</v>
      </c>
      <c r="T865" s="107">
        <f t="shared" si="149"/>
        <v>1</v>
      </c>
    </row>
    <row r="866" spans="3:20" x14ac:dyDescent="0.25">
      <c r="C866" s="95">
        <v>43779</v>
      </c>
      <c r="D866" s="95">
        <v>43787</v>
      </c>
      <c r="F866" s="90">
        <v>11090</v>
      </c>
      <c r="G866" s="90" t="s">
        <v>77</v>
      </c>
      <c r="H866" s="90" t="s">
        <v>1600</v>
      </c>
      <c r="I866" s="90">
        <v>41007530</v>
      </c>
      <c r="J866" s="90" t="s">
        <v>51</v>
      </c>
      <c r="K866" s="90">
        <v>386.96</v>
      </c>
      <c r="L866" s="104">
        <f t="shared" si="142"/>
        <v>11</v>
      </c>
      <c r="M866" s="105" t="str">
        <f t="shared" si="143"/>
        <v>T4</v>
      </c>
      <c r="N866" s="93">
        <f t="shared" si="144"/>
        <v>8</v>
      </c>
      <c r="O866" s="106">
        <f t="shared" si="145"/>
        <v>3095.68</v>
      </c>
      <c r="P866" s="93" t="str">
        <f t="shared" si="146"/>
        <v>Dins Periode Legal</v>
      </c>
      <c r="Q866" s="93" t="str">
        <f t="shared" si="147"/>
        <v>T4 - Dins Periode Legal</v>
      </c>
      <c r="R866" s="93" t="str">
        <f t="shared" si="125"/>
        <v>T4 - Import Total</v>
      </c>
      <c r="S866" s="110">
        <f t="shared" si="148"/>
        <v>2.4599394089893228E-2</v>
      </c>
      <c r="T866" s="107">
        <f t="shared" si="149"/>
        <v>1</v>
      </c>
    </row>
    <row r="867" spans="3:20" x14ac:dyDescent="0.25">
      <c r="C867" s="95">
        <v>43739</v>
      </c>
      <c r="D867" s="95">
        <v>43787</v>
      </c>
      <c r="F867" s="90">
        <v>11091</v>
      </c>
      <c r="G867" s="90" t="s">
        <v>57</v>
      </c>
      <c r="H867" s="90" t="s">
        <v>1601</v>
      </c>
      <c r="I867" s="90">
        <v>41007440</v>
      </c>
      <c r="J867" s="90" t="s">
        <v>40</v>
      </c>
      <c r="K867" s="90">
        <v>323.48</v>
      </c>
      <c r="L867" s="104">
        <f t="shared" si="142"/>
        <v>11</v>
      </c>
      <c r="M867" s="105" t="str">
        <f t="shared" si="143"/>
        <v>T4</v>
      </c>
      <c r="N867" s="93">
        <f t="shared" si="144"/>
        <v>48</v>
      </c>
      <c r="O867" s="106">
        <f t="shared" si="145"/>
        <v>15527.04</v>
      </c>
      <c r="P867" s="93" t="str">
        <f t="shared" si="146"/>
        <v>Fora Periode Legal</v>
      </c>
      <c r="Q867" s="93" t="str">
        <f t="shared" si="147"/>
        <v>T4 - Fora Periode Legal</v>
      </c>
      <c r="R867" s="93" t="str">
        <f t="shared" si="125"/>
        <v>T4 - Import Total</v>
      </c>
      <c r="S867" s="110">
        <f t="shared" si="148"/>
        <v>0.12338348149987588</v>
      </c>
      <c r="T867" s="107">
        <f t="shared" si="149"/>
        <v>1</v>
      </c>
    </row>
    <row r="868" spans="3:20" x14ac:dyDescent="0.25">
      <c r="C868" s="95">
        <v>43747</v>
      </c>
      <c r="D868" s="95">
        <v>43787</v>
      </c>
      <c r="F868" s="90">
        <v>11092</v>
      </c>
      <c r="G868" s="90" t="s">
        <v>1130</v>
      </c>
      <c r="H868" s="90" t="s">
        <v>1602</v>
      </c>
      <c r="I868" s="90">
        <v>41007532</v>
      </c>
      <c r="J868" s="90" t="s">
        <v>832</v>
      </c>
      <c r="K868" s="90">
        <v>1000.43</v>
      </c>
      <c r="L868" s="104">
        <f t="shared" si="142"/>
        <v>11</v>
      </c>
      <c r="M868" s="105" t="str">
        <f t="shared" si="143"/>
        <v>T4</v>
      </c>
      <c r="N868" s="93">
        <f t="shared" si="144"/>
        <v>40</v>
      </c>
      <c r="O868" s="106">
        <f t="shared" si="145"/>
        <v>40017.199999999997</v>
      </c>
      <c r="P868" s="93" t="str">
        <f t="shared" si="146"/>
        <v>Fora Periode Legal</v>
      </c>
      <c r="Q868" s="93" t="str">
        <f t="shared" si="147"/>
        <v>T4 - Fora Periode Legal</v>
      </c>
      <c r="R868" s="93" t="str">
        <f t="shared" si="125"/>
        <v>T4 - Import Total</v>
      </c>
      <c r="S868" s="110">
        <f t="shared" si="148"/>
        <v>0.31799115967221264</v>
      </c>
      <c r="T868" s="107">
        <f t="shared" si="149"/>
        <v>1</v>
      </c>
    </row>
    <row r="869" spans="3:20" x14ac:dyDescent="0.25">
      <c r="C869" s="95">
        <v>43787</v>
      </c>
      <c r="D869" s="95">
        <v>43787</v>
      </c>
      <c r="E869" s="90">
        <v>3959</v>
      </c>
      <c r="F869" s="90">
        <v>11099</v>
      </c>
      <c r="G869" s="90" t="s">
        <v>1603</v>
      </c>
      <c r="H869" s="90" t="s">
        <v>1604</v>
      </c>
      <c r="I869" s="90">
        <v>41000505</v>
      </c>
      <c r="J869" s="90" t="s">
        <v>1605</v>
      </c>
      <c r="K869" s="90">
        <v>57.94</v>
      </c>
      <c r="L869" s="104">
        <f t="shared" si="142"/>
        <v>11</v>
      </c>
      <c r="M869" s="105" t="str">
        <f t="shared" si="143"/>
        <v>T4</v>
      </c>
      <c r="N869" s="93">
        <f t="shared" si="144"/>
        <v>0</v>
      </c>
      <c r="O869" s="106">
        <f t="shared" si="145"/>
        <v>0</v>
      </c>
      <c r="P869" s="93" t="str">
        <f t="shared" si="146"/>
        <v>Dins Periode Legal</v>
      </c>
      <c r="Q869" s="93" t="str">
        <f t="shared" si="147"/>
        <v>T4 - Dins Periode Legal</v>
      </c>
      <c r="R869" s="93" t="str">
        <f t="shared" si="125"/>
        <v>T4 - Import Total</v>
      </c>
      <c r="S869" s="110">
        <f t="shared" si="148"/>
        <v>0</v>
      </c>
      <c r="T869" s="107">
        <f t="shared" si="149"/>
        <v>1</v>
      </c>
    </row>
    <row r="870" spans="3:20" x14ac:dyDescent="0.25">
      <c r="C870" s="95">
        <v>43787</v>
      </c>
      <c r="D870" s="95">
        <v>43787</v>
      </c>
      <c r="E870" s="90">
        <v>3961</v>
      </c>
      <c r="F870" s="90">
        <v>11105</v>
      </c>
      <c r="G870" s="90" t="s">
        <v>1606</v>
      </c>
      <c r="H870" s="90" t="s">
        <v>1607</v>
      </c>
      <c r="I870" s="90">
        <v>41007502</v>
      </c>
      <c r="J870" s="90" t="s">
        <v>1608</v>
      </c>
      <c r="K870" s="90">
        <v>731.53</v>
      </c>
      <c r="L870" s="104">
        <f t="shared" si="142"/>
        <v>11</v>
      </c>
      <c r="M870" s="105" t="str">
        <f t="shared" si="143"/>
        <v>T4</v>
      </c>
      <c r="N870" s="93">
        <f t="shared" si="144"/>
        <v>0</v>
      </c>
      <c r="O870" s="106">
        <f t="shared" si="145"/>
        <v>0</v>
      </c>
      <c r="P870" s="93" t="str">
        <f t="shared" si="146"/>
        <v>Dins Periode Legal</v>
      </c>
      <c r="Q870" s="93" t="str">
        <f t="shared" si="147"/>
        <v>T4 - Dins Periode Legal</v>
      </c>
      <c r="R870" s="93" t="str">
        <f t="shared" si="125"/>
        <v>T4 - Import Total</v>
      </c>
      <c r="S870" s="110">
        <f t="shared" si="148"/>
        <v>0</v>
      </c>
      <c r="T870" s="107">
        <f t="shared" si="149"/>
        <v>1</v>
      </c>
    </row>
    <row r="871" spans="3:20" x14ac:dyDescent="0.25">
      <c r="C871" s="95">
        <v>43783</v>
      </c>
      <c r="D871" s="95">
        <v>43788</v>
      </c>
      <c r="E871" s="90">
        <v>3962</v>
      </c>
      <c r="F871" s="90">
        <v>11107</v>
      </c>
      <c r="G871" s="90" t="s">
        <v>53</v>
      </c>
      <c r="H871" s="90" t="s">
        <v>1609</v>
      </c>
      <c r="I871" s="90">
        <v>41000166</v>
      </c>
      <c r="J871" s="90" t="s">
        <v>33</v>
      </c>
      <c r="K871" s="90">
        <v>534.15</v>
      </c>
      <c r="L871" s="104">
        <f t="shared" si="142"/>
        <v>11</v>
      </c>
      <c r="M871" s="105" t="str">
        <f t="shared" si="143"/>
        <v>T4</v>
      </c>
      <c r="N871" s="93">
        <f t="shared" si="144"/>
        <v>5</v>
      </c>
      <c r="O871" s="106">
        <f t="shared" si="145"/>
        <v>2670.75</v>
      </c>
      <c r="P871" s="93" t="str">
        <f t="shared" si="146"/>
        <v>Dins Periode Legal</v>
      </c>
      <c r="Q871" s="93" t="str">
        <f t="shared" si="147"/>
        <v>T4 - Dins Periode Legal</v>
      </c>
      <c r="R871" s="93" t="str">
        <f t="shared" si="125"/>
        <v>T4 - Import Total</v>
      </c>
      <c r="S871" s="110">
        <f t="shared" si="148"/>
        <v>2.1222746461385653E-2</v>
      </c>
      <c r="T871" s="107">
        <f t="shared" si="149"/>
        <v>1</v>
      </c>
    </row>
    <row r="872" spans="3:20" x14ac:dyDescent="0.25">
      <c r="C872" s="95">
        <v>43784</v>
      </c>
      <c r="D872" s="95">
        <v>43788</v>
      </c>
      <c r="E872" s="90">
        <v>3963</v>
      </c>
      <c r="F872" s="90">
        <v>11109</v>
      </c>
      <c r="G872" s="90" t="s">
        <v>127</v>
      </c>
      <c r="H872" s="90" t="s">
        <v>1610</v>
      </c>
      <c r="I872" s="90">
        <v>41000310</v>
      </c>
      <c r="J872" s="90" t="s">
        <v>128</v>
      </c>
      <c r="K872" s="90">
        <v>346.88</v>
      </c>
      <c r="L872" s="104">
        <f t="shared" si="142"/>
        <v>11</v>
      </c>
      <c r="M872" s="105" t="str">
        <f t="shared" si="143"/>
        <v>T4</v>
      </c>
      <c r="N872" s="93">
        <f t="shared" si="144"/>
        <v>4</v>
      </c>
      <c r="O872" s="106">
        <f t="shared" si="145"/>
        <v>1387.52</v>
      </c>
      <c r="P872" s="93" t="str">
        <f t="shared" si="146"/>
        <v>Dins Periode Legal</v>
      </c>
      <c r="Q872" s="93" t="str">
        <f t="shared" si="147"/>
        <v>T4 - Dins Periode Legal</v>
      </c>
      <c r="R872" s="93" t="str">
        <f t="shared" si="125"/>
        <v>T4 - Import Total</v>
      </c>
      <c r="S872" s="110">
        <f t="shared" si="148"/>
        <v>1.1025736280109267E-2</v>
      </c>
      <c r="T872" s="107">
        <f t="shared" si="149"/>
        <v>1</v>
      </c>
    </row>
    <row r="873" spans="3:20" x14ac:dyDescent="0.25">
      <c r="C873" s="95">
        <v>43770</v>
      </c>
      <c r="D873" s="95">
        <v>43788</v>
      </c>
      <c r="E873" s="90">
        <v>3964</v>
      </c>
      <c r="F873" s="90">
        <v>11111</v>
      </c>
      <c r="G873" s="90" t="s">
        <v>131</v>
      </c>
      <c r="H873" s="90" t="s">
        <v>1611</v>
      </c>
      <c r="I873" s="90">
        <v>41000860</v>
      </c>
      <c r="J873" s="90" t="s">
        <v>132</v>
      </c>
      <c r="K873" s="90">
        <v>762.4</v>
      </c>
      <c r="L873" s="104">
        <f t="shared" si="142"/>
        <v>11</v>
      </c>
      <c r="M873" s="105" t="str">
        <f t="shared" si="143"/>
        <v>T4</v>
      </c>
      <c r="N873" s="93">
        <f t="shared" si="144"/>
        <v>18</v>
      </c>
      <c r="O873" s="106">
        <f t="shared" si="145"/>
        <v>13723.199999999999</v>
      </c>
      <c r="P873" s="93" t="str">
        <f t="shared" si="146"/>
        <v>Dins Periode Legal</v>
      </c>
      <c r="Q873" s="93" t="str">
        <f t="shared" si="147"/>
        <v>T4 - Dins Periode Legal</v>
      </c>
      <c r="R873" s="93" t="str">
        <f t="shared" si="125"/>
        <v>T4 - Import Total</v>
      </c>
      <c r="S873" s="110">
        <f t="shared" si="148"/>
        <v>0.10904951576856224</v>
      </c>
      <c r="T873" s="107">
        <f t="shared" si="149"/>
        <v>1</v>
      </c>
    </row>
    <row r="874" spans="3:20" x14ac:dyDescent="0.25">
      <c r="C874" s="95">
        <v>43785</v>
      </c>
      <c r="D874" s="95">
        <v>43789</v>
      </c>
      <c r="E874" s="90">
        <v>3966</v>
      </c>
      <c r="F874" s="90">
        <v>11115</v>
      </c>
      <c r="G874" s="90" t="s">
        <v>127</v>
      </c>
      <c r="H874" s="90" t="s">
        <v>1612</v>
      </c>
      <c r="I874" s="90">
        <v>41000310</v>
      </c>
      <c r="J874" s="90" t="s">
        <v>128</v>
      </c>
      <c r="K874" s="90">
        <v>30.25</v>
      </c>
      <c r="L874" s="104">
        <f t="shared" si="142"/>
        <v>11</v>
      </c>
      <c r="M874" s="105" t="str">
        <f t="shared" si="143"/>
        <v>T4</v>
      </c>
      <c r="N874" s="93">
        <f t="shared" si="144"/>
        <v>4</v>
      </c>
      <c r="O874" s="106">
        <f t="shared" si="145"/>
        <v>121</v>
      </c>
      <c r="P874" s="93" t="str">
        <f t="shared" si="146"/>
        <v>Dins Periode Legal</v>
      </c>
      <c r="Q874" s="93" t="str">
        <f t="shared" si="147"/>
        <v>T4 - Dins Periode Legal</v>
      </c>
      <c r="R874" s="93" t="str">
        <f t="shared" si="125"/>
        <v>T4 - Import Total</v>
      </c>
      <c r="S874" s="110">
        <f t="shared" si="148"/>
        <v>9.6150980879066339E-4</v>
      </c>
      <c r="T874" s="107">
        <f t="shared" si="149"/>
        <v>1</v>
      </c>
    </row>
    <row r="875" spans="3:20" x14ac:dyDescent="0.25">
      <c r="C875" s="95">
        <v>43789</v>
      </c>
      <c r="D875" s="95">
        <v>43789</v>
      </c>
      <c r="E875" s="90">
        <v>3970</v>
      </c>
      <c r="F875" s="90">
        <v>11123</v>
      </c>
      <c r="G875" s="90" t="s">
        <v>1613</v>
      </c>
      <c r="H875" s="90" t="s">
        <v>1614</v>
      </c>
      <c r="I875" s="90">
        <v>41002155</v>
      </c>
      <c r="J875" s="90" t="s">
        <v>1615</v>
      </c>
      <c r="K875" s="90">
        <v>646.30999999999995</v>
      </c>
      <c r="L875" s="104">
        <f t="shared" si="142"/>
        <v>11</v>
      </c>
      <c r="M875" s="105" t="str">
        <f t="shared" si="143"/>
        <v>T4</v>
      </c>
      <c r="N875" s="93">
        <f t="shared" si="144"/>
        <v>0</v>
      </c>
      <c r="O875" s="106">
        <f t="shared" si="145"/>
        <v>0</v>
      </c>
      <c r="P875" s="93" t="str">
        <f t="shared" si="146"/>
        <v>Dins Periode Legal</v>
      </c>
      <c r="Q875" s="93" t="str">
        <f t="shared" si="147"/>
        <v>T4 - Dins Periode Legal</v>
      </c>
      <c r="R875" s="93" t="str">
        <f t="shared" si="125"/>
        <v>T4 - Import Total</v>
      </c>
      <c r="S875" s="110">
        <f t="shared" si="148"/>
        <v>0</v>
      </c>
      <c r="T875" s="107">
        <f t="shared" si="149"/>
        <v>1</v>
      </c>
    </row>
    <row r="876" spans="3:20" x14ac:dyDescent="0.25">
      <c r="C876" s="95">
        <v>43789</v>
      </c>
      <c r="D876" s="95">
        <v>43789</v>
      </c>
      <c r="E876" s="90">
        <v>3971</v>
      </c>
      <c r="F876" s="90">
        <v>11125</v>
      </c>
      <c r="G876" s="90" t="s">
        <v>395</v>
      </c>
      <c r="H876" s="90" t="s">
        <v>1616</v>
      </c>
      <c r="I876" s="90">
        <v>41000315</v>
      </c>
      <c r="J876" s="90" t="s">
        <v>226</v>
      </c>
      <c r="K876" s="90">
        <v>1028.5</v>
      </c>
      <c r="L876" s="104">
        <f t="shared" si="142"/>
        <v>11</v>
      </c>
      <c r="M876" s="105" t="str">
        <f t="shared" si="143"/>
        <v>T4</v>
      </c>
      <c r="N876" s="93">
        <f t="shared" si="144"/>
        <v>0</v>
      </c>
      <c r="O876" s="106">
        <f t="shared" si="145"/>
        <v>0</v>
      </c>
      <c r="P876" s="93" t="str">
        <f t="shared" si="146"/>
        <v>Dins Periode Legal</v>
      </c>
      <c r="Q876" s="93" t="str">
        <f t="shared" si="147"/>
        <v>T4 - Dins Periode Legal</v>
      </c>
      <c r="R876" s="93" t="str">
        <f t="shared" si="125"/>
        <v>T4 - Import Total</v>
      </c>
      <c r="S876" s="110">
        <f t="shared" si="148"/>
        <v>0</v>
      </c>
      <c r="T876" s="107">
        <f t="shared" si="149"/>
        <v>1</v>
      </c>
    </row>
    <row r="877" spans="3:20" x14ac:dyDescent="0.25">
      <c r="C877" s="95">
        <v>43791</v>
      </c>
      <c r="D877" s="95">
        <v>43791</v>
      </c>
      <c r="E877" s="90">
        <v>3985</v>
      </c>
      <c r="F877" s="90">
        <v>11162</v>
      </c>
      <c r="G877" s="90" t="s">
        <v>1617</v>
      </c>
      <c r="H877" s="90" t="s">
        <v>1618</v>
      </c>
      <c r="I877" s="90">
        <v>41002380</v>
      </c>
      <c r="J877" s="90" t="s">
        <v>1619</v>
      </c>
      <c r="K877" s="90">
        <v>5504.38</v>
      </c>
      <c r="L877" s="104">
        <f t="shared" si="142"/>
        <v>11</v>
      </c>
      <c r="M877" s="105" t="str">
        <f t="shared" si="143"/>
        <v>T4</v>
      </c>
      <c r="N877" s="93">
        <f t="shared" si="144"/>
        <v>0</v>
      </c>
      <c r="O877" s="106">
        <f t="shared" si="145"/>
        <v>0</v>
      </c>
      <c r="P877" s="93" t="str">
        <f t="shared" si="146"/>
        <v>Dins Periode Legal</v>
      </c>
      <c r="Q877" s="93" t="str">
        <f t="shared" si="147"/>
        <v>T4 - Dins Periode Legal</v>
      </c>
      <c r="R877" s="93" t="str">
        <f t="shared" si="125"/>
        <v>T4 - Import Total</v>
      </c>
      <c r="S877" s="110">
        <f t="shared" si="148"/>
        <v>0</v>
      </c>
      <c r="T877" s="107">
        <f t="shared" si="149"/>
        <v>1</v>
      </c>
    </row>
    <row r="878" spans="3:20" x14ac:dyDescent="0.25">
      <c r="C878" s="95">
        <v>43770</v>
      </c>
      <c r="D878" s="95">
        <v>43796</v>
      </c>
      <c r="E878" s="90">
        <v>3999</v>
      </c>
      <c r="F878" s="90">
        <v>11216</v>
      </c>
      <c r="G878" s="90" t="s">
        <v>1620</v>
      </c>
      <c r="H878" s="90" t="s">
        <v>1621</v>
      </c>
      <c r="I878" s="90">
        <v>41000010</v>
      </c>
      <c r="J878" s="90" t="s">
        <v>1622</v>
      </c>
      <c r="K878" s="90">
        <v>14.5</v>
      </c>
      <c r="L878" s="104">
        <f t="shared" si="142"/>
        <v>11</v>
      </c>
      <c r="M878" s="105" t="str">
        <f t="shared" si="143"/>
        <v>T4</v>
      </c>
      <c r="N878" s="93">
        <f t="shared" si="144"/>
        <v>26</v>
      </c>
      <c r="O878" s="106">
        <f t="shared" si="145"/>
        <v>377</v>
      </c>
      <c r="P878" s="93" t="str">
        <f t="shared" si="146"/>
        <v>Dins Periode Legal</v>
      </c>
      <c r="Q878" s="93" t="str">
        <f t="shared" si="147"/>
        <v>T4 - Dins Periode Legal</v>
      </c>
      <c r="R878" s="93" t="str">
        <f t="shared" si="125"/>
        <v>T4 - Import Total</v>
      </c>
      <c r="S878" s="110">
        <f t="shared" si="148"/>
        <v>2.9957784951576867E-3</v>
      </c>
      <c r="T878" s="107">
        <f t="shared" si="149"/>
        <v>1</v>
      </c>
    </row>
    <row r="879" spans="3:20" x14ac:dyDescent="0.25">
      <c r="C879" s="95">
        <v>43797</v>
      </c>
      <c r="D879" s="95">
        <v>43797</v>
      </c>
      <c r="E879" s="90">
        <v>4002</v>
      </c>
      <c r="F879" s="90">
        <v>11223</v>
      </c>
      <c r="G879" s="90" t="s">
        <v>219</v>
      </c>
      <c r="H879" s="90" t="s">
        <v>1623</v>
      </c>
      <c r="I879" s="90">
        <v>41010010</v>
      </c>
      <c r="J879" s="90" t="s">
        <v>220</v>
      </c>
      <c r="K879" s="90">
        <v>339</v>
      </c>
      <c r="L879" s="104">
        <f t="shared" si="142"/>
        <v>11</v>
      </c>
      <c r="M879" s="105" t="str">
        <f t="shared" si="143"/>
        <v>T4</v>
      </c>
      <c r="N879" s="93">
        <f t="shared" si="144"/>
        <v>0</v>
      </c>
      <c r="O879" s="106">
        <f t="shared" si="145"/>
        <v>0</v>
      </c>
      <c r="P879" s="93" t="str">
        <f t="shared" si="146"/>
        <v>Dins Periode Legal</v>
      </c>
      <c r="Q879" s="93" t="str">
        <f t="shared" si="147"/>
        <v>T4 - Dins Periode Legal</v>
      </c>
      <c r="R879" s="93" t="str">
        <f t="shared" si="125"/>
        <v>T4 - Import Total</v>
      </c>
      <c r="S879" s="110">
        <f t="shared" si="148"/>
        <v>0</v>
      </c>
      <c r="T879" s="107">
        <f t="shared" si="149"/>
        <v>1</v>
      </c>
    </row>
    <row r="880" spans="3:20" x14ac:dyDescent="0.25">
      <c r="C880" s="95">
        <v>43791</v>
      </c>
      <c r="D880" s="95">
        <v>43798</v>
      </c>
      <c r="E880" s="90">
        <v>4015</v>
      </c>
      <c r="F880" s="90">
        <v>11264</v>
      </c>
      <c r="G880" s="90" t="s">
        <v>217</v>
      </c>
      <c r="H880" s="90" t="s">
        <v>1624</v>
      </c>
      <c r="I880" s="90">
        <v>41008640</v>
      </c>
      <c r="J880" s="90" t="s">
        <v>218</v>
      </c>
      <c r="K880" s="90">
        <v>562.23</v>
      </c>
      <c r="L880" s="104">
        <f t="shared" si="142"/>
        <v>11</v>
      </c>
      <c r="M880" s="105" t="str">
        <f t="shared" si="143"/>
        <v>T4</v>
      </c>
      <c r="N880" s="93">
        <f t="shared" si="144"/>
        <v>7</v>
      </c>
      <c r="O880" s="106">
        <f t="shared" si="145"/>
        <v>3935.61</v>
      </c>
      <c r="P880" s="93" t="str">
        <f t="shared" si="146"/>
        <v>Dins Periode Legal</v>
      </c>
      <c r="Q880" s="93" t="str">
        <f t="shared" si="147"/>
        <v>T4 - Dins Periode Legal</v>
      </c>
      <c r="R880" s="93" t="str">
        <f t="shared" si="125"/>
        <v>T4 - Import Total</v>
      </c>
      <c r="S880" s="110">
        <f t="shared" si="148"/>
        <v>3.1273781971691096E-2</v>
      </c>
      <c r="T880" s="107">
        <f t="shared" si="149"/>
        <v>1</v>
      </c>
    </row>
    <row r="881" spans="3:20" x14ac:dyDescent="0.25">
      <c r="C881" s="95">
        <v>43800</v>
      </c>
      <c r="D881" s="95">
        <v>43800</v>
      </c>
      <c r="E881" s="90">
        <v>4232</v>
      </c>
      <c r="F881" s="90">
        <v>11742</v>
      </c>
      <c r="G881" s="90" t="s">
        <v>141</v>
      </c>
      <c r="H881" s="90" t="s">
        <v>1625</v>
      </c>
      <c r="I881" s="90">
        <v>41007660</v>
      </c>
      <c r="J881" s="90" t="s">
        <v>142</v>
      </c>
      <c r="K881" s="90">
        <v>26.12</v>
      </c>
      <c r="L881" s="104">
        <f t="shared" ref="L881:L944" si="150">IF(D881="","",MONTH(D881))</f>
        <v>12</v>
      </c>
      <c r="M881" s="105" t="str">
        <f t="shared" ref="M881:M944" si="151">IF(L881="","",VLOOKUP(L881,$AJ$8:$AK$19,2,FALSE))</f>
        <v>T4</v>
      </c>
      <c r="N881" s="93">
        <f t="shared" ref="N881:N944" si="152">IF(D881="",0,D881-C881)</f>
        <v>0</v>
      </c>
      <c r="O881" s="106">
        <f t="shared" ref="O881:O944" si="153">K881*N881</f>
        <v>0</v>
      </c>
      <c r="P881" s="93" t="str">
        <f t="shared" ref="P881:P944" si="154">IF(N881&lt;=30,"Dins Periode Legal","Fora Periode Legal")</f>
        <v>Dins Periode Legal</v>
      </c>
      <c r="Q881" s="93" t="str">
        <f t="shared" ref="Q881:Q944" si="155">CONCATENATE($M881," - ",P881)</f>
        <v>T4 - Dins Periode Legal</v>
      </c>
      <c r="R881" s="93" t="str">
        <f t="shared" si="125"/>
        <v>T4 - Import Total</v>
      </c>
      <c r="S881" s="110">
        <f t="shared" ref="S881:S944" si="156">IF(M881="",0,K881/(VLOOKUP(R881,$X$9:$Y$27,2,FALSE))*N881)</f>
        <v>0</v>
      </c>
      <c r="T881" s="107">
        <f t="shared" ref="T881:T944" si="157">IF(L881="",0,1)</f>
        <v>1</v>
      </c>
    </row>
    <row r="882" spans="3:20" x14ac:dyDescent="0.25">
      <c r="C882" s="95">
        <v>43800</v>
      </c>
      <c r="D882" s="95">
        <v>43800</v>
      </c>
      <c r="E882" s="90">
        <v>4251</v>
      </c>
      <c r="F882" s="90">
        <v>11786</v>
      </c>
      <c r="G882" s="90" t="s">
        <v>1606</v>
      </c>
      <c r="H882" s="90" t="s">
        <v>1626</v>
      </c>
      <c r="I882" s="90">
        <v>41007502</v>
      </c>
      <c r="J882" s="90" t="s">
        <v>1608</v>
      </c>
      <c r="K882" s="90">
        <v>55.64</v>
      </c>
      <c r="L882" s="104">
        <f t="shared" si="150"/>
        <v>12</v>
      </c>
      <c r="M882" s="105" t="str">
        <f t="shared" si="151"/>
        <v>T4</v>
      </c>
      <c r="N882" s="93">
        <f t="shared" si="152"/>
        <v>0</v>
      </c>
      <c r="O882" s="106">
        <f t="shared" si="153"/>
        <v>0</v>
      </c>
      <c r="P882" s="93" t="str">
        <f t="shared" si="154"/>
        <v>Dins Periode Legal</v>
      </c>
      <c r="Q882" s="93" t="str">
        <f t="shared" si="155"/>
        <v>T4 - Dins Periode Legal</v>
      </c>
      <c r="R882" s="93" t="str">
        <f t="shared" si="125"/>
        <v>T4 - Import Total</v>
      </c>
      <c r="S882" s="110">
        <f t="shared" si="156"/>
        <v>0</v>
      </c>
      <c r="T882" s="107">
        <f t="shared" si="157"/>
        <v>1</v>
      </c>
    </row>
    <row r="883" spans="3:20" x14ac:dyDescent="0.25">
      <c r="C883" s="95">
        <v>43800</v>
      </c>
      <c r="D883" s="95">
        <v>43800</v>
      </c>
      <c r="E883" s="90">
        <v>4253</v>
      </c>
      <c r="F883" s="90">
        <v>11791</v>
      </c>
      <c r="G883" s="90" t="s">
        <v>1606</v>
      </c>
      <c r="H883" s="90" t="s">
        <v>1627</v>
      </c>
      <c r="I883" s="90">
        <v>41007502</v>
      </c>
      <c r="J883" s="90" t="s">
        <v>1608</v>
      </c>
      <c r="K883" s="90">
        <v>7.65</v>
      </c>
      <c r="L883" s="104">
        <f t="shared" si="150"/>
        <v>12</v>
      </c>
      <c r="M883" s="105" t="str">
        <f t="shared" si="151"/>
        <v>T4</v>
      </c>
      <c r="N883" s="93">
        <f t="shared" si="152"/>
        <v>0</v>
      </c>
      <c r="O883" s="106">
        <f t="shared" si="153"/>
        <v>0</v>
      </c>
      <c r="P883" s="93" t="str">
        <f t="shared" si="154"/>
        <v>Dins Periode Legal</v>
      </c>
      <c r="Q883" s="93" t="str">
        <f t="shared" si="155"/>
        <v>T4 - Dins Periode Legal</v>
      </c>
      <c r="R883" s="93" t="str">
        <f t="shared" si="125"/>
        <v>T4 - Import Total</v>
      </c>
      <c r="S883" s="110">
        <f t="shared" si="156"/>
        <v>0</v>
      </c>
      <c r="T883" s="107">
        <f t="shared" si="157"/>
        <v>1</v>
      </c>
    </row>
    <row r="884" spans="3:20" x14ac:dyDescent="0.25">
      <c r="C884" s="95">
        <v>43800</v>
      </c>
      <c r="D884" s="95">
        <v>43800</v>
      </c>
      <c r="E884" s="90">
        <v>4255</v>
      </c>
      <c r="F884" s="90">
        <v>11796</v>
      </c>
      <c r="G884" s="90" t="s">
        <v>1606</v>
      </c>
      <c r="H884" s="90" t="s">
        <v>1628</v>
      </c>
      <c r="I884" s="90">
        <v>41007502</v>
      </c>
      <c r="J884" s="90" t="s">
        <v>1608</v>
      </c>
      <c r="K884" s="90">
        <v>7.65</v>
      </c>
      <c r="L884" s="104">
        <f t="shared" si="150"/>
        <v>12</v>
      </c>
      <c r="M884" s="105" t="str">
        <f t="shared" si="151"/>
        <v>T4</v>
      </c>
      <c r="N884" s="93">
        <f t="shared" si="152"/>
        <v>0</v>
      </c>
      <c r="O884" s="106">
        <f t="shared" si="153"/>
        <v>0</v>
      </c>
      <c r="P884" s="93" t="str">
        <f t="shared" si="154"/>
        <v>Dins Periode Legal</v>
      </c>
      <c r="Q884" s="93" t="str">
        <f t="shared" si="155"/>
        <v>T4 - Dins Periode Legal</v>
      </c>
      <c r="R884" s="93" t="str">
        <f t="shared" si="125"/>
        <v>T4 - Import Total</v>
      </c>
      <c r="S884" s="110">
        <f t="shared" si="156"/>
        <v>0</v>
      </c>
      <c r="T884" s="107">
        <f t="shared" si="157"/>
        <v>1</v>
      </c>
    </row>
    <row r="885" spans="3:20" x14ac:dyDescent="0.25">
      <c r="C885" s="95">
        <v>43700</v>
      </c>
      <c r="D885" s="95">
        <v>43801</v>
      </c>
      <c r="E885" s="90">
        <v>4265</v>
      </c>
      <c r="F885" s="90">
        <v>11828</v>
      </c>
      <c r="G885" s="90" t="s">
        <v>1523</v>
      </c>
      <c r="H885" s="90" t="s">
        <v>1629</v>
      </c>
      <c r="I885" s="90">
        <v>41007400</v>
      </c>
      <c r="J885" s="90" t="s">
        <v>1525</v>
      </c>
      <c r="K885" s="90">
        <v>5930.34</v>
      </c>
      <c r="L885" s="104">
        <f t="shared" si="150"/>
        <v>12</v>
      </c>
      <c r="M885" s="105" t="str">
        <f t="shared" si="151"/>
        <v>T4</v>
      </c>
      <c r="N885" s="93">
        <f t="shared" si="152"/>
        <v>101</v>
      </c>
      <c r="O885" s="106">
        <f t="shared" si="153"/>
        <v>598964.34</v>
      </c>
      <c r="P885" s="93" t="str">
        <f t="shared" si="154"/>
        <v>Fora Periode Legal</v>
      </c>
      <c r="Q885" s="93" t="str">
        <f t="shared" si="155"/>
        <v>T4 - Fora Periode Legal</v>
      </c>
      <c r="R885" s="93" t="str">
        <f t="shared" si="125"/>
        <v>T4 - Import Total</v>
      </c>
      <c r="S885" s="110">
        <f t="shared" si="156"/>
        <v>4.7595875043456681</v>
      </c>
      <c r="T885" s="107">
        <f t="shared" si="157"/>
        <v>1</v>
      </c>
    </row>
    <row r="886" spans="3:20" x14ac:dyDescent="0.25">
      <c r="C886" s="95">
        <v>43769</v>
      </c>
      <c r="D886" s="95">
        <v>43801</v>
      </c>
      <c r="F886" s="90">
        <v>11829</v>
      </c>
      <c r="G886" s="90" t="s">
        <v>70</v>
      </c>
      <c r="H886" s="90" t="s">
        <v>1630</v>
      </c>
      <c r="I886" s="90">
        <v>40000200</v>
      </c>
      <c r="J886" s="90" t="s">
        <v>17</v>
      </c>
      <c r="K886" s="90">
        <v>233.51</v>
      </c>
      <c r="L886" s="104">
        <f t="shared" si="150"/>
        <v>12</v>
      </c>
      <c r="M886" s="105" t="str">
        <f t="shared" si="151"/>
        <v>T4</v>
      </c>
      <c r="N886" s="93">
        <f t="shared" si="152"/>
        <v>32</v>
      </c>
      <c r="O886" s="106">
        <f t="shared" si="153"/>
        <v>7472.32</v>
      </c>
      <c r="P886" s="93" t="str">
        <f t="shared" si="154"/>
        <v>Fora Periode Legal</v>
      </c>
      <c r="Q886" s="93" t="str">
        <f t="shared" si="155"/>
        <v>T4 - Fora Periode Legal</v>
      </c>
      <c r="R886" s="93" t="str">
        <f t="shared" si="125"/>
        <v>T4 - Import Total</v>
      </c>
      <c r="S886" s="110">
        <f t="shared" si="156"/>
        <v>5.9377760119195447E-2</v>
      </c>
      <c r="T886" s="107">
        <f t="shared" si="157"/>
        <v>1</v>
      </c>
    </row>
    <row r="887" spans="3:20" x14ac:dyDescent="0.25">
      <c r="C887" s="95">
        <v>43769</v>
      </c>
      <c r="D887" s="95">
        <v>43801</v>
      </c>
      <c r="F887" s="90">
        <v>11830</v>
      </c>
      <c r="G887" s="90" t="s">
        <v>1631</v>
      </c>
      <c r="H887" s="90" t="s">
        <v>1632</v>
      </c>
      <c r="I887" s="90">
        <v>41001645</v>
      </c>
      <c r="J887" s="90" t="s">
        <v>155</v>
      </c>
      <c r="K887" s="90">
        <v>401.18</v>
      </c>
      <c r="L887" s="104">
        <f t="shared" si="150"/>
        <v>12</v>
      </c>
      <c r="M887" s="105" t="str">
        <f t="shared" si="151"/>
        <v>T4</v>
      </c>
      <c r="N887" s="93">
        <f t="shared" si="152"/>
        <v>32</v>
      </c>
      <c r="O887" s="106">
        <f t="shared" si="153"/>
        <v>12837.76</v>
      </c>
      <c r="P887" s="93" t="str">
        <f t="shared" si="154"/>
        <v>Fora Periode Legal</v>
      </c>
      <c r="Q887" s="93" t="str">
        <f t="shared" si="155"/>
        <v>T4 - Fora Periode Legal</v>
      </c>
      <c r="R887" s="93" t="str">
        <f t="shared" si="125"/>
        <v>T4 - Import Total</v>
      </c>
      <c r="S887" s="110">
        <f t="shared" si="156"/>
        <v>0.10201348894959031</v>
      </c>
      <c r="T887" s="107">
        <f t="shared" si="157"/>
        <v>1</v>
      </c>
    </row>
    <row r="888" spans="3:20" x14ac:dyDescent="0.25">
      <c r="C888" s="95">
        <v>43768</v>
      </c>
      <c r="D888" s="95">
        <v>43801</v>
      </c>
      <c r="F888" s="90">
        <v>11831</v>
      </c>
      <c r="G888" s="90" t="s">
        <v>58</v>
      </c>
      <c r="H888" s="90" t="s">
        <v>1633</v>
      </c>
      <c r="I888" s="90">
        <v>41007450</v>
      </c>
      <c r="J888" s="90" t="s">
        <v>26</v>
      </c>
      <c r="K888" s="90">
        <v>1146.04</v>
      </c>
      <c r="L888" s="104">
        <f t="shared" si="150"/>
        <v>12</v>
      </c>
      <c r="M888" s="105" t="str">
        <f t="shared" si="151"/>
        <v>T4</v>
      </c>
      <c r="N888" s="93">
        <f t="shared" si="152"/>
        <v>33</v>
      </c>
      <c r="O888" s="106">
        <f t="shared" si="153"/>
        <v>37819.32</v>
      </c>
      <c r="P888" s="93" t="str">
        <f t="shared" si="154"/>
        <v>Fora Periode Legal</v>
      </c>
      <c r="Q888" s="93" t="str">
        <f t="shared" si="155"/>
        <v>T4 - Fora Periode Legal</v>
      </c>
      <c r="R888" s="93" t="str">
        <f t="shared" si="125"/>
        <v>T4 - Import Total</v>
      </c>
      <c r="S888" s="110">
        <f t="shared" si="156"/>
        <v>0.30052600943630509</v>
      </c>
      <c r="T888" s="107">
        <f t="shared" si="157"/>
        <v>1</v>
      </c>
    </row>
    <row r="889" spans="3:20" x14ac:dyDescent="0.25">
      <c r="C889" s="95">
        <v>43760</v>
      </c>
      <c r="D889" s="95">
        <v>43801</v>
      </c>
      <c r="F889" s="90">
        <v>11832</v>
      </c>
      <c r="G889" s="90" t="s">
        <v>78</v>
      </c>
      <c r="H889" s="90" t="s">
        <v>1634</v>
      </c>
      <c r="I889" s="90">
        <v>41006850</v>
      </c>
      <c r="J889" s="90" t="s">
        <v>25</v>
      </c>
      <c r="K889" s="90">
        <v>229</v>
      </c>
      <c r="L889" s="104">
        <f t="shared" si="150"/>
        <v>12</v>
      </c>
      <c r="M889" s="105" t="str">
        <f t="shared" si="151"/>
        <v>T4</v>
      </c>
      <c r="N889" s="93">
        <f t="shared" si="152"/>
        <v>41</v>
      </c>
      <c r="O889" s="106">
        <f t="shared" si="153"/>
        <v>9389</v>
      </c>
      <c r="P889" s="93" t="str">
        <f t="shared" si="154"/>
        <v>Fora Periode Legal</v>
      </c>
      <c r="Q889" s="93" t="str">
        <f t="shared" si="155"/>
        <v>T4 - Fora Periode Legal</v>
      </c>
      <c r="R889" s="93" t="str">
        <f t="shared" si="125"/>
        <v>T4 - Import Total</v>
      </c>
      <c r="S889" s="110">
        <f t="shared" si="156"/>
        <v>7.4608393344921808E-2</v>
      </c>
      <c r="T889" s="107">
        <f t="shared" si="157"/>
        <v>1</v>
      </c>
    </row>
    <row r="890" spans="3:20" x14ac:dyDescent="0.25">
      <c r="C890" s="95">
        <v>43760</v>
      </c>
      <c r="D890" s="95">
        <v>43801</v>
      </c>
      <c r="F890" s="90">
        <v>11833</v>
      </c>
      <c r="G890" s="90" t="s">
        <v>78</v>
      </c>
      <c r="H890" s="90" t="s">
        <v>1635</v>
      </c>
      <c r="I890" s="90">
        <v>41006850</v>
      </c>
      <c r="J890" s="90" t="s">
        <v>25</v>
      </c>
      <c r="K890" s="90">
        <v>76.34</v>
      </c>
      <c r="L890" s="104">
        <f t="shared" si="150"/>
        <v>12</v>
      </c>
      <c r="M890" s="105" t="str">
        <f t="shared" si="151"/>
        <v>T4</v>
      </c>
      <c r="N890" s="93">
        <f t="shared" si="152"/>
        <v>41</v>
      </c>
      <c r="O890" s="106">
        <f t="shared" si="153"/>
        <v>3129.94</v>
      </c>
      <c r="P890" s="93" t="str">
        <f t="shared" si="154"/>
        <v>Fora Periode Legal</v>
      </c>
      <c r="Q890" s="93" t="str">
        <f t="shared" si="155"/>
        <v>T4 - Fora Periode Legal</v>
      </c>
      <c r="R890" s="93" t="str">
        <f t="shared" si="125"/>
        <v>T4 - Import Total</v>
      </c>
      <c r="S890" s="110">
        <f t="shared" si="156"/>
        <v>2.4871636453935943E-2</v>
      </c>
      <c r="T890" s="107">
        <f t="shared" si="157"/>
        <v>1</v>
      </c>
    </row>
    <row r="891" spans="3:20" x14ac:dyDescent="0.25">
      <c r="C891" s="95">
        <v>43763</v>
      </c>
      <c r="D891" s="95">
        <v>43801</v>
      </c>
      <c r="F891" s="90">
        <v>11834</v>
      </c>
      <c r="G891" s="90" t="s">
        <v>69</v>
      </c>
      <c r="H891" s="90" t="s">
        <v>1636</v>
      </c>
      <c r="I891" s="90">
        <v>41002375</v>
      </c>
      <c r="J891" s="90" t="s">
        <v>32</v>
      </c>
      <c r="K891" s="90">
        <v>88.2</v>
      </c>
      <c r="L891" s="104">
        <f t="shared" si="150"/>
        <v>12</v>
      </c>
      <c r="M891" s="105" t="str">
        <f t="shared" si="151"/>
        <v>T4</v>
      </c>
      <c r="N891" s="93">
        <f t="shared" si="152"/>
        <v>38</v>
      </c>
      <c r="O891" s="106">
        <f t="shared" si="153"/>
        <v>3351.6</v>
      </c>
      <c r="P891" s="93" t="str">
        <f t="shared" si="154"/>
        <v>Fora Periode Legal</v>
      </c>
      <c r="Q891" s="93" t="str">
        <f t="shared" si="155"/>
        <v>T4 - Fora Periode Legal</v>
      </c>
      <c r="R891" s="93" t="str">
        <f t="shared" si="125"/>
        <v>T4 - Import Total</v>
      </c>
      <c r="S891" s="110">
        <f t="shared" si="156"/>
        <v>2.6633027067295766E-2</v>
      </c>
      <c r="T891" s="107">
        <f t="shared" si="157"/>
        <v>1</v>
      </c>
    </row>
    <row r="892" spans="3:20" x14ac:dyDescent="0.25">
      <c r="C892" s="95">
        <v>43768</v>
      </c>
      <c r="D892" s="95">
        <v>43801</v>
      </c>
      <c r="F892" s="90">
        <v>11835</v>
      </c>
      <c r="G892" s="90" t="s">
        <v>73</v>
      </c>
      <c r="H892" s="90" t="s">
        <v>1637</v>
      </c>
      <c r="I892" s="90">
        <v>41002908</v>
      </c>
      <c r="J892" s="90" t="s">
        <v>41</v>
      </c>
      <c r="K892" s="90">
        <v>907.5</v>
      </c>
      <c r="L892" s="104">
        <f t="shared" si="150"/>
        <v>12</v>
      </c>
      <c r="M892" s="105" t="str">
        <f t="shared" si="151"/>
        <v>T4</v>
      </c>
      <c r="N892" s="93">
        <f t="shared" si="152"/>
        <v>33</v>
      </c>
      <c r="O892" s="106">
        <f t="shared" si="153"/>
        <v>29947.5</v>
      </c>
      <c r="P892" s="93" t="str">
        <f t="shared" si="154"/>
        <v>Fora Periode Legal</v>
      </c>
      <c r="Q892" s="93" t="str">
        <f t="shared" si="155"/>
        <v>T4 - Fora Periode Legal</v>
      </c>
      <c r="R892" s="93" t="str">
        <f t="shared" si="125"/>
        <v>T4 - Import Total</v>
      </c>
      <c r="S892" s="110">
        <f t="shared" si="156"/>
        <v>0.23797367767568917</v>
      </c>
      <c r="T892" s="107">
        <f t="shared" si="157"/>
        <v>1</v>
      </c>
    </row>
    <row r="893" spans="3:20" x14ac:dyDescent="0.25">
      <c r="C893" s="95">
        <v>43769</v>
      </c>
      <c r="D893" s="95">
        <v>43801</v>
      </c>
      <c r="F893" s="90">
        <v>11836</v>
      </c>
      <c r="G893" s="90" t="s">
        <v>1147</v>
      </c>
      <c r="H893" s="90" t="s">
        <v>1638</v>
      </c>
      <c r="I893" s="90">
        <v>41002922</v>
      </c>
      <c r="J893" s="90" t="s">
        <v>1149</v>
      </c>
      <c r="K893" s="90">
        <v>290.39999999999998</v>
      </c>
      <c r="L893" s="104">
        <f t="shared" si="150"/>
        <v>12</v>
      </c>
      <c r="M893" s="105" t="str">
        <f t="shared" si="151"/>
        <v>T4</v>
      </c>
      <c r="N893" s="93">
        <f t="shared" si="152"/>
        <v>32</v>
      </c>
      <c r="O893" s="106">
        <f t="shared" si="153"/>
        <v>9292.7999999999993</v>
      </c>
      <c r="P893" s="93" t="str">
        <f t="shared" si="154"/>
        <v>Fora Periode Legal</v>
      </c>
      <c r="Q893" s="93" t="str">
        <f t="shared" si="155"/>
        <v>T4 - Fora Periode Legal</v>
      </c>
      <c r="R893" s="93" t="str">
        <f t="shared" si="125"/>
        <v>T4 - Import Total</v>
      </c>
      <c r="S893" s="110">
        <f t="shared" si="156"/>
        <v>7.3843953315122945E-2</v>
      </c>
      <c r="T893" s="107">
        <f t="shared" si="157"/>
        <v>1</v>
      </c>
    </row>
    <row r="894" spans="3:20" x14ac:dyDescent="0.25">
      <c r="C894" s="95">
        <v>43769</v>
      </c>
      <c r="D894" s="95">
        <v>43801</v>
      </c>
      <c r="F894" s="90">
        <v>11837</v>
      </c>
      <c r="G894" s="90" t="s">
        <v>68</v>
      </c>
      <c r="H894" s="90" t="s">
        <v>1639</v>
      </c>
      <c r="I894" s="90">
        <v>40003005</v>
      </c>
      <c r="J894" s="90" t="s">
        <v>23</v>
      </c>
      <c r="K894" s="90">
        <v>95.92</v>
      </c>
      <c r="L894" s="104">
        <f t="shared" si="150"/>
        <v>12</v>
      </c>
      <c r="M894" s="105" t="str">
        <f t="shared" si="151"/>
        <v>T4</v>
      </c>
      <c r="N894" s="93">
        <f t="shared" si="152"/>
        <v>32</v>
      </c>
      <c r="O894" s="106">
        <f t="shared" si="153"/>
        <v>3069.44</v>
      </c>
      <c r="P894" s="93" t="str">
        <f t="shared" si="154"/>
        <v>Fora Periode Legal</v>
      </c>
      <c r="Q894" s="93" t="str">
        <f t="shared" si="155"/>
        <v>T4 - Fora Periode Legal</v>
      </c>
      <c r="R894" s="93" t="str">
        <f t="shared" si="125"/>
        <v>T4 - Import Total</v>
      </c>
      <c r="S894" s="110">
        <f t="shared" si="156"/>
        <v>2.4390881549540611E-2</v>
      </c>
      <c r="T894" s="107">
        <f t="shared" si="157"/>
        <v>1</v>
      </c>
    </row>
    <row r="895" spans="3:20" x14ac:dyDescent="0.25">
      <c r="C895" s="95">
        <v>43769</v>
      </c>
      <c r="D895" s="95">
        <v>43801</v>
      </c>
      <c r="F895" s="90">
        <v>11838</v>
      </c>
      <c r="G895" s="90" t="s">
        <v>59</v>
      </c>
      <c r="H895" s="90" t="s">
        <v>1640</v>
      </c>
      <c r="I895" s="90">
        <v>41008099</v>
      </c>
      <c r="J895" s="90" t="s">
        <v>27</v>
      </c>
      <c r="K895" s="90">
        <v>180.4</v>
      </c>
      <c r="L895" s="104">
        <f t="shared" si="150"/>
        <v>12</v>
      </c>
      <c r="M895" s="105" t="str">
        <f t="shared" si="151"/>
        <v>T4</v>
      </c>
      <c r="N895" s="93">
        <f t="shared" si="152"/>
        <v>32</v>
      </c>
      <c r="O895" s="106">
        <f t="shared" si="153"/>
        <v>5772.8</v>
      </c>
      <c r="P895" s="93" t="str">
        <f t="shared" si="154"/>
        <v>Fora Periode Legal</v>
      </c>
      <c r="Q895" s="93" t="str">
        <f t="shared" si="155"/>
        <v>T4 - Fora Periode Legal</v>
      </c>
      <c r="R895" s="93" t="str">
        <f t="shared" si="125"/>
        <v>T4 - Import Total</v>
      </c>
      <c r="S895" s="110">
        <f t="shared" si="156"/>
        <v>4.5872758877576379E-2</v>
      </c>
      <c r="T895" s="107">
        <f t="shared" si="157"/>
        <v>1</v>
      </c>
    </row>
    <row r="896" spans="3:20" x14ac:dyDescent="0.25">
      <c r="C896" s="95">
        <v>43768</v>
      </c>
      <c r="D896" s="95">
        <v>43801</v>
      </c>
      <c r="F896" s="90">
        <v>11839</v>
      </c>
      <c r="G896" s="90" t="s">
        <v>62</v>
      </c>
      <c r="H896" s="90" t="s">
        <v>1641</v>
      </c>
      <c r="I896" s="90">
        <v>40000100</v>
      </c>
      <c r="J896" s="90" t="s">
        <v>16</v>
      </c>
      <c r="K896" s="90">
        <v>404.08</v>
      </c>
      <c r="L896" s="104">
        <f t="shared" si="150"/>
        <v>12</v>
      </c>
      <c r="M896" s="105" t="str">
        <f t="shared" si="151"/>
        <v>T4</v>
      </c>
      <c r="N896" s="93">
        <f t="shared" si="152"/>
        <v>33</v>
      </c>
      <c r="O896" s="106">
        <f t="shared" si="153"/>
        <v>13334.64</v>
      </c>
      <c r="P896" s="93" t="str">
        <f t="shared" si="154"/>
        <v>Fora Periode Legal</v>
      </c>
      <c r="Q896" s="93" t="str">
        <f t="shared" si="155"/>
        <v>T4 - Fora Periode Legal</v>
      </c>
      <c r="R896" s="93" t="str">
        <f t="shared" si="125"/>
        <v>T4 - Import Total</v>
      </c>
      <c r="S896" s="110">
        <f t="shared" si="156"/>
        <v>0.10596187732803579</v>
      </c>
      <c r="T896" s="107">
        <f t="shared" si="157"/>
        <v>1</v>
      </c>
    </row>
    <row r="897" spans="3:20" x14ac:dyDescent="0.25">
      <c r="C897" s="95">
        <v>43769</v>
      </c>
      <c r="D897" s="95">
        <v>43801</v>
      </c>
      <c r="F897" s="90">
        <v>11840</v>
      </c>
      <c r="G897" s="90" t="s">
        <v>54</v>
      </c>
      <c r="H897" s="90" t="s">
        <v>1642</v>
      </c>
      <c r="I897" s="90">
        <v>41001612</v>
      </c>
      <c r="J897" s="90" t="s">
        <v>47</v>
      </c>
      <c r="K897" s="90">
        <v>295.55</v>
      </c>
      <c r="L897" s="104">
        <f t="shared" si="150"/>
        <v>12</v>
      </c>
      <c r="M897" s="105" t="str">
        <f t="shared" si="151"/>
        <v>T4</v>
      </c>
      <c r="N897" s="93">
        <f t="shared" si="152"/>
        <v>32</v>
      </c>
      <c r="O897" s="106">
        <f t="shared" si="153"/>
        <v>9457.6</v>
      </c>
      <c r="P897" s="93" t="str">
        <f t="shared" si="154"/>
        <v>Fora Periode Legal</v>
      </c>
      <c r="Q897" s="93" t="str">
        <f t="shared" si="155"/>
        <v>T4 - Fora Periode Legal</v>
      </c>
      <c r="R897" s="93" t="str">
        <f t="shared" si="125"/>
        <v>T4 - Import Total</v>
      </c>
      <c r="S897" s="110">
        <f t="shared" si="156"/>
        <v>7.5153513781971715E-2</v>
      </c>
      <c r="T897" s="107">
        <f t="shared" si="157"/>
        <v>1</v>
      </c>
    </row>
    <row r="898" spans="3:20" x14ac:dyDescent="0.25">
      <c r="C898" s="95">
        <v>43768</v>
      </c>
      <c r="D898" s="95">
        <v>43801</v>
      </c>
      <c r="F898" s="90">
        <v>11841</v>
      </c>
      <c r="G898" s="90" t="s">
        <v>78</v>
      </c>
      <c r="H898" s="90" t="s">
        <v>1643</v>
      </c>
      <c r="I898" s="90">
        <v>41006850</v>
      </c>
      <c r="J898" s="90" t="s">
        <v>25</v>
      </c>
      <c r="K898" s="90">
        <v>287.98</v>
      </c>
      <c r="L898" s="104">
        <f t="shared" si="150"/>
        <v>12</v>
      </c>
      <c r="M898" s="105" t="str">
        <f t="shared" si="151"/>
        <v>T4</v>
      </c>
      <c r="N898" s="93">
        <f t="shared" si="152"/>
        <v>33</v>
      </c>
      <c r="O898" s="106">
        <f t="shared" si="153"/>
        <v>9503.34</v>
      </c>
      <c r="P898" s="93" t="str">
        <f t="shared" si="154"/>
        <v>Fora Periode Legal</v>
      </c>
      <c r="Q898" s="93" t="str">
        <f t="shared" si="155"/>
        <v>T4 - Fora Periode Legal</v>
      </c>
      <c r="R898" s="93" t="str">
        <f t="shared" si="125"/>
        <v>T4 - Import Total</v>
      </c>
      <c r="S898" s="110">
        <f t="shared" si="156"/>
        <v>7.5516980382418705E-2</v>
      </c>
      <c r="T898" s="107">
        <f t="shared" si="157"/>
        <v>1</v>
      </c>
    </row>
    <row r="899" spans="3:20" x14ac:dyDescent="0.25">
      <c r="C899" s="95">
        <v>43768</v>
      </c>
      <c r="D899" s="95">
        <v>43801</v>
      </c>
      <c r="F899" s="90">
        <v>11842</v>
      </c>
      <c r="G899" s="90" t="s">
        <v>66</v>
      </c>
      <c r="H899" s="90" t="s">
        <v>1644</v>
      </c>
      <c r="I899" s="90">
        <v>40001750</v>
      </c>
      <c r="J899" s="90" t="s">
        <v>46</v>
      </c>
      <c r="K899" s="90">
        <v>44.8</v>
      </c>
      <c r="L899" s="104">
        <f t="shared" si="150"/>
        <v>12</v>
      </c>
      <c r="M899" s="105" t="str">
        <f t="shared" si="151"/>
        <v>T4</v>
      </c>
      <c r="N899" s="93">
        <f t="shared" si="152"/>
        <v>33</v>
      </c>
      <c r="O899" s="106">
        <f t="shared" si="153"/>
        <v>1478.3999999999999</v>
      </c>
      <c r="P899" s="93" t="str">
        <f t="shared" si="154"/>
        <v>Fora Periode Legal</v>
      </c>
      <c r="Q899" s="93" t="str">
        <f t="shared" si="155"/>
        <v>T4 - Fora Periode Legal</v>
      </c>
      <c r="R899" s="93" t="str">
        <f t="shared" si="125"/>
        <v>T4 - Import Total</v>
      </c>
      <c r="S899" s="110">
        <f t="shared" si="156"/>
        <v>1.1747901663769558E-2</v>
      </c>
      <c r="T899" s="107">
        <f t="shared" si="157"/>
        <v>1</v>
      </c>
    </row>
    <row r="900" spans="3:20" x14ac:dyDescent="0.25">
      <c r="C900" s="95">
        <v>43768</v>
      </c>
      <c r="D900" s="95">
        <v>43801</v>
      </c>
      <c r="F900" s="90">
        <v>11843</v>
      </c>
      <c r="G900" s="90" t="s">
        <v>199</v>
      </c>
      <c r="H900" s="90" t="s">
        <v>1645</v>
      </c>
      <c r="I900" s="90">
        <v>41000460</v>
      </c>
      <c r="J900" s="90" t="s">
        <v>200</v>
      </c>
      <c r="K900" s="90">
        <v>159.72</v>
      </c>
      <c r="L900" s="104">
        <f t="shared" si="150"/>
        <v>12</v>
      </c>
      <c r="M900" s="105" t="str">
        <f t="shared" si="151"/>
        <v>T4</v>
      </c>
      <c r="N900" s="93">
        <f t="shared" si="152"/>
        <v>33</v>
      </c>
      <c r="O900" s="106">
        <f t="shared" si="153"/>
        <v>5270.76</v>
      </c>
      <c r="P900" s="93" t="str">
        <f t="shared" si="154"/>
        <v>Fora Periode Legal</v>
      </c>
      <c r="Q900" s="93" t="str">
        <f t="shared" si="155"/>
        <v>T4 - Fora Periode Legal</v>
      </c>
      <c r="R900" s="93" t="str">
        <f t="shared" ref="R900:R962" si="158">CONCATENATE($M900," - Import Total")</f>
        <v>T4 - Import Total</v>
      </c>
      <c r="S900" s="110">
        <f t="shared" si="156"/>
        <v>4.1883367270921297E-2</v>
      </c>
      <c r="T900" s="107">
        <f t="shared" si="157"/>
        <v>1</v>
      </c>
    </row>
    <row r="901" spans="3:20" x14ac:dyDescent="0.25">
      <c r="C901" s="95">
        <v>43769</v>
      </c>
      <c r="D901" s="95">
        <v>43801</v>
      </c>
      <c r="F901" s="90">
        <v>11844</v>
      </c>
      <c r="G901" s="90" t="s">
        <v>65</v>
      </c>
      <c r="H901" s="90" t="s">
        <v>1646</v>
      </c>
      <c r="I901" s="90">
        <v>40001550</v>
      </c>
      <c r="J901" s="90" t="s">
        <v>21</v>
      </c>
      <c r="K901" s="90">
        <v>378.83</v>
      </c>
      <c r="L901" s="104">
        <f t="shared" si="150"/>
        <v>12</v>
      </c>
      <c r="M901" s="105" t="str">
        <f t="shared" si="151"/>
        <v>T4</v>
      </c>
      <c r="N901" s="93">
        <f t="shared" si="152"/>
        <v>32</v>
      </c>
      <c r="O901" s="106">
        <f t="shared" si="153"/>
        <v>12122.56</v>
      </c>
      <c r="P901" s="93" t="str">
        <f t="shared" si="154"/>
        <v>Fora Periode Legal</v>
      </c>
      <c r="Q901" s="93" t="str">
        <f t="shared" si="155"/>
        <v>T4 - Fora Periode Legal</v>
      </c>
      <c r="R901" s="93" t="str">
        <f t="shared" si="158"/>
        <v>T4 - Import Total</v>
      </c>
      <c r="S901" s="110">
        <f t="shared" si="156"/>
        <v>9.6330250807052431E-2</v>
      </c>
      <c r="T901" s="107">
        <f t="shared" si="157"/>
        <v>1</v>
      </c>
    </row>
    <row r="902" spans="3:20" x14ac:dyDescent="0.25">
      <c r="C902" s="95">
        <v>43769</v>
      </c>
      <c r="D902" s="95">
        <v>43801</v>
      </c>
      <c r="F902" s="90">
        <v>11845</v>
      </c>
      <c r="G902" s="90" t="s">
        <v>63</v>
      </c>
      <c r="H902" s="90" t="s">
        <v>1647</v>
      </c>
      <c r="I902" s="90">
        <v>41005300</v>
      </c>
      <c r="J902" s="90" t="s">
        <v>24</v>
      </c>
      <c r="K902" s="90">
        <v>216.05</v>
      </c>
      <c r="L902" s="104">
        <f t="shared" si="150"/>
        <v>12</v>
      </c>
      <c r="M902" s="105" t="str">
        <f t="shared" si="151"/>
        <v>T4</v>
      </c>
      <c r="N902" s="93">
        <f t="shared" si="152"/>
        <v>32</v>
      </c>
      <c r="O902" s="106">
        <f t="shared" si="153"/>
        <v>6913.6</v>
      </c>
      <c r="P902" s="93" t="str">
        <f t="shared" si="154"/>
        <v>Fora Periode Legal</v>
      </c>
      <c r="Q902" s="93" t="str">
        <f t="shared" si="155"/>
        <v>T4 - Fora Periode Legal</v>
      </c>
      <c r="R902" s="93" t="str">
        <f t="shared" si="158"/>
        <v>T4 - Import Total</v>
      </c>
      <c r="S902" s="110">
        <f t="shared" si="156"/>
        <v>5.4937968711199429E-2</v>
      </c>
      <c r="T902" s="107">
        <f t="shared" si="157"/>
        <v>1</v>
      </c>
    </row>
    <row r="903" spans="3:20" x14ac:dyDescent="0.25">
      <c r="C903" s="95">
        <v>43769</v>
      </c>
      <c r="D903" s="95">
        <v>43801</v>
      </c>
      <c r="F903" s="90">
        <v>11846</v>
      </c>
      <c r="G903" s="90" t="s">
        <v>1297</v>
      </c>
      <c r="H903" s="90" t="s">
        <v>1648</v>
      </c>
      <c r="I903" s="90">
        <v>40010011</v>
      </c>
      <c r="J903" s="90" t="s">
        <v>830</v>
      </c>
      <c r="K903" s="90">
        <v>2031.46</v>
      </c>
      <c r="L903" s="104">
        <f t="shared" si="150"/>
        <v>12</v>
      </c>
      <c r="M903" s="105" t="str">
        <f t="shared" si="151"/>
        <v>T4</v>
      </c>
      <c r="N903" s="93">
        <f t="shared" si="152"/>
        <v>32</v>
      </c>
      <c r="O903" s="106">
        <f t="shared" si="153"/>
        <v>65006.720000000001</v>
      </c>
      <c r="P903" s="93" t="str">
        <f t="shared" si="154"/>
        <v>Fora Periode Legal</v>
      </c>
      <c r="Q903" s="93" t="str">
        <f t="shared" si="155"/>
        <v>T4 - Fora Periode Legal</v>
      </c>
      <c r="R903" s="93" t="str">
        <f t="shared" si="158"/>
        <v>T4 - Import Total</v>
      </c>
      <c r="S903" s="110">
        <f t="shared" si="156"/>
        <v>0.5165669332008942</v>
      </c>
      <c r="T903" s="107">
        <f t="shared" si="157"/>
        <v>1</v>
      </c>
    </row>
    <row r="904" spans="3:20" x14ac:dyDescent="0.25">
      <c r="C904" s="95">
        <v>43767</v>
      </c>
      <c r="D904" s="95">
        <v>43801</v>
      </c>
      <c r="F904" s="90">
        <v>11847</v>
      </c>
      <c r="G904" s="90" t="s">
        <v>179</v>
      </c>
      <c r="H904" s="90" t="s">
        <v>1649</v>
      </c>
      <c r="I904" s="90">
        <v>40001070</v>
      </c>
      <c r="J904" s="90" t="s">
        <v>180</v>
      </c>
      <c r="K904" s="90">
        <v>236.5</v>
      </c>
      <c r="L904" s="104">
        <f t="shared" si="150"/>
        <v>12</v>
      </c>
      <c r="M904" s="105" t="str">
        <f t="shared" si="151"/>
        <v>T4</v>
      </c>
      <c r="N904" s="93">
        <f t="shared" si="152"/>
        <v>34</v>
      </c>
      <c r="O904" s="106">
        <f t="shared" si="153"/>
        <v>8041</v>
      </c>
      <c r="P904" s="93" t="str">
        <f t="shared" si="154"/>
        <v>Fora Periode Legal</v>
      </c>
      <c r="Q904" s="93" t="str">
        <f t="shared" si="155"/>
        <v>T4 - Fora Periode Legal</v>
      </c>
      <c r="R904" s="93" t="str">
        <f t="shared" si="158"/>
        <v>T4 - Import Total</v>
      </c>
      <c r="S904" s="110">
        <f t="shared" si="156"/>
        <v>6.3896697293270452E-2</v>
      </c>
      <c r="T904" s="107">
        <f t="shared" si="157"/>
        <v>1</v>
      </c>
    </row>
    <row r="905" spans="3:20" x14ac:dyDescent="0.25">
      <c r="C905" s="95">
        <v>43762</v>
      </c>
      <c r="D905" s="95">
        <v>43801</v>
      </c>
      <c r="F905" s="90">
        <v>11848</v>
      </c>
      <c r="G905" s="90" t="s">
        <v>1286</v>
      </c>
      <c r="H905" s="90" t="s">
        <v>1650</v>
      </c>
      <c r="I905" s="90">
        <v>40001900</v>
      </c>
      <c r="J905" s="90" t="s">
        <v>100</v>
      </c>
      <c r="K905" s="90">
        <v>967.62</v>
      </c>
      <c r="L905" s="104">
        <f t="shared" si="150"/>
        <v>12</v>
      </c>
      <c r="M905" s="105" t="str">
        <f t="shared" si="151"/>
        <v>T4</v>
      </c>
      <c r="N905" s="93">
        <f t="shared" si="152"/>
        <v>39</v>
      </c>
      <c r="O905" s="106">
        <f t="shared" si="153"/>
        <v>37737.18</v>
      </c>
      <c r="P905" s="93" t="str">
        <f t="shared" si="154"/>
        <v>Fora Periode Legal</v>
      </c>
      <c r="Q905" s="93" t="str">
        <f t="shared" si="155"/>
        <v>T4 - Fora Periode Legal</v>
      </c>
      <c r="R905" s="93" t="str">
        <f t="shared" si="158"/>
        <v>T4 - Import Total</v>
      </c>
      <c r="S905" s="110">
        <f t="shared" si="156"/>
        <v>0.29987329525701523</v>
      </c>
      <c r="T905" s="107">
        <f t="shared" si="157"/>
        <v>1</v>
      </c>
    </row>
    <row r="906" spans="3:20" x14ac:dyDescent="0.25">
      <c r="C906" s="95">
        <v>43769</v>
      </c>
      <c r="D906" s="95">
        <v>43801</v>
      </c>
      <c r="F906" s="90">
        <v>11849</v>
      </c>
      <c r="G906" s="90" t="s">
        <v>110</v>
      </c>
      <c r="H906" s="90" t="s">
        <v>1651</v>
      </c>
      <c r="I906" s="90">
        <v>41007555</v>
      </c>
      <c r="J906" s="90" t="s">
        <v>111</v>
      </c>
      <c r="K906" s="90">
        <v>598.96</v>
      </c>
      <c r="L906" s="104">
        <f t="shared" si="150"/>
        <v>12</v>
      </c>
      <c r="M906" s="105" t="str">
        <f t="shared" si="151"/>
        <v>T4</v>
      </c>
      <c r="N906" s="93">
        <f t="shared" si="152"/>
        <v>32</v>
      </c>
      <c r="O906" s="106">
        <f t="shared" si="153"/>
        <v>19166.72</v>
      </c>
      <c r="P906" s="93" t="str">
        <f t="shared" si="154"/>
        <v>Fora Periode Legal</v>
      </c>
      <c r="Q906" s="93" t="str">
        <f t="shared" si="155"/>
        <v>T4 - Fora Periode Legal</v>
      </c>
      <c r="R906" s="93" t="str">
        <f t="shared" si="158"/>
        <v>T4 - Import Total</v>
      </c>
      <c r="S906" s="110">
        <f t="shared" si="156"/>
        <v>0.15230569654829904</v>
      </c>
      <c r="T906" s="107">
        <f t="shared" si="157"/>
        <v>1</v>
      </c>
    </row>
    <row r="907" spans="3:20" x14ac:dyDescent="0.25">
      <c r="C907" s="95">
        <v>43769</v>
      </c>
      <c r="D907" s="95">
        <v>43801</v>
      </c>
      <c r="F907" s="90">
        <v>11850</v>
      </c>
      <c r="G907" s="90" t="s">
        <v>83</v>
      </c>
      <c r="H907" s="90" t="s">
        <v>1652</v>
      </c>
      <c r="I907" s="90">
        <v>41008600</v>
      </c>
      <c r="J907" s="90" t="s">
        <v>29</v>
      </c>
      <c r="K907" s="90">
        <v>863.88</v>
      </c>
      <c r="L907" s="104">
        <f t="shared" si="150"/>
        <v>12</v>
      </c>
      <c r="M907" s="105" t="str">
        <f t="shared" si="151"/>
        <v>T4</v>
      </c>
      <c r="N907" s="93">
        <f t="shared" si="152"/>
        <v>32</v>
      </c>
      <c r="O907" s="106">
        <f t="shared" si="153"/>
        <v>27644.16</v>
      </c>
      <c r="P907" s="93" t="str">
        <f t="shared" si="154"/>
        <v>Fora Periode Legal</v>
      </c>
      <c r="Q907" s="93" t="str">
        <f t="shared" si="155"/>
        <v>T4 - Fora Periode Legal</v>
      </c>
      <c r="R907" s="93" t="str">
        <f t="shared" si="158"/>
        <v>T4 - Import Total</v>
      </c>
      <c r="S907" s="110">
        <f t="shared" si="156"/>
        <v>0.21967050409734301</v>
      </c>
      <c r="T907" s="107">
        <f t="shared" si="157"/>
        <v>1</v>
      </c>
    </row>
    <row r="908" spans="3:20" x14ac:dyDescent="0.25">
      <c r="C908" s="95">
        <v>43769</v>
      </c>
      <c r="D908" s="95">
        <v>43801</v>
      </c>
      <c r="F908" s="90">
        <v>11851</v>
      </c>
      <c r="G908" s="90" t="s">
        <v>1653</v>
      </c>
      <c r="H908" s="90" t="s">
        <v>1654</v>
      </c>
      <c r="I908" s="90">
        <v>40001066</v>
      </c>
      <c r="J908" s="90" t="s">
        <v>1655</v>
      </c>
      <c r="K908" s="90">
        <v>4200.76</v>
      </c>
      <c r="L908" s="104">
        <f t="shared" si="150"/>
        <v>12</v>
      </c>
      <c r="M908" s="105" t="str">
        <f t="shared" si="151"/>
        <v>T4</v>
      </c>
      <c r="N908" s="93">
        <f t="shared" si="152"/>
        <v>32</v>
      </c>
      <c r="O908" s="106">
        <f t="shared" si="153"/>
        <v>134424.32000000001</v>
      </c>
      <c r="P908" s="93" t="str">
        <f t="shared" si="154"/>
        <v>Fora Periode Legal</v>
      </c>
      <c r="Q908" s="93" t="str">
        <f t="shared" si="155"/>
        <v>T4 - Fora Periode Legal</v>
      </c>
      <c r="R908" s="93" t="str">
        <f t="shared" si="158"/>
        <v>T4 - Import Total</v>
      </c>
      <c r="S908" s="110">
        <f t="shared" si="156"/>
        <v>1.0681843158678921</v>
      </c>
      <c r="T908" s="107">
        <f t="shared" si="157"/>
        <v>1</v>
      </c>
    </row>
    <row r="909" spans="3:20" x14ac:dyDescent="0.25">
      <c r="C909" s="95">
        <v>43769</v>
      </c>
      <c r="D909" s="95">
        <v>43801</v>
      </c>
      <c r="F909" s="90">
        <v>11852</v>
      </c>
      <c r="G909" s="90" t="s">
        <v>79</v>
      </c>
      <c r="H909" s="90" t="s">
        <v>1656</v>
      </c>
      <c r="I909" s="90">
        <v>41002557</v>
      </c>
      <c r="J909" s="90" t="s">
        <v>34</v>
      </c>
      <c r="K909" s="90">
        <v>261.17</v>
      </c>
      <c r="L909" s="104">
        <f t="shared" si="150"/>
        <v>12</v>
      </c>
      <c r="M909" s="105" t="str">
        <f t="shared" si="151"/>
        <v>T4</v>
      </c>
      <c r="N909" s="93">
        <f t="shared" si="152"/>
        <v>32</v>
      </c>
      <c r="O909" s="106">
        <f t="shared" si="153"/>
        <v>8357.44</v>
      </c>
      <c r="P909" s="93" t="str">
        <f t="shared" si="154"/>
        <v>Fora Periode Legal</v>
      </c>
      <c r="Q909" s="93" t="str">
        <f t="shared" si="155"/>
        <v>T4 - Fora Periode Legal</v>
      </c>
      <c r="R909" s="93" t="str">
        <f t="shared" si="158"/>
        <v>T4 - Import Total</v>
      </c>
      <c r="S909" s="110">
        <f t="shared" si="156"/>
        <v>6.6411244102309433E-2</v>
      </c>
      <c r="T909" s="107">
        <f t="shared" si="157"/>
        <v>1</v>
      </c>
    </row>
    <row r="910" spans="3:20" x14ac:dyDescent="0.25">
      <c r="C910" s="95">
        <v>43769</v>
      </c>
      <c r="D910" s="95">
        <v>43801</v>
      </c>
      <c r="F910" s="90">
        <v>11853</v>
      </c>
      <c r="G910" s="90" t="s">
        <v>98</v>
      </c>
      <c r="H910" s="90" t="s">
        <v>1657</v>
      </c>
      <c r="I910" s="90">
        <v>40000308</v>
      </c>
      <c r="J910" s="90" t="s">
        <v>95</v>
      </c>
      <c r="K910" s="90">
        <v>6505.4</v>
      </c>
      <c r="L910" s="104">
        <f t="shared" si="150"/>
        <v>12</v>
      </c>
      <c r="M910" s="105" t="str">
        <f t="shared" si="151"/>
        <v>T4</v>
      </c>
      <c r="N910" s="93">
        <f t="shared" si="152"/>
        <v>32</v>
      </c>
      <c r="O910" s="106">
        <f t="shared" si="153"/>
        <v>208172.79999999999</v>
      </c>
      <c r="P910" s="93" t="str">
        <f t="shared" si="154"/>
        <v>Fora Periode Legal</v>
      </c>
      <c r="Q910" s="93" t="str">
        <f t="shared" si="155"/>
        <v>T4 - Fora Periode Legal</v>
      </c>
      <c r="R910" s="93" t="str">
        <f t="shared" si="158"/>
        <v>T4 - Import Total</v>
      </c>
      <c r="S910" s="110">
        <f t="shared" si="156"/>
        <v>1.6542164390365042</v>
      </c>
      <c r="T910" s="107">
        <f t="shared" si="157"/>
        <v>1</v>
      </c>
    </row>
    <row r="911" spans="3:20" x14ac:dyDescent="0.25">
      <c r="C911" s="95">
        <v>43769</v>
      </c>
      <c r="D911" s="95">
        <v>43801</v>
      </c>
      <c r="F911" s="90">
        <v>11854</v>
      </c>
      <c r="G911" s="90" t="s">
        <v>71</v>
      </c>
      <c r="H911" s="90" t="s">
        <v>1658</v>
      </c>
      <c r="I911" s="90">
        <v>41001247</v>
      </c>
      <c r="J911" s="90" t="s">
        <v>18</v>
      </c>
      <c r="K911" s="90">
        <v>530</v>
      </c>
      <c r="L911" s="104">
        <f t="shared" si="150"/>
        <v>12</v>
      </c>
      <c r="M911" s="105" t="str">
        <f t="shared" si="151"/>
        <v>T4</v>
      </c>
      <c r="N911" s="93">
        <f t="shared" si="152"/>
        <v>32</v>
      </c>
      <c r="O911" s="106">
        <f t="shared" si="153"/>
        <v>16960</v>
      </c>
      <c r="P911" s="93" t="str">
        <f t="shared" si="154"/>
        <v>Fora Periode Legal</v>
      </c>
      <c r="Q911" s="93" t="str">
        <f t="shared" si="155"/>
        <v>T4 - Fora Periode Legal</v>
      </c>
      <c r="R911" s="93" t="str">
        <f t="shared" si="158"/>
        <v>T4 - Import Total</v>
      </c>
      <c r="S911" s="110">
        <f t="shared" si="156"/>
        <v>0.13477030047181529</v>
      </c>
      <c r="T911" s="107">
        <f t="shared" si="157"/>
        <v>1</v>
      </c>
    </row>
    <row r="912" spans="3:20" x14ac:dyDescent="0.25">
      <c r="C912" s="95">
        <v>43754</v>
      </c>
      <c r="D912" s="95">
        <v>43801</v>
      </c>
      <c r="F912" s="90">
        <v>11855</v>
      </c>
      <c r="G912" s="90" t="s">
        <v>1250</v>
      </c>
      <c r="H912" s="90" t="s">
        <v>1659</v>
      </c>
      <c r="I912" s="90">
        <v>40002926</v>
      </c>
      <c r="J912" s="90" t="s">
        <v>801</v>
      </c>
      <c r="K912" s="90">
        <v>73.67</v>
      </c>
      <c r="L912" s="104">
        <f t="shared" si="150"/>
        <v>12</v>
      </c>
      <c r="M912" s="105" t="str">
        <f t="shared" si="151"/>
        <v>T4</v>
      </c>
      <c r="N912" s="93">
        <f t="shared" si="152"/>
        <v>47</v>
      </c>
      <c r="O912" s="106">
        <f t="shared" si="153"/>
        <v>3462.4900000000002</v>
      </c>
      <c r="P912" s="93" t="str">
        <f t="shared" si="154"/>
        <v>Fora Periode Legal</v>
      </c>
      <c r="Q912" s="93" t="str">
        <f t="shared" si="155"/>
        <v>T4 - Fora Periode Legal</v>
      </c>
      <c r="R912" s="93" t="str">
        <f t="shared" si="158"/>
        <v>T4 - Import Total</v>
      </c>
      <c r="S912" s="110">
        <f t="shared" si="156"/>
        <v>2.7514199155699044E-2</v>
      </c>
      <c r="T912" s="107">
        <f t="shared" si="157"/>
        <v>1</v>
      </c>
    </row>
    <row r="913" spans="3:20" x14ac:dyDescent="0.25">
      <c r="C913" s="95">
        <v>43763</v>
      </c>
      <c r="D913" s="95">
        <v>43801</v>
      </c>
      <c r="F913" s="90">
        <v>11856</v>
      </c>
      <c r="G913" s="90" t="s">
        <v>1216</v>
      </c>
      <c r="H913" s="90" t="s">
        <v>1660</v>
      </c>
      <c r="I913" s="90">
        <v>41005945</v>
      </c>
      <c r="J913" s="90" t="s">
        <v>1218</v>
      </c>
      <c r="K913" s="90">
        <v>258.94</v>
      </c>
      <c r="L913" s="104">
        <f t="shared" si="150"/>
        <v>12</v>
      </c>
      <c r="M913" s="105" t="str">
        <f t="shared" si="151"/>
        <v>T4</v>
      </c>
      <c r="N913" s="93">
        <f t="shared" si="152"/>
        <v>38</v>
      </c>
      <c r="O913" s="106">
        <f t="shared" si="153"/>
        <v>9839.7199999999993</v>
      </c>
      <c r="P913" s="93" t="str">
        <f t="shared" si="154"/>
        <v>Fora Periode Legal</v>
      </c>
      <c r="Q913" s="93" t="str">
        <f t="shared" si="155"/>
        <v>T4 - Fora Periode Legal</v>
      </c>
      <c r="R913" s="93" t="str">
        <f t="shared" si="158"/>
        <v>T4 - Import Total</v>
      </c>
      <c r="S913" s="110">
        <f t="shared" si="156"/>
        <v>7.8189977650856751E-2</v>
      </c>
      <c r="T913" s="107">
        <f t="shared" si="157"/>
        <v>1</v>
      </c>
    </row>
    <row r="914" spans="3:20" x14ac:dyDescent="0.25">
      <c r="C914" s="95">
        <v>43739</v>
      </c>
      <c r="D914" s="95">
        <v>43801</v>
      </c>
      <c r="F914" s="90">
        <v>11857</v>
      </c>
      <c r="G914" s="90" t="s">
        <v>76</v>
      </c>
      <c r="H914" s="90" t="s">
        <v>1661</v>
      </c>
      <c r="I914" s="90">
        <v>40002950</v>
      </c>
      <c r="J914" s="90" t="s">
        <v>22</v>
      </c>
      <c r="K914" s="90">
        <v>874.83</v>
      </c>
      <c r="L914" s="104">
        <f t="shared" si="150"/>
        <v>12</v>
      </c>
      <c r="M914" s="105" t="str">
        <f t="shared" si="151"/>
        <v>T4</v>
      </c>
      <c r="N914" s="93">
        <f t="shared" si="152"/>
        <v>62</v>
      </c>
      <c r="O914" s="106">
        <f t="shared" si="153"/>
        <v>54239.46</v>
      </c>
      <c r="P914" s="93" t="str">
        <f t="shared" si="154"/>
        <v>Fora Periode Legal</v>
      </c>
      <c r="Q914" s="93" t="str">
        <f t="shared" si="155"/>
        <v>T4 - Fora Periode Legal</v>
      </c>
      <c r="R914" s="93" t="str">
        <f t="shared" si="158"/>
        <v>T4 - Import Total</v>
      </c>
      <c r="S914" s="110">
        <f t="shared" si="156"/>
        <v>0.43100638688850279</v>
      </c>
      <c r="T914" s="107">
        <f t="shared" si="157"/>
        <v>1</v>
      </c>
    </row>
    <row r="915" spans="3:20" x14ac:dyDescent="0.25">
      <c r="C915" s="95">
        <v>43770</v>
      </c>
      <c r="D915" s="95">
        <v>43801</v>
      </c>
      <c r="F915" s="90">
        <v>11858</v>
      </c>
      <c r="G915" s="90" t="s">
        <v>1116</v>
      </c>
      <c r="H915" s="90" t="s">
        <v>1662</v>
      </c>
      <c r="I915" s="90">
        <v>41002565</v>
      </c>
      <c r="J915" s="90" t="s">
        <v>809</v>
      </c>
      <c r="K915" s="90">
        <v>49</v>
      </c>
      <c r="L915" s="104">
        <f t="shared" si="150"/>
        <v>12</v>
      </c>
      <c r="M915" s="105" t="str">
        <f t="shared" si="151"/>
        <v>T4</v>
      </c>
      <c r="N915" s="93">
        <f t="shared" si="152"/>
        <v>31</v>
      </c>
      <c r="O915" s="106">
        <f t="shared" si="153"/>
        <v>1519</v>
      </c>
      <c r="P915" s="93" t="str">
        <f t="shared" si="154"/>
        <v>Fora Periode Legal</v>
      </c>
      <c r="Q915" s="93" t="str">
        <f t="shared" si="155"/>
        <v>T4 - Fora Periode Legal</v>
      </c>
      <c r="R915" s="93" t="str">
        <f t="shared" si="158"/>
        <v>T4 - Import Total</v>
      </c>
      <c r="S915" s="110">
        <f t="shared" si="156"/>
        <v>1.207052396324808E-2</v>
      </c>
      <c r="T915" s="107">
        <f t="shared" si="157"/>
        <v>1</v>
      </c>
    </row>
    <row r="916" spans="3:20" x14ac:dyDescent="0.25">
      <c r="C916" s="95">
        <v>43768</v>
      </c>
      <c r="D916" s="95">
        <v>43801</v>
      </c>
      <c r="F916" s="90">
        <v>11859</v>
      </c>
      <c r="G916" s="90" t="s">
        <v>110</v>
      </c>
      <c r="H916" s="90" t="s">
        <v>1663</v>
      </c>
      <c r="I916" s="90">
        <v>41007555</v>
      </c>
      <c r="J916" s="90" t="s">
        <v>111</v>
      </c>
      <c r="K916" s="90">
        <v>998.25</v>
      </c>
      <c r="L916" s="104">
        <f t="shared" si="150"/>
        <v>12</v>
      </c>
      <c r="M916" s="105" t="str">
        <f t="shared" si="151"/>
        <v>T4</v>
      </c>
      <c r="N916" s="93">
        <f t="shared" si="152"/>
        <v>33</v>
      </c>
      <c r="O916" s="106">
        <f t="shared" si="153"/>
        <v>32942.25</v>
      </c>
      <c r="P916" s="93" t="str">
        <f t="shared" si="154"/>
        <v>Fora Periode Legal</v>
      </c>
      <c r="Q916" s="93" t="str">
        <f t="shared" si="155"/>
        <v>T4 - Fora Periode Legal</v>
      </c>
      <c r="R916" s="93" t="str">
        <f t="shared" si="158"/>
        <v>T4 - Import Total</v>
      </c>
      <c r="S916" s="110">
        <f t="shared" si="156"/>
        <v>0.26177104544325808</v>
      </c>
      <c r="T916" s="107">
        <f t="shared" si="157"/>
        <v>1</v>
      </c>
    </row>
    <row r="917" spans="3:20" x14ac:dyDescent="0.25">
      <c r="C917" s="95">
        <v>43769</v>
      </c>
      <c r="D917" s="95">
        <v>43801</v>
      </c>
      <c r="F917" s="90">
        <v>11860</v>
      </c>
      <c r="G917" s="90" t="s">
        <v>1523</v>
      </c>
      <c r="H917" s="90" t="s">
        <v>1664</v>
      </c>
      <c r="I917" s="90">
        <v>41007400</v>
      </c>
      <c r="J917" s="90" t="s">
        <v>1525</v>
      </c>
      <c r="K917" s="90">
        <v>288.2</v>
      </c>
      <c r="L917" s="104">
        <f t="shared" si="150"/>
        <v>12</v>
      </c>
      <c r="M917" s="105" t="str">
        <f t="shared" si="151"/>
        <v>T4</v>
      </c>
      <c r="N917" s="93">
        <f t="shared" si="152"/>
        <v>32</v>
      </c>
      <c r="O917" s="106">
        <f t="shared" si="153"/>
        <v>9222.4</v>
      </c>
      <c r="P917" s="93" t="str">
        <f t="shared" si="154"/>
        <v>Fora Periode Legal</v>
      </c>
      <c r="Q917" s="93" t="str">
        <f t="shared" si="155"/>
        <v>T4 - Fora Periode Legal</v>
      </c>
      <c r="R917" s="93" t="str">
        <f t="shared" si="158"/>
        <v>T4 - Import Total</v>
      </c>
      <c r="S917" s="110">
        <f t="shared" si="156"/>
        <v>7.3284529426372008E-2</v>
      </c>
      <c r="T917" s="107">
        <f t="shared" si="157"/>
        <v>1</v>
      </c>
    </row>
    <row r="918" spans="3:20" x14ac:dyDescent="0.25">
      <c r="C918" s="95">
        <v>43768</v>
      </c>
      <c r="D918" s="95">
        <v>43801</v>
      </c>
      <c r="F918" s="90">
        <v>11861</v>
      </c>
      <c r="G918" s="90" t="s">
        <v>89</v>
      </c>
      <c r="H918" s="90" t="s">
        <v>1665</v>
      </c>
      <c r="I918" s="90">
        <v>40002150</v>
      </c>
      <c r="J918" s="90" t="s">
        <v>90</v>
      </c>
      <c r="K918" s="90">
        <v>1038.9100000000001</v>
      </c>
      <c r="L918" s="104">
        <f t="shared" si="150"/>
        <v>12</v>
      </c>
      <c r="M918" s="105" t="str">
        <f t="shared" si="151"/>
        <v>T4</v>
      </c>
      <c r="N918" s="93">
        <f t="shared" si="152"/>
        <v>33</v>
      </c>
      <c r="O918" s="106">
        <f t="shared" si="153"/>
        <v>34284.030000000006</v>
      </c>
      <c r="P918" s="93" t="str">
        <f t="shared" si="154"/>
        <v>Fora Periode Legal</v>
      </c>
      <c r="Q918" s="93" t="str">
        <f t="shared" si="155"/>
        <v>T4 - Fora Periode Legal</v>
      </c>
      <c r="R918" s="93" t="str">
        <f t="shared" si="158"/>
        <v>T4 - Import Total</v>
      </c>
      <c r="S918" s="110">
        <f t="shared" si="156"/>
        <v>0.27243331512292041</v>
      </c>
      <c r="T918" s="107">
        <f t="shared" si="157"/>
        <v>1</v>
      </c>
    </row>
    <row r="919" spans="3:20" x14ac:dyDescent="0.25">
      <c r="C919" s="95">
        <v>43761</v>
      </c>
      <c r="D919" s="95">
        <v>43801</v>
      </c>
      <c r="F919" s="90">
        <v>11862</v>
      </c>
      <c r="G919" s="90" t="s">
        <v>1666</v>
      </c>
      <c r="H919" s="90" t="s">
        <v>1667</v>
      </c>
      <c r="I919" s="90">
        <v>40002090</v>
      </c>
      <c r="J919" s="90" t="s">
        <v>1668</v>
      </c>
      <c r="K919" s="90">
        <v>15.63</v>
      </c>
      <c r="L919" s="104">
        <f t="shared" si="150"/>
        <v>12</v>
      </c>
      <c r="M919" s="105" t="str">
        <f t="shared" si="151"/>
        <v>T4</v>
      </c>
      <c r="N919" s="93">
        <f t="shared" si="152"/>
        <v>40</v>
      </c>
      <c r="O919" s="106">
        <f t="shared" si="153"/>
        <v>625.20000000000005</v>
      </c>
      <c r="P919" s="93" t="str">
        <f t="shared" si="154"/>
        <v>Fora Periode Legal</v>
      </c>
      <c r="Q919" s="93" t="str">
        <f t="shared" si="155"/>
        <v>T4 - Fora Periode Legal</v>
      </c>
      <c r="R919" s="93" t="str">
        <f t="shared" si="158"/>
        <v>T4 - Import Total</v>
      </c>
      <c r="S919" s="110">
        <f t="shared" si="156"/>
        <v>4.9680655574869653E-3</v>
      </c>
      <c r="T919" s="107">
        <f t="shared" si="157"/>
        <v>1</v>
      </c>
    </row>
    <row r="920" spans="3:20" x14ac:dyDescent="0.25">
      <c r="C920" s="95">
        <v>43760</v>
      </c>
      <c r="D920" s="95">
        <v>43801</v>
      </c>
      <c r="F920" s="90">
        <v>11863</v>
      </c>
      <c r="G920" s="90" t="s">
        <v>208</v>
      </c>
      <c r="H920" s="90" t="s">
        <v>1669</v>
      </c>
      <c r="I920" s="90">
        <v>41002865</v>
      </c>
      <c r="J920" s="90" t="s">
        <v>209</v>
      </c>
      <c r="K920" s="90">
        <v>1382.2</v>
      </c>
      <c r="L920" s="104">
        <f t="shared" si="150"/>
        <v>12</v>
      </c>
      <c r="M920" s="105" t="str">
        <f t="shared" si="151"/>
        <v>T4</v>
      </c>
      <c r="N920" s="93">
        <f t="shared" si="152"/>
        <v>41</v>
      </c>
      <c r="O920" s="106">
        <f t="shared" si="153"/>
        <v>56670.200000000004</v>
      </c>
      <c r="P920" s="93" t="str">
        <f t="shared" si="154"/>
        <v>Fora Periode Legal</v>
      </c>
      <c r="Q920" s="93" t="str">
        <f t="shared" si="155"/>
        <v>T4 - Fora Periode Legal</v>
      </c>
      <c r="R920" s="93" t="str">
        <f t="shared" si="158"/>
        <v>T4 - Import Total</v>
      </c>
      <c r="S920" s="110">
        <f t="shared" si="156"/>
        <v>0.45032192699279877</v>
      </c>
      <c r="T920" s="107">
        <f t="shared" si="157"/>
        <v>1</v>
      </c>
    </row>
    <row r="921" spans="3:20" x14ac:dyDescent="0.25">
      <c r="C921" s="95">
        <v>43760</v>
      </c>
      <c r="D921" s="95">
        <v>43801</v>
      </c>
      <c r="F921" s="90">
        <v>11864</v>
      </c>
      <c r="G921" s="90" t="s">
        <v>208</v>
      </c>
      <c r="H921" s="90" t="s">
        <v>1670</v>
      </c>
      <c r="I921" s="90">
        <v>41002865</v>
      </c>
      <c r="J921" s="90" t="s">
        <v>209</v>
      </c>
      <c r="K921" s="90">
        <v>658.74</v>
      </c>
      <c r="L921" s="104">
        <f t="shared" si="150"/>
        <v>12</v>
      </c>
      <c r="M921" s="105" t="str">
        <f t="shared" si="151"/>
        <v>T4</v>
      </c>
      <c r="N921" s="93">
        <f t="shared" si="152"/>
        <v>41</v>
      </c>
      <c r="O921" s="106">
        <f t="shared" si="153"/>
        <v>27008.34</v>
      </c>
      <c r="P921" s="93" t="str">
        <f t="shared" si="154"/>
        <v>Fora Periode Legal</v>
      </c>
      <c r="Q921" s="93" t="str">
        <f t="shared" si="155"/>
        <v>T4 - Fora Periode Legal</v>
      </c>
      <c r="R921" s="93" t="str">
        <f t="shared" si="158"/>
        <v>T4 - Import Total</v>
      </c>
      <c r="S921" s="110">
        <f t="shared" si="156"/>
        <v>0.21461804817482005</v>
      </c>
      <c r="T921" s="107">
        <f t="shared" si="157"/>
        <v>1</v>
      </c>
    </row>
    <row r="922" spans="3:20" x14ac:dyDescent="0.25">
      <c r="C922" s="95">
        <v>43760</v>
      </c>
      <c r="D922" s="95">
        <v>43801</v>
      </c>
      <c r="F922" s="90">
        <v>11865</v>
      </c>
      <c r="G922" s="90" t="s">
        <v>208</v>
      </c>
      <c r="H922" s="90" t="s">
        <v>1671</v>
      </c>
      <c r="I922" s="90">
        <v>41002865</v>
      </c>
      <c r="J922" s="90" t="s">
        <v>209</v>
      </c>
      <c r="K922" s="90">
        <v>62.92</v>
      </c>
      <c r="L922" s="104">
        <f t="shared" si="150"/>
        <v>12</v>
      </c>
      <c r="M922" s="105" t="str">
        <f t="shared" si="151"/>
        <v>T4</v>
      </c>
      <c r="N922" s="93">
        <f t="shared" si="152"/>
        <v>41</v>
      </c>
      <c r="O922" s="106">
        <f t="shared" si="153"/>
        <v>2579.7200000000003</v>
      </c>
      <c r="P922" s="93" t="str">
        <f t="shared" si="154"/>
        <v>Fora Periode Legal</v>
      </c>
      <c r="Q922" s="93" t="str">
        <f t="shared" si="155"/>
        <v>T4 - Fora Periode Legal</v>
      </c>
      <c r="R922" s="93" t="str">
        <f t="shared" si="158"/>
        <v>T4 - Import Total</v>
      </c>
      <c r="S922" s="110">
        <f t="shared" si="156"/>
        <v>2.0499389123416943E-2</v>
      </c>
      <c r="T922" s="107">
        <f t="shared" si="157"/>
        <v>1</v>
      </c>
    </row>
    <row r="923" spans="3:20" x14ac:dyDescent="0.25">
      <c r="C923" s="95">
        <v>43760</v>
      </c>
      <c r="D923" s="95">
        <v>43801</v>
      </c>
      <c r="F923" s="90">
        <v>11866</v>
      </c>
      <c r="G923" s="90" t="s">
        <v>78</v>
      </c>
      <c r="H923" s="90" t="s">
        <v>1672</v>
      </c>
      <c r="I923" s="90">
        <v>41006850</v>
      </c>
      <c r="J923" s="90" t="s">
        <v>25</v>
      </c>
      <c r="K923" s="90">
        <v>392.66</v>
      </c>
      <c r="L923" s="104">
        <f t="shared" si="150"/>
        <v>12</v>
      </c>
      <c r="M923" s="105" t="str">
        <f t="shared" si="151"/>
        <v>T4</v>
      </c>
      <c r="N923" s="93">
        <f t="shared" si="152"/>
        <v>41</v>
      </c>
      <c r="O923" s="106">
        <f t="shared" si="153"/>
        <v>16099.060000000001</v>
      </c>
      <c r="P923" s="93" t="str">
        <f t="shared" si="154"/>
        <v>Fora Periode Legal</v>
      </c>
      <c r="Q923" s="93" t="str">
        <f t="shared" si="155"/>
        <v>T4 - Fora Periode Legal</v>
      </c>
      <c r="R923" s="93" t="str">
        <f t="shared" si="158"/>
        <v>T4 - Import Total</v>
      </c>
      <c r="S923" s="110">
        <f t="shared" si="156"/>
        <v>0.12792895952321831</v>
      </c>
      <c r="T923" s="107">
        <f t="shared" si="157"/>
        <v>1</v>
      </c>
    </row>
    <row r="924" spans="3:20" x14ac:dyDescent="0.25">
      <c r="C924" s="95">
        <v>43760</v>
      </c>
      <c r="D924" s="95">
        <v>43801</v>
      </c>
      <c r="F924" s="90">
        <v>11867</v>
      </c>
      <c r="G924" s="90" t="s">
        <v>148</v>
      </c>
      <c r="H924" s="90" t="s">
        <v>1673</v>
      </c>
      <c r="I924" s="90">
        <v>40002390</v>
      </c>
      <c r="J924" s="90" t="s">
        <v>149</v>
      </c>
      <c r="K924" s="90">
        <v>139.93</v>
      </c>
      <c r="L924" s="104">
        <f t="shared" si="150"/>
        <v>12</v>
      </c>
      <c r="M924" s="105" t="str">
        <f t="shared" si="151"/>
        <v>T4</v>
      </c>
      <c r="N924" s="93">
        <f t="shared" si="152"/>
        <v>41</v>
      </c>
      <c r="O924" s="106">
        <f t="shared" si="153"/>
        <v>5737.13</v>
      </c>
      <c r="P924" s="93" t="str">
        <f t="shared" si="154"/>
        <v>Fora Periode Legal</v>
      </c>
      <c r="Q924" s="93" t="str">
        <f t="shared" si="155"/>
        <v>T4 - Fora Periode Legal</v>
      </c>
      <c r="R924" s="93" t="str">
        <f t="shared" si="158"/>
        <v>T4 - Import Total</v>
      </c>
      <c r="S924" s="110">
        <f t="shared" si="156"/>
        <v>4.5589312143034535E-2</v>
      </c>
      <c r="T924" s="107">
        <f t="shared" si="157"/>
        <v>1</v>
      </c>
    </row>
    <row r="925" spans="3:20" x14ac:dyDescent="0.25">
      <c r="C925" s="95">
        <v>43768</v>
      </c>
      <c r="D925" s="95">
        <v>43801</v>
      </c>
      <c r="F925" s="90">
        <v>11868</v>
      </c>
      <c r="G925" s="90" t="s">
        <v>321</v>
      </c>
      <c r="H925" s="90" t="s">
        <v>1674</v>
      </c>
      <c r="I925" s="90">
        <v>41001242</v>
      </c>
      <c r="J925" s="90" t="s">
        <v>228</v>
      </c>
      <c r="K925" s="90">
        <v>126.51</v>
      </c>
      <c r="L925" s="104">
        <f t="shared" si="150"/>
        <v>12</v>
      </c>
      <c r="M925" s="105" t="str">
        <f t="shared" si="151"/>
        <v>T4</v>
      </c>
      <c r="N925" s="93">
        <f t="shared" si="152"/>
        <v>33</v>
      </c>
      <c r="O925" s="106">
        <f t="shared" si="153"/>
        <v>4174.83</v>
      </c>
      <c r="P925" s="93" t="str">
        <f t="shared" si="154"/>
        <v>Fora Periode Legal</v>
      </c>
      <c r="Q925" s="93" t="str">
        <f t="shared" si="155"/>
        <v>T4 - Fora Periode Legal</v>
      </c>
      <c r="R925" s="93" t="str">
        <f t="shared" si="158"/>
        <v>T4 - Import Total</v>
      </c>
      <c r="S925" s="110">
        <f t="shared" si="156"/>
        <v>3.3174710702756405E-2</v>
      </c>
      <c r="T925" s="107">
        <f t="shared" si="157"/>
        <v>1</v>
      </c>
    </row>
    <row r="926" spans="3:20" x14ac:dyDescent="0.25">
      <c r="C926" s="95">
        <v>43762</v>
      </c>
      <c r="D926" s="95">
        <v>43801</v>
      </c>
      <c r="F926" s="90">
        <v>11869</v>
      </c>
      <c r="G926" s="90" t="s">
        <v>1675</v>
      </c>
      <c r="H926" s="90" t="s">
        <v>1676</v>
      </c>
      <c r="I926" s="90">
        <v>41002563</v>
      </c>
      <c r="J926" s="90" t="s">
        <v>1677</v>
      </c>
      <c r="K926" s="90">
        <v>880</v>
      </c>
      <c r="L926" s="104">
        <f t="shared" si="150"/>
        <v>12</v>
      </c>
      <c r="M926" s="105" t="str">
        <f t="shared" si="151"/>
        <v>T4</v>
      </c>
      <c r="N926" s="93">
        <f t="shared" si="152"/>
        <v>39</v>
      </c>
      <c r="O926" s="106">
        <f t="shared" si="153"/>
        <v>34320</v>
      </c>
      <c r="P926" s="93" t="str">
        <f t="shared" si="154"/>
        <v>Fora Periode Legal</v>
      </c>
      <c r="Q926" s="93" t="str">
        <f t="shared" si="155"/>
        <v>T4 - Fora Periode Legal</v>
      </c>
      <c r="R926" s="93" t="str">
        <f t="shared" si="158"/>
        <v>T4 - Import Total</v>
      </c>
      <c r="S926" s="110">
        <f t="shared" si="156"/>
        <v>0.27271914576607903</v>
      </c>
      <c r="T926" s="107">
        <f t="shared" si="157"/>
        <v>1</v>
      </c>
    </row>
    <row r="927" spans="3:20" x14ac:dyDescent="0.25">
      <c r="C927" s="95">
        <v>43753</v>
      </c>
      <c r="D927" s="95">
        <v>43801</v>
      </c>
      <c r="F927" s="90">
        <v>11870</v>
      </c>
      <c r="G927" s="90" t="s">
        <v>107</v>
      </c>
      <c r="H927" s="90" t="s">
        <v>1678</v>
      </c>
      <c r="I927" s="90">
        <v>40002980</v>
      </c>
      <c r="J927" s="90" t="s">
        <v>108</v>
      </c>
      <c r="K927" s="90">
        <v>1331</v>
      </c>
      <c r="L927" s="104">
        <f t="shared" si="150"/>
        <v>12</v>
      </c>
      <c r="M927" s="105" t="str">
        <f t="shared" si="151"/>
        <v>T4</v>
      </c>
      <c r="N927" s="93">
        <f t="shared" si="152"/>
        <v>48</v>
      </c>
      <c r="O927" s="106">
        <f t="shared" si="153"/>
        <v>63888</v>
      </c>
      <c r="P927" s="93" t="str">
        <f t="shared" si="154"/>
        <v>Fora Periode Legal</v>
      </c>
      <c r="Q927" s="93" t="str">
        <f t="shared" si="155"/>
        <v>T4 - Fora Periode Legal</v>
      </c>
      <c r="R927" s="93" t="str">
        <f t="shared" si="158"/>
        <v>T4 - Import Total</v>
      </c>
      <c r="S927" s="110">
        <f t="shared" si="156"/>
        <v>0.50767717904147025</v>
      </c>
      <c r="T927" s="107">
        <f t="shared" si="157"/>
        <v>1</v>
      </c>
    </row>
    <row r="928" spans="3:20" x14ac:dyDescent="0.25">
      <c r="C928" s="95">
        <v>43753</v>
      </c>
      <c r="D928" s="95">
        <v>43801</v>
      </c>
      <c r="F928" s="90">
        <v>11871</v>
      </c>
      <c r="G928" s="90" t="s">
        <v>148</v>
      </c>
      <c r="H928" s="90" t="s">
        <v>1679</v>
      </c>
      <c r="I928" s="90">
        <v>40002390</v>
      </c>
      <c r="J928" s="90" t="s">
        <v>149</v>
      </c>
      <c r="K928" s="90">
        <v>826.03</v>
      </c>
      <c r="L928" s="104">
        <f t="shared" si="150"/>
        <v>12</v>
      </c>
      <c r="M928" s="105" t="str">
        <f t="shared" si="151"/>
        <v>T4</v>
      </c>
      <c r="N928" s="93">
        <f t="shared" si="152"/>
        <v>48</v>
      </c>
      <c r="O928" s="106">
        <f t="shared" si="153"/>
        <v>39649.440000000002</v>
      </c>
      <c r="P928" s="93" t="str">
        <f t="shared" si="154"/>
        <v>Fora Periode Legal</v>
      </c>
      <c r="Q928" s="93" t="str">
        <f t="shared" si="155"/>
        <v>T4 - Fora Periode Legal</v>
      </c>
      <c r="R928" s="93" t="str">
        <f t="shared" si="158"/>
        <v>T4 - Import Total</v>
      </c>
      <c r="S928" s="110">
        <f t="shared" si="156"/>
        <v>0.31506880556245354</v>
      </c>
      <c r="T928" s="107">
        <f t="shared" si="157"/>
        <v>1</v>
      </c>
    </row>
    <row r="929" spans="3:20" x14ac:dyDescent="0.25">
      <c r="C929" s="95">
        <v>43769</v>
      </c>
      <c r="D929" s="95">
        <v>43801</v>
      </c>
      <c r="F929" s="90">
        <v>11872</v>
      </c>
      <c r="G929" s="90" t="s">
        <v>67</v>
      </c>
      <c r="H929" s="90" t="s">
        <v>1680</v>
      </c>
      <c r="I929" s="90">
        <v>41001822</v>
      </c>
      <c r="J929" s="90" t="s">
        <v>43</v>
      </c>
      <c r="K929" s="90">
        <v>2622.75</v>
      </c>
      <c r="L929" s="104">
        <f t="shared" si="150"/>
        <v>12</v>
      </c>
      <c r="M929" s="105" t="str">
        <f t="shared" si="151"/>
        <v>T4</v>
      </c>
      <c r="N929" s="93">
        <f t="shared" si="152"/>
        <v>32</v>
      </c>
      <c r="O929" s="106">
        <f t="shared" si="153"/>
        <v>83928</v>
      </c>
      <c r="P929" s="93" t="str">
        <f t="shared" si="154"/>
        <v>Fora Periode Legal</v>
      </c>
      <c r="Q929" s="93" t="str">
        <f t="shared" si="155"/>
        <v>T4 - Fora Periode Legal</v>
      </c>
      <c r="R929" s="93" t="str">
        <f t="shared" si="158"/>
        <v>T4 - Import Total</v>
      </c>
      <c r="S929" s="110">
        <f t="shared" si="156"/>
        <v>0.66692227464613885</v>
      </c>
      <c r="T929" s="107">
        <f t="shared" si="157"/>
        <v>1</v>
      </c>
    </row>
    <row r="930" spans="3:20" x14ac:dyDescent="0.25">
      <c r="C930" s="95">
        <v>43769</v>
      </c>
      <c r="D930" s="95">
        <v>43801</v>
      </c>
      <c r="F930" s="90">
        <v>11873</v>
      </c>
      <c r="G930" s="90" t="s">
        <v>64</v>
      </c>
      <c r="H930" s="90" t="s">
        <v>1681</v>
      </c>
      <c r="I930" s="90">
        <v>40001300</v>
      </c>
      <c r="J930" s="90" t="s">
        <v>20</v>
      </c>
      <c r="K930" s="90">
        <v>160.91</v>
      </c>
      <c r="L930" s="104">
        <f t="shared" si="150"/>
        <v>12</v>
      </c>
      <c r="M930" s="105" t="str">
        <f t="shared" si="151"/>
        <v>T4</v>
      </c>
      <c r="N930" s="93">
        <f t="shared" si="152"/>
        <v>32</v>
      </c>
      <c r="O930" s="106">
        <f t="shared" si="153"/>
        <v>5149.12</v>
      </c>
      <c r="P930" s="93" t="str">
        <f t="shared" si="154"/>
        <v>Fora Periode Legal</v>
      </c>
      <c r="Q930" s="93" t="str">
        <f t="shared" si="155"/>
        <v>T4 - Fora Periode Legal</v>
      </c>
      <c r="R930" s="93" t="str">
        <f t="shared" si="158"/>
        <v>T4 - Import Total</v>
      </c>
      <c r="S930" s="110">
        <f t="shared" si="156"/>
        <v>4.0916771790414717E-2</v>
      </c>
      <c r="T930" s="107">
        <f t="shared" si="157"/>
        <v>1</v>
      </c>
    </row>
    <row r="931" spans="3:20" x14ac:dyDescent="0.25">
      <c r="C931" s="95">
        <v>43802</v>
      </c>
      <c r="D931" s="95">
        <v>43802</v>
      </c>
      <c r="E931" s="90">
        <v>4268</v>
      </c>
      <c r="F931" s="90">
        <v>11881</v>
      </c>
      <c r="G931" s="90" t="s">
        <v>1682</v>
      </c>
      <c r="H931" s="90" t="s">
        <v>1683</v>
      </c>
      <c r="I931" s="90">
        <v>40001160</v>
      </c>
      <c r="J931" s="90" t="s">
        <v>1684</v>
      </c>
      <c r="K931" s="90">
        <v>752.24</v>
      </c>
      <c r="L931" s="104">
        <f t="shared" si="150"/>
        <v>12</v>
      </c>
      <c r="M931" s="105" t="str">
        <f t="shared" si="151"/>
        <v>T4</v>
      </c>
      <c r="N931" s="93">
        <f t="shared" si="152"/>
        <v>0</v>
      </c>
      <c r="O931" s="106">
        <f t="shared" si="153"/>
        <v>0</v>
      </c>
      <c r="P931" s="93" t="str">
        <f t="shared" si="154"/>
        <v>Dins Periode Legal</v>
      </c>
      <c r="Q931" s="93" t="str">
        <f t="shared" si="155"/>
        <v>T4 - Dins Periode Legal</v>
      </c>
      <c r="R931" s="93" t="str">
        <f t="shared" si="158"/>
        <v>T4 - Import Total</v>
      </c>
      <c r="S931" s="110">
        <f t="shared" si="156"/>
        <v>0</v>
      </c>
      <c r="T931" s="107">
        <f t="shared" si="157"/>
        <v>1</v>
      </c>
    </row>
    <row r="932" spans="3:20" x14ac:dyDescent="0.25">
      <c r="C932" s="95">
        <v>43776</v>
      </c>
      <c r="D932" s="95">
        <v>43808</v>
      </c>
      <c r="E932" s="90">
        <v>4275</v>
      </c>
      <c r="F932" s="90">
        <v>11901</v>
      </c>
      <c r="G932" s="90" t="s">
        <v>1685</v>
      </c>
      <c r="H932" s="90" t="s">
        <v>1686</v>
      </c>
      <c r="I932" s="90">
        <v>41006450</v>
      </c>
      <c r="J932" s="90" t="s">
        <v>1687</v>
      </c>
      <c r="K932" s="90">
        <v>1990.35</v>
      </c>
      <c r="L932" s="104">
        <f t="shared" si="150"/>
        <v>12</v>
      </c>
      <c r="M932" s="105" t="str">
        <f t="shared" si="151"/>
        <v>T4</v>
      </c>
      <c r="N932" s="93">
        <f t="shared" si="152"/>
        <v>32</v>
      </c>
      <c r="O932" s="106">
        <f t="shared" si="153"/>
        <v>63691.199999999997</v>
      </c>
      <c r="P932" s="93" t="str">
        <f t="shared" si="154"/>
        <v>Fora Periode Legal</v>
      </c>
      <c r="Q932" s="93" t="str">
        <f t="shared" si="155"/>
        <v>T4 - Fora Periode Legal</v>
      </c>
      <c r="R932" s="93" t="str">
        <f t="shared" si="158"/>
        <v>T4 - Import Total</v>
      </c>
      <c r="S932" s="110">
        <f t="shared" si="156"/>
        <v>0.5061133349888256</v>
      </c>
      <c r="T932" s="107">
        <f t="shared" si="157"/>
        <v>1</v>
      </c>
    </row>
    <row r="933" spans="3:20" x14ac:dyDescent="0.25">
      <c r="C933" s="95">
        <v>43809</v>
      </c>
      <c r="D933" s="95">
        <v>43809</v>
      </c>
      <c r="E933" s="90">
        <v>4281</v>
      </c>
      <c r="F933" s="90">
        <v>11916</v>
      </c>
      <c r="G933" s="90" t="s">
        <v>1688</v>
      </c>
      <c r="I933" s="90">
        <v>41000012</v>
      </c>
      <c r="J933" s="90" t="s">
        <v>1689</v>
      </c>
      <c r="K933" s="90">
        <v>38.619999999999997</v>
      </c>
      <c r="L933" s="104">
        <f t="shared" si="150"/>
        <v>12</v>
      </c>
      <c r="M933" s="105" t="str">
        <f t="shared" si="151"/>
        <v>T4</v>
      </c>
      <c r="N933" s="93">
        <f t="shared" si="152"/>
        <v>0</v>
      </c>
      <c r="O933" s="106">
        <f t="shared" si="153"/>
        <v>0</v>
      </c>
      <c r="P933" s="93" t="str">
        <f t="shared" si="154"/>
        <v>Dins Periode Legal</v>
      </c>
      <c r="Q933" s="93" t="str">
        <f t="shared" si="155"/>
        <v>T4 - Dins Periode Legal</v>
      </c>
      <c r="R933" s="93" t="str">
        <f t="shared" si="158"/>
        <v>T4 - Import Total</v>
      </c>
      <c r="S933" s="110">
        <f t="shared" si="156"/>
        <v>0</v>
      </c>
      <c r="T933" s="107">
        <f t="shared" si="157"/>
        <v>1</v>
      </c>
    </row>
    <row r="934" spans="3:20" x14ac:dyDescent="0.25">
      <c r="C934" s="95">
        <v>43809</v>
      </c>
      <c r="D934" s="95">
        <v>43809</v>
      </c>
      <c r="E934" s="90">
        <v>4282</v>
      </c>
      <c r="F934" s="90">
        <v>11918</v>
      </c>
      <c r="G934" s="90" t="s">
        <v>1505</v>
      </c>
      <c r="H934" s="90" t="s">
        <v>1690</v>
      </c>
      <c r="I934" s="90">
        <v>40002879</v>
      </c>
      <c r="J934" s="90" t="s">
        <v>1507</v>
      </c>
      <c r="K934" s="90">
        <v>57.75</v>
      </c>
      <c r="L934" s="104">
        <f t="shared" si="150"/>
        <v>12</v>
      </c>
      <c r="M934" s="105" t="str">
        <f t="shared" si="151"/>
        <v>T4</v>
      </c>
      <c r="N934" s="93">
        <f t="shared" si="152"/>
        <v>0</v>
      </c>
      <c r="O934" s="106">
        <f t="shared" si="153"/>
        <v>0</v>
      </c>
      <c r="P934" s="93" t="str">
        <f t="shared" si="154"/>
        <v>Dins Periode Legal</v>
      </c>
      <c r="Q934" s="93" t="str">
        <f t="shared" si="155"/>
        <v>T4 - Dins Periode Legal</v>
      </c>
      <c r="R934" s="93" t="str">
        <f t="shared" si="158"/>
        <v>T4 - Import Total</v>
      </c>
      <c r="S934" s="110">
        <f t="shared" si="156"/>
        <v>0</v>
      </c>
      <c r="T934" s="107">
        <f t="shared" si="157"/>
        <v>1</v>
      </c>
    </row>
    <row r="935" spans="3:20" x14ac:dyDescent="0.25">
      <c r="C935" s="95">
        <v>43800</v>
      </c>
      <c r="D935" s="95">
        <v>43810</v>
      </c>
      <c r="E935" s="90">
        <v>4293</v>
      </c>
      <c r="F935" s="90">
        <v>11950</v>
      </c>
      <c r="G935" s="90" t="s">
        <v>1620</v>
      </c>
      <c r="H935" s="90" t="s">
        <v>1691</v>
      </c>
      <c r="I935" s="90">
        <v>41000010</v>
      </c>
      <c r="J935" s="90" t="s">
        <v>1622</v>
      </c>
      <c r="K935" s="90">
        <v>1546.12</v>
      </c>
      <c r="L935" s="104">
        <f t="shared" si="150"/>
        <v>12</v>
      </c>
      <c r="M935" s="105" t="str">
        <f t="shared" si="151"/>
        <v>T4</v>
      </c>
      <c r="N935" s="93">
        <f t="shared" si="152"/>
        <v>10</v>
      </c>
      <c r="O935" s="106">
        <f t="shared" si="153"/>
        <v>15461.199999999999</v>
      </c>
      <c r="P935" s="93" t="str">
        <f t="shared" si="154"/>
        <v>Dins Periode Legal</v>
      </c>
      <c r="Q935" s="93" t="str">
        <f t="shared" si="155"/>
        <v>T4 - Dins Periode Legal</v>
      </c>
      <c r="R935" s="93" t="str">
        <f t="shared" si="158"/>
        <v>T4 - Import Total</v>
      </c>
      <c r="S935" s="110">
        <f t="shared" si="156"/>
        <v>0.12286029302210086</v>
      </c>
      <c r="T935" s="107">
        <f t="shared" si="157"/>
        <v>1</v>
      </c>
    </row>
    <row r="936" spans="3:20" x14ac:dyDescent="0.25">
      <c r="C936" s="95">
        <v>43811</v>
      </c>
      <c r="D936" s="95">
        <v>43811</v>
      </c>
      <c r="E936" s="90">
        <v>4307</v>
      </c>
      <c r="F936" s="90">
        <v>11997</v>
      </c>
      <c r="G936" s="90" t="s">
        <v>1692</v>
      </c>
      <c r="H936" s="90" t="s">
        <v>1693</v>
      </c>
      <c r="I936" s="90">
        <v>41001955</v>
      </c>
      <c r="J936" s="90" t="s">
        <v>1694</v>
      </c>
      <c r="K936" s="90">
        <v>784.4</v>
      </c>
      <c r="L936" s="104">
        <f t="shared" si="150"/>
        <v>12</v>
      </c>
      <c r="M936" s="105" t="str">
        <f t="shared" si="151"/>
        <v>T4</v>
      </c>
      <c r="N936" s="93">
        <f t="shared" si="152"/>
        <v>0</v>
      </c>
      <c r="O936" s="106">
        <f t="shared" si="153"/>
        <v>0</v>
      </c>
      <c r="P936" s="93" t="str">
        <f t="shared" si="154"/>
        <v>Dins Periode Legal</v>
      </c>
      <c r="Q936" s="93" t="str">
        <f t="shared" si="155"/>
        <v>T4 - Dins Periode Legal</v>
      </c>
      <c r="R936" s="93" t="str">
        <f t="shared" si="158"/>
        <v>T4 - Import Total</v>
      </c>
      <c r="S936" s="110">
        <f t="shared" si="156"/>
        <v>0</v>
      </c>
      <c r="T936" s="107">
        <f t="shared" si="157"/>
        <v>1</v>
      </c>
    </row>
    <row r="937" spans="3:20" x14ac:dyDescent="0.25">
      <c r="C937" s="95">
        <v>43812</v>
      </c>
      <c r="D937" s="95">
        <v>43812</v>
      </c>
      <c r="E937" s="90">
        <v>4308</v>
      </c>
      <c r="F937" s="90">
        <v>11999</v>
      </c>
      <c r="G937" s="90" t="s">
        <v>1695</v>
      </c>
      <c r="H937" s="90" t="s">
        <v>1696</v>
      </c>
      <c r="I937" s="90">
        <v>41000790</v>
      </c>
      <c r="J937" s="90" t="s">
        <v>1697</v>
      </c>
      <c r="K937" s="90">
        <v>1038.98</v>
      </c>
      <c r="L937" s="104">
        <f t="shared" si="150"/>
        <v>12</v>
      </c>
      <c r="M937" s="105" t="str">
        <f t="shared" si="151"/>
        <v>T4</v>
      </c>
      <c r="N937" s="93">
        <f t="shared" si="152"/>
        <v>0</v>
      </c>
      <c r="O937" s="106">
        <f t="shared" si="153"/>
        <v>0</v>
      </c>
      <c r="P937" s="93" t="str">
        <f t="shared" si="154"/>
        <v>Dins Periode Legal</v>
      </c>
      <c r="Q937" s="93" t="str">
        <f t="shared" si="155"/>
        <v>T4 - Dins Periode Legal</v>
      </c>
      <c r="R937" s="93" t="str">
        <f t="shared" si="158"/>
        <v>T4 - Import Total</v>
      </c>
      <c r="S937" s="110">
        <f t="shared" si="156"/>
        <v>0</v>
      </c>
      <c r="T937" s="107">
        <f t="shared" si="157"/>
        <v>1</v>
      </c>
    </row>
    <row r="938" spans="3:20" x14ac:dyDescent="0.25">
      <c r="C938" s="95">
        <v>43808</v>
      </c>
      <c r="D938" s="95">
        <v>43808</v>
      </c>
      <c r="E938" s="90">
        <v>4309</v>
      </c>
      <c r="F938" s="90">
        <v>12001</v>
      </c>
      <c r="G938" s="90" t="s">
        <v>1698</v>
      </c>
      <c r="H938" s="90" t="s">
        <v>1699</v>
      </c>
      <c r="I938" s="90">
        <v>41000863</v>
      </c>
      <c r="J938" s="90" t="s">
        <v>1700</v>
      </c>
      <c r="K938" s="90">
        <v>322.91000000000003</v>
      </c>
      <c r="L938" s="104">
        <f t="shared" si="150"/>
        <v>12</v>
      </c>
      <c r="M938" s="105" t="str">
        <f t="shared" si="151"/>
        <v>T4</v>
      </c>
      <c r="N938" s="93">
        <f t="shared" si="152"/>
        <v>0</v>
      </c>
      <c r="O938" s="106">
        <f t="shared" si="153"/>
        <v>0</v>
      </c>
      <c r="P938" s="93" t="str">
        <f t="shared" si="154"/>
        <v>Dins Periode Legal</v>
      </c>
      <c r="Q938" s="93" t="str">
        <f t="shared" si="155"/>
        <v>T4 - Dins Periode Legal</v>
      </c>
      <c r="R938" s="93" t="str">
        <f t="shared" si="158"/>
        <v>T4 - Import Total</v>
      </c>
      <c r="S938" s="110">
        <f t="shared" si="156"/>
        <v>0</v>
      </c>
      <c r="T938" s="107">
        <f t="shared" si="157"/>
        <v>1</v>
      </c>
    </row>
    <row r="939" spans="3:20" x14ac:dyDescent="0.25">
      <c r="C939" s="95">
        <v>43812</v>
      </c>
      <c r="D939" s="95">
        <v>43812</v>
      </c>
      <c r="E939" s="90">
        <v>4312</v>
      </c>
      <c r="F939" s="90">
        <v>12009</v>
      </c>
      <c r="G939" s="90" t="s">
        <v>1701</v>
      </c>
      <c r="H939" s="90" t="s">
        <v>1702</v>
      </c>
      <c r="I939" s="90">
        <v>40002175</v>
      </c>
      <c r="J939" s="90" t="s">
        <v>1703</v>
      </c>
      <c r="K939" s="90">
        <v>40.15</v>
      </c>
      <c r="L939" s="104">
        <f t="shared" si="150"/>
        <v>12</v>
      </c>
      <c r="M939" s="105" t="str">
        <f t="shared" si="151"/>
        <v>T4</v>
      </c>
      <c r="N939" s="93">
        <f t="shared" si="152"/>
        <v>0</v>
      </c>
      <c r="O939" s="106">
        <f t="shared" si="153"/>
        <v>0</v>
      </c>
      <c r="P939" s="93" t="str">
        <f t="shared" si="154"/>
        <v>Dins Periode Legal</v>
      </c>
      <c r="Q939" s="93" t="str">
        <f t="shared" si="155"/>
        <v>T4 - Dins Periode Legal</v>
      </c>
      <c r="R939" s="93" t="str">
        <f t="shared" si="158"/>
        <v>T4 - Import Total</v>
      </c>
      <c r="S939" s="110">
        <f t="shared" si="156"/>
        <v>0</v>
      </c>
      <c r="T939" s="107">
        <f t="shared" si="157"/>
        <v>1</v>
      </c>
    </row>
    <row r="940" spans="3:20" x14ac:dyDescent="0.25">
      <c r="C940" s="95">
        <v>43812</v>
      </c>
      <c r="D940" s="95">
        <v>43816</v>
      </c>
      <c r="E940" s="90">
        <v>4324</v>
      </c>
      <c r="F940" s="90">
        <v>12045</v>
      </c>
      <c r="G940" s="90" t="s">
        <v>131</v>
      </c>
      <c r="H940" s="90" t="s">
        <v>1704</v>
      </c>
      <c r="I940" s="90">
        <v>41000860</v>
      </c>
      <c r="J940" s="90" t="s">
        <v>132</v>
      </c>
      <c r="K940" s="90">
        <v>591.86</v>
      </c>
      <c r="L940" s="104">
        <f t="shared" si="150"/>
        <v>12</v>
      </c>
      <c r="M940" s="105" t="str">
        <f t="shared" si="151"/>
        <v>T4</v>
      </c>
      <c r="N940" s="93">
        <f t="shared" si="152"/>
        <v>4</v>
      </c>
      <c r="O940" s="106">
        <f t="shared" si="153"/>
        <v>2367.44</v>
      </c>
      <c r="P940" s="93" t="str">
        <f t="shared" si="154"/>
        <v>Dins Periode Legal</v>
      </c>
      <c r="Q940" s="93" t="str">
        <f t="shared" si="155"/>
        <v>T4 - Dins Periode Legal</v>
      </c>
      <c r="R940" s="93" t="str">
        <f t="shared" si="158"/>
        <v>T4 - Import Total</v>
      </c>
      <c r="S940" s="110">
        <f t="shared" si="156"/>
        <v>1.8812535386143539E-2</v>
      </c>
      <c r="T940" s="107">
        <f t="shared" si="157"/>
        <v>1</v>
      </c>
    </row>
    <row r="941" spans="3:20" x14ac:dyDescent="0.25">
      <c r="C941" s="95">
        <v>43816</v>
      </c>
      <c r="D941" s="95">
        <v>43816</v>
      </c>
      <c r="E941" s="90">
        <v>4325</v>
      </c>
      <c r="F941" s="90">
        <v>12047</v>
      </c>
      <c r="G941" s="90" t="s">
        <v>1705</v>
      </c>
      <c r="H941" s="90" t="s">
        <v>1706</v>
      </c>
      <c r="I941" s="90">
        <v>40000017</v>
      </c>
      <c r="J941" s="90" t="s">
        <v>1707</v>
      </c>
      <c r="K941" s="90">
        <v>684.78</v>
      </c>
      <c r="L941" s="104">
        <f t="shared" si="150"/>
        <v>12</v>
      </c>
      <c r="M941" s="105" t="str">
        <f t="shared" si="151"/>
        <v>T4</v>
      </c>
      <c r="N941" s="93">
        <f t="shared" si="152"/>
        <v>0</v>
      </c>
      <c r="O941" s="106">
        <f t="shared" si="153"/>
        <v>0</v>
      </c>
      <c r="P941" s="93" t="str">
        <f t="shared" si="154"/>
        <v>Dins Periode Legal</v>
      </c>
      <c r="Q941" s="93" t="str">
        <f t="shared" si="155"/>
        <v>T4 - Dins Periode Legal</v>
      </c>
      <c r="R941" s="93" t="str">
        <f t="shared" si="158"/>
        <v>T4 - Import Total</v>
      </c>
      <c r="S941" s="110">
        <f t="shared" si="156"/>
        <v>0</v>
      </c>
      <c r="T941" s="107">
        <f t="shared" si="157"/>
        <v>1</v>
      </c>
    </row>
    <row r="942" spans="3:20" x14ac:dyDescent="0.25">
      <c r="C942" s="95">
        <v>43800</v>
      </c>
      <c r="D942" s="95">
        <v>43817</v>
      </c>
      <c r="E942" s="90">
        <v>4329</v>
      </c>
      <c r="F942" s="90">
        <v>12057</v>
      </c>
      <c r="G942" s="90" t="s">
        <v>1617</v>
      </c>
      <c r="H942" s="90" t="s">
        <v>1708</v>
      </c>
      <c r="I942" s="90">
        <v>41002380</v>
      </c>
      <c r="J942" s="90" t="s">
        <v>1619</v>
      </c>
      <c r="K942" s="90">
        <v>49.01</v>
      </c>
      <c r="L942" s="104">
        <f t="shared" si="150"/>
        <v>12</v>
      </c>
      <c r="M942" s="105" t="str">
        <f t="shared" si="151"/>
        <v>T4</v>
      </c>
      <c r="N942" s="93">
        <f t="shared" si="152"/>
        <v>17</v>
      </c>
      <c r="O942" s="106">
        <f t="shared" si="153"/>
        <v>833.17</v>
      </c>
      <c r="P942" s="93" t="str">
        <f t="shared" si="154"/>
        <v>Dins Periode Legal</v>
      </c>
      <c r="Q942" s="93" t="str">
        <f t="shared" si="155"/>
        <v>T4 - Dins Periode Legal</v>
      </c>
      <c r="R942" s="93" t="str">
        <f t="shared" si="158"/>
        <v>T4 - Import Total</v>
      </c>
      <c r="S942" s="110">
        <f t="shared" si="156"/>
        <v>6.6206704742984871E-3</v>
      </c>
      <c r="T942" s="107">
        <f t="shared" si="157"/>
        <v>1</v>
      </c>
    </row>
    <row r="943" spans="3:20" x14ac:dyDescent="0.25">
      <c r="C943" s="95">
        <v>43800</v>
      </c>
      <c r="D943" s="95">
        <v>43818</v>
      </c>
      <c r="E943" s="90">
        <v>4331</v>
      </c>
      <c r="F943" s="90">
        <v>12062</v>
      </c>
      <c r="G943" s="90" t="s">
        <v>1617</v>
      </c>
      <c r="H943" s="90" t="s">
        <v>1708</v>
      </c>
      <c r="I943" s="90">
        <v>41002380</v>
      </c>
      <c r="J943" s="90" t="s">
        <v>1619</v>
      </c>
      <c r="K943" s="90">
        <v>49.01</v>
      </c>
      <c r="L943" s="104">
        <f t="shared" si="150"/>
        <v>12</v>
      </c>
      <c r="M943" s="105" t="str">
        <f t="shared" si="151"/>
        <v>T4</v>
      </c>
      <c r="N943" s="93">
        <f t="shared" si="152"/>
        <v>18</v>
      </c>
      <c r="O943" s="106">
        <f t="shared" si="153"/>
        <v>882.18</v>
      </c>
      <c r="P943" s="93" t="str">
        <f t="shared" si="154"/>
        <v>Dins Periode Legal</v>
      </c>
      <c r="Q943" s="93" t="str">
        <f t="shared" si="155"/>
        <v>T4 - Dins Periode Legal</v>
      </c>
      <c r="R943" s="93" t="str">
        <f t="shared" si="158"/>
        <v>T4 - Import Total</v>
      </c>
      <c r="S943" s="110">
        <f t="shared" si="156"/>
        <v>7.0101216786689858E-3</v>
      </c>
      <c r="T943" s="107">
        <f t="shared" si="157"/>
        <v>1</v>
      </c>
    </row>
    <row r="944" spans="3:20" x14ac:dyDescent="0.25">
      <c r="C944" s="95">
        <v>43782</v>
      </c>
      <c r="D944" s="95">
        <v>43818</v>
      </c>
      <c r="E944" s="90">
        <v>4333</v>
      </c>
      <c r="F944" s="90">
        <v>12066</v>
      </c>
      <c r="G944" s="90" t="s">
        <v>1653</v>
      </c>
      <c r="H944" s="90" t="s">
        <v>1709</v>
      </c>
      <c r="I944" s="90">
        <v>40001066</v>
      </c>
      <c r="J944" s="90" t="s">
        <v>1655</v>
      </c>
      <c r="K944" s="90">
        <v>4684.88</v>
      </c>
      <c r="L944" s="104">
        <f t="shared" si="150"/>
        <v>12</v>
      </c>
      <c r="M944" s="105" t="str">
        <f t="shared" si="151"/>
        <v>T4</v>
      </c>
      <c r="N944" s="93">
        <f t="shared" si="152"/>
        <v>36</v>
      </c>
      <c r="O944" s="106">
        <f t="shared" si="153"/>
        <v>168655.68</v>
      </c>
      <c r="P944" s="93" t="str">
        <f t="shared" si="154"/>
        <v>Fora Periode Legal</v>
      </c>
      <c r="Q944" s="93" t="str">
        <f t="shared" si="155"/>
        <v>T4 - Fora Periode Legal</v>
      </c>
      <c r="R944" s="93" t="str">
        <f t="shared" si="158"/>
        <v>T4 - Import Total</v>
      </c>
      <c r="S944" s="110">
        <f t="shared" si="156"/>
        <v>1.3401990961013166</v>
      </c>
      <c r="T944" s="107">
        <f t="shared" si="157"/>
        <v>1</v>
      </c>
    </row>
    <row r="945" spans="3:20" x14ac:dyDescent="0.25">
      <c r="C945" s="95">
        <v>43777</v>
      </c>
      <c r="D945" s="95">
        <v>43818</v>
      </c>
      <c r="F945" s="90">
        <v>12067</v>
      </c>
      <c r="G945" s="90" t="s">
        <v>61</v>
      </c>
      <c r="H945" s="90" t="s">
        <v>1710</v>
      </c>
      <c r="I945" s="90">
        <v>40000050</v>
      </c>
      <c r="J945" s="90" t="s">
        <v>15</v>
      </c>
      <c r="K945" s="90">
        <v>760.3</v>
      </c>
      <c r="L945" s="104">
        <f t="shared" ref="L945:L964" si="159">IF(D945="","",MONTH(D945))</f>
        <v>12</v>
      </c>
      <c r="M945" s="105" t="str">
        <f t="shared" ref="M945:M964" si="160">IF(L945="","",VLOOKUP(L945,$AJ$8:$AK$19,2,FALSE))</f>
        <v>T4</v>
      </c>
      <c r="N945" s="93">
        <f t="shared" ref="N945:N964" si="161">IF(D945="",0,D945-C945)</f>
        <v>41</v>
      </c>
      <c r="O945" s="106">
        <f t="shared" ref="O945:O964" si="162">K945*N945</f>
        <v>31172.3</v>
      </c>
      <c r="P945" s="93" t="str">
        <f t="shared" ref="P945:P964" si="163">IF(N945&lt;=30,"Dins Periode Legal","Fora Periode Legal")</f>
        <v>Fora Periode Legal</v>
      </c>
      <c r="Q945" s="93" t="str">
        <f t="shared" ref="Q945:Q964" si="164">CONCATENATE($M945," - ",P945)</f>
        <v>T4 - Fora Periode Legal</v>
      </c>
      <c r="R945" s="93" t="str">
        <f t="shared" si="158"/>
        <v>T4 - Import Total</v>
      </c>
      <c r="S945" s="110">
        <f t="shared" ref="S945:S964" si="165">IF(M945="",0,K945/(VLOOKUP(R945,$X$9:$Y$27,2,FALSE))*N945)</f>
        <v>0.2477063819220264</v>
      </c>
      <c r="T945" s="107">
        <f t="shared" ref="T945:T964" si="166">IF(L945="",0,1)</f>
        <v>1</v>
      </c>
    </row>
    <row r="946" spans="3:20" x14ac:dyDescent="0.25">
      <c r="C946" s="95">
        <v>43784</v>
      </c>
      <c r="D946" s="95">
        <v>43818</v>
      </c>
      <c r="F946" s="90">
        <v>12068</v>
      </c>
      <c r="G946" s="90" t="s">
        <v>1711</v>
      </c>
      <c r="H946" s="90" t="s">
        <v>1712</v>
      </c>
      <c r="I946" s="90">
        <v>40000160</v>
      </c>
      <c r="J946" s="90" t="s">
        <v>120</v>
      </c>
      <c r="K946" s="90">
        <v>792</v>
      </c>
      <c r="L946" s="104">
        <f t="shared" si="159"/>
        <v>12</v>
      </c>
      <c r="M946" s="105" t="str">
        <f t="shared" si="160"/>
        <v>T4</v>
      </c>
      <c r="N946" s="93">
        <f t="shared" si="161"/>
        <v>34</v>
      </c>
      <c r="O946" s="106">
        <f t="shared" si="162"/>
        <v>26928</v>
      </c>
      <c r="P946" s="93" t="str">
        <f t="shared" si="163"/>
        <v>Fora Periode Legal</v>
      </c>
      <c r="Q946" s="93" t="str">
        <f t="shared" si="164"/>
        <v>T4 - Fora Periode Legal</v>
      </c>
      <c r="R946" s="93" t="str">
        <f t="shared" si="158"/>
        <v>T4 - Import Total</v>
      </c>
      <c r="S946" s="110">
        <f t="shared" si="165"/>
        <v>0.21397963744723128</v>
      </c>
      <c r="T946" s="107">
        <f t="shared" si="166"/>
        <v>1</v>
      </c>
    </row>
    <row r="947" spans="3:20" x14ac:dyDescent="0.25">
      <c r="C947" s="95">
        <v>43783</v>
      </c>
      <c r="D947" s="95">
        <v>43818</v>
      </c>
      <c r="F947" s="90">
        <v>12069</v>
      </c>
      <c r="G947" s="90" t="s">
        <v>1713</v>
      </c>
      <c r="H947" s="90" t="s">
        <v>1714</v>
      </c>
      <c r="I947" s="90">
        <v>40000185</v>
      </c>
      <c r="J947" s="90" t="s">
        <v>1715</v>
      </c>
      <c r="K947" s="90">
        <v>471.9</v>
      </c>
      <c r="L947" s="104">
        <f t="shared" si="159"/>
        <v>12</v>
      </c>
      <c r="M947" s="105" t="str">
        <f t="shared" si="160"/>
        <v>T4</v>
      </c>
      <c r="N947" s="93">
        <f t="shared" si="161"/>
        <v>35</v>
      </c>
      <c r="O947" s="106">
        <f t="shared" si="162"/>
        <v>16516.5</v>
      </c>
      <c r="P947" s="93" t="str">
        <f t="shared" si="163"/>
        <v>Fora Periode Legal</v>
      </c>
      <c r="Q947" s="93" t="str">
        <f t="shared" si="164"/>
        <v>T4 - Fora Periode Legal</v>
      </c>
      <c r="R947" s="93" t="str">
        <f t="shared" si="158"/>
        <v>T4 - Import Total</v>
      </c>
      <c r="S947" s="110">
        <f t="shared" si="165"/>
        <v>0.13124608889992556</v>
      </c>
      <c r="T947" s="107">
        <f t="shared" si="166"/>
        <v>1</v>
      </c>
    </row>
    <row r="948" spans="3:20" x14ac:dyDescent="0.25">
      <c r="C948" s="95">
        <v>43784</v>
      </c>
      <c r="D948" s="95">
        <v>43818</v>
      </c>
      <c r="F948" s="90">
        <v>12070</v>
      </c>
      <c r="G948" s="90" t="s">
        <v>151</v>
      </c>
      <c r="H948" s="90" t="s">
        <v>1716</v>
      </c>
      <c r="I948" s="90">
        <v>41000865</v>
      </c>
      <c r="J948" s="90" t="s">
        <v>152</v>
      </c>
      <c r="K948" s="90">
        <v>679.42</v>
      </c>
      <c r="L948" s="104">
        <f t="shared" si="159"/>
        <v>12</v>
      </c>
      <c r="M948" s="105" t="str">
        <f t="shared" si="160"/>
        <v>T4</v>
      </c>
      <c r="N948" s="93">
        <f t="shared" si="161"/>
        <v>34</v>
      </c>
      <c r="O948" s="106">
        <f t="shared" si="162"/>
        <v>23100.28</v>
      </c>
      <c r="P948" s="93" t="str">
        <f t="shared" si="163"/>
        <v>Fora Periode Legal</v>
      </c>
      <c r="Q948" s="93" t="str">
        <f t="shared" si="164"/>
        <v>T4 - Fora Periode Legal</v>
      </c>
      <c r="R948" s="93" t="str">
        <f t="shared" si="158"/>
        <v>T4 - Import Total</v>
      </c>
      <c r="S948" s="110">
        <f t="shared" si="165"/>
        <v>0.18356318847777506</v>
      </c>
      <c r="T948" s="107">
        <f t="shared" si="166"/>
        <v>1</v>
      </c>
    </row>
    <row r="949" spans="3:20" x14ac:dyDescent="0.25">
      <c r="C949" s="95">
        <v>43784</v>
      </c>
      <c r="D949" s="95">
        <v>43818</v>
      </c>
      <c r="F949" s="90">
        <v>12071</v>
      </c>
      <c r="G949" s="90" t="s">
        <v>59</v>
      </c>
      <c r="H949" s="90" t="s">
        <v>1717</v>
      </c>
      <c r="I949" s="90">
        <v>41008099</v>
      </c>
      <c r="J949" s="90" t="s">
        <v>27</v>
      </c>
      <c r="K949" s="90">
        <v>53.42</v>
      </c>
      <c r="L949" s="104">
        <f t="shared" si="159"/>
        <v>12</v>
      </c>
      <c r="M949" s="105" t="str">
        <f t="shared" si="160"/>
        <v>T4</v>
      </c>
      <c r="N949" s="93">
        <f t="shared" si="161"/>
        <v>34</v>
      </c>
      <c r="O949" s="106">
        <f t="shared" si="162"/>
        <v>1816.28</v>
      </c>
      <c r="P949" s="93" t="str">
        <f t="shared" si="163"/>
        <v>Fora Periode Legal</v>
      </c>
      <c r="Q949" s="93" t="str">
        <f t="shared" si="164"/>
        <v>T4 - Fora Periode Legal</v>
      </c>
      <c r="R949" s="93" t="str">
        <f t="shared" si="158"/>
        <v>T4 - Import Total</v>
      </c>
      <c r="S949" s="110">
        <f t="shared" si="165"/>
        <v>1.4432818475291785E-2</v>
      </c>
      <c r="T949" s="107">
        <f t="shared" si="166"/>
        <v>1</v>
      </c>
    </row>
    <row r="950" spans="3:20" x14ac:dyDescent="0.25">
      <c r="C950" s="95">
        <v>43777</v>
      </c>
      <c r="D950" s="95">
        <v>43818</v>
      </c>
      <c r="F950" s="90">
        <v>12072</v>
      </c>
      <c r="G950" s="90" t="s">
        <v>1297</v>
      </c>
      <c r="H950" s="90" t="s">
        <v>1718</v>
      </c>
      <c r="I950" s="90">
        <v>40010011</v>
      </c>
      <c r="J950" s="90" t="s">
        <v>830</v>
      </c>
      <c r="K950" s="90">
        <v>430.09</v>
      </c>
      <c r="L950" s="104">
        <f t="shared" si="159"/>
        <v>12</v>
      </c>
      <c r="M950" s="105" t="str">
        <f t="shared" si="160"/>
        <v>T4</v>
      </c>
      <c r="N950" s="93">
        <f t="shared" si="161"/>
        <v>41</v>
      </c>
      <c r="O950" s="106">
        <f t="shared" si="162"/>
        <v>17633.689999999999</v>
      </c>
      <c r="P950" s="93" t="str">
        <f t="shared" si="163"/>
        <v>Fora Periode Legal</v>
      </c>
      <c r="Q950" s="93" t="str">
        <f t="shared" si="164"/>
        <v>T4 - Fora Periode Legal</v>
      </c>
      <c r="R950" s="93" t="str">
        <f t="shared" si="158"/>
        <v>T4 - Import Total</v>
      </c>
      <c r="S950" s="110">
        <f t="shared" si="165"/>
        <v>0.14012368512540357</v>
      </c>
      <c r="T950" s="107">
        <f t="shared" si="166"/>
        <v>1</v>
      </c>
    </row>
    <row r="951" spans="3:20" x14ac:dyDescent="0.25">
      <c r="C951" s="95">
        <v>43784</v>
      </c>
      <c r="D951" s="95">
        <v>43818</v>
      </c>
      <c r="F951" s="90">
        <v>12073</v>
      </c>
      <c r="G951" s="90" t="s">
        <v>173</v>
      </c>
      <c r="H951" s="90" t="s">
        <v>1719</v>
      </c>
      <c r="I951" s="90">
        <v>40000183</v>
      </c>
      <c r="J951" s="90" t="s">
        <v>165</v>
      </c>
      <c r="K951" s="90">
        <v>594.86</v>
      </c>
      <c r="L951" s="104">
        <f t="shared" si="159"/>
        <v>12</v>
      </c>
      <c r="M951" s="105" t="str">
        <f t="shared" si="160"/>
        <v>T4</v>
      </c>
      <c r="N951" s="93">
        <f t="shared" si="161"/>
        <v>34</v>
      </c>
      <c r="O951" s="106">
        <f t="shared" si="162"/>
        <v>20225.240000000002</v>
      </c>
      <c r="P951" s="93" t="str">
        <f t="shared" si="163"/>
        <v>Fora Periode Legal</v>
      </c>
      <c r="Q951" s="93" t="str">
        <f t="shared" si="164"/>
        <v>T4 - Fora Periode Legal</v>
      </c>
      <c r="R951" s="93" t="str">
        <f t="shared" si="158"/>
        <v>T4 - Import Total</v>
      </c>
      <c r="S951" s="110">
        <f t="shared" si="165"/>
        <v>0.16071707971194443</v>
      </c>
      <c r="T951" s="107">
        <f t="shared" si="166"/>
        <v>1</v>
      </c>
    </row>
    <row r="952" spans="3:20" x14ac:dyDescent="0.25">
      <c r="C952" s="95">
        <v>43784</v>
      </c>
      <c r="D952" s="95">
        <v>43818</v>
      </c>
      <c r="F952" s="90">
        <v>12074</v>
      </c>
      <c r="G952" s="90" t="s">
        <v>62</v>
      </c>
      <c r="H952" s="90" t="s">
        <v>1720</v>
      </c>
      <c r="I952" s="90">
        <v>40000100</v>
      </c>
      <c r="J952" s="90" t="s">
        <v>16</v>
      </c>
      <c r="K952" s="90">
        <v>137.49</v>
      </c>
      <c r="L952" s="104">
        <f t="shared" si="159"/>
        <v>12</v>
      </c>
      <c r="M952" s="105" t="str">
        <f t="shared" si="160"/>
        <v>T4</v>
      </c>
      <c r="N952" s="93">
        <f t="shared" si="161"/>
        <v>34</v>
      </c>
      <c r="O952" s="106">
        <f t="shared" si="162"/>
        <v>4674.66</v>
      </c>
      <c r="P952" s="93" t="str">
        <f t="shared" si="163"/>
        <v>Fora Periode Legal</v>
      </c>
      <c r="Q952" s="93" t="str">
        <f t="shared" si="164"/>
        <v>T4 - Fora Periode Legal</v>
      </c>
      <c r="R952" s="93" t="str">
        <f t="shared" si="158"/>
        <v>T4 - Import Total</v>
      </c>
      <c r="S952" s="110">
        <f t="shared" si="165"/>
        <v>3.7146540849267461E-2</v>
      </c>
      <c r="T952" s="107">
        <f t="shared" si="166"/>
        <v>1</v>
      </c>
    </row>
    <row r="953" spans="3:20" x14ac:dyDescent="0.25">
      <c r="C953" s="95">
        <v>43784</v>
      </c>
      <c r="D953" s="95">
        <v>43818</v>
      </c>
      <c r="F953" s="90">
        <v>12075</v>
      </c>
      <c r="G953" s="90" t="s">
        <v>75</v>
      </c>
      <c r="H953" s="90" t="s">
        <v>1721</v>
      </c>
      <c r="I953" s="90">
        <v>41005150</v>
      </c>
      <c r="J953" s="90" t="s">
        <v>30</v>
      </c>
      <c r="K953" s="90">
        <v>953.48</v>
      </c>
      <c r="L953" s="104">
        <f t="shared" si="159"/>
        <v>12</v>
      </c>
      <c r="M953" s="105" t="str">
        <f t="shared" si="160"/>
        <v>T4</v>
      </c>
      <c r="N953" s="93">
        <f t="shared" si="161"/>
        <v>34</v>
      </c>
      <c r="O953" s="106">
        <f t="shared" si="162"/>
        <v>32418.32</v>
      </c>
      <c r="P953" s="93" t="str">
        <f t="shared" si="163"/>
        <v>Fora Periode Legal</v>
      </c>
      <c r="Q953" s="93" t="str">
        <f t="shared" si="164"/>
        <v>T4 - Fora Periode Legal</v>
      </c>
      <c r="R953" s="93" t="str">
        <f t="shared" si="158"/>
        <v>T4 - Import Total</v>
      </c>
      <c r="S953" s="110">
        <f t="shared" si="165"/>
        <v>0.25760770797119453</v>
      </c>
      <c r="T953" s="107">
        <f t="shared" si="166"/>
        <v>1</v>
      </c>
    </row>
    <row r="954" spans="3:20" x14ac:dyDescent="0.25">
      <c r="C954" s="95">
        <v>43784</v>
      </c>
      <c r="D954" s="95">
        <v>43818</v>
      </c>
      <c r="F954" s="90">
        <v>12076</v>
      </c>
      <c r="G954" s="90" t="s">
        <v>54</v>
      </c>
      <c r="H954" s="90" t="s">
        <v>1722</v>
      </c>
      <c r="I954" s="90">
        <v>41001612</v>
      </c>
      <c r="J954" s="90" t="s">
        <v>47</v>
      </c>
      <c r="K954" s="90">
        <v>166.79</v>
      </c>
      <c r="L954" s="104">
        <f t="shared" si="159"/>
        <v>12</v>
      </c>
      <c r="M954" s="105" t="str">
        <f t="shared" si="160"/>
        <v>T4</v>
      </c>
      <c r="N954" s="93">
        <f t="shared" si="161"/>
        <v>34</v>
      </c>
      <c r="O954" s="106">
        <f t="shared" si="162"/>
        <v>5670.86</v>
      </c>
      <c r="P954" s="93" t="str">
        <f t="shared" si="163"/>
        <v>Fora Periode Legal</v>
      </c>
      <c r="Q954" s="93" t="str">
        <f t="shared" si="164"/>
        <v>T4 - Fora Periode Legal</v>
      </c>
      <c r="R954" s="93" t="str">
        <f t="shared" si="158"/>
        <v>T4 - Import Total</v>
      </c>
      <c r="S954" s="110">
        <f t="shared" si="165"/>
        <v>4.506270672957538E-2</v>
      </c>
      <c r="T954" s="107">
        <f t="shared" si="166"/>
        <v>1</v>
      </c>
    </row>
    <row r="955" spans="3:20" x14ac:dyDescent="0.25">
      <c r="C955" s="95">
        <v>43774</v>
      </c>
      <c r="D955" s="95">
        <v>43818</v>
      </c>
      <c r="F955" s="90">
        <v>12077</v>
      </c>
      <c r="G955" s="90" t="s">
        <v>76</v>
      </c>
      <c r="H955" s="90" t="s">
        <v>1723</v>
      </c>
      <c r="I955" s="90">
        <v>40002950</v>
      </c>
      <c r="J955" s="90" t="s">
        <v>22</v>
      </c>
      <c r="K955" s="90">
        <v>636.46</v>
      </c>
      <c r="L955" s="104">
        <f t="shared" si="159"/>
        <v>12</v>
      </c>
      <c r="M955" s="105" t="str">
        <f t="shared" si="160"/>
        <v>T4</v>
      </c>
      <c r="N955" s="93">
        <f t="shared" si="161"/>
        <v>44</v>
      </c>
      <c r="O955" s="106">
        <f t="shared" si="162"/>
        <v>28004.240000000002</v>
      </c>
      <c r="P955" s="93" t="str">
        <f t="shared" si="163"/>
        <v>Fora Periode Legal</v>
      </c>
      <c r="Q955" s="93" t="str">
        <f t="shared" si="164"/>
        <v>T4 - Fora Periode Legal</v>
      </c>
      <c r="R955" s="93" t="str">
        <f t="shared" si="158"/>
        <v>T4 - Import Total</v>
      </c>
      <c r="S955" s="110">
        <f t="shared" si="165"/>
        <v>0.22253183014651112</v>
      </c>
      <c r="T955" s="107">
        <f t="shared" si="166"/>
        <v>1</v>
      </c>
    </row>
    <row r="956" spans="3:20" x14ac:dyDescent="0.25">
      <c r="C956" s="95">
        <v>43798</v>
      </c>
      <c r="D956" s="95">
        <v>43818</v>
      </c>
      <c r="F956" s="90">
        <v>12079</v>
      </c>
      <c r="G956" s="90" t="s">
        <v>75</v>
      </c>
      <c r="H956" s="90" t="s">
        <v>1727</v>
      </c>
      <c r="I956" s="90">
        <v>41005150</v>
      </c>
      <c r="J956" s="90" t="s">
        <v>30</v>
      </c>
      <c r="K956" s="90">
        <v>510.96</v>
      </c>
      <c r="L956" s="104">
        <f t="shared" si="159"/>
        <v>12</v>
      </c>
      <c r="M956" s="105" t="str">
        <f t="shared" si="160"/>
        <v>T4</v>
      </c>
      <c r="N956" s="93">
        <f t="shared" si="161"/>
        <v>20</v>
      </c>
      <c r="O956" s="106">
        <f t="shared" si="162"/>
        <v>10219.199999999999</v>
      </c>
      <c r="P956" s="93" t="str">
        <f t="shared" si="163"/>
        <v>Dins Periode Legal</v>
      </c>
      <c r="Q956" s="93" t="str">
        <f t="shared" si="164"/>
        <v>T4 - Dins Periode Legal</v>
      </c>
      <c r="R956" s="93" t="str">
        <f t="shared" si="158"/>
        <v>T4 - Import Total</v>
      </c>
      <c r="S956" s="110">
        <f t="shared" si="165"/>
        <v>8.1205463123913607E-2</v>
      </c>
      <c r="T956" s="107">
        <f t="shared" si="166"/>
        <v>1</v>
      </c>
    </row>
    <row r="957" spans="3:20" x14ac:dyDescent="0.25">
      <c r="C957" s="95">
        <v>43799</v>
      </c>
      <c r="D957" s="95">
        <v>43818</v>
      </c>
      <c r="F957" s="90">
        <v>12080</v>
      </c>
      <c r="G957" s="90" t="s">
        <v>75</v>
      </c>
      <c r="H957" s="90" t="s">
        <v>1728</v>
      </c>
      <c r="I957" s="90">
        <v>41005150</v>
      </c>
      <c r="J957" s="90" t="s">
        <v>30</v>
      </c>
      <c r="K957" s="90">
        <v>242.82</v>
      </c>
      <c r="L957" s="104">
        <f t="shared" si="159"/>
        <v>12</v>
      </c>
      <c r="M957" s="105" t="str">
        <f t="shared" si="160"/>
        <v>T4</v>
      </c>
      <c r="N957" s="93">
        <f t="shared" si="161"/>
        <v>19</v>
      </c>
      <c r="O957" s="106">
        <f t="shared" si="162"/>
        <v>4613.58</v>
      </c>
      <c r="P957" s="93" t="str">
        <f t="shared" si="163"/>
        <v>Dins Periode Legal</v>
      </c>
      <c r="Q957" s="93" t="str">
        <f t="shared" si="164"/>
        <v>T4 - Dins Periode Legal</v>
      </c>
      <c r="R957" s="93" t="str">
        <f t="shared" si="158"/>
        <v>T4 - Import Total</v>
      </c>
      <c r="S957" s="110">
        <f t="shared" si="165"/>
        <v>3.6661177054879576E-2</v>
      </c>
      <c r="T957" s="107">
        <f t="shared" si="166"/>
        <v>1</v>
      </c>
    </row>
    <row r="958" spans="3:20" x14ac:dyDescent="0.25">
      <c r="C958" s="95">
        <v>43770</v>
      </c>
      <c r="D958" s="95">
        <v>43818</v>
      </c>
      <c r="F958" s="90">
        <v>12081</v>
      </c>
      <c r="G958" s="90" t="s">
        <v>1166</v>
      </c>
      <c r="H958" s="90" t="s">
        <v>1729</v>
      </c>
      <c r="I958" s="90">
        <v>41006072</v>
      </c>
      <c r="J958" s="90" t="s">
        <v>870</v>
      </c>
      <c r="K958" s="90">
        <v>1300.4100000000001</v>
      </c>
      <c r="L958" s="104">
        <f t="shared" si="159"/>
        <v>12</v>
      </c>
      <c r="M958" s="105" t="str">
        <f t="shared" si="160"/>
        <v>T4</v>
      </c>
      <c r="N958" s="93">
        <f t="shared" si="161"/>
        <v>48</v>
      </c>
      <c r="O958" s="106">
        <f t="shared" si="162"/>
        <v>62419.680000000008</v>
      </c>
      <c r="P958" s="93" t="str">
        <f t="shared" si="163"/>
        <v>Fora Periode Legal</v>
      </c>
      <c r="Q958" s="93" t="str">
        <f t="shared" si="164"/>
        <v>T4 - Fora Periode Legal</v>
      </c>
      <c r="R958" s="93" t="str">
        <f t="shared" si="158"/>
        <v>T4 - Import Total</v>
      </c>
      <c r="S958" s="110">
        <f t="shared" si="165"/>
        <v>0.49600937670722645</v>
      </c>
      <c r="T958" s="107">
        <f t="shared" si="166"/>
        <v>1</v>
      </c>
    </row>
    <row r="959" spans="3:20" x14ac:dyDescent="0.25">
      <c r="C959" s="95">
        <v>43818</v>
      </c>
      <c r="D959" s="95">
        <v>43819</v>
      </c>
      <c r="E959" s="90">
        <v>4344</v>
      </c>
      <c r="F959" s="90">
        <v>12113</v>
      </c>
      <c r="G959" s="90" t="s">
        <v>1617</v>
      </c>
      <c r="H959" s="90" t="s">
        <v>1708</v>
      </c>
      <c r="I959" s="90">
        <v>41002380</v>
      </c>
      <c r="J959" s="90" t="s">
        <v>1619</v>
      </c>
      <c r="K959" s="90">
        <v>1.33</v>
      </c>
      <c r="L959" s="104">
        <f t="shared" si="159"/>
        <v>12</v>
      </c>
      <c r="M959" s="105" t="str">
        <f t="shared" si="160"/>
        <v>T4</v>
      </c>
      <c r="N959" s="93">
        <f t="shared" si="161"/>
        <v>1</v>
      </c>
      <c r="O959" s="106">
        <f t="shared" si="162"/>
        <v>1.33</v>
      </c>
      <c r="P959" s="93" t="str">
        <f t="shared" si="163"/>
        <v>Dins Periode Legal</v>
      </c>
      <c r="Q959" s="93" t="str">
        <f t="shared" si="164"/>
        <v>T4 - Dins Periode Legal</v>
      </c>
      <c r="R959" s="93" t="str">
        <f t="shared" si="158"/>
        <v>T4 - Import Total</v>
      </c>
      <c r="S959" s="110">
        <f t="shared" si="165"/>
        <v>1.0568661534641177E-5</v>
      </c>
      <c r="T959" s="107">
        <f t="shared" si="166"/>
        <v>1</v>
      </c>
    </row>
    <row r="960" spans="3:20" x14ac:dyDescent="0.25">
      <c r="C960" s="95">
        <v>43811</v>
      </c>
      <c r="D960" s="95">
        <v>43826</v>
      </c>
      <c r="E960" s="90">
        <v>4368</v>
      </c>
      <c r="F960" s="90">
        <v>12229</v>
      </c>
      <c r="G960" s="90" t="s">
        <v>1692</v>
      </c>
      <c r="H960" s="90" t="s">
        <v>1693</v>
      </c>
      <c r="I960" s="90">
        <v>41001955</v>
      </c>
      <c r="J960" s="90" t="s">
        <v>1694</v>
      </c>
      <c r="K960" s="90">
        <v>784.4</v>
      </c>
      <c r="L960" s="104">
        <f t="shared" si="159"/>
        <v>12</v>
      </c>
      <c r="M960" s="105" t="str">
        <f t="shared" si="160"/>
        <v>T4</v>
      </c>
      <c r="N960" s="93">
        <f t="shared" si="161"/>
        <v>15</v>
      </c>
      <c r="O960" s="106">
        <f t="shared" si="162"/>
        <v>11766</v>
      </c>
      <c r="P960" s="93" t="str">
        <f t="shared" si="163"/>
        <v>Dins Periode Legal</v>
      </c>
      <c r="Q960" s="93" t="str">
        <f t="shared" si="164"/>
        <v>T4 - Dins Periode Legal</v>
      </c>
      <c r="R960" s="93" t="str">
        <f t="shared" si="158"/>
        <v>T4 - Import Total</v>
      </c>
      <c r="S960" s="110">
        <f t="shared" si="165"/>
        <v>9.3496895952321857E-2</v>
      </c>
      <c r="T960" s="107">
        <f t="shared" si="166"/>
        <v>1</v>
      </c>
    </row>
    <row r="961" spans="3:20" x14ac:dyDescent="0.25">
      <c r="C961" s="95">
        <v>43822</v>
      </c>
      <c r="D961" s="95">
        <v>43826</v>
      </c>
      <c r="E961" s="90">
        <v>4369</v>
      </c>
      <c r="F961" s="90">
        <v>12231</v>
      </c>
      <c r="G961" s="90" t="s">
        <v>1730</v>
      </c>
      <c r="H961" s="90" t="s">
        <v>1731</v>
      </c>
      <c r="I961" s="90">
        <v>41003310</v>
      </c>
      <c r="J961" s="90" t="s">
        <v>1732</v>
      </c>
      <c r="K961" s="90">
        <v>795</v>
      </c>
      <c r="L961" s="104">
        <f t="shared" si="159"/>
        <v>12</v>
      </c>
      <c r="M961" s="105" t="str">
        <f t="shared" si="160"/>
        <v>T4</v>
      </c>
      <c r="N961" s="93">
        <f t="shared" si="161"/>
        <v>4</v>
      </c>
      <c r="O961" s="106">
        <f t="shared" si="162"/>
        <v>3180</v>
      </c>
      <c r="P961" s="93" t="str">
        <f t="shared" si="163"/>
        <v>Dins Periode Legal</v>
      </c>
      <c r="Q961" s="93" t="str">
        <f t="shared" si="164"/>
        <v>T4 - Dins Periode Legal</v>
      </c>
      <c r="R961" s="93" t="str">
        <f t="shared" si="158"/>
        <v>T4 - Import Total</v>
      </c>
      <c r="S961" s="110">
        <f t="shared" si="165"/>
        <v>2.5269431338465369E-2</v>
      </c>
      <c r="T961" s="107">
        <f t="shared" si="166"/>
        <v>1</v>
      </c>
    </row>
    <row r="962" spans="3:20" x14ac:dyDescent="0.25">
      <c r="C962" s="95">
        <v>43815</v>
      </c>
      <c r="D962" s="95">
        <v>43826</v>
      </c>
      <c r="E962" s="90">
        <v>4370</v>
      </c>
      <c r="F962" s="90">
        <v>12233</v>
      </c>
      <c r="G962" s="90" t="s">
        <v>1682</v>
      </c>
      <c r="H962" s="90" t="s">
        <v>1733</v>
      </c>
      <c r="I962" s="90">
        <v>40001160</v>
      </c>
      <c r="J962" s="90" t="s">
        <v>1684</v>
      </c>
      <c r="K962" s="90">
        <v>110.97</v>
      </c>
      <c r="L962" s="104">
        <f t="shared" si="159"/>
        <v>12</v>
      </c>
      <c r="M962" s="105" t="str">
        <f t="shared" si="160"/>
        <v>T4</v>
      </c>
      <c r="N962" s="93">
        <f t="shared" si="161"/>
        <v>11</v>
      </c>
      <c r="O962" s="106">
        <f t="shared" si="162"/>
        <v>1220.67</v>
      </c>
      <c r="P962" s="93" t="str">
        <f t="shared" si="163"/>
        <v>Dins Periode Legal</v>
      </c>
      <c r="Q962" s="93" t="str">
        <f t="shared" si="164"/>
        <v>T4 - Dins Periode Legal</v>
      </c>
      <c r="R962" s="93" t="str">
        <f t="shared" si="158"/>
        <v>T4 - Import Total</v>
      </c>
      <c r="S962" s="110">
        <f t="shared" si="165"/>
        <v>9.6998857710454463E-3</v>
      </c>
      <c r="T962" s="107">
        <f t="shared" si="166"/>
        <v>1</v>
      </c>
    </row>
    <row r="963" spans="3:20" x14ac:dyDescent="0.25">
      <c r="C963" s="95">
        <v>43829</v>
      </c>
      <c r="D963" s="95">
        <v>43829</v>
      </c>
      <c r="E963" s="90">
        <v>4388</v>
      </c>
      <c r="F963" s="90">
        <v>12305</v>
      </c>
      <c r="G963" s="90" t="s">
        <v>531</v>
      </c>
      <c r="H963" s="90" t="s">
        <v>1734</v>
      </c>
      <c r="I963" s="90">
        <v>41010023</v>
      </c>
      <c r="J963" s="90" t="s">
        <v>533</v>
      </c>
      <c r="K963" s="90">
        <v>91.21</v>
      </c>
      <c r="L963" s="104">
        <f t="shared" si="159"/>
        <v>12</v>
      </c>
      <c r="M963" s="105" t="str">
        <f t="shared" si="160"/>
        <v>T4</v>
      </c>
      <c r="N963" s="93">
        <f t="shared" si="161"/>
        <v>0</v>
      </c>
      <c r="O963" s="106">
        <f t="shared" si="162"/>
        <v>0</v>
      </c>
      <c r="P963" s="93" t="str">
        <f t="shared" si="163"/>
        <v>Dins Periode Legal</v>
      </c>
      <c r="Q963" s="93" t="str">
        <f t="shared" si="164"/>
        <v>T4 - Dins Periode Legal</v>
      </c>
      <c r="R963" s="93" t="str">
        <f t="shared" ref="R963:R964" si="167">CONCATENATE($M963," - Import Total")</f>
        <v>T4 - Import Total</v>
      </c>
      <c r="S963" s="110">
        <f t="shared" si="165"/>
        <v>0</v>
      </c>
      <c r="T963" s="107">
        <f t="shared" si="166"/>
        <v>1</v>
      </c>
    </row>
    <row r="964" spans="3:20" x14ac:dyDescent="0.25">
      <c r="C964" s="95">
        <v>43821</v>
      </c>
      <c r="D964" s="95">
        <v>43830</v>
      </c>
      <c r="E964" s="90">
        <v>4563</v>
      </c>
      <c r="F964" s="90">
        <v>12679</v>
      </c>
      <c r="G964" s="90" t="s">
        <v>217</v>
      </c>
      <c r="H964" s="90" t="s">
        <v>1735</v>
      </c>
      <c r="I964" s="90">
        <v>41008640</v>
      </c>
      <c r="J964" s="90" t="s">
        <v>218</v>
      </c>
      <c r="K964" s="90">
        <v>549.86</v>
      </c>
      <c r="L964" s="104">
        <f t="shared" si="159"/>
        <v>12</v>
      </c>
      <c r="M964" s="105" t="str">
        <f t="shared" si="160"/>
        <v>T4</v>
      </c>
      <c r="N964" s="93">
        <f t="shared" si="161"/>
        <v>9</v>
      </c>
      <c r="O964" s="106">
        <f t="shared" si="162"/>
        <v>4948.74</v>
      </c>
      <c r="P964" s="93" t="str">
        <f t="shared" si="163"/>
        <v>Dins Periode Legal</v>
      </c>
      <c r="Q964" s="93" t="str">
        <f t="shared" si="164"/>
        <v>T4 - Dins Periode Legal</v>
      </c>
      <c r="R964" s="93" t="str">
        <f t="shared" si="167"/>
        <v>T4 - Import Total</v>
      </c>
      <c r="S964" s="110">
        <f t="shared" si="165"/>
        <v>3.9324479761609153E-2</v>
      </c>
      <c r="T964" s="107">
        <f t="shared" si="166"/>
        <v>1</v>
      </c>
    </row>
  </sheetData>
  <sortState xmlns:xlrd2="http://schemas.microsoft.com/office/spreadsheetml/2017/richdata2" ref="C7:T262">
    <sortCondition ref="C7:C262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576"/>
  <sheetViews>
    <sheetView zoomScale="70" zoomScaleNormal="70" workbookViewId="0"/>
  </sheetViews>
  <sheetFormatPr baseColWidth="10" defaultRowHeight="15" x14ac:dyDescent="0.25"/>
  <cols>
    <col min="1" max="2" width="5.7109375" style="135" customWidth="1"/>
    <col min="3" max="3" width="13" style="137" customWidth="1"/>
    <col min="4" max="4" width="41.42578125" style="135" customWidth="1"/>
    <col min="5" max="5" width="12" style="146" bestFit="1" customWidth="1"/>
    <col min="6" max="6" width="33.85546875" style="135" customWidth="1"/>
    <col min="7" max="7" width="7.28515625" style="135" bestFit="1" customWidth="1"/>
    <col min="8" max="8" width="12" style="135" bestFit="1" customWidth="1"/>
    <col min="9" max="9" width="12" style="135" customWidth="1"/>
    <col min="10" max="11" width="18.28515625" style="146" customWidth="1"/>
    <col min="12" max="12" width="18.85546875" style="146" bestFit="1" customWidth="1"/>
    <col min="13" max="13" width="27.28515625" style="146" bestFit="1" customWidth="1"/>
    <col min="14" max="14" width="24.85546875" style="146" bestFit="1" customWidth="1"/>
    <col min="15" max="15" width="7.85546875" style="146" customWidth="1"/>
    <col min="16" max="16" width="14.28515625" style="146" bestFit="1" customWidth="1"/>
    <col min="17" max="17" width="7.85546875" style="135" bestFit="1" customWidth="1"/>
    <col min="18" max="18" width="8.140625" style="135" bestFit="1" customWidth="1"/>
    <col min="19" max="19" width="11.42578125" style="135"/>
    <col min="20" max="20" width="23.5703125" style="136" bestFit="1" customWidth="1"/>
    <col min="21" max="21" width="13.85546875" style="135" bestFit="1" customWidth="1"/>
    <col min="22" max="22" width="13.5703125" style="135" bestFit="1" customWidth="1"/>
    <col min="23" max="23" width="11.42578125" style="135"/>
    <col min="24" max="24" width="14.5703125" style="135" bestFit="1" customWidth="1"/>
    <col min="25" max="16384" width="11.42578125" style="135"/>
  </cols>
  <sheetData>
    <row r="1" spans="2:23" x14ac:dyDescent="0.25">
      <c r="C1" s="149"/>
    </row>
    <row r="2" spans="2:23" ht="26.25" x14ac:dyDescent="0.25">
      <c r="B2" s="92" t="s">
        <v>1344</v>
      </c>
    </row>
    <row r="3" spans="2:23" x14ac:dyDescent="0.25">
      <c r="C3" s="150"/>
      <c r="W3" s="137"/>
    </row>
    <row r="4" spans="2:23" ht="26.25" x14ac:dyDescent="0.25">
      <c r="C4" s="151" t="s">
        <v>742</v>
      </c>
    </row>
    <row r="5" spans="2:23" x14ac:dyDescent="0.25">
      <c r="C5" s="152"/>
      <c r="D5" s="142"/>
      <c r="J5" s="147"/>
      <c r="K5" s="147"/>
      <c r="L5" s="147"/>
      <c r="M5" s="147"/>
      <c r="N5" s="147"/>
      <c r="O5" s="147"/>
      <c r="P5" s="147"/>
      <c r="Q5" s="144"/>
      <c r="S5" s="139"/>
    </row>
    <row r="6" spans="2:23" x14ac:dyDescent="0.25">
      <c r="C6" s="153" t="s">
        <v>719</v>
      </c>
      <c r="D6" s="102" t="s">
        <v>1345</v>
      </c>
      <c r="E6" s="154" t="s">
        <v>740</v>
      </c>
      <c r="F6" s="102" t="s">
        <v>723</v>
      </c>
      <c r="G6" s="103" t="s">
        <v>732</v>
      </c>
      <c r="H6" s="103" t="s">
        <v>731</v>
      </c>
      <c r="I6" s="103" t="s">
        <v>1346</v>
      </c>
      <c r="J6" s="109" t="s">
        <v>1347</v>
      </c>
      <c r="K6" s="109" t="s">
        <v>743</v>
      </c>
      <c r="L6" s="103" t="s">
        <v>730</v>
      </c>
      <c r="M6" s="103" t="s">
        <v>1348</v>
      </c>
      <c r="N6" s="103" t="s">
        <v>1349</v>
      </c>
      <c r="O6" s="109" t="s">
        <v>94</v>
      </c>
      <c r="P6" s="103" t="s">
        <v>741</v>
      </c>
      <c r="Q6" s="144"/>
      <c r="R6" s="144"/>
    </row>
    <row r="7" spans="2:23" x14ac:dyDescent="0.25">
      <c r="C7" s="137">
        <v>43497</v>
      </c>
      <c r="D7" s="135" t="s">
        <v>548</v>
      </c>
      <c r="E7" s="146">
        <v>363</v>
      </c>
      <c r="F7" s="141" t="s">
        <v>591</v>
      </c>
      <c r="G7" s="135">
        <f>IF(MONTH(C7)="","",MONTH(C7))</f>
        <v>2</v>
      </c>
      <c r="H7" s="105" t="str">
        <f>IF($G7="","",VLOOKUP($G7,APR.FP!$AJ$8:$AL$19,2,FALSE))</f>
        <v>T1</v>
      </c>
      <c r="I7" s="145">
        <f>IF($G7="","",VLOOKUP($G7,APR.FP!$AJ$8:$AL$19,3,FALSE))</f>
        <v>43555</v>
      </c>
      <c r="J7" s="148">
        <f>IF(C7="",0,DAYS360(C7,I7))</f>
        <v>60</v>
      </c>
      <c r="K7" s="139">
        <f t="shared" ref="K7:K38" si="0">+E7*J7</f>
        <v>21780</v>
      </c>
      <c r="L7" s="93" t="str">
        <f>IF(J7&lt;=30,"Dins Periode Legal","Fora Periode Legal")</f>
        <v>Fora Periode Legal</v>
      </c>
      <c r="M7" s="93" t="str">
        <f>CONCATENATE($H7," - ",L7)</f>
        <v>T1 - Fora Periode Legal</v>
      </c>
      <c r="N7" s="93" t="str">
        <f>CONCATENATE($H7," - Import Total")</f>
        <v>T1 - Import Total</v>
      </c>
      <c r="O7" s="110">
        <f>IF(H7="",0,E7/(VLOOKUP(N7,$T$10:$U$28,2,FALSE))*J7)</f>
        <v>0.28945260233571501</v>
      </c>
      <c r="P7" s="107">
        <f>IF(G7="",0,1)</f>
        <v>1</v>
      </c>
      <c r="Q7" s="139"/>
      <c r="S7" s="139"/>
    </row>
    <row r="8" spans="2:23" x14ac:dyDescent="0.25">
      <c r="C8" s="137">
        <v>43497</v>
      </c>
      <c r="D8" s="135" t="s">
        <v>548</v>
      </c>
      <c r="E8" s="146">
        <v>483.23</v>
      </c>
      <c r="F8" s="141" t="s">
        <v>605</v>
      </c>
      <c r="G8" s="135">
        <f t="shared" ref="G8:G71" si="1">IF(MONTH(C8)="","",MONTH(C8))</f>
        <v>2</v>
      </c>
      <c r="H8" s="105" t="str">
        <f>IF($G8="","",VLOOKUP($G8,APR.FP!$AJ$8:$AL$19,2,FALSE))</f>
        <v>T1</v>
      </c>
      <c r="I8" s="145">
        <f>IF($G8="","",VLOOKUP($G8,APR.FP!$AJ$8:$AL$19,3,FALSE))</f>
        <v>43555</v>
      </c>
      <c r="J8" s="148">
        <f t="shared" ref="J8:J71" si="2">IF(C8="",0,DAYS360(C8,I8))</f>
        <v>60</v>
      </c>
      <c r="K8" s="139">
        <f t="shared" si="0"/>
        <v>28993.800000000003</v>
      </c>
      <c r="L8" s="93" t="str">
        <f t="shared" ref="L8:L71" si="3">IF(J8&lt;=30,"Dins Periode Legal","Fora Periode Legal")</f>
        <v>Fora Periode Legal</v>
      </c>
      <c r="M8" s="93" t="str">
        <f t="shared" ref="M8:M71" si="4">CONCATENATE($H8," - ",L8)</f>
        <v>T1 - Fora Periode Legal</v>
      </c>
      <c r="N8" s="93" t="str">
        <f t="shared" ref="N8:N71" si="5">CONCATENATE($H8," - Import Total")</f>
        <v>T1 - Import Total</v>
      </c>
      <c r="O8" s="110">
        <f t="shared" ref="O8:O71" si="6">IF(H8="",0,E8/(VLOOKUP(N8,$T$10:$U$28,2,FALSE))*J8)</f>
        <v>0.3853228127456958</v>
      </c>
      <c r="P8" s="107">
        <f t="shared" ref="P8:P71" si="7">IF(G8="",0,1)</f>
        <v>1</v>
      </c>
      <c r="Q8" s="139"/>
      <c r="T8" s="91" t="s">
        <v>731</v>
      </c>
      <c r="U8" s="98" t="s">
        <v>740</v>
      </c>
      <c r="V8" s="98" t="s">
        <v>94</v>
      </c>
      <c r="W8" s="98" t="s">
        <v>741</v>
      </c>
    </row>
    <row r="9" spans="2:23" x14ac:dyDescent="0.25">
      <c r="C9" s="137">
        <v>43511</v>
      </c>
      <c r="D9" s="135" t="s">
        <v>562</v>
      </c>
      <c r="E9" s="146">
        <v>311.72000000000003</v>
      </c>
      <c r="F9" s="141" t="s">
        <v>610</v>
      </c>
      <c r="G9" s="135">
        <f t="shared" si="1"/>
        <v>2</v>
      </c>
      <c r="H9" s="105" t="str">
        <f>IF($G9="","",VLOOKUP($G9,APR.FP!$AJ$8:$AL$19,2,FALSE))</f>
        <v>T1</v>
      </c>
      <c r="I9" s="145">
        <f>IF($G9="","",VLOOKUP($G9,APR.FP!$AJ$8:$AL$19,3,FALSE))</f>
        <v>43555</v>
      </c>
      <c r="J9" s="148">
        <f t="shared" si="2"/>
        <v>46</v>
      </c>
      <c r="K9" s="139">
        <f t="shared" si="0"/>
        <v>14339.12</v>
      </c>
      <c r="L9" s="93" t="str">
        <f t="shared" si="3"/>
        <v>Fora Periode Legal</v>
      </c>
      <c r="M9" s="93" t="str">
        <f t="shared" si="4"/>
        <v>T1 - Fora Periode Legal</v>
      </c>
      <c r="N9" s="93" t="str">
        <f t="shared" si="5"/>
        <v>T1 - Import Total</v>
      </c>
      <c r="O9" s="110">
        <f t="shared" si="6"/>
        <v>0.1905645362352662</v>
      </c>
      <c r="P9" s="107">
        <f t="shared" si="7"/>
        <v>1</v>
      </c>
      <c r="Q9" s="139"/>
      <c r="T9" s="91"/>
      <c r="U9" s="91"/>
      <c r="V9" s="91"/>
      <c r="W9" s="91"/>
    </row>
    <row r="10" spans="2:23" x14ac:dyDescent="0.25">
      <c r="C10" s="137">
        <v>43515</v>
      </c>
      <c r="D10" s="135" t="s">
        <v>542</v>
      </c>
      <c r="E10" s="146">
        <v>397.49</v>
      </c>
      <c r="F10" s="141" t="s">
        <v>586</v>
      </c>
      <c r="G10" s="135">
        <f t="shared" si="1"/>
        <v>2</v>
      </c>
      <c r="H10" s="105" t="str">
        <f>IF($G10="","",VLOOKUP($G10,APR.FP!$AJ$8:$AL$19,2,FALSE))</f>
        <v>T1</v>
      </c>
      <c r="I10" s="145">
        <f>IF($G10="","",VLOOKUP($G10,APR.FP!$AJ$8:$AL$19,3,FALSE))</f>
        <v>43555</v>
      </c>
      <c r="J10" s="148">
        <f t="shared" si="2"/>
        <v>42</v>
      </c>
      <c r="K10" s="139">
        <f t="shared" si="0"/>
        <v>16694.580000000002</v>
      </c>
      <c r="L10" s="93" t="str">
        <f t="shared" si="3"/>
        <v>Fora Periode Legal</v>
      </c>
      <c r="M10" s="93" t="str">
        <f t="shared" si="4"/>
        <v>T1 - Fora Periode Legal</v>
      </c>
      <c r="N10" s="93" t="str">
        <f t="shared" si="5"/>
        <v>T1 - Import Total</v>
      </c>
      <c r="O10" s="110">
        <f t="shared" si="6"/>
        <v>0.22186821055563735</v>
      </c>
      <c r="P10" s="107">
        <f t="shared" si="7"/>
        <v>1</v>
      </c>
      <c r="Q10" s="139"/>
      <c r="T10" s="101" t="s">
        <v>739</v>
      </c>
      <c r="U10" s="106">
        <f>SUMIF($N:$N,$T10,$E:$E)</f>
        <v>75245.48000000001</v>
      </c>
      <c r="V10" s="106">
        <f>SUMIF(N:N,T10,O:O)</f>
        <v>18.431236666973216</v>
      </c>
      <c r="W10" s="106">
        <f>SUMIF(N:N,T10,P:P)</f>
        <v>118</v>
      </c>
    </row>
    <row r="11" spans="2:23" x14ac:dyDescent="0.25">
      <c r="C11" s="137">
        <v>43518</v>
      </c>
      <c r="D11" s="135" t="s">
        <v>552</v>
      </c>
      <c r="E11" s="146">
        <v>190.82</v>
      </c>
      <c r="F11" s="141" t="s">
        <v>597</v>
      </c>
      <c r="G11" s="135">
        <f t="shared" si="1"/>
        <v>2</v>
      </c>
      <c r="H11" s="105" t="str">
        <f>IF($G11="","",VLOOKUP($G11,APR.FP!$AJ$8:$AL$19,2,FALSE))</f>
        <v>T1</v>
      </c>
      <c r="I11" s="145">
        <f>IF($G11="","",VLOOKUP($G11,APR.FP!$AJ$8:$AL$19,3,FALSE))</f>
        <v>43555</v>
      </c>
      <c r="J11" s="148">
        <f t="shared" si="2"/>
        <v>39</v>
      </c>
      <c r="K11" s="139">
        <f t="shared" si="0"/>
        <v>7441.98</v>
      </c>
      <c r="L11" s="93" t="str">
        <f t="shared" si="3"/>
        <v>Fora Periode Legal</v>
      </c>
      <c r="M11" s="93" t="str">
        <f t="shared" si="4"/>
        <v>T1 - Fora Periode Legal</v>
      </c>
      <c r="N11" s="93" t="str">
        <f t="shared" si="5"/>
        <v>T1 - Import Total</v>
      </c>
      <c r="O11" s="110">
        <f t="shared" si="6"/>
        <v>9.8902684918748596E-2</v>
      </c>
      <c r="P11" s="107">
        <f t="shared" si="7"/>
        <v>1</v>
      </c>
      <c r="Q11" s="139"/>
      <c r="T11" s="101" t="s">
        <v>737</v>
      </c>
      <c r="U11" s="106">
        <f>SUMIF($M:$M,$T11,$E:$E)</f>
        <v>63461.12000000001</v>
      </c>
      <c r="V11" s="106">
        <f>SUMIF(M:M,T11,O:O)</f>
        <v>12.602347543001919</v>
      </c>
      <c r="W11" s="106">
        <f>SUMIF(M:M,T11,P:P)</f>
        <v>104</v>
      </c>
    </row>
    <row r="12" spans="2:23" x14ac:dyDescent="0.25">
      <c r="C12" s="137">
        <v>43521</v>
      </c>
      <c r="D12" s="135" t="s">
        <v>558</v>
      </c>
      <c r="E12" s="146">
        <v>174.12</v>
      </c>
      <c r="F12" s="141" t="s">
        <v>607</v>
      </c>
      <c r="G12" s="135">
        <f t="shared" si="1"/>
        <v>2</v>
      </c>
      <c r="H12" s="105" t="str">
        <f>IF($G12="","",VLOOKUP($G12,APR.FP!$AJ$8:$AL$19,2,FALSE))</f>
        <v>T1</v>
      </c>
      <c r="I12" s="145">
        <f>IF($G12="","",VLOOKUP($G12,APR.FP!$AJ$8:$AL$19,3,FALSE))</f>
        <v>43555</v>
      </c>
      <c r="J12" s="148">
        <f t="shared" si="2"/>
        <v>36</v>
      </c>
      <c r="K12" s="139">
        <f t="shared" si="0"/>
        <v>6268.32</v>
      </c>
      <c r="L12" s="93" t="str">
        <f t="shared" si="3"/>
        <v>Fora Periode Legal</v>
      </c>
      <c r="M12" s="93" t="str">
        <f t="shared" si="4"/>
        <v>T1 - Fora Periode Legal</v>
      </c>
      <c r="N12" s="93" t="str">
        <f t="shared" si="5"/>
        <v>T1 - Import Total</v>
      </c>
      <c r="O12" s="110">
        <f t="shared" si="6"/>
        <v>8.3304937386272232E-2</v>
      </c>
      <c r="P12" s="107">
        <f t="shared" si="7"/>
        <v>1</v>
      </c>
      <c r="Q12" s="139"/>
      <c r="T12" s="101" t="s">
        <v>738</v>
      </c>
      <c r="U12" s="106">
        <f>SUMIF($M:$M,$T12,$E:$E)</f>
        <v>11784.36</v>
      </c>
      <c r="V12" s="106">
        <f>SUMIF(M:M,T12,O:O)</f>
        <v>5.8288891239712992</v>
      </c>
      <c r="W12" s="106">
        <f>SUMIF(M:M,T12,P:P)</f>
        <v>14</v>
      </c>
    </row>
    <row r="13" spans="2:23" x14ac:dyDescent="0.25">
      <c r="C13" s="137">
        <v>43521</v>
      </c>
      <c r="D13" s="135" t="s">
        <v>539</v>
      </c>
      <c r="E13" s="146">
        <v>629.94000000000005</v>
      </c>
      <c r="F13" s="141" t="s">
        <v>583</v>
      </c>
      <c r="G13" s="135">
        <f t="shared" si="1"/>
        <v>2</v>
      </c>
      <c r="H13" s="105" t="str">
        <f>IF($G13="","",VLOOKUP($G13,APR.FP!$AJ$8:$AL$19,2,FALSE))</f>
        <v>T1</v>
      </c>
      <c r="I13" s="145">
        <f>IF($G13="","",VLOOKUP($G13,APR.FP!$AJ$8:$AL$19,3,FALSE))</f>
        <v>43555</v>
      </c>
      <c r="J13" s="148">
        <f t="shared" si="2"/>
        <v>36</v>
      </c>
      <c r="K13" s="139">
        <f t="shared" si="0"/>
        <v>22677.840000000004</v>
      </c>
      <c r="L13" s="93" t="str">
        <f t="shared" si="3"/>
        <v>Fora Periode Legal</v>
      </c>
      <c r="M13" s="93" t="str">
        <f t="shared" si="4"/>
        <v>T1 - Fora Periode Legal</v>
      </c>
      <c r="N13" s="93" t="str">
        <f t="shared" si="5"/>
        <v>T1 - Import Total</v>
      </c>
      <c r="O13" s="110">
        <f t="shared" si="6"/>
        <v>0.30138474762869477</v>
      </c>
      <c r="P13" s="107">
        <f t="shared" si="7"/>
        <v>1</v>
      </c>
      <c r="Q13" s="139"/>
      <c r="T13" s="101" t="s">
        <v>1488</v>
      </c>
      <c r="U13" s="106">
        <f>SUMIF($N:$N,T10,$K:$K)</f>
        <v>1386867.2500000002</v>
      </c>
      <c r="V13" s="106"/>
      <c r="W13" s="106"/>
    </row>
    <row r="14" spans="2:23" x14ac:dyDescent="0.25">
      <c r="C14" s="137">
        <v>43521</v>
      </c>
      <c r="D14" s="135" t="s">
        <v>575</v>
      </c>
      <c r="E14" s="146">
        <v>577.5</v>
      </c>
      <c r="F14" s="141" t="s">
        <v>624</v>
      </c>
      <c r="G14" s="135">
        <f t="shared" si="1"/>
        <v>2</v>
      </c>
      <c r="H14" s="105" t="str">
        <f>IF($G14="","",VLOOKUP($G14,APR.FP!$AJ$8:$AL$19,2,FALSE))</f>
        <v>T1</v>
      </c>
      <c r="I14" s="145">
        <f>IF($G14="","",VLOOKUP($G14,APR.FP!$AJ$8:$AL$19,3,FALSE))</f>
        <v>43555</v>
      </c>
      <c r="J14" s="148">
        <f t="shared" si="2"/>
        <v>36</v>
      </c>
      <c r="K14" s="139">
        <f t="shared" si="0"/>
        <v>20790</v>
      </c>
      <c r="L14" s="93" t="str">
        <f t="shared" si="3"/>
        <v>Fora Periode Legal</v>
      </c>
      <c r="M14" s="93" t="str">
        <f t="shared" si="4"/>
        <v>T1 - Fora Periode Legal</v>
      </c>
      <c r="N14" s="93" t="str">
        <f t="shared" si="5"/>
        <v>T1 - Import Total</v>
      </c>
      <c r="O14" s="110">
        <f t="shared" si="6"/>
        <v>0.27629566586590976</v>
      </c>
      <c r="P14" s="107">
        <f t="shared" si="7"/>
        <v>1</v>
      </c>
      <c r="Q14" s="139"/>
      <c r="T14" s="91"/>
    </row>
    <row r="15" spans="2:23" x14ac:dyDescent="0.25">
      <c r="C15" s="137">
        <v>43521</v>
      </c>
      <c r="D15" s="135" t="s">
        <v>567</v>
      </c>
      <c r="E15" s="146">
        <v>1243.8800000000001</v>
      </c>
      <c r="F15" s="141" t="s">
        <v>615</v>
      </c>
      <c r="G15" s="135">
        <f t="shared" si="1"/>
        <v>2</v>
      </c>
      <c r="H15" s="105" t="str">
        <f>IF($G15="","",VLOOKUP($G15,APR.FP!$AJ$8:$AL$19,2,FALSE))</f>
        <v>T1</v>
      </c>
      <c r="I15" s="145">
        <f>IF($G15="","",VLOOKUP($G15,APR.FP!$AJ$8:$AL$19,3,FALSE))</f>
        <v>43555</v>
      </c>
      <c r="J15" s="148">
        <f t="shared" si="2"/>
        <v>36</v>
      </c>
      <c r="K15" s="139">
        <f t="shared" si="0"/>
        <v>44779.680000000008</v>
      </c>
      <c r="L15" s="93" t="str">
        <f t="shared" si="3"/>
        <v>Fora Periode Legal</v>
      </c>
      <c r="M15" s="93" t="str">
        <f t="shared" si="4"/>
        <v>T1 - Fora Periode Legal</v>
      </c>
      <c r="N15" s="93" t="str">
        <f t="shared" si="5"/>
        <v>T1 - Import Total</v>
      </c>
      <c r="O15" s="110">
        <f t="shared" si="6"/>
        <v>0.59511455040223005</v>
      </c>
      <c r="P15" s="107">
        <f t="shared" si="7"/>
        <v>1</v>
      </c>
      <c r="Q15" s="139"/>
      <c r="T15" s="101" t="s">
        <v>744</v>
      </c>
      <c r="U15" s="106">
        <f>SUMIF($N:$N,$T15,$E:$E)</f>
        <v>77143.689999999988</v>
      </c>
      <c r="V15" s="106">
        <f>SUMIF(N:N,T15,O:O)</f>
        <v>23.277756741996665</v>
      </c>
      <c r="W15" s="106">
        <f>SUMIF(N:N,T15,P:P)</f>
        <v>72</v>
      </c>
    </row>
    <row r="16" spans="2:23" x14ac:dyDescent="0.25">
      <c r="C16" s="137">
        <v>43522</v>
      </c>
      <c r="D16" s="135" t="s">
        <v>544</v>
      </c>
      <c r="E16" s="146">
        <v>287.10000000000002</v>
      </c>
      <c r="F16" s="141" t="s">
        <v>588</v>
      </c>
      <c r="G16" s="135">
        <f t="shared" si="1"/>
        <v>2</v>
      </c>
      <c r="H16" s="105" t="str">
        <f>IF($G16="","",VLOOKUP($G16,APR.FP!$AJ$8:$AL$19,2,FALSE))</f>
        <v>T1</v>
      </c>
      <c r="I16" s="145">
        <f>IF($G16="","",VLOOKUP($G16,APR.FP!$AJ$8:$AL$19,3,FALSE))</f>
        <v>43555</v>
      </c>
      <c r="J16" s="148">
        <f t="shared" si="2"/>
        <v>35</v>
      </c>
      <c r="K16" s="139">
        <f t="shared" si="0"/>
        <v>10048.5</v>
      </c>
      <c r="L16" s="93" t="str">
        <f t="shared" si="3"/>
        <v>Fora Periode Legal</v>
      </c>
      <c r="M16" s="93" t="str">
        <f t="shared" si="4"/>
        <v>T1 - Fora Periode Legal</v>
      </c>
      <c r="N16" s="93" t="str">
        <f t="shared" si="5"/>
        <v>T1 - Import Total</v>
      </c>
      <c r="O16" s="110">
        <f t="shared" si="6"/>
        <v>0.13354290516852307</v>
      </c>
      <c r="P16" s="107">
        <f t="shared" si="7"/>
        <v>1</v>
      </c>
      <c r="Q16" s="139"/>
      <c r="T16" s="101" t="s">
        <v>745</v>
      </c>
      <c r="U16" s="106">
        <f>SUMIF($M:$M,$T16,$E:$E)</f>
        <v>50941.460000000014</v>
      </c>
      <c r="V16" s="106">
        <f>SUMIF(M:M,T16,O:O)</f>
        <v>12.207260503094936</v>
      </c>
      <c r="W16" s="106">
        <f>SUMIF(M:M,T16,P:P)</f>
        <v>64</v>
      </c>
    </row>
    <row r="17" spans="3:23" x14ac:dyDescent="0.25">
      <c r="C17" s="137">
        <v>43522</v>
      </c>
      <c r="D17" s="135" t="s">
        <v>544</v>
      </c>
      <c r="E17" s="146">
        <v>281.16000000000003</v>
      </c>
      <c r="F17" s="141" t="s">
        <v>631</v>
      </c>
      <c r="G17" s="135">
        <f t="shared" si="1"/>
        <v>2</v>
      </c>
      <c r="H17" s="105" t="str">
        <f>IF($G17="","",VLOOKUP($G17,APR.FP!$AJ$8:$AL$19,2,FALSE))</f>
        <v>T1</v>
      </c>
      <c r="I17" s="145">
        <f>IF($G17="","",VLOOKUP($G17,APR.FP!$AJ$8:$AL$19,3,FALSE))</f>
        <v>43555</v>
      </c>
      <c r="J17" s="148">
        <f t="shared" si="2"/>
        <v>35</v>
      </c>
      <c r="K17" s="139">
        <f t="shared" si="0"/>
        <v>9840.6</v>
      </c>
      <c r="L17" s="93" t="str">
        <f t="shared" si="3"/>
        <v>Fora Periode Legal</v>
      </c>
      <c r="M17" s="93" t="str">
        <f t="shared" si="4"/>
        <v>T1 - Fora Periode Legal</v>
      </c>
      <c r="N17" s="93" t="str">
        <f t="shared" si="5"/>
        <v>T1 - Import Total</v>
      </c>
      <c r="O17" s="110">
        <f t="shared" si="6"/>
        <v>0.13077994850986396</v>
      </c>
      <c r="P17" s="107">
        <f t="shared" si="7"/>
        <v>1</v>
      </c>
      <c r="Q17" s="139"/>
      <c r="T17" s="101" t="s">
        <v>746</v>
      </c>
      <c r="U17" s="106">
        <f>SUMIF($M:$M,$T17,$E:$E)</f>
        <v>26202.23</v>
      </c>
      <c r="V17" s="106">
        <f>SUMIF(M:M,T17,O:O)</f>
        <v>11.070496238901718</v>
      </c>
      <c r="W17" s="106">
        <f>SUMIF(M:M,T17,P:P)</f>
        <v>8</v>
      </c>
    </row>
    <row r="18" spans="3:23" x14ac:dyDescent="0.25">
      <c r="C18" s="137">
        <v>43522</v>
      </c>
      <c r="D18" s="135" t="s">
        <v>549</v>
      </c>
      <c r="E18" s="146">
        <v>2233.54</v>
      </c>
      <c r="F18" s="141" t="s">
        <v>592</v>
      </c>
      <c r="G18" s="135">
        <f t="shared" si="1"/>
        <v>2</v>
      </c>
      <c r="H18" s="105" t="str">
        <f>IF($G18="","",VLOOKUP($G18,APR.FP!$AJ$8:$AL$19,2,FALSE))</f>
        <v>T1</v>
      </c>
      <c r="I18" s="145">
        <f>IF($G18="","",VLOOKUP($G18,APR.FP!$AJ$8:$AL$19,3,FALSE))</f>
        <v>43555</v>
      </c>
      <c r="J18" s="148">
        <f t="shared" si="2"/>
        <v>35</v>
      </c>
      <c r="K18" s="139">
        <f t="shared" si="0"/>
        <v>78173.899999999994</v>
      </c>
      <c r="L18" s="93" t="str">
        <f t="shared" si="3"/>
        <v>Fora Periode Legal</v>
      </c>
      <c r="M18" s="93" t="str">
        <f t="shared" si="4"/>
        <v>T1 - Fora Periode Legal</v>
      </c>
      <c r="N18" s="93" t="str">
        <f t="shared" si="5"/>
        <v>T1 - Import Total</v>
      </c>
      <c r="O18" s="110">
        <f t="shared" si="6"/>
        <v>1.0389182180776837</v>
      </c>
      <c r="P18" s="107">
        <f t="shared" si="7"/>
        <v>1</v>
      </c>
      <c r="Q18" s="139"/>
      <c r="T18" s="101" t="s">
        <v>1489</v>
      </c>
      <c r="U18" s="106">
        <f>SUMIF($N:$N,T15,$K:$K)</f>
        <v>1795732.05</v>
      </c>
      <c r="V18" s="91"/>
      <c r="W18" s="91"/>
    </row>
    <row r="19" spans="3:23" x14ac:dyDescent="0.25">
      <c r="C19" s="137">
        <v>43523</v>
      </c>
      <c r="D19" s="135" t="s">
        <v>540</v>
      </c>
      <c r="E19" s="146">
        <v>555.73</v>
      </c>
      <c r="F19" s="141" t="s">
        <v>627</v>
      </c>
      <c r="G19" s="135">
        <f t="shared" si="1"/>
        <v>2</v>
      </c>
      <c r="H19" s="105" t="str">
        <f>IF($G19="","",VLOOKUP($G19,APR.FP!$AJ$8:$AL$19,2,FALSE))</f>
        <v>T1</v>
      </c>
      <c r="I19" s="145">
        <f>IF($G19="","",VLOOKUP($G19,APR.FP!$AJ$8:$AL$19,3,FALSE))</f>
        <v>43555</v>
      </c>
      <c r="J19" s="148">
        <f t="shared" si="2"/>
        <v>34</v>
      </c>
      <c r="K19" s="139">
        <f t="shared" si="0"/>
        <v>18894.82</v>
      </c>
      <c r="L19" s="93" t="str">
        <f t="shared" si="3"/>
        <v>Fora Periode Legal</v>
      </c>
      <c r="M19" s="93" t="str">
        <f t="shared" si="4"/>
        <v>T1 - Fora Periode Legal</v>
      </c>
      <c r="N19" s="93" t="str">
        <f t="shared" si="5"/>
        <v>T1 - Import Total</v>
      </c>
      <c r="O19" s="110">
        <f t="shared" si="6"/>
        <v>0.25110903671556084</v>
      </c>
      <c r="P19" s="107">
        <f t="shared" si="7"/>
        <v>1</v>
      </c>
      <c r="Q19" s="139"/>
      <c r="T19" s="91"/>
    </row>
    <row r="20" spans="3:23" x14ac:dyDescent="0.25">
      <c r="C20" s="137">
        <v>43523</v>
      </c>
      <c r="D20" s="135" t="s">
        <v>546</v>
      </c>
      <c r="E20" s="146">
        <v>4055.13</v>
      </c>
      <c r="F20" s="141" t="s">
        <v>632</v>
      </c>
      <c r="G20" s="135">
        <f t="shared" si="1"/>
        <v>2</v>
      </c>
      <c r="H20" s="105" t="str">
        <f>IF($G20="","",VLOOKUP($G20,APR.FP!$AJ$8:$AL$19,2,FALSE))</f>
        <v>T1</v>
      </c>
      <c r="I20" s="145">
        <f>IF($G20="","",VLOOKUP($G20,APR.FP!$AJ$8:$AL$19,3,FALSE))</f>
        <v>43555</v>
      </c>
      <c r="J20" s="148">
        <f t="shared" si="2"/>
        <v>34</v>
      </c>
      <c r="K20" s="139">
        <f t="shared" si="0"/>
        <v>137874.42000000001</v>
      </c>
      <c r="L20" s="93" t="str">
        <f t="shared" si="3"/>
        <v>Fora Periode Legal</v>
      </c>
      <c r="M20" s="93" t="str">
        <f t="shared" si="4"/>
        <v>T1 - Fora Periode Legal</v>
      </c>
      <c r="N20" s="93" t="str">
        <f t="shared" si="5"/>
        <v>T1 - Import Total</v>
      </c>
      <c r="O20" s="110">
        <f t="shared" si="6"/>
        <v>1.8323282674254981</v>
      </c>
      <c r="P20" s="107">
        <f t="shared" si="7"/>
        <v>1</v>
      </c>
      <c r="Q20" s="139"/>
      <c r="T20" s="101" t="s">
        <v>747</v>
      </c>
      <c r="U20" s="106">
        <f>SUMIF($N:$N,$T20,$E:$E)</f>
        <v>38075.329999999987</v>
      </c>
      <c r="V20" s="106">
        <f>SUMIF(N:N,T20,O:O)</f>
        <v>9.0793676640491423</v>
      </c>
      <c r="W20" s="106">
        <f>SUMIF(N:N,T20,P:P)</f>
        <v>50</v>
      </c>
    </row>
    <row r="21" spans="3:23" x14ac:dyDescent="0.25">
      <c r="C21" s="137">
        <v>43524</v>
      </c>
      <c r="D21" s="135" t="s">
        <v>545</v>
      </c>
      <c r="E21" s="146">
        <v>126.61</v>
      </c>
      <c r="F21" s="141" t="s">
        <v>232</v>
      </c>
      <c r="G21" s="135">
        <f t="shared" si="1"/>
        <v>2</v>
      </c>
      <c r="H21" s="105" t="str">
        <f>IF($G21="","",VLOOKUP($G21,APR.FP!$AJ$8:$AL$19,2,FALSE))</f>
        <v>T1</v>
      </c>
      <c r="I21" s="145">
        <f>IF($G21="","",VLOOKUP($G21,APR.FP!$AJ$8:$AL$19,3,FALSE))</f>
        <v>43555</v>
      </c>
      <c r="J21" s="148">
        <f t="shared" si="2"/>
        <v>30</v>
      </c>
      <c r="K21" s="139">
        <f t="shared" si="0"/>
        <v>3798.3</v>
      </c>
      <c r="L21" s="93" t="str">
        <f t="shared" si="3"/>
        <v>Dins Periode Legal</v>
      </c>
      <c r="M21" s="93" t="str">
        <f t="shared" si="4"/>
        <v>T1 - Dins Periode Legal</v>
      </c>
      <c r="N21" s="93" t="str">
        <f t="shared" si="5"/>
        <v>T1 - Import Total</v>
      </c>
      <c r="O21" s="110">
        <f t="shared" si="6"/>
        <v>5.0478779589152728E-2</v>
      </c>
      <c r="P21" s="107">
        <f t="shared" si="7"/>
        <v>1</v>
      </c>
      <c r="Q21" s="139"/>
      <c r="T21" s="101" t="s">
        <v>748</v>
      </c>
      <c r="U21" s="106">
        <f>SUMIF($M:$M,$T21,$E:$E)</f>
        <v>31860.639999999999</v>
      </c>
      <c r="V21" s="106">
        <f>SUMIF(M:M,T21,O:O)</f>
        <v>2.9132364709642711</v>
      </c>
      <c r="W21" s="106">
        <f>SUMIF(M:M,T21,P:P)</f>
        <v>48</v>
      </c>
    </row>
    <row r="22" spans="3:23" x14ac:dyDescent="0.25">
      <c r="C22" s="137">
        <v>43524</v>
      </c>
      <c r="D22" s="135" t="s">
        <v>569</v>
      </c>
      <c r="E22" s="146">
        <v>192</v>
      </c>
      <c r="F22" s="141" t="s">
        <v>616</v>
      </c>
      <c r="G22" s="135">
        <f t="shared" si="1"/>
        <v>2</v>
      </c>
      <c r="H22" s="105" t="str">
        <f>IF($G22="","",VLOOKUP($G22,APR.FP!$AJ$8:$AL$19,2,FALSE))</f>
        <v>T1</v>
      </c>
      <c r="I22" s="145">
        <f>IF($G22="","",VLOOKUP($G22,APR.FP!$AJ$8:$AL$19,3,FALSE))</f>
        <v>43555</v>
      </c>
      <c r="J22" s="148">
        <f t="shared" si="2"/>
        <v>30</v>
      </c>
      <c r="K22" s="139">
        <f t="shared" si="0"/>
        <v>5760</v>
      </c>
      <c r="L22" s="93" t="str">
        <f t="shared" si="3"/>
        <v>Dins Periode Legal</v>
      </c>
      <c r="M22" s="93" t="str">
        <f t="shared" si="4"/>
        <v>T1 - Dins Periode Legal</v>
      </c>
      <c r="N22" s="93" t="str">
        <f t="shared" si="5"/>
        <v>T1 - Import Total</v>
      </c>
      <c r="O22" s="110">
        <f t="shared" si="6"/>
        <v>7.654944855159404E-2</v>
      </c>
      <c r="P22" s="107">
        <f t="shared" si="7"/>
        <v>1</v>
      </c>
      <c r="Q22" s="139"/>
      <c r="T22" s="101" t="s">
        <v>749</v>
      </c>
      <c r="U22" s="106">
        <f>SUMIF($M:$M,$T22,$E:$E)</f>
        <v>6214.6900000000005</v>
      </c>
      <c r="V22" s="106">
        <f>SUMIF(M:M,T22,O:O)</f>
        <v>6.166131193084869</v>
      </c>
      <c r="W22" s="106">
        <f>SUMIF(M:M,T22,P:P)</f>
        <v>2</v>
      </c>
    </row>
    <row r="23" spans="3:23" x14ac:dyDescent="0.25">
      <c r="C23" s="137">
        <v>43524</v>
      </c>
      <c r="D23" s="135" t="s">
        <v>541</v>
      </c>
      <c r="E23" s="146">
        <v>694.81</v>
      </c>
      <c r="F23" s="141" t="s">
        <v>585</v>
      </c>
      <c r="G23" s="135">
        <f t="shared" si="1"/>
        <v>2</v>
      </c>
      <c r="H23" s="105" t="str">
        <f>IF($G23="","",VLOOKUP($G23,APR.FP!$AJ$8:$AL$19,2,FALSE))</f>
        <v>T1</v>
      </c>
      <c r="I23" s="145">
        <f>IF($G23="","",VLOOKUP($G23,APR.FP!$AJ$8:$AL$19,3,FALSE))</f>
        <v>43555</v>
      </c>
      <c r="J23" s="148">
        <f t="shared" si="2"/>
        <v>30</v>
      </c>
      <c r="K23" s="139">
        <f t="shared" si="0"/>
        <v>20844.3</v>
      </c>
      <c r="L23" s="93" t="str">
        <f t="shared" si="3"/>
        <v>Dins Periode Legal</v>
      </c>
      <c r="M23" s="93" t="str">
        <f t="shared" si="4"/>
        <v>T1 - Dins Periode Legal</v>
      </c>
      <c r="N23" s="93" t="str">
        <f t="shared" si="5"/>
        <v>T1 - Import Total</v>
      </c>
      <c r="O23" s="110">
        <f t="shared" si="6"/>
        <v>0.27701730389652635</v>
      </c>
      <c r="P23" s="107">
        <f t="shared" si="7"/>
        <v>1</v>
      </c>
      <c r="Q23" s="139"/>
      <c r="T23" s="101" t="s">
        <v>1490</v>
      </c>
      <c r="U23" s="106">
        <f>SUMIF($N:$N,T20,$K:$K)</f>
        <v>345699.92</v>
      </c>
      <c r="V23" s="91"/>
      <c r="W23" s="91"/>
    </row>
    <row r="24" spans="3:23" x14ac:dyDescent="0.25">
      <c r="C24" s="137">
        <v>43524</v>
      </c>
      <c r="D24" s="135" t="s">
        <v>557</v>
      </c>
      <c r="E24" s="146">
        <v>242</v>
      </c>
      <c r="F24" s="141" t="s">
        <v>603</v>
      </c>
      <c r="G24" s="135">
        <f t="shared" si="1"/>
        <v>2</v>
      </c>
      <c r="H24" s="105" t="str">
        <f>IF($G24="","",VLOOKUP($G24,APR.FP!$AJ$8:$AL$19,2,FALSE))</f>
        <v>T1</v>
      </c>
      <c r="I24" s="145">
        <f>IF($G24="","",VLOOKUP($G24,APR.FP!$AJ$8:$AL$19,3,FALSE))</f>
        <v>43555</v>
      </c>
      <c r="J24" s="148">
        <f t="shared" si="2"/>
        <v>30</v>
      </c>
      <c r="K24" s="139">
        <f t="shared" si="0"/>
        <v>7260</v>
      </c>
      <c r="L24" s="93" t="str">
        <f t="shared" si="3"/>
        <v>Dins Periode Legal</v>
      </c>
      <c r="M24" s="93" t="str">
        <f t="shared" si="4"/>
        <v>T1 - Dins Periode Legal</v>
      </c>
      <c r="N24" s="93" t="str">
        <f t="shared" si="5"/>
        <v>T1 - Import Total</v>
      </c>
      <c r="O24" s="110">
        <f t="shared" si="6"/>
        <v>9.6484200778571672E-2</v>
      </c>
      <c r="P24" s="107">
        <f t="shared" si="7"/>
        <v>1</v>
      </c>
      <c r="Q24" s="139"/>
      <c r="T24" s="91"/>
    </row>
    <row r="25" spans="3:23" x14ac:dyDescent="0.25">
      <c r="C25" s="137">
        <v>43524</v>
      </c>
      <c r="D25" s="135" t="s">
        <v>566</v>
      </c>
      <c r="E25" s="146">
        <v>1448.7</v>
      </c>
      <c r="F25" s="141" t="s">
        <v>614</v>
      </c>
      <c r="G25" s="135">
        <f t="shared" si="1"/>
        <v>2</v>
      </c>
      <c r="H25" s="105" t="str">
        <f>IF($G25="","",VLOOKUP($G25,APR.FP!$AJ$8:$AL$19,2,FALSE))</f>
        <v>T1</v>
      </c>
      <c r="I25" s="145">
        <f>IF($G25="","",VLOOKUP($G25,APR.FP!$AJ$8:$AL$19,3,FALSE))</f>
        <v>43555</v>
      </c>
      <c r="J25" s="148">
        <f t="shared" si="2"/>
        <v>30</v>
      </c>
      <c r="K25" s="139">
        <f t="shared" si="0"/>
        <v>43461</v>
      </c>
      <c r="L25" s="93" t="str">
        <f t="shared" si="3"/>
        <v>Dins Periode Legal</v>
      </c>
      <c r="M25" s="93" t="str">
        <f t="shared" si="4"/>
        <v>T1 - Dins Periode Legal</v>
      </c>
      <c r="N25" s="93" t="str">
        <f t="shared" si="5"/>
        <v>T1 - Import Total</v>
      </c>
      <c r="O25" s="110">
        <f t="shared" si="6"/>
        <v>0.57758951102444955</v>
      </c>
      <c r="P25" s="107">
        <f t="shared" si="7"/>
        <v>1</v>
      </c>
      <c r="Q25" s="139"/>
      <c r="T25" s="101" t="s">
        <v>750</v>
      </c>
      <c r="U25" s="106">
        <f>SUMIF($N:$N,$T25,$E:$E)</f>
        <v>96029.799999999988</v>
      </c>
      <c r="V25" s="106">
        <f>SUMIF(N:N,T25,O:O)</f>
        <v>24.383000797669045</v>
      </c>
      <c r="W25" s="106">
        <f>SUMIF(N:N,T25,P:P)</f>
        <v>102</v>
      </c>
    </row>
    <row r="26" spans="3:23" x14ac:dyDescent="0.25">
      <c r="C26" s="137">
        <v>43524</v>
      </c>
      <c r="D26" s="135" t="s">
        <v>550</v>
      </c>
      <c r="E26" s="146">
        <v>188.03</v>
      </c>
      <c r="F26" s="141" t="s">
        <v>594</v>
      </c>
      <c r="G26" s="135">
        <f t="shared" si="1"/>
        <v>2</v>
      </c>
      <c r="H26" s="105" t="str">
        <f>IF($G26="","",VLOOKUP($G26,APR.FP!$AJ$8:$AL$19,2,FALSE))</f>
        <v>T1</v>
      </c>
      <c r="I26" s="145">
        <f>IF($G26="","",VLOOKUP($G26,APR.FP!$AJ$8:$AL$19,3,FALSE))</f>
        <v>43555</v>
      </c>
      <c r="J26" s="148">
        <f t="shared" si="2"/>
        <v>30</v>
      </c>
      <c r="K26" s="139">
        <f t="shared" si="0"/>
        <v>5640.9</v>
      </c>
      <c r="L26" s="93" t="str">
        <f t="shared" si="3"/>
        <v>Dins Periode Legal</v>
      </c>
      <c r="M26" s="93" t="str">
        <f t="shared" si="4"/>
        <v>T1 - Dins Periode Legal</v>
      </c>
      <c r="N26" s="93" t="str">
        <f t="shared" si="5"/>
        <v>T1 - Import Total</v>
      </c>
      <c r="O26" s="110">
        <f t="shared" si="6"/>
        <v>7.4966629224772041E-2</v>
      </c>
      <c r="P26" s="107">
        <f t="shared" si="7"/>
        <v>1</v>
      </c>
      <c r="Q26" s="139"/>
      <c r="T26" s="101" t="s">
        <v>751</v>
      </c>
      <c r="U26" s="106">
        <f>SUMIF($M:$M,$T26,$E:$E)</f>
        <v>87874.199999999983</v>
      </c>
      <c r="V26" s="106">
        <f>SUMIF(M:M,T26,O:O)</f>
        <v>16.060530168760117</v>
      </c>
      <c r="W26" s="106">
        <f>SUMIF(M:M,T26,P:P)</f>
        <v>91</v>
      </c>
    </row>
    <row r="27" spans="3:23" x14ac:dyDescent="0.25">
      <c r="C27" s="137">
        <v>43524</v>
      </c>
      <c r="D27" s="135" t="s">
        <v>577</v>
      </c>
      <c r="E27" s="146">
        <v>130.68</v>
      </c>
      <c r="F27" s="141" t="s">
        <v>629</v>
      </c>
      <c r="G27" s="135">
        <f t="shared" si="1"/>
        <v>2</v>
      </c>
      <c r="H27" s="105" t="str">
        <f>IF($G27="","",VLOOKUP($G27,APR.FP!$AJ$8:$AL$19,2,FALSE))</f>
        <v>T1</v>
      </c>
      <c r="I27" s="145">
        <f>IF($G27="","",VLOOKUP($G27,APR.FP!$AJ$8:$AL$19,3,FALSE))</f>
        <v>43555</v>
      </c>
      <c r="J27" s="148">
        <f t="shared" si="2"/>
        <v>30</v>
      </c>
      <c r="K27" s="139">
        <f t="shared" si="0"/>
        <v>3920.4</v>
      </c>
      <c r="L27" s="93" t="str">
        <f t="shared" si="3"/>
        <v>Dins Periode Legal</v>
      </c>
      <c r="M27" s="93" t="str">
        <f t="shared" si="4"/>
        <v>T1 - Dins Periode Legal</v>
      </c>
      <c r="N27" s="93" t="str">
        <f t="shared" si="5"/>
        <v>T1 - Import Total</v>
      </c>
      <c r="O27" s="110">
        <f t="shared" si="6"/>
        <v>5.2101468420428704E-2</v>
      </c>
      <c r="P27" s="107">
        <f t="shared" si="7"/>
        <v>1</v>
      </c>
      <c r="Q27" s="139"/>
      <c r="T27" s="101" t="s">
        <v>752</v>
      </c>
      <c r="U27" s="106">
        <f>SUMIF($M:$M,$T27,$E:$E)</f>
        <v>8155.6</v>
      </c>
      <c r="V27" s="106">
        <f>SUMIF(M:M,T27,O:O)</f>
        <v>8.3224706289089436</v>
      </c>
      <c r="W27" s="106">
        <f>SUMIF(M:M,T27,P:P)</f>
        <v>11</v>
      </c>
    </row>
    <row r="28" spans="3:23" x14ac:dyDescent="0.25">
      <c r="C28" s="137">
        <v>43524</v>
      </c>
      <c r="D28" s="135" t="s">
        <v>553</v>
      </c>
      <c r="E28" s="146">
        <v>874.41</v>
      </c>
      <c r="F28" s="141" t="s">
        <v>598</v>
      </c>
      <c r="G28" s="135">
        <f t="shared" si="1"/>
        <v>2</v>
      </c>
      <c r="H28" s="105" t="str">
        <f>IF($G28="","",VLOOKUP($G28,APR.FP!$AJ$8:$AL$19,2,FALSE))</f>
        <v>T1</v>
      </c>
      <c r="I28" s="145">
        <f>IF($G28="","",VLOOKUP($G28,APR.FP!$AJ$8:$AL$19,3,FALSE))</f>
        <v>43555</v>
      </c>
      <c r="J28" s="148">
        <f t="shared" si="2"/>
        <v>30</v>
      </c>
      <c r="K28" s="139">
        <f t="shared" si="0"/>
        <v>26232.3</v>
      </c>
      <c r="L28" s="93" t="str">
        <f t="shared" si="3"/>
        <v>Dins Periode Legal</v>
      </c>
      <c r="M28" s="93" t="str">
        <f t="shared" si="4"/>
        <v>T1 - Dins Periode Legal</v>
      </c>
      <c r="N28" s="93" t="str">
        <f t="shared" si="5"/>
        <v>T1 - Import Total</v>
      </c>
      <c r="O28" s="110">
        <f t="shared" si="6"/>
        <v>0.34862293389582999</v>
      </c>
      <c r="P28" s="107">
        <f t="shared" si="7"/>
        <v>1</v>
      </c>
      <c r="Q28" s="139"/>
      <c r="T28" s="101" t="s">
        <v>1491</v>
      </c>
      <c r="U28" s="106">
        <f>SUMIF($N:$N,T25,$K:$K)</f>
        <v>2341494.6900000004</v>
      </c>
      <c r="V28" s="138"/>
      <c r="W28" s="140"/>
    </row>
    <row r="29" spans="3:23" x14ac:dyDescent="0.25">
      <c r="C29" s="137">
        <v>43524</v>
      </c>
      <c r="D29" s="135" t="s">
        <v>547</v>
      </c>
      <c r="E29" s="146">
        <v>848.8</v>
      </c>
      <c r="F29" s="141" t="s">
        <v>590</v>
      </c>
      <c r="G29" s="135">
        <f t="shared" si="1"/>
        <v>2</v>
      </c>
      <c r="H29" s="105" t="str">
        <f>IF($G29="","",VLOOKUP($G29,APR.FP!$AJ$8:$AL$19,2,FALSE))</f>
        <v>T1</v>
      </c>
      <c r="I29" s="145">
        <f>IF($G29="","",VLOOKUP($G29,APR.FP!$AJ$8:$AL$19,3,FALSE))</f>
        <v>43555</v>
      </c>
      <c r="J29" s="148">
        <f t="shared" si="2"/>
        <v>30</v>
      </c>
      <c r="K29" s="139">
        <f t="shared" si="0"/>
        <v>25464</v>
      </c>
      <c r="L29" s="93" t="str">
        <f t="shared" si="3"/>
        <v>Dins Periode Legal</v>
      </c>
      <c r="M29" s="93" t="str">
        <f t="shared" si="4"/>
        <v>T1 - Dins Periode Legal</v>
      </c>
      <c r="N29" s="93" t="str">
        <f t="shared" si="5"/>
        <v>T1 - Import Total</v>
      </c>
      <c r="O29" s="110">
        <f t="shared" si="6"/>
        <v>0.33841235380517204</v>
      </c>
      <c r="P29" s="107">
        <f t="shared" si="7"/>
        <v>1</v>
      </c>
      <c r="Q29" s="139"/>
      <c r="U29" s="138"/>
      <c r="V29" s="138"/>
      <c r="W29" s="140"/>
    </row>
    <row r="30" spans="3:23" x14ac:dyDescent="0.25">
      <c r="C30" s="137">
        <v>43524</v>
      </c>
      <c r="D30" s="135" t="s">
        <v>555</v>
      </c>
      <c r="E30" s="146">
        <v>865.58</v>
      </c>
      <c r="F30" s="141" t="s">
        <v>601</v>
      </c>
      <c r="G30" s="135">
        <f t="shared" si="1"/>
        <v>2</v>
      </c>
      <c r="H30" s="105" t="str">
        <f>IF($G30="","",VLOOKUP($G30,APR.FP!$AJ$8:$AL$19,2,FALSE))</f>
        <v>T1</v>
      </c>
      <c r="I30" s="145">
        <f>IF($G30="","",VLOOKUP($G30,APR.FP!$AJ$8:$AL$19,3,FALSE))</f>
        <v>43555</v>
      </c>
      <c r="J30" s="148">
        <f t="shared" si="2"/>
        <v>30</v>
      </c>
      <c r="K30" s="139">
        <f t="shared" si="0"/>
        <v>25967.4</v>
      </c>
      <c r="L30" s="93" t="str">
        <f t="shared" si="3"/>
        <v>Dins Periode Legal</v>
      </c>
      <c r="M30" s="93" t="str">
        <f t="shared" si="4"/>
        <v>T1 - Dins Periode Legal</v>
      </c>
      <c r="N30" s="93" t="str">
        <f t="shared" si="5"/>
        <v>T1 - Import Total</v>
      </c>
      <c r="O30" s="110">
        <f t="shared" si="6"/>
        <v>0.34510245665254574</v>
      </c>
      <c r="P30" s="107">
        <f t="shared" si="7"/>
        <v>1</v>
      </c>
      <c r="Q30" s="139"/>
      <c r="U30" s="138"/>
      <c r="V30" s="138"/>
      <c r="W30" s="140"/>
    </row>
    <row r="31" spans="3:23" x14ac:dyDescent="0.25">
      <c r="C31" s="137">
        <v>43524</v>
      </c>
      <c r="D31" s="135" t="s">
        <v>573</v>
      </c>
      <c r="E31" s="146">
        <v>61.42</v>
      </c>
      <c r="F31" s="141" t="s">
        <v>621</v>
      </c>
      <c r="G31" s="135">
        <f t="shared" si="1"/>
        <v>2</v>
      </c>
      <c r="H31" s="105" t="str">
        <f>IF($G31="","",VLOOKUP($G31,APR.FP!$AJ$8:$AL$19,2,FALSE))</f>
        <v>T1</v>
      </c>
      <c r="I31" s="145">
        <f>IF($G31="","",VLOOKUP($G31,APR.FP!$AJ$8:$AL$19,3,FALSE))</f>
        <v>43555</v>
      </c>
      <c r="J31" s="148">
        <f t="shared" si="2"/>
        <v>30</v>
      </c>
      <c r="K31" s="139">
        <f t="shared" si="0"/>
        <v>1842.6000000000001</v>
      </c>
      <c r="L31" s="93" t="str">
        <f t="shared" si="3"/>
        <v>Dins Periode Legal</v>
      </c>
      <c r="M31" s="93" t="str">
        <f t="shared" si="4"/>
        <v>T1 - Dins Periode Legal</v>
      </c>
      <c r="N31" s="93" t="str">
        <f t="shared" si="5"/>
        <v>T1 - Import Total</v>
      </c>
      <c r="O31" s="110">
        <f t="shared" si="6"/>
        <v>2.4487849635619306E-2</v>
      </c>
      <c r="P31" s="107">
        <f t="shared" si="7"/>
        <v>1</v>
      </c>
      <c r="Q31" s="139"/>
      <c r="U31" s="138"/>
      <c r="V31" s="138"/>
      <c r="W31" s="140"/>
    </row>
    <row r="32" spans="3:23" x14ac:dyDescent="0.25">
      <c r="C32" s="137">
        <v>43524</v>
      </c>
      <c r="D32" s="135" t="s">
        <v>573</v>
      </c>
      <c r="E32" s="146">
        <v>115.6</v>
      </c>
      <c r="F32" s="135" t="s">
        <v>678</v>
      </c>
      <c r="G32" s="135">
        <f t="shared" si="1"/>
        <v>2</v>
      </c>
      <c r="H32" s="105" t="str">
        <f>IF($G32="","",VLOOKUP($G32,APR.FP!$AJ$8:$AL$19,2,FALSE))</f>
        <v>T1</v>
      </c>
      <c r="I32" s="145">
        <f>IF($G32="","",VLOOKUP($G32,APR.FP!$AJ$8:$AL$19,3,FALSE))</f>
        <v>43555</v>
      </c>
      <c r="J32" s="148">
        <f t="shared" si="2"/>
        <v>30</v>
      </c>
      <c r="K32" s="139">
        <f t="shared" si="0"/>
        <v>3468</v>
      </c>
      <c r="L32" s="93" t="str">
        <f t="shared" si="3"/>
        <v>Dins Periode Legal</v>
      </c>
      <c r="M32" s="93" t="str">
        <f t="shared" si="4"/>
        <v>T1 - Dins Periode Legal</v>
      </c>
      <c r="N32" s="93" t="str">
        <f t="shared" si="5"/>
        <v>T1 - Import Total</v>
      </c>
      <c r="O32" s="110">
        <f t="shared" si="6"/>
        <v>4.6089147148772248E-2</v>
      </c>
      <c r="P32" s="107">
        <f t="shared" si="7"/>
        <v>1</v>
      </c>
      <c r="Q32" s="139"/>
      <c r="U32" s="138"/>
      <c r="V32" s="138"/>
      <c r="W32" s="140"/>
    </row>
    <row r="33" spans="3:23" x14ac:dyDescent="0.25">
      <c r="C33" s="137">
        <v>43524</v>
      </c>
      <c r="D33" s="135" t="s">
        <v>542</v>
      </c>
      <c r="E33" s="146">
        <v>1674.94</v>
      </c>
      <c r="F33" s="141" t="s">
        <v>628</v>
      </c>
      <c r="G33" s="135">
        <f t="shared" si="1"/>
        <v>2</v>
      </c>
      <c r="H33" s="105" t="str">
        <f>IF($G33="","",VLOOKUP($G33,APR.FP!$AJ$8:$AL$19,2,FALSE))</f>
        <v>T1</v>
      </c>
      <c r="I33" s="145">
        <f>IF($G33="","",VLOOKUP($G33,APR.FP!$AJ$8:$AL$19,3,FALSE))</f>
        <v>43555</v>
      </c>
      <c r="J33" s="148">
        <f t="shared" si="2"/>
        <v>30</v>
      </c>
      <c r="K33" s="139">
        <f t="shared" si="0"/>
        <v>50248.200000000004</v>
      </c>
      <c r="L33" s="93" t="str">
        <f t="shared" si="3"/>
        <v>Dins Periode Legal</v>
      </c>
      <c r="M33" s="93" t="str">
        <f t="shared" si="4"/>
        <v>T1 - Dins Periode Legal</v>
      </c>
      <c r="N33" s="93" t="str">
        <f t="shared" si="5"/>
        <v>T1 - Import Total</v>
      </c>
      <c r="O33" s="110">
        <f t="shared" si="6"/>
        <v>0.66779027790107781</v>
      </c>
      <c r="P33" s="107">
        <f t="shared" si="7"/>
        <v>1</v>
      </c>
      <c r="Q33" s="139"/>
      <c r="U33" s="138"/>
      <c r="V33" s="138"/>
      <c r="W33" s="140"/>
    </row>
    <row r="34" spans="3:23" x14ac:dyDescent="0.25">
      <c r="C34" s="137">
        <v>43524</v>
      </c>
      <c r="D34" s="135" t="s">
        <v>679</v>
      </c>
      <c r="E34" s="146">
        <v>753.98</v>
      </c>
      <c r="F34" s="135" t="s">
        <v>680</v>
      </c>
      <c r="G34" s="135">
        <f t="shared" si="1"/>
        <v>2</v>
      </c>
      <c r="H34" s="105" t="str">
        <f>IF($G34="","",VLOOKUP($G34,APR.FP!$AJ$8:$AL$19,2,FALSE))</f>
        <v>T1</v>
      </c>
      <c r="I34" s="145">
        <f>IF($G34="","",VLOOKUP($G34,APR.FP!$AJ$8:$AL$19,3,FALSE))</f>
        <v>43555</v>
      </c>
      <c r="J34" s="148">
        <f t="shared" si="2"/>
        <v>30</v>
      </c>
      <c r="K34" s="139">
        <f t="shared" si="0"/>
        <v>22619.4</v>
      </c>
      <c r="L34" s="93" t="str">
        <f t="shared" si="3"/>
        <v>Dins Periode Legal</v>
      </c>
      <c r="M34" s="93" t="str">
        <f t="shared" si="4"/>
        <v>T1 - Dins Periode Legal</v>
      </c>
      <c r="N34" s="93" t="str">
        <f t="shared" si="5"/>
        <v>T1 - Import Total</v>
      </c>
      <c r="O34" s="110">
        <f t="shared" si="6"/>
        <v>0.3006080896819317</v>
      </c>
      <c r="P34" s="107">
        <f t="shared" si="7"/>
        <v>1</v>
      </c>
      <c r="Q34" s="139"/>
      <c r="U34" s="138"/>
      <c r="V34" s="138"/>
      <c r="W34" s="140"/>
    </row>
    <row r="35" spans="3:23" x14ac:dyDescent="0.25">
      <c r="C35" s="137">
        <v>43524</v>
      </c>
      <c r="D35" s="135" t="s">
        <v>574</v>
      </c>
      <c r="E35" s="146">
        <v>201.74</v>
      </c>
      <c r="F35" s="141" t="s">
        <v>622</v>
      </c>
      <c r="G35" s="135">
        <f t="shared" si="1"/>
        <v>2</v>
      </c>
      <c r="H35" s="105" t="str">
        <f>IF($G35="","",VLOOKUP($G35,APR.FP!$AJ$8:$AL$19,2,FALSE))</f>
        <v>T1</v>
      </c>
      <c r="I35" s="145">
        <f>IF($G35="","",VLOOKUP($G35,APR.FP!$AJ$8:$AL$19,3,FALSE))</f>
        <v>43555</v>
      </c>
      <c r="J35" s="148">
        <f t="shared" si="2"/>
        <v>30</v>
      </c>
      <c r="K35" s="139">
        <f t="shared" si="0"/>
        <v>6052.2000000000007</v>
      </c>
      <c r="L35" s="93" t="str">
        <f t="shared" si="3"/>
        <v>Dins Periode Legal</v>
      </c>
      <c r="M35" s="93" t="str">
        <f t="shared" si="4"/>
        <v>T1 - Dins Periode Legal</v>
      </c>
      <c r="N35" s="93" t="str">
        <f t="shared" si="5"/>
        <v>T1 - Import Total</v>
      </c>
      <c r="O35" s="110">
        <f t="shared" si="6"/>
        <v>8.0432738285409297E-2</v>
      </c>
      <c r="P35" s="107">
        <f t="shared" si="7"/>
        <v>1</v>
      </c>
      <c r="Q35" s="139"/>
      <c r="U35" s="138"/>
      <c r="V35" s="138"/>
      <c r="W35" s="140"/>
    </row>
    <row r="36" spans="3:23" x14ac:dyDescent="0.25">
      <c r="C36" s="137">
        <v>43524</v>
      </c>
      <c r="D36" s="135" t="s">
        <v>543</v>
      </c>
      <c r="E36" s="146">
        <v>138.15</v>
      </c>
      <c r="F36" s="141" t="s">
        <v>587</v>
      </c>
      <c r="G36" s="135">
        <f t="shared" si="1"/>
        <v>2</v>
      </c>
      <c r="H36" s="105" t="str">
        <f>IF($G36="","",VLOOKUP($G36,APR.FP!$AJ$8:$AL$19,2,FALSE))</f>
        <v>T1</v>
      </c>
      <c r="I36" s="145">
        <f>IF($G36="","",VLOOKUP($G36,APR.FP!$AJ$8:$AL$19,3,FALSE))</f>
        <v>43555</v>
      </c>
      <c r="J36" s="148">
        <f t="shared" si="2"/>
        <v>30</v>
      </c>
      <c r="K36" s="139">
        <f t="shared" si="0"/>
        <v>4144.5</v>
      </c>
      <c r="L36" s="93" t="str">
        <f t="shared" si="3"/>
        <v>Dins Periode Legal</v>
      </c>
      <c r="M36" s="93" t="str">
        <f t="shared" si="4"/>
        <v>T1 - Dins Periode Legal</v>
      </c>
      <c r="N36" s="93" t="str">
        <f t="shared" si="5"/>
        <v>T1 - Import Total</v>
      </c>
      <c r="O36" s="110">
        <f t="shared" si="6"/>
        <v>5.507972040313916E-2</v>
      </c>
      <c r="P36" s="107">
        <f t="shared" si="7"/>
        <v>1</v>
      </c>
      <c r="Q36" s="139"/>
      <c r="U36" s="138"/>
      <c r="V36" s="138"/>
      <c r="W36" s="140"/>
    </row>
    <row r="37" spans="3:23" x14ac:dyDescent="0.25">
      <c r="C37" s="137">
        <v>43524</v>
      </c>
      <c r="D37" s="135" t="s">
        <v>570</v>
      </c>
      <c r="E37" s="146">
        <v>54.03</v>
      </c>
      <c r="F37" s="141" t="s">
        <v>618</v>
      </c>
      <c r="G37" s="135">
        <f t="shared" si="1"/>
        <v>2</v>
      </c>
      <c r="H37" s="105" t="str">
        <f>IF($G37="","",VLOOKUP($G37,APR.FP!$AJ$8:$AL$19,2,FALSE))</f>
        <v>T1</v>
      </c>
      <c r="I37" s="145">
        <f>IF($G37="","",VLOOKUP($G37,APR.FP!$AJ$8:$AL$19,3,FALSE))</f>
        <v>43555</v>
      </c>
      <c r="J37" s="148">
        <f t="shared" si="2"/>
        <v>30</v>
      </c>
      <c r="K37" s="139">
        <f t="shared" si="0"/>
        <v>1620.9</v>
      </c>
      <c r="L37" s="93" t="str">
        <f t="shared" si="3"/>
        <v>Dins Periode Legal</v>
      </c>
      <c r="M37" s="93" t="str">
        <f t="shared" si="4"/>
        <v>T1 - Dins Periode Legal</v>
      </c>
      <c r="N37" s="93" t="str">
        <f t="shared" si="5"/>
        <v>T1 - Import Total</v>
      </c>
      <c r="O37" s="110">
        <f t="shared" si="6"/>
        <v>2.1541493256472016E-2</v>
      </c>
      <c r="P37" s="107">
        <f t="shared" si="7"/>
        <v>1</v>
      </c>
      <c r="Q37" s="139"/>
      <c r="U37" s="138"/>
      <c r="V37" s="138"/>
      <c r="W37" s="140"/>
    </row>
    <row r="38" spans="3:23" x14ac:dyDescent="0.25">
      <c r="C38" s="137">
        <v>43524</v>
      </c>
      <c r="D38" s="135" t="s">
        <v>537</v>
      </c>
      <c r="E38" s="146">
        <v>242.52</v>
      </c>
      <c r="F38" s="141" t="s">
        <v>581</v>
      </c>
      <c r="G38" s="135">
        <f t="shared" si="1"/>
        <v>2</v>
      </c>
      <c r="H38" s="105" t="str">
        <f>IF($G38="","",VLOOKUP($G38,APR.FP!$AJ$8:$AL$19,2,FALSE))</f>
        <v>T1</v>
      </c>
      <c r="I38" s="145">
        <f>IF($G38="","",VLOOKUP($G38,APR.FP!$AJ$8:$AL$19,3,FALSE))</f>
        <v>43555</v>
      </c>
      <c r="J38" s="148">
        <f t="shared" si="2"/>
        <v>30</v>
      </c>
      <c r="K38" s="139">
        <f t="shared" si="0"/>
        <v>7275.6</v>
      </c>
      <c r="L38" s="93" t="str">
        <f t="shared" si="3"/>
        <v>Dins Periode Legal</v>
      </c>
      <c r="M38" s="93" t="str">
        <f t="shared" si="4"/>
        <v>T1 - Dins Periode Legal</v>
      </c>
      <c r="N38" s="93" t="str">
        <f t="shared" si="5"/>
        <v>T1 - Import Total</v>
      </c>
      <c r="O38" s="110">
        <f t="shared" si="6"/>
        <v>9.6691522201732244E-2</v>
      </c>
      <c r="P38" s="107">
        <f t="shared" si="7"/>
        <v>1</v>
      </c>
      <c r="Q38" s="139"/>
      <c r="U38" s="138"/>
      <c r="V38" s="138"/>
      <c r="W38" s="140"/>
    </row>
    <row r="39" spans="3:23" x14ac:dyDescent="0.25">
      <c r="C39" s="137">
        <v>43524</v>
      </c>
      <c r="D39" s="135" t="s">
        <v>564</v>
      </c>
      <c r="E39" s="146">
        <v>145.19999999999999</v>
      </c>
      <c r="F39" s="141" t="s">
        <v>612</v>
      </c>
      <c r="G39" s="135">
        <f t="shared" si="1"/>
        <v>2</v>
      </c>
      <c r="H39" s="105" t="str">
        <f>IF($G39="","",VLOOKUP($G39,APR.FP!$AJ$8:$AL$19,2,FALSE))</f>
        <v>T1</v>
      </c>
      <c r="I39" s="145">
        <f>IF($G39="","",VLOOKUP($G39,APR.FP!$AJ$8:$AL$19,3,FALSE))</f>
        <v>43555</v>
      </c>
      <c r="J39" s="148">
        <f t="shared" si="2"/>
        <v>30</v>
      </c>
      <c r="K39" s="139">
        <f t="shared" ref="K39:K70" si="8">+E39*J39</f>
        <v>4356</v>
      </c>
      <c r="L39" s="93" t="str">
        <f t="shared" si="3"/>
        <v>Dins Periode Legal</v>
      </c>
      <c r="M39" s="93" t="str">
        <f t="shared" si="4"/>
        <v>T1 - Dins Periode Legal</v>
      </c>
      <c r="N39" s="93" t="str">
        <f t="shared" si="5"/>
        <v>T1 - Import Total</v>
      </c>
      <c r="O39" s="110">
        <f t="shared" si="6"/>
        <v>5.7890520467142999E-2</v>
      </c>
      <c r="P39" s="107">
        <f t="shared" si="7"/>
        <v>1</v>
      </c>
      <c r="Q39" s="139"/>
      <c r="U39" s="138"/>
      <c r="V39" s="138"/>
      <c r="W39" s="140"/>
    </row>
    <row r="40" spans="3:23" x14ac:dyDescent="0.25">
      <c r="C40" s="137">
        <v>43524</v>
      </c>
      <c r="D40" s="135" t="s">
        <v>556</v>
      </c>
      <c r="E40" s="146">
        <v>230.75</v>
      </c>
      <c r="F40" s="141" t="s">
        <v>602</v>
      </c>
      <c r="G40" s="135">
        <f t="shared" si="1"/>
        <v>2</v>
      </c>
      <c r="H40" s="105" t="str">
        <f>IF($G40="","",VLOOKUP($G40,APR.FP!$AJ$8:$AL$19,2,FALSE))</f>
        <v>T1</v>
      </c>
      <c r="I40" s="145">
        <f>IF($G40="","",VLOOKUP($G40,APR.FP!$AJ$8:$AL$19,3,FALSE))</f>
        <v>43555</v>
      </c>
      <c r="J40" s="148">
        <f t="shared" si="2"/>
        <v>30</v>
      </c>
      <c r="K40" s="139">
        <f t="shared" si="8"/>
        <v>6922.5</v>
      </c>
      <c r="L40" s="93" t="str">
        <f t="shared" si="3"/>
        <v>Dins Periode Legal</v>
      </c>
      <c r="M40" s="93" t="str">
        <f t="shared" si="4"/>
        <v>T1 - Dins Periode Legal</v>
      </c>
      <c r="N40" s="93" t="str">
        <f t="shared" si="5"/>
        <v>T1 - Import Total</v>
      </c>
      <c r="O40" s="110">
        <f t="shared" si="6"/>
        <v>9.19988815275017E-2</v>
      </c>
      <c r="P40" s="107">
        <f t="shared" si="7"/>
        <v>1</v>
      </c>
      <c r="Q40" s="139"/>
      <c r="U40" s="138"/>
      <c r="V40" s="138"/>
      <c r="W40" s="140"/>
    </row>
    <row r="41" spans="3:23" x14ac:dyDescent="0.25">
      <c r="C41" s="137">
        <v>43524</v>
      </c>
      <c r="D41" s="135" t="s">
        <v>556</v>
      </c>
      <c r="E41" s="146">
        <v>52.49</v>
      </c>
      <c r="F41" s="141" t="s">
        <v>617</v>
      </c>
      <c r="G41" s="135">
        <f t="shared" si="1"/>
        <v>2</v>
      </c>
      <c r="H41" s="105" t="str">
        <f>IF($G41="","",VLOOKUP($G41,APR.FP!$AJ$8:$AL$19,2,FALSE))</f>
        <v>T1</v>
      </c>
      <c r="I41" s="145">
        <f>IF($G41="","",VLOOKUP($G41,APR.FP!$AJ$8:$AL$19,3,FALSE))</f>
        <v>43555</v>
      </c>
      <c r="J41" s="148">
        <f t="shared" si="2"/>
        <v>30</v>
      </c>
      <c r="K41" s="139">
        <f t="shared" si="8"/>
        <v>1574.7</v>
      </c>
      <c r="L41" s="93" t="str">
        <f t="shared" si="3"/>
        <v>Dins Periode Legal</v>
      </c>
      <c r="M41" s="93" t="str">
        <f t="shared" si="4"/>
        <v>T1 - Dins Periode Legal</v>
      </c>
      <c r="N41" s="93" t="str">
        <f t="shared" si="5"/>
        <v>T1 - Import Total</v>
      </c>
      <c r="O41" s="110">
        <f t="shared" si="6"/>
        <v>2.0927502887881103E-2</v>
      </c>
      <c r="P41" s="107">
        <f t="shared" si="7"/>
        <v>1</v>
      </c>
      <c r="Q41" s="139"/>
      <c r="U41" s="138"/>
      <c r="V41" s="138"/>
      <c r="W41" s="140"/>
    </row>
    <row r="42" spans="3:23" x14ac:dyDescent="0.25">
      <c r="C42" s="137">
        <v>43524</v>
      </c>
      <c r="D42" s="135" t="s">
        <v>576</v>
      </c>
      <c r="E42" s="146">
        <v>47.43</v>
      </c>
      <c r="F42" s="141" t="s">
        <v>625</v>
      </c>
      <c r="G42" s="135">
        <f t="shared" si="1"/>
        <v>2</v>
      </c>
      <c r="H42" s="105" t="str">
        <f>IF($G42="","",VLOOKUP($G42,APR.FP!$AJ$8:$AL$19,2,FALSE))</f>
        <v>T1</v>
      </c>
      <c r="I42" s="145">
        <f>IF($G42="","",VLOOKUP($G42,APR.FP!$AJ$8:$AL$19,3,FALSE))</f>
        <v>43555</v>
      </c>
      <c r="J42" s="148">
        <f t="shared" si="2"/>
        <v>30</v>
      </c>
      <c r="K42" s="139">
        <f t="shared" si="8"/>
        <v>1422.9</v>
      </c>
      <c r="L42" s="93" t="str">
        <f t="shared" si="3"/>
        <v>Dins Periode Legal</v>
      </c>
      <c r="M42" s="93" t="str">
        <f t="shared" si="4"/>
        <v>T1 - Dins Periode Legal</v>
      </c>
      <c r="N42" s="93" t="str">
        <f t="shared" si="5"/>
        <v>T1 - Import Total</v>
      </c>
      <c r="O42" s="110">
        <f t="shared" si="6"/>
        <v>1.891010596251097E-2</v>
      </c>
      <c r="P42" s="107">
        <f t="shared" si="7"/>
        <v>1</v>
      </c>
      <c r="Q42" s="139"/>
      <c r="U42" s="138"/>
      <c r="V42" s="138"/>
      <c r="W42" s="140"/>
    </row>
    <row r="43" spans="3:23" x14ac:dyDescent="0.25">
      <c r="C43" s="137">
        <v>43524</v>
      </c>
      <c r="D43" s="135" t="s">
        <v>563</v>
      </c>
      <c r="E43" s="146">
        <v>530</v>
      </c>
      <c r="F43" s="141" t="s">
        <v>611</v>
      </c>
      <c r="G43" s="135">
        <f t="shared" si="1"/>
        <v>2</v>
      </c>
      <c r="H43" s="105" t="str">
        <f>IF($G43="","",VLOOKUP($G43,APR.FP!$AJ$8:$AL$19,2,FALSE))</f>
        <v>T1</v>
      </c>
      <c r="I43" s="145">
        <f>IF($G43="","",VLOOKUP($G43,APR.FP!$AJ$8:$AL$19,3,FALSE))</f>
        <v>43555</v>
      </c>
      <c r="J43" s="148">
        <f t="shared" si="2"/>
        <v>30</v>
      </c>
      <c r="K43" s="139">
        <f t="shared" si="8"/>
        <v>15900</v>
      </c>
      <c r="L43" s="93" t="str">
        <f t="shared" si="3"/>
        <v>Dins Periode Legal</v>
      </c>
      <c r="M43" s="93" t="str">
        <f t="shared" si="4"/>
        <v>T1 - Dins Periode Legal</v>
      </c>
      <c r="N43" s="93" t="str">
        <f t="shared" si="5"/>
        <v>T1 - Import Total</v>
      </c>
      <c r="O43" s="110">
        <f t="shared" si="6"/>
        <v>0.21130837360596275</v>
      </c>
      <c r="P43" s="107">
        <f t="shared" si="7"/>
        <v>1</v>
      </c>
      <c r="Q43" s="139"/>
      <c r="U43" s="138"/>
      <c r="V43" s="138"/>
      <c r="W43" s="140"/>
    </row>
    <row r="44" spans="3:23" x14ac:dyDescent="0.25">
      <c r="C44" s="137">
        <v>43524</v>
      </c>
      <c r="D44" s="135" t="s">
        <v>538</v>
      </c>
      <c r="E44" s="146">
        <v>100.64</v>
      </c>
      <c r="F44" s="141" t="s">
        <v>582</v>
      </c>
      <c r="G44" s="135">
        <f t="shared" si="1"/>
        <v>2</v>
      </c>
      <c r="H44" s="105" t="str">
        <f>IF($G44="","",VLOOKUP($G44,APR.FP!$AJ$8:$AL$19,2,FALSE))</f>
        <v>T1</v>
      </c>
      <c r="I44" s="145">
        <f>IF($G44="","",VLOOKUP($G44,APR.FP!$AJ$8:$AL$19,3,FALSE))</f>
        <v>43555</v>
      </c>
      <c r="J44" s="148">
        <f t="shared" si="2"/>
        <v>30</v>
      </c>
      <c r="K44" s="139">
        <f t="shared" si="8"/>
        <v>3019.2</v>
      </c>
      <c r="L44" s="93" t="str">
        <f t="shared" si="3"/>
        <v>Dins Periode Legal</v>
      </c>
      <c r="M44" s="93" t="str">
        <f t="shared" si="4"/>
        <v>T1 - Dins Periode Legal</v>
      </c>
      <c r="N44" s="93" t="str">
        <f t="shared" si="5"/>
        <v>T1 - Import Total</v>
      </c>
      <c r="O44" s="110">
        <f t="shared" si="6"/>
        <v>4.012466928246055E-2</v>
      </c>
      <c r="P44" s="107">
        <f t="shared" si="7"/>
        <v>1</v>
      </c>
      <c r="Q44" s="139"/>
      <c r="U44" s="138"/>
      <c r="V44" s="138"/>
      <c r="W44" s="140"/>
    </row>
    <row r="45" spans="3:23" x14ac:dyDescent="0.25">
      <c r="C45" s="137">
        <v>43524</v>
      </c>
      <c r="D45" s="135" t="s">
        <v>572</v>
      </c>
      <c r="E45" s="146">
        <v>598.20000000000005</v>
      </c>
      <c r="F45" s="141" t="s">
        <v>620</v>
      </c>
      <c r="G45" s="135">
        <f t="shared" si="1"/>
        <v>2</v>
      </c>
      <c r="H45" s="105" t="str">
        <f>IF($G45="","",VLOOKUP($G45,APR.FP!$AJ$8:$AL$19,2,FALSE))</f>
        <v>T1</v>
      </c>
      <c r="I45" s="145">
        <f>IF($G45="","",VLOOKUP($G45,APR.FP!$AJ$8:$AL$19,3,FALSE))</f>
        <v>43555</v>
      </c>
      <c r="J45" s="148">
        <f t="shared" si="2"/>
        <v>30</v>
      </c>
      <c r="K45" s="139">
        <f t="shared" si="8"/>
        <v>17946</v>
      </c>
      <c r="L45" s="93" t="str">
        <f t="shared" si="3"/>
        <v>Dins Periode Legal</v>
      </c>
      <c r="M45" s="93" t="str">
        <f t="shared" si="4"/>
        <v>T1 - Dins Periode Legal</v>
      </c>
      <c r="N45" s="93" t="str">
        <f t="shared" si="5"/>
        <v>T1 - Import Total</v>
      </c>
      <c r="O45" s="110">
        <f t="shared" si="6"/>
        <v>0.23849937564356025</v>
      </c>
      <c r="P45" s="107">
        <f t="shared" si="7"/>
        <v>1</v>
      </c>
      <c r="Q45" s="139"/>
      <c r="U45" s="138"/>
      <c r="V45" s="138"/>
      <c r="W45" s="140"/>
    </row>
    <row r="46" spans="3:23" x14ac:dyDescent="0.25">
      <c r="C46" s="137">
        <v>43524</v>
      </c>
      <c r="D46" s="135" t="s">
        <v>560</v>
      </c>
      <c r="E46" s="146">
        <v>907.5</v>
      </c>
      <c r="F46" s="141" t="s">
        <v>608</v>
      </c>
      <c r="G46" s="135">
        <f t="shared" si="1"/>
        <v>2</v>
      </c>
      <c r="H46" s="105" t="str">
        <f>IF($G46="","",VLOOKUP($G46,APR.FP!$AJ$8:$AL$19,2,FALSE))</f>
        <v>T1</v>
      </c>
      <c r="I46" s="145">
        <f>IF($G46="","",VLOOKUP($G46,APR.FP!$AJ$8:$AL$19,3,FALSE))</f>
        <v>43555</v>
      </c>
      <c r="J46" s="148">
        <f t="shared" si="2"/>
        <v>30</v>
      </c>
      <c r="K46" s="139">
        <f t="shared" si="8"/>
        <v>27225</v>
      </c>
      <c r="L46" s="93" t="str">
        <f t="shared" si="3"/>
        <v>Dins Periode Legal</v>
      </c>
      <c r="M46" s="93" t="str">
        <f t="shared" si="4"/>
        <v>T1 - Dins Periode Legal</v>
      </c>
      <c r="N46" s="93" t="str">
        <f t="shared" si="5"/>
        <v>T1 - Import Total</v>
      </c>
      <c r="O46" s="110">
        <f t="shared" si="6"/>
        <v>0.36181575291964374</v>
      </c>
      <c r="P46" s="107">
        <f t="shared" si="7"/>
        <v>1</v>
      </c>
      <c r="Q46" s="139"/>
      <c r="U46" s="138"/>
      <c r="V46" s="138"/>
      <c r="W46" s="140"/>
    </row>
    <row r="47" spans="3:23" x14ac:dyDescent="0.25">
      <c r="C47" s="137">
        <v>43524</v>
      </c>
      <c r="D47" s="135" t="s">
        <v>554</v>
      </c>
      <c r="E47" s="146">
        <v>539.91</v>
      </c>
      <c r="F47" s="141" t="s">
        <v>599</v>
      </c>
      <c r="G47" s="135">
        <f t="shared" si="1"/>
        <v>2</v>
      </c>
      <c r="H47" s="105" t="str">
        <f>IF($G47="","",VLOOKUP($G47,APR.FP!$AJ$8:$AL$19,2,FALSE))</f>
        <v>T1</v>
      </c>
      <c r="I47" s="145">
        <f>IF($G47="","",VLOOKUP($G47,APR.FP!$AJ$8:$AL$19,3,FALSE))</f>
        <v>43555</v>
      </c>
      <c r="J47" s="148">
        <f t="shared" si="2"/>
        <v>30</v>
      </c>
      <c r="K47" s="139">
        <f t="shared" si="8"/>
        <v>16197.3</v>
      </c>
      <c r="L47" s="93" t="str">
        <f t="shared" si="3"/>
        <v>Dins Periode Legal</v>
      </c>
      <c r="M47" s="93" t="str">
        <f t="shared" si="4"/>
        <v>T1 - Dins Periode Legal</v>
      </c>
      <c r="N47" s="93" t="str">
        <f t="shared" si="5"/>
        <v>T1 - Import Total</v>
      </c>
      <c r="O47" s="110">
        <f t="shared" si="6"/>
        <v>0.21525944149734969</v>
      </c>
      <c r="P47" s="107">
        <f t="shared" si="7"/>
        <v>1</v>
      </c>
      <c r="Q47" s="139"/>
      <c r="V47" s="138"/>
      <c r="W47" s="140"/>
    </row>
    <row r="48" spans="3:23" x14ac:dyDescent="0.25">
      <c r="C48" s="137">
        <v>43524</v>
      </c>
      <c r="D48" s="135" t="s">
        <v>578</v>
      </c>
      <c r="E48" s="146">
        <v>1286.8599999999999</v>
      </c>
      <c r="F48" s="141" t="s">
        <v>630</v>
      </c>
      <c r="G48" s="135">
        <f t="shared" si="1"/>
        <v>2</v>
      </c>
      <c r="H48" s="105" t="str">
        <f>IF($G48="","",VLOOKUP($G48,APR.FP!$AJ$8:$AL$19,2,FALSE))</f>
        <v>T1</v>
      </c>
      <c r="I48" s="145">
        <f>IF($G48="","",VLOOKUP($G48,APR.FP!$AJ$8:$AL$19,3,FALSE))</f>
        <v>43555</v>
      </c>
      <c r="J48" s="148">
        <f t="shared" si="2"/>
        <v>30</v>
      </c>
      <c r="K48" s="139">
        <f t="shared" si="8"/>
        <v>38605.799999999996</v>
      </c>
      <c r="L48" s="93" t="str">
        <f t="shared" si="3"/>
        <v>Dins Periode Legal</v>
      </c>
      <c r="M48" s="93" t="str">
        <f t="shared" si="4"/>
        <v>T1 - Dins Periode Legal</v>
      </c>
      <c r="N48" s="93" t="str">
        <f t="shared" si="5"/>
        <v>T1 - Import Total</v>
      </c>
      <c r="O48" s="110">
        <f t="shared" si="6"/>
        <v>0.5130647050161683</v>
      </c>
      <c r="P48" s="107">
        <f t="shared" si="7"/>
        <v>1</v>
      </c>
      <c r="Q48" s="139"/>
      <c r="V48" s="138"/>
      <c r="W48" s="140"/>
    </row>
    <row r="49" spans="3:23" x14ac:dyDescent="0.25">
      <c r="C49" s="137">
        <v>43524</v>
      </c>
      <c r="D49" s="135" t="s">
        <v>580</v>
      </c>
      <c r="E49" s="146">
        <v>649.5</v>
      </c>
      <c r="F49" s="141" t="s">
        <v>633</v>
      </c>
      <c r="G49" s="135">
        <f t="shared" si="1"/>
        <v>2</v>
      </c>
      <c r="H49" s="105" t="str">
        <f>IF($G49="","",VLOOKUP($G49,APR.FP!$AJ$8:$AL$19,2,FALSE))</f>
        <v>T1</v>
      </c>
      <c r="I49" s="145">
        <f>IF($G49="","",VLOOKUP($G49,APR.FP!$AJ$8:$AL$19,3,FALSE))</f>
        <v>43555</v>
      </c>
      <c r="J49" s="148">
        <f t="shared" si="2"/>
        <v>30</v>
      </c>
      <c r="K49" s="139">
        <f t="shared" si="8"/>
        <v>19485</v>
      </c>
      <c r="L49" s="93" t="str">
        <f t="shared" si="3"/>
        <v>Dins Periode Legal</v>
      </c>
      <c r="M49" s="93" t="str">
        <f t="shared" si="4"/>
        <v>T1 - Dins Periode Legal</v>
      </c>
      <c r="N49" s="93" t="str">
        <f t="shared" si="5"/>
        <v>T1 - Import Total</v>
      </c>
      <c r="O49" s="110">
        <f t="shared" si="6"/>
        <v>0.25895243142843927</v>
      </c>
      <c r="P49" s="107">
        <f t="shared" si="7"/>
        <v>1</v>
      </c>
      <c r="Q49" s="139"/>
      <c r="V49" s="138"/>
      <c r="W49" s="140"/>
    </row>
    <row r="50" spans="3:23" x14ac:dyDescent="0.25">
      <c r="C50" s="137">
        <v>43524</v>
      </c>
      <c r="D50" s="135" t="s">
        <v>565</v>
      </c>
      <c r="E50" s="146">
        <v>1386</v>
      </c>
      <c r="F50" s="141" t="s">
        <v>613</v>
      </c>
      <c r="G50" s="135">
        <f t="shared" si="1"/>
        <v>2</v>
      </c>
      <c r="H50" s="105" t="str">
        <f>IF($G50="","",VLOOKUP($G50,APR.FP!$AJ$8:$AL$19,2,FALSE))</f>
        <v>T1</v>
      </c>
      <c r="I50" s="145">
        <f>IF($G50="","",VLOOKUP($G50,APR.FP!$AJ$8:$AL$19,3,FALSE))</f>
        <v>43555</v>
      </c>
      <c r="J50" s="148">
        <f t="shared" si="2"/>
        <v>30</v>
      </c>
      <c r="K50" s="139">
        <f t="shared" si="8"/>
        <v>41580</v>
      </c>
      <c r="L50" s="93" t="str">
        <f t="shared" si="3"/>
        <v>Dins Periode Legal</v>
      </c>
      <c r="M50" s="93" t="str">
        <f t="shared" si="4"/>
        <v>T1 - Dins Periode Legal</v>
      </c>
      <c r="N50" s="93" t="str">
        <f t="shared" si="5"/>
        <v>T1 - Import Total</v>
      </c>
      <c r="O50" s="110">
        <f t="shared" si="6"/>
        <v>0.55259133173181951</v>
      </c>
      <c r="P50" s="107">
        <f t="shared" si="7"/>
        <v>1</v>
      </c>
      <c r="Q50" s="139"/>
      <c r="V50" s="138"/>
      <c r="W50" s="140"/>
    </row>
    <row r="51" spans="3:23" x14ac:dyDescent="0.25">
      <c r="C51" s="137">
        <v>43524</v>
      </c>
      <c r="D51" s="135" t="s">
        <v>571</v>
      </c>
      <c r="E51" s="146">
        <v>1043.55</v>
      </c>
      <c r="F51" s="141" t="s">
        <v>619</v>
      </c>
      <c r="G51" s="135">
        <f t="shared" si="1"/>
        <v>2</v>
      </c>
      <c r="H51" s="105" t="str">
        <f>IF($G51="","",VLOOKUP($G51,APR.FP!$AJ$8:$AL$19,2,FALSE))</f>
        <v>T1</v>
      </c>
      <c r="I51" s="145">
        <f>IF($G51="","",VLOOKUP($G51,APR.FP!$AJ$8:$AL$19,3,FALSE))</f>
        <v>43555</v>
      </c>
      <c r="J51" s="148">
        <f t="shared" si="2"/>
        <v>30</v>
      </c>
      <c r="K51" s="139">
        <f t="shared" si="8"/>
        <v>31306.5</v>
      </c>
      <c r="L51" s="93" t="str">
        <f t="shared" si="3"/>
        <v>Dins Periode Legal</v>
      </c>
      <c r="M51" s="93" t="str">
        <f t="shared" si="4"/>
        <v>T1 - Dins Periode Legal</v>
      </c>
      <c r="N51" s="93" t="str">
        <f t="shared" si="5"/>
        <v>T1 - Import Total</v>
      </c>
      <c r="O51" s="110">
        <f t="shared" si="6"/>
        <v>0.41605821372924984</v>
      </c>
      <c r="P51" s="107">
        <f t="shared" si="7"/>
        <v>1</v>
      </c>
      <c r="Q51" s="139"/>
      <c r="V51" s="138"/>
      <c r="W51" s="140"/>
    </row>
    <row r="52" spans="3:23" x14ac:dyDescent="0.25">
      <c r="C52" s="137">
        <v>43525</v>
      </c>
      <c r="D52" s="135" t="s">
        <v>548</v>
      </c>
      <c r="E52" s="146">
        <v>580.79999999999995</v>
      </c>
      <c r="F52" s="141" t="s">
        <v>593</v>
      </c>
      <c r="G52" s="135">
        <f t="shared" si="1"/>
        <v>3</v>
      </c>
      <c r="H52" s="105" t="str">
        <f>IF($G52="","",VLOOKUP($G52,APR.FP!$AJ$8:$AL$19,2,FALSE))</f>
        <v>T1</v>
      </c>
      <c r="I52" s="145">
        <f>IF($G52="","",VLOOKUP($G52,APR.FP!$AJ$8:$AL$19,3,FALSE))</f>
        <v>43555</v>
      </c>
      <c r="J52" s="148">
        <f t="shared" si="2"/>
        <v>30</v>
      </c>
      <c r="K52" s="139">
        <f t="shared" si="8"/>
        <v>17424</v>
      </c>
      <c r="L52" s="93" t="str">
        <f t="shared" si="3"/>
        <v>Dins Periode Legal</v>
      </c>
      <c r="M52" s="93" t="str">
        <f t="shared" si="4"/>
        <v>T1 - Dins Periode Legal</v>
      </c>
      <c r="N52" s="93" t="str">
        <f t="shared" si="5"/>
        <v>T1 - Import Total</v>
      </c>
      <c r="O52" s="110">
        <f t="shared" si="6"/>
        <v>0.231562081868572</v>
      </c>
      <c r="P52" s="107">
        <f t="shared" si="7"/>
        <v>1</v>
      </c>
      <c r="Q52" s="139"/>
      <c r="V52" s="138"/>
      <c r="W52" s="140"/>
    </row>
    <row r="53" spans="3:23" x14ac:dyDescent="0.25">
      <c r="C53" s="137">
        <v>43525</v>
      </c>
      <c r="D53" s="135" t="s">
        <v>546</v>
      </c>
      <c r="E53" s="146">
        <v>5733.45</v>
      </c>
      <c r="F53" s="141" t="s">
        <v>589</v>
      </c>
      <c r="G53" s="135">
        <f t="shared" si="1"/>
        <v>3</v>
      </c>
      <c r="H53" s="105" t="str">
        <f>IF($G53="","",VLOOKUP($G53,APR.FP!$AJ$8:$AL$19,2,FALSE))</f>
        <v>T1</v>
      </c>
      <c r="I53" s="145">
        <f>IF($G53="","",VLOOKUP($G53,APR.FP!$AJ$8:$AL$19,3,FALSE))</f>
        <v>43555</v>
      </c>
      <c r="J53" s="148">
        <f t="shared" si="2"/>
        <v>30</v>
      </c>
      <c r="K53" s="139">
        <f t="shared" si="8"/>
        <v>172003.5</v>
      </c>
      <c r="L53" s="93" t="str">
        <f t="shared" si="3"/>
        <v>Dins Periode Legal</v>
      </c>
      <c r="M53" s="93" t="str">
        <f t="shared" si="4"/>
        <v>T1 - Dins Periode Legal</v>
      </c>
      <c r="N53" s="93" t="str">
        <f t="shared" si="5"/>
        <v>T1 - Import Total</v>
      </c>
      <c r="O53" s="110">
        <f t="shared" si="6"/>
        <v>2.2858981031152963</v>
      </c>
      <c r="P53" s="107">
        <f t="shared" si="7"/>
        <v>1</v>
      </c>
      <c r="Q53" s="139"/>
      <c r="V53" s="138"/>
      <c r="W53" s="140"/>
    </row>
    <row r="54" spans="3:23" x14ac:dyDescent="0.25">
      <c r="C54" s="137">
        <v>43525</v>
      </c>
      <c r="D54" s="135" t="s">
        <v>546</v>
      </c>
      <c r="E54" s="146">
        <v>49</v>
      </c>
      <c r="F54" s="141" t="s">
        <v>600</v>
      </c>
      <c r="G54" s="135">
        <f t="shared" si="1"/>
        <v>3</v>
      </c>
      <c r="H54" s="105" t="str">
        <f>IF($G54="","",VLOOKUP($G54,APR.FP!$AJ$8:$AL$19,2,FALSE))</f>
        <v>T1</v>
      </c>
      <c r="I54" s="145">
        <f>IF($G54="","",VLOOKUP($G54,APR.FP!$AJ$8:$AL$19,3,FALSE))</f>
        <v>43555</v>
      </c>
      <c r="J54" s="148">
        <f t="shared" si="2"/>
        <v>30</v>
      </c>
      <c r="K54" s="139">
        <f t="shared" si="8"/>
        <v>1470</v>
      </c>
      <c r="L54" s="93" t="str">
        <f t="shared" si="3"/>
        <v>Dins Periode Legal</v>
      </c>
      <c r="M54" s="93" t="str">
        <f t="shared" si="4"/>
        <v>T1 - Dins Periode Legal</v>
      </c>
      <c r="N54" s="93" t="str">
        <f t="shared" si="5"/>
        <v>T1 - Import Total</v>
      </c>
      <c r="O54" s="110">
        <f t="shared" si="6"/>
        <v>1.9536057182438064E-2</v>
      </c>
      <c r="P54" s="107">
        <f t="shared" si="7"/>
        <v>1</v>
      </c>
      <c r="Q54" s="139"/>
      <c r="V54" s="138"/>
      <c r="W54" s="140"/>
    </row>
    <row r="55" spans="3:23" x14ac:dyDescent="0.25">
      <c r="C55" s="137">
        <v>43525</v>
      </c>
      <c r="D55" s="135" t="s">
        <v>546</v>
      </c>
      <c r="E55" s="146">
        <v>39.229999999999997</v>
      </c>
      <c r="F55" s="141" t="s">
        <v>623</v>
      </c>
      <c r="G55" s="135">
        <f t="shared" si="1"/>
        <v>3</v>
      </c>
      <c r="H55" s="105" t="str">
        <f>IF($G55="","",VLOOKUP($G55,APR.FP!$AJ$8:$AL$19,2,FALSE))</f>
        <v>T1</v>
      </c>
      <c r="I55" s="145">
        <f>IF($G55="","",VLOOKUP($G55,APR.FP!$AJ$8:$AL$19,3,FALSE))</f>
        <v>43555</v>
      </c>
      <c r="J55" s="148">
        <f t="shared" si="2"/>
        <v>30</v>
      </c>
      <c r="K55" s="139">
        <f t="shared" si="8"/>
        <v>1176.8999999999999</v>
      </c>
      <c r="L55" s="93" t="str">
        <f t="shared" si="3"/>
        <v>Dins Periode Legal</v>
      </c>
      <c r="M55" s="93" t="str">
        <f t="shared" si="4"/>
        <v>T1 - Dins Periode Legal</v>
      </c>
      <c r="N55" s="93" t="str">
        <f t="shared" si="5"/>
        <v>T1 - Import Total</v>
      </c>
      <c r="O55" s="110">
        <f t="shared" si="6"/>
        <v>1.5640806597286637E-2</v>
      </c>
      <c r="P55" s="107">
        <f t="shared" si="7"/>
        <v>1</v>
      </c>
      <c r="Q55" s="139"/>
      <c r="V55" s="138"/>
      <c r="W55" s="140"/>
    </row>
    <row r="56" spans="3:23" x14ac:dyDescent="0.25">
      <c r="C56" s="137">
        <v>43530</v>
      </c>
      <c r="D56" s="135" t="s">
        <v>544</v>
      </c>
      <c r="E56" s="146">
        <v>661.22</v>
      </c>
      <c r="F56" s="141" t="s">
        <v>595</v>
      </c>
      <c r="G56" s="135">
        <f t="shared" si="1"/>
        <v>3</v>
      </c>
      <c r="H56" s="105" t="str">
        <f>IF($G56="","",VLOOKUP($G56,APR.FP!$AJ$8:$AL$19,2,FALSE))</f>
        <v>T1</v>
      </c>
      <c r="I56" s="145">
        <f>IF($G56="","",VLOOKUP($G56,APR.FP!$AJ$8:$AL$19,3,FALSE))</f>
        <v>43555</v>
      </c>
      <c r="J56" s="148">
        <f t="shared" si="2"/>
        <v>25</v>
      </c>
      <c r="K56" s="139">
        <f t="shared" si="8"/>
        <v>16530.5</v>
      </c>
      <c r="L56" s="93" t="str">
        <f t="shared" si="3"/>
        <v>Dins Periode Legal</v>
      </c>
      <c r="M56" s="93" t="str">
        <f t="shared" si="4"/>
        <v>T1 - Dins Periode Legal</v>
      </c>
      <c r="N56" s="93" t="str">
        <f t="shared" si="5"/>
        <v>T1 - Import Total</v>
      </c>
      <c r="O56" s="110">
        <f t="shared" si="6"/>
        <v>0.21968761445870233</v>
      </c>
      <c r="P56" s="107">
        <f t="shared" si="7"/>
        <v>1</v>
      </c>
      <c r="Q56" s="139"/>
      <c r="V56" s="138"/>
      <c r="W56" s="140"/>
    </row>
    <row r="57" spans="3:23" x14ac:dyDescent="0.25">
      <c r="C57" s="137">
        <v>43532</v>
      </c>
      <c r="D57" s="135" t="s">
        <v>540</v>
      </c>
      <c r="E57" s="146">
        <v>555.78</v>
      </c>
      <c r="F57" s="141" t="s">
        <v>584</v>
      </c>
      <c r="G57" s="135">
        <f t="shared" si="1"/>
        <v>3</v>
      </c>
      <c r="H57" s="105" t="str">
        <f>IF($G57="","",VLOOKUP($G57,APR.FP!$AJ$8:$AL$19,2,FALSE))</f>
        <v>T1</v>
      </c>
      <c r="I57" s="145">
        <f>IF($G57="","",VLOOKUP($G57,APR.FP!$AJ$8:$AL$19,3,FALSE))</f>
        <v>43555</v>
      </c>
      <c r="J57" s="148">
        <f t="shared" si="2"/>
        <v>23</v>
      </c>
      <c r="K57" s="139">
        <f t="shared" si="8"/>
        <v>12782.939999999999</v>
      </c>
      <c r="L57" s="93" t="str">
        <f t="shared" si="3"/>
        <v>Dins Periode Legal</v>
      </c>
      <c r="M57" s="93" t="str">
        <f t="shared" si="4"/>
        <v>T1 - Dins Periode Legal</v>
      </c>
      <c r="N57" s="93" t="str">
        <f t="shared" si="5"/>
        <v>T1 - Import Total</v>
      </c>
      <c r="O57" s="110">
        <f t="shared" si="6"/>
        <v>0.16988316108821416</v>
      </c>
      <c r="P57" s="107">
        <f t="shared" si="7"/>
        <v>1</v>
      </c>
      <c r="Q57" s="139"/>
      <c r="V57" s="138"/>
      <c r="W57" s="140"/>
    </row>
    <row r="58" spans="3:23" x14ac:dyDescent="0.25">
      <c r="C58" s="137">
        <v>43533</v>
      </c>
      <c r="D58" s="135" t="s">
        <v>568</v>
      </c>
      <c r="E58" s="146">
        <v>110.52</v>
      </c>
      <c r="F58" s="141" t="s">
        <v>615</v>
      </c>
      <c r="G58" s="135">
        <f t="shared" si="1"/>
        <v>3</v>
      </c>
      <c r="H58" s="105" t="str">
        <f>IF($G58="","",VLOOKUP($G58,APR.FP!$AJ$8:$AL$19,2,FALSE))</f>
        <v>T1</v>
      </c>
      <c r="I58" s="145">
        <f>IF($G58="","",VLOOKUP($G58,APR.FP!$AJ$8:$AL$19,3,FALSE))</f>
        <v>43555</v>
      </c>
      <c r="J58" s="148">
        <f t="shared" si="2"/>
        <v>22</v>
      </c>
      <c r="K58" s="139">
        <f t="shared" si="8"/>
        <v>2431.44</v>
      </c>
      <c r="L58" s="93" t="str">
        <f t="shared" si="3"/>
        <v>Dins Periode Legal</v>
      </c>
      <c r="M58" s="93" t="str">
        <f t="shared" si="4"/>
        <v>T1 - Dins Periode Legal</v>
      </c>
      <c r="N58" s="93" t="str">
        <f t="shared" si="5"/>
        <v>T1 - Import Total</v>
      </c>
      <c r="O58" s="110">
        <f t="shared" si="6"/>
        <v>3.2313435969841639E-2</v>
      </c>
      <c r="P58" s="107">
        <f t="shared" si="7"/>
        <v>1</v>
      </c>
      <c r="Q58" s="139"/>
      <c r="R58" s="139"/>
      <c r="V58" s="138"/>
      <c r="W58" s="140"/>
    </row>
    <row r="59" spans="3:23" x14ac:dyDescent="0.25">
      <c r="C59" s="137">
        <v>43535</v>
      </c>
      <c r="D59" s="135" t="s">
        <v>558</v>
      </c>
      <c r="E59" s="146">
        <v>190.94</v>
      </c>
      <c r="F59" s="141" t="s">
        <v>604</v>
      </c>
      <c r="G59" s="135">
        <f t="shared" si="1"/>
        <v>3</v>
      </c>
      <c r="H59" s="105" t="str">
        <f>IF($G59="","",VLOOKUP($G59,APR.FP!$AJ$8:$AL$19,2,FALSE))</f>
        <v>T1</v>
      </c>
      <c r="I59" s="145">
        <f>IF($G59="","",VLOOKUP($G59,APR.FP!$AJ$8:$AL$19,3,FALSE))</f>
        <v>43555</v>
      </c>
      <c r="J59" s="148">
        <f t="shared" si="2"/>
        <v>20</v>
      </c>
      <c r="K59" s="139">
        <f t="shared" si="8"/>
        <v>3818.8</v>
      </c>
      <c r="L59" s="93" t="str">
        <f t="shared" si="3"/>
        <v>Dins Periode Legal</v>
      </c>
      <c r="M59" s="93" t="str">
        <f t="shared" si="4"/>
        <v>T1 - Dins Periode Legal</v>
      </c>
      <c r="N59" s="93" t="str">
        <f t="shared" si="5"/>
        <v>T1 - Import Total</v>
      </c>
      <c r="O59" s="110">
        <f t="shared" si="6"/>
        <v>5.0751221202921415E-2</v>
      </c>
      <c r="P59" s="107">
        <f t="shared" si="7"/>
        <v>1</v>
      </c>
      <c r="Q59" s="139"/>
      <c r="R59" s="139"/>
      <c r="V59" s="138"/>
      <c r="W59" s="140"/>
    </row>
    <row r="60" spans="3:23" x14ac:dyDescent="0.25">
      <c r="C60" s="137">
        <v>43536</v>
      </c>
      <c r="D60" s="135" t="s">
        <v>561</v>
      </c>
      <c r="E60" s="146">
        <v>2042.24</v>
      </c>
      <c r="F60" s="141" t="s">
        <v>609</v>
      </c>
      <c r="G60" s="135">
        <f t="shared" si="1"/>
        <v>3</v>
      </c>
      <c r="H60" s="105" t="str">
        <f>IF($G60="","",VLOOKUP($G60,APR.FP!$AJ$8:$AL$19,2,FALSE))</f>
        <v>T1</v>
      </c>
      <c r="I60" s="145">
        <f>IF($G60="","",VLOOKUP($G60,APR.FP!$AJ$8:$AL$19,3,FALSE))</f>
        <v>43555</v>
      </c>
      <c r="J60" s="148">
        <f t="shared" si="2"/>
        <v>19</v>
      </c>
      <c r="K60" s="139">
        <f t="shared" si="8"/>
        <v>38802.559999999998</v>
      </c>
      <c r="L60" s="93" t="str">
        <f t="shared" si="3"/>
        <v>Dins Periode Legal</v>
      </c>
      <c r="M60" s="93" t="str">
        <f t="shared" si="4"/>
        <v>T1 - Dins Periode Legal</v>
      </c>
      <c r="N60" s="93" t="str">
        <f t="shared" si="5"/>
        <v>T1 - Import Total</v>
      </c>
      <c r="O60" s="110">
        <f t="shared" si="6"/>
        <v>0.51567961291495512</v>
      </c>
      <c r="P60" s="107">
        <f t="shared" si="7"/>
        <v>1</v>
      </c>
      <c r="Q60" s="139"/>
      <c r="R60" s="139"/>
      <c r="V60" s="138"/>
      <c r="W60" s="140"/>
    </row>
    <row r="61" spans="3:23" x14ac:dyDescent="0.25">
      <c r="C61" s="137">
        <v>43537</v>
      </c>
      <c r="D61" s="135" t="s">
        <v>559</v>
      </c>
      <c r="E61" s="146">
        <v>242.15</v>
      </c>
      <c r="F61" s="141" t="s">
        <v>606</v>
      </c>
      <c r="G61" s="135">
        <f t="shared" si="1"/>
        <v>3</v>
      </c>
      <c r="H61" s="105" t="str">
        <f>IF($G61="","",VLOOKUP($G61,APR.FP!$AJ$8:$AL$19,2,FALSE))</f>
        <v>T1</v>
      </c>
      <c r="I61" s="145">
        <f>IF($G61="","",VLOOKUP($G61,APR.FP!$AJ$8:$AL$19,3,FALSE))</f>
        <v>43555</v>
      </c>
      <c r="J61" s="148">
        <f t="shared" si="2"/>
        <v>18</v>
      </c>
      <c r="K61" s="139">
        <f t="shared" si="8"/>
        <v>4358.7</v>
      </c>
      <c r="L61" s="93" t="str">
        <f t="shared" si="3"/>
        <v>Dins Periode Legal</v>
      </c>
      <c r="M61" s="93" t="str">
        <f t="shared" si="4"/>
        <v>T1 - Dins Periode Legal</v>
      </c>
      <c r="N61" s="93" t="str">
        <f t="shared" si="5"/>
        <v>T1 - Import Total</v>
      </c>
      <c r="O61" s="110">
        <f t="shared" si="6"/>
        <v>5.7926403021151561E-2</v>
      </c>
      <c r="P61" s="107">
        <f t="shared" si="7"/>
        <v>1</v>
      </c>
      <c r="Q61" s="139"/>
      <c r="R61" s="139"/>
      <c r="V61" s="138"/>
      <c r="W61" s="140"/>
    </row>
    <row r="62" spans="3:23" x14ac:dyDescent="0.25">
      <c r="C62" s="137">
        <v>43538</v>
      </c>
      <c r="D62" s="135" t="s">
        <v>552</v>
      </c>
      <c r="E62" s="146">
        <v>299.20999999999998</v>
      </c>
      <c r="F62" s="135" t="s">
        <v>701</v>
      </c>
      <c r="G62" s="135">
        <f t="shared" si="1"/>
        <v>3</v>
      </c>
      <c r="H62" s="105" t="str">
        <f>IF($G62="","",VLOOKUP($G62,APR.FP!$AJ$8:$AL$19,2,FALSE))</f>
        <v>T1</v>
      </c>
      <c r="I62" s="145">
        <f>IF($G62="","",VLOOKUP($G62,APR.FP!$AJ$8:$AL$19,3,FALSE))</f>
        <v>43555</v>
      </c>
      <c r="J62" s="148">
        <f t="shared" si="2"/>
        <v>17</v>
      </c>
      <c r="K62" s="139">
        <f t="shared" si="8"/>
        <v>5086.57</v>
      </c>
      <c r="L62" s="93" t="str">
        <f t="shared" si="3"/>
        <v>Dins Periode Legal</v>
      </c>
      <c r="M62" s="93" t="str">
        <f t="shared" si="4"/>
        <v>T1 - Dins Periode Legal</v>
      </c>
      <c r="N62" s="93" t="str">
        <f t="shared" si="5"/>
        <v>T1 - Import Total</v>
      </c>
      <c r="O62" s="110">
        <f t="shared" si="6"/>
        <v>6.7599675090118355E-2</v>
      </c>
      <c r="P62" s="107">
        <f t="shared" si="7"/>
        <v>1</v>
      </c>
      <c r="Q62" s="139"/>
      <c r="R62" s="139"/>
      <c r="V62" s="138"/>
      <c r="W62" s="140"/>
    </row>
    <row r="63" spans="3:23" x14ac:dyDescent="0.25">
      <c r="C63" s="137">
        <v>43539</v>
      </c>
      <c r="D63" s="135" t="s">
        <v>671</v>
      </c>
      <c r="E63" s="146">
        <v>792</v>
      </c>
      <c r="F63" s="135" t="s">
        <v>634</v>
      </c>
      <c r="G63" s="135">
        <f t="shared" si="1"/>
        <v>3</v>
      </c>
      <c r="H63" s="105" t="str">
        <f>IF($G63="","",VLOOKUP($G63,APR.FP!$AJ$8:$AL$19,2,FALSE))</f>
        <v>T1</v>
      </c>
      <c r="I63" s="145">
        <f>IF($G63="","",VLOOKUP($G63,APR.FP!$AJ$8:$AL$19,3,FALSE))</f>
        <v>43555</v>
      </c>
      <c r="J63" s="148">
        <f t="shared" si="2"/>
        <v>16</v>
      </c>
      <c r="K63" s="139">
        <f t="shared" si="8"/>
        <v>12672</v>
      </c>
      <c r="L63" s="93" t="str">
        <f t="shared" si="3"/>
        <v>Dins Periode Legal</v>
      </c>
      <c r="M63" s="93" t="str">
        <f t="shared" si="4"/>
        <v>T1 - Dins Periode Legal</v>
      </c>
      <c r="N63" s="93" t="str">
        <f t="shared" si="5"/>
        <v>T1 - Import Total</v>
      </c>
      <c r="O63" s="110">
        <f t="shared" si="6"/>
        <v>0.16840878681350691</v>
      </c>
      <c r="P63" s="107">
        <f t="shared" si="7"/>
        <v>1</v>
      </c>
      <c r="Q63" s="139"/>
      <c r="R63" s="139"/>
      <c r="V63" s="138"/>
      <c r="W63" s="140"/>
    </row>
    <row r="64" spans="3:23" x14ac:dyDescent="0.25">
      <c r="C64" s="137">
        <v>43539</v>
      </c>
      <c r="D64" s="135" t="s">
        <v>553</v>
      </c>
      <c r="E64" s="146">
        <v>1284.32</v>
      </c>
      <c r="F64" s="141" t="s">
        <v>637</v>
      </c>
      <c r="G64" s="135">
        <f t="shared" si="1"/>
        <v>3</v>
      </c>
      <c r="H64" s="105" t="str">
        <f>IF($G64="","",VLOOKUP($G64,APR.FP!$AJ$8:$AL$19,2,FALSE))</f>
        <v>T1</v>
      </c>
      <c r="I64" s="145">
        <f>IF($G64="","",VLOOKUP($G64,APR.FP!$AJ$8:$AL$19,3,FALSE))</f>
        <v>43555</v>
      </c>
      <c r="J64" s="148">
        <f t="shared" si="2"/>
        <v>16</v>
      </c>
      <c r="K64" s="139">
        <f t="shared" si="8"/>
        <v>20549.12</v>
      </c>
      <c r="L64" s="93" t="str">
        <f t="shared" si="3"/>
        <v>Dins Periode Legal</v>
      </c>
      <c r="M64" s="93" t="str">
        <f t="shared" si="4"/>
        <v>T1 - Dins Periode Legal</v>
      </c>
      <c r="N64" s="93" t="str">
        <f t="shared" si="5"/>
        <v>T1 - Import Total</v>
      </c>
      <c r="O64" s="110">
        <f t="shared" si="6"/>
        <v>0.27309441045495353</v>
      </c>
      <c r="P64" s="107">
        <f t="shared" si="7"/>
        <v>1</v>
      </c>
      <c r="V64" s="138"/>
      <c r="W64" s="140"/>
    </row>
    <row r="65" spans="3:23" x14ac:dyDescent="0.25">
      <c r="C65" s="137">
        <v>43539</v>
      </c>
      <c r="D65" s="135" t="s">
        <v>573</v>
      </c>
      <c r="E65" s="146">
        <v>80.13</v>
      </c>
      <c r="F65" s="135" t="s">
        <v>677</v>
      </c>
      <c r="G65" s="135">
        <f t="shared" si="1"/>
        <v>3</v>
      </c>
      <c r="H65" s="105" t="str">
        <f>IF($G65="","",VLOOKUP($G65,APR.FP!$AJ$8:$AL$19,2,FALSE))</f>
        <v>T1</v>
      </c>
      <c r="I65" s="145">
        <f>IF($G65="","",VLOOKUP($G65,APR.FP!$AJ$8:$AL$19,3,FALSE))</f>
        <v>43555</v>
      </c>
      <c r="J65" s="148">
        <f t="shared" si="2"/>
        <v>16</v>
      </c>
      <c r="K65" s="139">
        <f t="shared" si="8"/>
        <v>1282.08</v>
      </c>
      <c r="L65" s="93" t="str">
        <f t="shared" si="3"/>
        <v>Dins Periode Legal</v>
      </c>
      <c r="M65" s="93" t="str">
        <f t="shared" si="4"/>
        <v>T1 - Dins Periode Legal</v>
      </c>
      <c r="N65" s="93" t="str">
        <f t="shared" si="5"/>
        <v>T1 - Import Total</v>
      </c>
      <c r="O65" s="110">
        <f t="shared" si="6"/>
        <v>1.7038631423442308E-2</v>
      </c>
      <c r="P65" s="107">
        <f t="shared" si="7"/>
        <v>1</v>
      </c>
      <c r="V65" s="138"/>
      <c r="W65" s="140"/>
    </row>
    <row r="66" spans="3:23" x14ac:dyDescent="0.25">
      <c r="C66" s="137">
        <v>43539</v>
      </c>
      <c r="D66" s="135" t="s">
        <v>542</v>
      </c>
      <c r="E66" s="146">
        <v>241.76</v>
      </c>
      <c r="F66" s="141" t="s">
        <v>648</v>
      </c>
      <c r="G66" s="135">
        <f t="shared" si="1"/>
        <v>3</v>
      </c>
      <c r="H66" s="105" t="str">
        <f>IF($G66="","",VLOOKUP($G66,APR.FP!$AJ$8:$AL$19,2,FALSE))</f>
        <v>T1</v>
      </c>
      <c r="I66" s="145">
        <f>IF($G66="","",VLOOKUP($G66,APR.FP!$AJ$8:$AL$19,3,FALSE))</f>
        <v>43555</v>
      </c>
      <c r="J66" s="148">
        <f t="shared" si="2"/>
        <v>16</v>
      </c>
      <c r="K66" s="139">
        <f t="shared" si="8"/>
        <v>3868.16</v>
      </c>
      <c r="L66" s="93" t="str">
        <f t="shared" si="3"/>
        <v>Dins Periode Legal</v>
      </c>
      <c r="M66" s="93" t="str">
        <f t="shared" si="4"/>
        <v>T1 - Dins Periode Legal</v>
      </c>
      <c r="N66" s="93" t="str">
        <f t="shared" si="5"/>
        <v>T1 - Import Total</v>
      </c>
      <c r="O66" s="110">
        <f t="shared" si="6"/>
        <v>5.1407207449537161E-2</v>
      </c>
      <c r="P66" s="107">
        <f t="shared" si="7"/>
        <v>1</v>
      </c>
      <c r="V66" s="138"/>
      <c r="W66" s="140"/>
    </row>
    <row r="67" spans="3:23" x14ac:dyDescent="0.25">
      <c r="C67" s="137">
        <v>43539</v>
      </c>
      <c r="D67" s="135" t="s">
        <v>552</v>
      </c>
      <c r="E67" s="146">
        <v>419.54</v>
      </c>
      <c r="F67" s="135" t="s">
        <v>702</v>
      </c>
      <c r="G67" s="135">
        <f t="shared" si="1"/>
        <v>3</v>
      </c>
      <c r="H67" s="105" t="str">
        <f>IF($G67="","",VLOOKUP($G67,APR.FP!$AJ$8:$AL$19,2,FALSE))</f>
        <v>T1</v>
      </c>
      <c r="I67" s="145">
        <f>IF($G67="","",VLOOKUP($G67,APR.FP!$AJ$8:$AL$19,3,FALSE))</f>
        <v>43555</v>
      </c>
      <c r="J67" s="148">
        <f t="shared" si="2"/>
        <v>16</v>
      </c>
      <c r="K67" s="139">
        <f t="shared" si="8"/>
        <v>6712.64</v>
      </c>
      <c r="L67" s="93" t="str">
        <f t="shared" si="3"/>
        <v>Dins Periode Legal</v>
      </c>
      <c r="M67" s="93" t="str">
        <f t="shared" si="4"/>
        <v>T1 - Dins Periode Legal</v>
      </c>
      <c r="N67" s="93" t="str">
        <f t="shared" si="5"/>
        <v>T1 - Import Total</v>
      </c>
      <c r="O67" s="110">
        <f t="shared" si="6"/>
        <v>8.9209876792599355E-2</v>
      </c>
      <c r="P67" s="107">
        <f t="shared" si="7"/>
        <v>1</v>
      </c>
      <c r="V67" s="138"/>
      <c r="W67" s="140"/>
    </row>
    <row r="68" spans="3:23" x14ac:dyDescent="0.25">
      <c r="C68" s="137">
        <v>43539</v>
      </c>
      <c r="D68" s="135" t="s">
        <v>707</v>
      </c>
      <c r="E68" s="146">
        <v>113.85</v>
      </c>
      <c r="F68" s="135" t="s">
        <v>706</v>
      </c>
      <c r="G68" s="135">
        <f t="shared" si="1"/>
        <v>3</v>
      </c>
      <c r="H68" s="105" t="str">
        <f>IF($G68="","",VLOOKUP($G68,APR.FP!$AJ$8:$AL$19,2,FALSE))</f>
        <v>T1</v>
      </c>
      <c r="I68" s="145">
        <f>IF($G68="","",VLOOKUP($G68,APR.FP!$AJ$8:$AL$19,3,FALSE))</f>
        <v>43555</v>
      </c>
      <c r="J68" s="148">
        <f t="shared" si="2"/>
        <v>16</v>
      </c>
      <c r="K68" s="139">
        <f t="shared" si="8"/>
        <v>1821.6</v>
      </c>
      <c r="L68" s="93" t="str">
        <f t="shared" si="3"/>
        <v>Dins Periode Legal</v>
      </c>
      <c r="M68" s="93" t="str">
        <f t="shared" si="4"/>
        <v>T1 - Dins Periode Legal</v>
      </c>
      <c r="N68" s="93" t="str">
        <f t="shared" si="5"/>
        <v>T1 - Import Total</v>
      </c>
      <c r="O68" s="110">
        <f t="shared" si="6"/>
        <v>2.4208763104441616E-2</v>
      </c>
      <c r="P68" s="107">
        <f t="shared" si="7"/>
        <v>1</v>
      </c>
      <c r="V68" s="138"/>
      <c r="W68" s="140"/>
    </row>
    <row r="69" spans="3:23" x14ac:dyDescent="0.25">
      <c r="C69" s="137">
        <v>43539</v>
      </c>
      <c r="D69" s="135" t="s">
        <v>538</v>
      </c>
      <c r="E69" s="146">
        <v>1780.15</v>
      </c>
      <c r="F69" s="135" t="s">
        <v>708</v>
      </c>
      <c r="G69" s="135">
        <f t="shared" si="1"/>
        <v>3</v>
      </c>
      <c r="H69" s="105" t="str">
        <f>IF($G69="","",VLOOKUP($G69,APR.FP!$AJ$8:$AL$19,2,FALSE))</f>
        <v>T1</v>
      </c>
      <c r="I69" s="145">
        <f>IF($G69="","",VLOOKUP($G69,APR.FP!$AJ$8:$AL$19,3,FALSE))</f>
        <v>43555</v>
      </c>
      <c r="J69" s="148">
        <f t="shared" si="2"/>
        <v>16</v>
      </c>
      <c r="K69" s="139">
        <f t="shared" si="8"/>
        <v>28482.400000000001</v>
      </c>
      <c r="L69" s="93" t="str">
        <f t="shared" si="3"/>
        <v>Dins Periode Legal</v>
      </c>
      <c r="M69" s="93" t="str">
        <f t="shared" si="4"/>
        <v>T1 - Dins Periode Legal</v>
      </c>
      <c r="N69" s="93" t="str">
        <f t="shared" si="5"/>
        <v>T1 - Import Total</v>
      </c>
      <c r="O69" s="110">
        <f t="shared" si="6"/>
        <v>0.37852639121977821</v>
      </c>
      <c r="P69" s="107">
        <f t="shared" si="7"/>
        <v>1</v>
      </c>
      <c r="V69" s="138"/>
      <c r="W69" s="140"/>
    </row>
    <row r="70" spans="3:23" x14ac:dyDescent="0.25">
      <c r="C70" s="137">
        <v>43539</v>
      </c>
      <c r="D70" s="135" t="s">
        <v>692</v>
      </c>
      <c r="E70" s="146">
        <v>363</v>
      </c>
      <c r="F70" s="135" t="s">
        <v>690</v>
      </c>
      <c r="G70" s="135">
        <f t="shared" si="1"/>
        <v>3</v>
      </c>
      <c r="H70" s="105" t="str">
        <f>IF($G70="","",VLOOKUP($G70,APR.FP!$AJ$8:$AL$19,2,FALSE))</f>
        <v>T1</v>
      </c>
      <c r="I70" s="145">
        <f>IF($G70="","",VLOOKUP($G70,APR.FP!$AJ$8:$AL$19,3,FALSE))</f>
        <v>43555</v>
      </c>
      <c r="J70" s="148">
        <f t="shared" si="2"/>
        <v>16</v>
      </c>
      <c r="K70" s="139">
        <f t="shared" si="8"/>
        <v>5808</v>
      </c>
      <c r="L70" s="93" t="str">
        <f t="shared" si="3"/>
        <v>Dins Periode Legal</v>
      </c>
      <c r="M70" s="93" t="str">
        <f t="shared" si="4"/>
        <v>T1 - Dins Periode Legal</v>
      </c>
      <c r="N70" s="93" t="str">
        <f t="shared" si="5"/>
        <v>T1 - Import Total</v>
      </c>
      <c r="O70" s="110">
        <f t="shared" si="6"/>
        <v>7.7187360622857332E-2</v>
      </c>
      <c r="P70" s="107">
        <f t="shared" si="7"/>
        <v>1</v>
      </c>
      <c r="V70" s="138"/>
      <c r="W70" s="140"/>
    </row>
    <row r="71" spans="3:23" x14ac:dyDescent="0.25">
      <c r="C71" s="137">
        <v>43539</v>
      </c>
      <c r="D71" s="135" t="s">
        <v>692</v>
      </c>
      <c r="E71" s="146">
        <v>312.54000000000002</v>
      </c>
      <c r="F71" s="135" t="s">
        <v>691</v>
      </c>
      <c r="G71" s="135">
        <f t="shared" si="1"/>
        <v>3</v>
      </c>
      <c r="H71" s="105" t="str">
        <f>IF($G71="","",VLOOKUP($G71,APR.FP!$AJ$8:$AL$19,2,FALSE))</f>
        <v>T1</v>
      </c>
      <c r="I71" s="145">
        <f>IF($G71="","",VLOOKUP($G71,APR.FP!$AJ$8:$AL$19,3,FALSE))</f>
        <v>43555</v>
      </c>
      <c r="J71" s="148">
        <f t="shared" si="2"/>
        <v>16</v>
      </c>
      <c r="K71" s="139">
        <f t="shared" ref="K71:K102" si="9">+E71*J71</f>
        <v>5000.6400000000003</v>
      </c>
      <c r="L71" s="93" t="str">
        <f t="shared" si="3"/>
        <v>Dins Periode Legal</v>
      </c>
      <c r="M71" s="93" t="str">
        <f t="shared" si="4"/>
        <v>T1 - Dins Periode Legal</v>
      </c>
      <c r="N71" s="93" t="str">
        <f t="shared" si="5"/>
        <v>T1 - Import Total</v>
      </c>
      <c r="O71" s="110">
        <f t="shared" si="6"/>
        <v>6.6457679584208909E-2</v>
      </c>
      <c r="P71" s="107">
        <f t="shared" si="7"/>
        <v>1</v>
      </c>
      <c r="V71" s="138"/>
      <c r="W71" s="140"/>
    </row>
    <row r="72" spans="3:23" x14ac:dyDescent="0.25">
      <c r="C72" s="137">
        <v>43539</v>
      </c>
      <c r="D72" s="135" t="s">
        <v>578</v>
      </c>
      <c r="E72" s="146">
        <v>312.87</v>
      </c>
      <c r="F72" s="135" t="s">
        <v>713</v>
      </c>
      <c r="G72" s="135">
        <f t="shared" ref="G72:G110" si="10">IF(MONTH(C72)="","",MONTH(C72))</f>
        <v>3</v>
      </c>
      <c r="H72" s="105" t="str">
        <f>IF($G72="","",VLOOKUP($G72,APR.FP!$AJ$8:$AL$19,2,FALSE))</f>
        <v>T1</v>
      </c>
      <c r="I72" s="145">
        <f>IF($G72="","",VLOOKUP($G72,APR.FP!$AJ$8:$AL$19,3,FALSE))</f>
        <v>43555</v>
      </c>
      <c r="J72" s="148">
        <f t="shared" ref="J72:J135" si="11">IF(C72="",0,DAYS360(C72,I72))</f>
        <v>16</v>
      </c>
      <c r="K72" s="139">
        <f t="shared" si="9"/>
        <v>5005.92</v>
      </c>
      <c r="L72" s="93" t="str">
        <f t="shared" ref="L72:L110" si="12">IF(J72&lt;=30,"Dins Periode Legal","Fora Periode Legal")</f>
        <v>Dins Periode Legal</v>
      </c>
      <c r="M72" s="93" t="str">
        <f t="shared" ref="M72:M110" si="13">CONCATENATE($H72," - ",L72)</f>
        <v>T1 - Dins Periode Legal</v>
      </c>
      <c r="N72" s="93" t="str">
        <f t="shared" ref="N72:N110" si="14">CONCATENATE($H72," - Import Total")</f>
        <v>T1 - Import Total</v>
      </c>
      <c r="O72" s="110">
        <f t="shared" ref="O72:O135" si="15">IF(H72="",0,E72/(VLOOKUP(N72,$T$10:$U$28,2,FALSE))*J72)</f>
        <v>6.6527849912047868E-2</v>
      </c>
      <c r="P72" s="107">
        <f t="shared" ref="P72:P110" si="16">IF(G72="",0,1)</f>
        <v>1</v>
      </c>
      <c r="V72" s="138"/>
      <c r="W72" s="140"/>
    </row>
    <row r="73" spans="3:23" x14ac:dyDescent="0.25">
      <c r="C73" s="137">
        <v>43539</v>
      </c>
      <c r="D73" s="135" t="s">
        <v>578</v>
      </c>
      <c r="E73" s="146">
        <v>202.61</v>
      </c>
      <c r="F73" s="135" t="s">
        <v>714</v>
      </c>
      <c r="G73" s="135">
        <f t="shared" si="10"/>
        <v>3</v>
      </c>
      <c r="H73" s="105" t="str">
        <f>IF($G73="","",VLOOKUP($G73,APR.FP!$AJ$8:$AL$19,2,FALSE))</f>
        <v>T1</v>
      </c>
      <c r="I73" s="145">
        <f>IF($G73="","",VLOOKUP($G73,APR.FP!$AJ$8:$AL$19,3,FALSE))</f>
        <v>43555</v>
      </c>
      <c r="J73" s="148">
        <f t="shared" si="11"/>
        <v>16</v>
      </c>
      <c r="K73" s="139">
        <f t="shared" si="9"/>
        <v>3241.76</v>
      </c>
      <c r="L73" s="93" t="str">
        <f t="shared" si="12"/>
        <v>Dins Periode Legal</v>
      </c>
      <c r="M73" s="93" t="str">
        <f t="shared" si="13"/>
        <v>T1 - Dins Periode Legal</v>
      </c>
      <c r="N73" s="93" t="str">
        <f t="shared" si="14"/>
        <v>T1 - Import Total</v>
      </c>
      <c r="O73" s="110">
        <f t="shared" si="15"/>
        <v>4.3082454919551309E-2</v>
      </c>
      <c r="P73" s="107">
        <f t="shared" si="16"/>
        <v>1</v>
      </c>
      <c r="V73" s="138"/>
      <c r="W73" s="140"/>
    </row>
    <row r="74" spans="3:23" x14ac:dyDescent="0.25">
      <c r="C74" s="137">
        <v>43542</v>
      </c>
      <c r="D74" s="135" t="s">
        <v>558</v>
      </c>
      <c r="E74" s="146">
        <v>484.93</v>
      </c>
      <c r="F74" s="135" t="s">
        <v>709</v>
      </c>
      <c r="G74" s="135">
        <f t="shared" si="10"/>
        <v>3</v>
      </c>
      <c r="H74" s="105" t="str">
        <f>IF($G74="","",VLOOKUP($G74,APR.FP!$AJ$8:$AL$19,2,FALSE))</f>
        <v>T1</v>
      </c>
      <c r="I74" s="145">
        <f>IF($G74="","",VLOOKUP($G74,APR.FP!$AJ$8:$AL$19,3,FALSE))</f>
        <v>43555</v>
      </c>
      <c r="J74" s="148">
        <f t="shared" si="11"/>
        <v>13</v>
      </c>
      <c r="K74" s="139">
        <f t="shared" si="9"/>
        <v>6304.09</v>
      </c>
      <c r="L74" s="93" t="str">
        <f t="shared" si="12"/>
        <v>Dins Periode Legal</v>
      </c>
      <c r="M74" s="93" t="str">
        <f t="shared" si="13"/>
        <v>T1 - Dins Periode Legal</v>
      </c>
      <c r="N74" s="93" t="str">
        <f t="shared" si="14"/>
        <v>T1 - Import Total</v>
      </c>
      <c r="O74" s="110">
        <f t="shared" si="15"/>
        <v>8.3780314777711556E-2</v>
      </c>
      <c r="P74" s="107">
        <f t="shared" si="16"/>
        <v>1</v>
      </c>
      <c r="V74" s="138"/>
      <c r="W74" s="140"/>
    </row>
    <row r="75" spans="3:23" x14ac:dyDescent="0.25">
      <c r="C75" s="137">
        <v>43542</v>
      </c>
      <c r="D75" s="135" t="s">
        <v>698</v>
      </c>
      <c r="E75" s="146">
        <v>133.66999999999999</v>
      </c>
      <c r="F75" s="135" t="s">
        <v>699</v>
      </c>
      <c r="G75" s="135">
        <f t="shared" si="10"/>
        <v>3</v>
      </c>
      <c r="H75" s="105" t="str">
        <f>IF($G75="","",VLOOKUP($G75,APR.FP!$AJ$8:$AL$19,2,FALSE))</f>
        <v>T1</v>
      </c>
      <c r="I75" s="145">
        <f>IF($G75="","",VLOOKUP($G75,APR.FP!$AJ$8:$AL$19,3,FALSE))</f>
        <v>43555</v>
      </c>
      <c r="J75" s="148">
        <f t="shared" si="11"/>
        <v>13</v>
      </c>
      <c r="K75" s="139">
        <f t="shared" si="9"/>
        <v>1737.7099999999998</v>
      </c>
      <c r="L75" s="93" t="str">
        <f t="shared" si="12"/>
        <v>Dins Periode Legal</v>
      </c>
      <c r="M75" s="93" t="str">
        <f t="shared" si="13"/>
        <v>T1 - Dins Periode Legal</v>
      </c>
      <c r="N75" s="93" t="str">
        <f t="shared" si="14"/>
        <v>T1 - Import Total</v>
      </c>
      <c r="O75" s="110">
        <f t="shared" si="15"/>
        <v>2.3093878861560849E-2</v>
      </c>
      <c r="P75" s="107">
        <f t="shared" si="16"/>
        <v>1</v>
      </c>
      <c r="V75" s="138"/>
      <c r="W75" s="140"/>
    </row>
    <row r="76" spans="3:23" x14ac:dyDescent="0.25">
      <c r="C76" s="137">
        <v>43542</v>
      </c>
      <c r="D76" s="135" t="s">
        <v>575</v>
      </c>
      <c r="E76" s="146">
        <v>84.48</v>
      </c>
      <c r="F76" s="135" t="s">
        <v>665</v>
      </c>
      <c r="G76" s="135">
        <f t="shared" si="10"/>
        <v>3</v>
      </c>
      <c r="H76" s="105" t="str">
        <f>IF($G76="","",VLOOKUP($G76,APR.FP!$AJ$8:$AL$19,2,FALSE))</f>
        <v>T1</v>
      </c>
      <c r="I76" s="145">
        <f>IF($G76="","",VLOOKUP($G76,APR.FP!$AJ$8:$AL$19,3,FALSE))</f>
        <v>43555</v>
      </c>
      <c r="J76" s="148">
        <f t="shared" si="11"/>
        <v>13</v>
      </c>
      <c r="K76" s="139">
        <f t="shared" si="9"/>
        <v>1098.24</v>
      </c>
      <c r="L76" s="93" t="str">
        <f t="shared" si="12"/>
        <v>Dins Periode Legal</v>
      </c>
      <c r="M76" s="93" t="str">
        <f t="shared" si="13"/>
        <v>T1 - Dins Periode Legal</v>
      </c>
      <c r="N76" s="93" t="str">
        <f t="shared" si="14"/>
        <v>T1 - Import Total</v>
      </c>
      <c r="O76" s="110">
        <f t="shared" si="15"/>
        <v>1.4595428190503934E-2</v>
      </c>
      <c r="P76" s="107">
        <f t="shared" si="16"/>
        <v>1</v>
      </c>
    </row>
    <row r="77" spans="3:23" x14ac:dyDescent="0.25">
      <c r="C77" s="137">
        <v>43543</v>
      </c>
      <c r="D77" s="135" t="s">
        <v>649</v>
      </c>
      <c r="E77" s="146">
        <v>318.23</v>
      </c>
      <c r="F77" s="135" t="s">
        <v>650</v>
      </c>
      <c r="G77" s="135">
        <f t="shared" si="10"/>
        <v>3</v>
      </c>
      <c r="H77" s="105" t="str">
        <f>IF($G77="","",VLOOKUP($G77,APR.FP!$AJ$8:$AL$19,2,FALSE))</f>
        <v>T1</v>
      </c>
      <c r="I77" s="145">
        <f>IF($G77="","",VLOOKUP($G77,APR.FP!$AJ$8:$AL$19,3,FALSE))</f>
        <v>43555</v>
      </c>
      <c r="J77" s="148">
        <f t="shared" si="11"/>
        <v>12</v>
      </c>
      <c r="K77" s="139">
        <f t="shared" si="9"/>
        <v>3818.76</v>
      </c>
      <c r="L77" s="93" t="str">
        <f t="shared" si="12"/>
        <v>Dins Periode Legal</v>
      </c>
      <c r="M77" s="93" t="str">
        <f t="shared" si="13"/>
        <v>T1 - Dins Periode Legal</v>
      </c>
      <c r="N77" s="93" t="str">
        <f t="shared" si="14"/>
        <v>T1 - Import Total</v>
      </c>
      <c r="O77" s="110">
        <f t="shared" si="15"/>
        <v>5.07506896095287E-2</v>
      </c>
      <c r="P77" s="107">
        <f t="shared" si="16"/>
        <v>1</v>
      </c>
      <c r="V77" s="138"/>
      <c r="W77" s="140"/>
    </row>
    <row r="78" spans="3:23" x14ac:dyDescent="0.25">
      <c r="C78" s="137">
        <v>43543</v>
      </c>
      <c r="D78" s="135" t="s">
        <v>579</v>
      </c>
      <c r="E78" s="146">
        <v>605</v>
      </c>
      <c r="F78" s="141" t="s">
        <v>631</v>
      </c>
      <c r="G78" s="135">
        <f t="shared" si="10"/>
        <v>3</v>
      </c>
      <c r="H78" s="105" t="str">
        <f>IF($G78="","",VLOOKUP($G78,APR.FP!$AJ$8:$AL$19,2,FALSE))</f>
        <v>T1</v>
      </c>
      <c r="I78" s="145">
        <f>IF($G78="","",VLOOKUP($G78,APR.FP!$AJ$8:$AL$19,3,FALSE))</f>
        <v>43555</v>
      </c>
      <c r="J78" s="148">
        <f t="shared" si="11"/>
        <v>12</v>
      </c>
      <c r="K78" s="139">
        <f t="shared" si="9"/>
        <v>7260</v>
      </c>
      <c r="L78" s="93" t="str">
        <f t="shared" si="12"/>
        <v>Dins Periode Legal</v>
      </c>
      <c r="M78" s="93" t="str">
        <f t="shared" si="13"/>
        <v>T1 - Dins Periode Legal</v>
      </c>
      <c r="N78" s="93" t="str">
        <f t="shared" si="14"/>
        <v>T1 - Import Total</v>
      </c>
      <c r="O78" s="110">
        <f t="shared" si="15"/>
        <v>9.6484200778571672E-2</v>
      </c>
      <c r="P78" s="107">
        <f t="shared" si="16"/>
        <v>1</v>
      </c>
      <c r="V78" s="138"/>
      <c r="W78" s="140"/>
    </row>
    <row r="79" spans="3:23" x14ac:dyDescent="0.25">
      <c r="C79" s="137">
        <v>43544</v>
      </c>
      <c r="D79" s="135" t="s">
        <v>540</v>
      </c>
      <c r="E79" s="146">
        <v>1528.23</v>
      </c>
      <c r="F79" s="141" t="s">
        <v>643</v>
      </c>
      <c r="G79" s="135">
        <f t="shared" si="10"/>
        <v>3</v>
      </c>
      <c r="H79" s="105" t="str">
        <f>IF($G79="","",VLOOKUP($G79,APR.FP!$AJ$8:$AL$19,2,FALSE))</f>
        <v>T1</v>
      </c>
      <c r="I79" s="145">
        <f>IF($G79="","",VLOOKUP($G79,APR.FP!$AJ$8:$AL$19,3,FALSE))</f>
        <v>43555</v>
      </c>
      <c r="J79" s="148">
        <f t="shared" si="11"/>
        <v>11</v>
      </c>
      <c r="K79" s="139">
        <f t="shared" si="9"/>
        <v>16810.53</v>
      </c>
      <c r="L79" s="93" t="str">
        <f t="shared" si="12"/>
        <v>Dins Periode Legal</v>
      </c>
      <c r="M79" s="93" t="str">
        <f t="shared" si="13"/>
        <v>T1 - Dins Periode Legal</v>
      </c>
      <c r="N79" s="93" t="str">
        <f t="shared" si="14"/>
        <v>T1 - Import Total</v>
      </c>
      <c r="O79" s="110">
        <f t="shared" si="15"/>
        <v>0.2234091669027827</v>
      </c>
      <c r="P79" s="107">
        <f t="shared" si="16"/>
        <v>1</v>
      </c>
      <c r="V79" s="138"/>
      <c r="W79" s="140"/>
    </row>
    <row r="80" spans="3:23" x14ac:dyDescent="0.25">
      <c r="C80" s="137">
        <v>43544</v>
      </c>
      <c r="D80" s="135" t="s">
        <v>638</v>
      </c>
      <c r="E80" s="146">
        <v>88.92</v>
      </c>
      <c r="F80" s="141" t="s">
        <v>639</v>
      </c>
      <c r="G80" s="135">
        <f t="shared" si="10"/>
        <v>3</v>
      </c>
      <c r="H80" s="105" t="str">
        <f>IF($G80="","",VLOOKUP($G80,APR.FP!$AJ$8:$AL$19,2,FALSE))</f>
        <v>T1</v>
      </c>
      <c r="I80" s="145">
        <f>IF($G80="","",VLOOKUP($G80,APR.FP!$AJ$8:$AL$19,3,FALSE))</f>
        <v>43555</v>
      </c>
      <c r="J80" s="148">
        <f t="shared" si="11"/>
        <v>11</v>
      </c>
      <c r="K80" s="139">
        <f t="shared" si="9"/>
        <v>978.12</v>
      </c>
      <c r="L80" s="93" t="str">
        <f t="shared" si="12"/>
        <v>Dins Periode Legal</v>
      </c>
      <c r="M80" s="93" t="str">
        <f t="shared" si="13"/>
        <v>T1 - Dins Periode Legal</v>
      </c>
      <c r="N80" s="93" t="str">
        <f t="shared" si="14"/>
        <v>T1 - Import Total</v>
      </c>
      <c r="O80" s="110">
        <f t="shared" si="15"/>
        <v>1.2999053232167566E-2</v>
      </c>
      <c r="P80" s="107">
        <f t="shared" si="16"/>
        <v>1</v>
      </c>
      <c r="V80" s="138"/>
      <c r="W80" s="140"/>
    </row>
    <row r="81" spans="3:23" x14ac:dyDescent="0.25">
      <c r="C81" s="137">
        <v>43544</v>
      </c>
      <c r="D81" s="135" t="s">
        <v>694</v>
      </c>
      <c r="E81" s="146">
        <v>93.92</v>
      </c>
      <c r="F81" s="135" t="s">
        <v>695</v>
      </c>
      <c r="G81" s="135">
        <f t="shared" si="10"/>
        <v>3</v>
      </c>
      <c r="H81" s="105" t="str">
        <f>IF($G81="","",VLOOKUP($G81,APR.FP!$AJ$8:$AL$19,2,FALSE))</f>
        <v>T1</v>
      </c>
      <c r="I81" s="145">
        <f>IF($G81="","",VLOOKUP($G81,APR.FP!$AJ$8:$AL$19,3,FALSE))</f>
        <v>43555</v>
      </c>
      <c r="J81" s="148">
        <f t="shared" si="11"/>
        <v>11</v>
      </c>
      <c r="K81" s="139">
        <f t="shared" si="9"/>
        <v>1033.1200000000001</v>
      </c>
      <c r="L81" s="93" t="str">
        <f t="shared" si="12"/>
        <v>Dins Periode Legal</v>
      </c>
      <c r="M81" s="93" t="str">
        <f t="shared" si="13"/>
        <v>T1 - Dins Periode Legal</v>
      </c>
      <c r="N81" s="93" t="str">
        <f t="shared" si="14"/>
        <v>T1 - Import Total</v>
      </c>
      <c r="O81" s="110">
        <f t="shared" si="15"/>
        <v>1.3729994147156744E-2</v>
      </c>
      <c r="P81" s="107">
        <f t="shared" si="16"/>
        <v>1</v>
      </c>
      <c r="V81" s="138"/>
      <c r="W81" s="140"/>
    </row>
    <row r="82" spans="3:23" x14ac:dyDescent="0.25">
      <c r="C82" s="137">
        <v>43544</v>
      </c>
      <c r="D82" s="135" t="s">
        <v>552</v>
      </c>
      <c r="E82" s="146">
        <v>226.97</v>
      </c>
      <c r="F82" s="135" t="s">
        <v>703</v>
      </c>
      <c r="G82" s="135">
        <f t="shared" si="10"/>
        <v>3</v>
      </c>
      <c r="H82" s="105" t="str">
        <f>IF($G82="","",VLOOKUP($G82,APR.FP!$AJ$8:$AL$19,2,FALSE))</f>
        <v>T1</v>
      </c>
      <c r="I82" s="145">
        <f>IF($G82="","",VLOOKUP($G82,APR.FP!$AJ$8:$AL$19,3,FALSE))</f>
        <v>43555</v>
      </c>
      <c r="J82" s="148">
        <f t="shared" si="11"/>
        <v>11</v>
      </c>
      <c r="K82" s="139">
        <f t="shared" si="9"/>
        <v>2496.67</v>
      </c>
      <c r="L82" s="93" t="str">
        <f t="shared" si="12"/>
        <v>Dins Periode Legal</v>
      </c>
      <c r="M82" s="93" t="str">
        <f t="shared" si="13"/>
        <v>T1 - Dins Periode Legal</v>
      </c>
      <c r="N82" s="93" t="str">
        <f t="shared" si="14"/>
        <v>T1 - Import Total</v>
      </c>
      <c r="O82" s="110">
        <f t="shared" si="15"/>
        <v>3.3180331895018803E-2</v>
      </c>
      <c r="P82" s="107">
        <f t="shared" si="16"/>
        <v>1</v>
      </c>
      <c r="V82" s="138"/>
      <c r="W82" s="140"/>
    </row>
    <row r="83" spans="3:23" x14ac:dyDescent="0.25">
      <c r="C83" s="137">
        <v>43544</v>
      </c>
      <c r="D83" s="135" t="s">
        <v>552</v>
      </c>
      <c r="E83" s="146">
        <v>450.12</v>
      </c>
      <c r="F83" s="135" t="s">
        <v>704</v>
      </c>
      <c r="G83" s="135">
        <f t="shared" si="10"/>
        <v>3</v>
      </c>
      <c r="H83" s="105" t="str">
        <f>IF($G83="","",VLOOKUP($G83,APR.FP!$AJ$8:$AL$19,2,FALSE))</f>
        <v>T1</v>
      </c>
      <c r="I83" s="145">
        <f>IF($G83="","",VLOOKUP($G83,APR.FP!$AJ$8:$AL$19,3,FALSE))</f>
        <v>43555</v>
      </c>
      <c r="J83" s="148">
        <f t="shared" si="11"/>
        <v>11</v>
      </c>
      <c r="K83" s="139">
        <f t="shared" si="9"/>
        <v>4951.32</v>
      </c>
      <c r="L83" s="93" t="str">
        <f t="shared" si="12"/>
        <v>Dins Periode Legal</v>
      </c>
      <c r="M83" s="93" t="str">
        <f t="shared" si="13"/>
        <v>T1 - Dins Periode Legal</v>
      </c>
      <c r="N83" s="93" t="str">
        <f t="shared" si="14"/>
        <v>T1 - Import Total</v>
      </c>
      <c r="O83" s="110">
        <f t="shared" si="15"/>
        <v>6.5802224930985878E-2</v>
      </c>
      <c r="P83" s="107">
        <f t="shared" si="16"/>
        <v>1</v>
      </c>
      <c r="V83" s="138"/>
      <c r="W83" s="140"/>
    </row>
    <row r="84" spans="3:23" x14ac:dyDescent="0.25">
      <c r="C84" s="137">
        <v>43545</v>
      </c>
      <c r="D84" s="135" t="s">
        <v>666</v>
      </c>
      <c r="E84" s="146">
        <v>358.03</v>
      </c>
      <c r="F84" s="135" t="s">
        <v>667</v>
      </c>
      <c r="G84" s="135">
        <f t="shared" si="10"/>
        <v>3</v>
      </c>
      <c r="H84" s="105" t="str">
        <f>IF($G84="","",VLOOKUP($G84,APR.FP!$AJ$8:$AL$19,2,FALSE))</f>
        <v>T1</v>
      </c>
      <c r="I84" s="145">
        <f>IF($G84="","",VLOOKUP($G84,APR.FP!$AJ$8:$AL$19,3,FALSE))</f>
        <v>43555</v>
      </c>
      <c r="J84" s="148">
        <f t="shared" si="11"/>
        <v>10</v>
      </c>
      <c r="K84" s="139">
        <f t="shared" si="9"/>
        <v>3580.2999999999997</v>
      </c>
      <c r="L84" s="93" t="str">
        <f t="shared" si="12"/>
        <v>Dins Periode Legal</v>
      </c>
      <c r="M84" s="93" t="str">
        <f t="shared" si="13"/>
        <v>T1 - Dins Periode Legal</v>
      </c>
      <c r="N84" s="93" t="str">
        <f t="shared" si="14"/>
        <v>T1 - Import Total</v>
      </c>
      <c r="O84" s="110">
        <f t="shared" si="15"/>
        <v>4.7581595598831974E-2</v>
      </c>
      <c r="P84" s="107">
        <f t="shared" si="16"/>
        <v>1</v>
      </c>
      <c r="V84" s="138"/>
      <c r="W84" s="140"/>
    </row>
    <row r="85" spans="3:23" x14ac:dyDescent="0.25">
      <c r="C85" s="137">
        <v>43545</v>
      </c>
      <c r="D85" s="135" t="s">
        <v>689</v>
      </c>
      <c r="E85" s="146">
        <v>302.5</v>
      </c>
      <c r="F85" s="135" t="s">
        <v>688</v>
      </c>
      <c r="G85" s="135">
        <f t="shared" si="10"/>
        <v>3</v>
      </c>
      <c r="H85" s="105" t="str">
        <f>IF($G85="","",VLOOKUP($G85,APR.FP!$AJ$8:$AL$19,2,FALSE))</f>
        <v>T1</v>
      </c>
      <c r="I85" s="145">
        <f>IF($G85="","",VLOOKUP($G85,APR.FP!$AJ$8:$AL$19,3,FALSE))</f>
        <v>43555</v>
      </c>
      <c r="J85" s="148">
        <f t="shared" si="11"/>
        <v>10</v>
      </c>
      <c r="K85" s="139">
        <f t="shared" si="9"/>
        <v>3025</v>
      </c>
      <c r="L85" s="93" t="str">
        <f t="shared" si="12"/>
        <v>Dins Periode Legal</v>
      </c>
      <c r="M85" s="93" t="str">
        <f t="shared" si="13"/>
        <v>T1 - Dins Periode Legal</v>
      </c>
      <c r="N85" s="93" t="str">
        <f t="shared" si="14"/>
        <v>T1 - Import Total</v>
      </c>
      <c r="O85" s="110">
        <f t="shared" si="15"/>
        <v>4.0201750324404859E-2</v>
      </c>
      <c r="P85" s="107">
        <f t="shared" si="16"/>
        <v>1</v>
      </c>
      <c r="V85" s="138"/>
      <c r="W85" s="140"/>
    </row>
    <row r="86" spans="3:23" x14ac:dyDescent="0.25">
      <c r="C86" s="137">
        <v>43546</v>
      </c>
      <c r="D86" s="135" t="s">
        <v>570</v>
      </c>
      <c r="E86" s="146">
        <v>290.93</v>
      </c>
      <c r="F86" s="135" t="s">
        <v>655</v>
      </c>
      <c r="G86" s="135">
        <f t="shared" si="10"/>
        <v>3</v>
      </c>
      <c r="H86" s="105" t="str">
        <f>IF($G86="","",VLOOKUP($G86,APR.FP!$AJ$8:$AL$19,2,FALSE))</f>
        <v>T1</v>
      </c>
      <c r="I86" s="145">
        <f>IF($G86="","",VLOOKUP($G86,APR.FP!$AJ$8:$AL$19,3,FALSE))</f>
        <v>43555</v>
      </c>
      <c r="J86" s="148">
        <f t="shared" si="11"/>
        <v>9</v>
      </c>
      <c r="K86" s="139">
        <f t="shared" si="9"/>
        <v>2618.37</v>
      </c>
      <c r="L86" s="93" t="str">
        <f t="shared" si="12"/>
        <v>Dins Periode Legal</v>
      </c>
      <c r="M86" s="93" t="str">
        <f t="shared" si="13"/>
        <v>T1 - Dins Periode Legal</v>
      </c>
      <c r="N86" s="93" t="str">
        <f t="shared" si="14"/>
        <v>T1 - Import Total</v>
      </c>
      <c r="O86" s="110">
        <f t="shared" si="15"/>
        <v>3.4797704792367594E-2</v>
      </c>
      <c r="P86" s="107">
        <f t="shared" si="16"/>
        <v>1</v>
      </c>
      <c r="V86" s="138"/>
      <c r="W86" s="140"/>
    </row>
    <row r="87" spans="3:23" x14ac:dyDescent="0.25">
      <c r="C87" s="137">
        <v>43549</v>
      </c>
      <c r="D87" s="135" t="s">
        <v>662</v>
      </c>
      <c r="E87" s="146">
        <v>166.87</v>
      </c>
      <c r="F87" s="135" t="s">
        <v>663</v>
      </c>
      <c r="G87" s="135">
        <f t="shared" si="10"/>
        <v>3</v>
      </c>
      <c r="H87" s="105" t="str">
        <f>IF($G87="","",VLOOKUP($G87,APR.FP!$AJ$8:$AL$19,2,FALSE))</f>
        <v>T1</v>
      </c>
      <c r="I87" s="145">
        <f>IF($G87="","",VLOOKUP($G87,APR.FP!$AJ$8:$AL$19,3,FALSE))</f>
        <v>43555</v>
      </c>
      <c r="J87" s="148">
        <f t="shared" si="11"/>
        <v>6</v>
      </c>
      <c r="K87" s="139">
        <f t="shared" si="9"/>
        <v>1001.22</v>
      </c>
      <c r="L87" s="93" t="str">
        <f t="shared" si="12"/>
        <v>Dins Periode Legal</v>
      </c>
      <c r="M87" s="93" t="str">
        <f t="shared" si="13"/>
        <v>T1 - Dins Periode Legal</v>
      </c>
      <c r="N87" s="93" t="str">
        <f t="shared" si="14"/>
        <v>T1 - Import Total</v>
      </c>
      <c r="O87" s="110">
        <f t="shared" si="15"/>
        <v>1.3306048416463019E-2</v>
      </c>
      <c r="P87" s="107">
        <f t="shared" si="16"/>
        <v>1</v>
      </c>
      <c r="V87" s="138"/>
      <c r="W87" s="140"/>
    </row>
    <row r="88" spans="3:23" x14ac:dyDescent="0.25">
      <c r="C88" s="137">
        <v>43549</v>
      </c>
      <c r="D88" s="135" t="s">
        <v>660</v>
      </c>
      <c r="E88" s="146">
        <v>94.27</v>
      </c>
      <c r="F88" s="135" t="s">
        <v>661</v>
      </c>
      <c r="G88" s="135">
        <f t="shared" si="10"/>
        <v>3</v>
      </c>
      <c r="H88" s="105" t="str">
        <f>IF($G88="","",VLOOKUP($G88,APR.FP!$AJ$8:$AL$19,2,FALSE))</f>
        <v>T1</v>
      </c>
      <c r="I88" s="145">
        <f>IF($G88="","",VLOOKUP($G88,APR.FP!$AJ$8:$AL$19,3,FALSE))</f>
        <v>43555</v>
      </c>
      <c r="J88" s="148">
        <f t="shared" si="11"/>
        <v>6</v>
      </c>
      <c r="K88" s="139">
        <f t="shared" si="9"/>
        <v>565.62</v>
      </c>
      <c r="L88" s="93" t="str">
        <f t="shared" si="12"/>
        <v>Dins Periode Legal</v>
      </c>
      <c r="M88" s="93" t="str">
        <f t="shared" si="13"/>
        <v>T1 - Dins Periode Legal</v>
      </c>
      <c r="N88" s="93" t="str">
        <f t="shared" si="14"/>
        <v>T1 - Import Total</v>
      </c>
      <c r="O88" s="110">
        <f t="shared" si="15"/>
        <v>7.5169963697487201E-3</v>
      </c>
      <c r="P88" s="107">
        <f t="shared" si="16"/>
        <v>1</v>
      </c>
      <c r="V88" s="138"/>
      <c r="W88" s="140"/>
    </row>
    <row r="89" spans="3:23" x14ac:dyDescent="0.25">
      <c r="C89" s="137">
        <v>43550</v>
      </c>
      <c r="D89" s="135" t="s">
        <v>551</v>
      </c>
      <c r="E89" s="146">
        <v>953.48</v>
      </c>
      <c r="F89" s="141" t="s">
        <v>596</v>
      </c>
      <c r="G89" s="135">
        <f t="shared" si="10"/>
        <v>3</v>
      </c>
      <c r="H89" s="105" t="str">
        <f>IF($G89="","",VLOOKUP($G89,APR.FP!$AJ$8:$AL$19,2,FALSE))</f>
        <v>T1</v>
      </c>
      <c r="I89" s="145">
        <f>IF($G89="","",VLOOKUP($G89,APR.FP!$AJ$8:$AL$19,3,FALSE))</f>
        <v>43555</v>
      </c>
      <c r="J89" s="148">
        <f t="shared" si="11"/>
        <v>5</v>
      </c>
      <c r="K89" s="139">
        <f t="shared" si="9"/>
        <v>4767.3999999999996</v>
      </c>
      <c r="L89" s="93" t="str">
        <f t="shared" si="12"/>
        <v>Dins Periode Legal</v>
      </c>
      <c r="M89" s="93" t="str">
        <f t="shared" si="13"/>
        <v>T1 - Dins Periode Legal</v>
      </c>
      <c r="N89" s="93" t="str">
        <f t="shared" si="14"/>
        <v>T1 - Import Total</v>
      </c>
      <c r="O89" s="110">
        <f t="shared" si="15"/>
        <v>6.3357958511262066E-2</v>
      </c>
      <c r="P89" s="107">
        <f t="shared" si="16"/>
        <v>1</v>
      </c>
      <c r="V89" s="138"/>
      <c r="W89" s="140"/>
    </row>
    <row r="90" spans="3:23" x14ac:dyDescent="0.25">
      <c r="C90" s="137">
        <v>43550</v>
      </c>
      <c r="D90" s="135" t="s">
        <v>551</v>
      </c>
      <c r="E90" s="146">
        <v>264.51</v>
      </c>
      <c r="F90" s="141" t="s">
        <v>626</v>
      </c>
      <c r="G90" s="135">
        <f t="shared" si="10"/>
        <v>3</v>
      </c>
      <c r="H90" s="105" t="str">
        <f>IF($G90="","",VLOOKUP($G90,APR.FP!$AJ$8:$AL$19,2,FALSE))</f>
        <v>T1</v>
      </c>
      <c r="I90" s="145">
        <f>IF($G90="","",VLOOKUP($G90,APR.FP!$AJ$8:$AL$19,3,FALSE))</f>
        <v>43555</v>
      </c>
      <c r="J90" s="148">
        <f t="shared" si="11"/>
        <v>5</v>
      </c>
      <c r="K90" s="139">
        <f t="shared" si="9"/>
        <v>1322.55</v>
      </c>
      <c r="L90" s="93" t="str">
        <f t="shared" si="12"/>
        <v>Dins Periode Legal</v>
      </c>
      <c r="M90" s="93" t="str">
        <f t="shared" si="13"/>
        <v>T1 - Dins Periode Legal</v>
      </c>
      <c r="N90" s="93" t="str">
        <f t="shared" si="14"/>
        <v>T1 - Import Total</v>
      </c>
      <c r="O90" s="110">
        <f t="shared" si="15"/>
        <v>1.7576471038526165E-2</v>
      </c>
      <c r="P90" s="107">
        <f t="shared" si="16"/>
        <v>1</v>
      </c>
      <c r="V90" s="138"/>
      <c r="W90" s="140"/>
    </row>
    <row r="91" spans="3:23" x14ac:dyDescent="0.25">
      <c r="C91" s="137">
        <v>43551</v>
      </c>
      <c r="D91" s="135" t="s">
        <v>646</v>
      </c>
      <c r="E91" s="146">
        <v>1511.29</v>
      </c>
      <c r="F91" s="141" t="s">
        <v>645</v>
      </c>
      <c r="G91" s="135">
        <f t="shared" si="10"/>
        <v>3</v>
      </c>
      <c r="H91" s="105" t="str">
        <f>IF($G91="","",VLOOKUP($G91,APR.FP!$AJ$8:$AL$19,2,FALSE))</f>
        <v>T1</v>
      </c>
      <c r="I91" s="145">
        <f>IF($G91="","",VLOOKUP($G91,APR.FP!$AJ$8:$AL$19,3,FALSE))</f>
        <v>43555</v>
      </c>
      <c r="J91" s="148">
        <f t="shared" si="11"/>
        <v>4</v>
      </c>
      <c r="K91" s="139">
        <f t="shared" si="9"/>
        <v>6045.16</v>
      </c>
      <c r="L91" s="93" t="str">
        <f t="shared" si="12"/>
        <v>Dins Periode Legal</v>
      </c>
      <c r="M91" s="93" t="str">
        <f t="shared" si="13"/>
        <v>T1 - Dins Periode Legal</v>
      </c>
      <c r="N91" s="93" t="str">
        <f t="shared" si="14"/>
        <v>T1 - Import Total</v>
      </c>
      <c r="O91" s="110">
        <f t="shared" si="15"/>
        <v>8.0339177848290672E-2</v>
      </c>
      <c r="P91" s="107">
        <f t="shared" si="16"/>
        <v>1</v>
      </c>
      <c r="V91" s="138"/>
      <c r="W91" s="140"/>
    </row>
    <row r="92" spans="3:23" x14ac:dyDescent="0.25">
      <c r="C92" s="137">
        <v>43551</v>
      </c>
      <c r="D92" s="135" t="s">
        <v>669</v>
      </c>
      <c r="E92" s="146">
        <v>1284.72</v>
      </c>
      <c r="F92" s="135" t="s">
        <v>668</v>
      </c>
      <c r="G92" s="135">
        <f t="shared" si="10"/>
        <v>3</v>
      </c>
      <c r="H92" s="105" t="str">
        <f>IF($G92="","",VLOOKUP($G92,APR.FP!$AJ$8:$AL$19,2,FALSE))</f>
        <v>T1</v>
      </c>
      <c r="I92" s="145">
        <f>IF($G92="","",VLOOKUP($G92,APR.FP!$AJ$8:$AL$19,3,FALSE))</f>
        <v>43555</v>
      </c>
      <c r="J92" s="148">
        <f t="shared" si="11"/>
        <v>4</v>
      </c>
      <c r="K92" s="139">
        <f t="shared" si="9"/>
        <v>5138.88</v>
      </c>
      <c r="L92" s="93" t="str">
        <f t="shared" si="12"/>
        <v>Dins Periode Legal</v>
      </c>
      <c r="M92" s="93" t="str">
        <f t="shared" si="13"/>
        <v>T1 - Dins Periode Legal</v>
      </c>
      <c r="N92" s="93" t="str">
        <f t="shared" si="14"/>
        <v>T1 - Import Total</v>
      </c>
      <c r="O92" s="110">
        <f t="shared" si="15"/>
        <v>6.8294866349447161E-2</v>
      </c>
      <c r="P92" s="107">
        <f t="shared" si="16"/>
        <v>1</v>
      </c>
      <c r="V92" s="138"/>
      <c r="W92" s="140"/>
    </row>
    <row r="93" spans="3:23" x14ac:dyDescent="0.25">
      <c r="C93" s="137">
        <v>43552</v>
      </c>
      <c r="D93" s="135" t="s">
        <v>651</v>
      </c>
      <c r="E93" s="146">
        <v>1694</v>
      </c>
      <c r="F93" s="135" t="s">
        <v>652</v>
      </c>
      <c r="G93" s="135">
        <f t="shared" si="10"/>
        <v>3</v>
      </c>
      <c r="H93" s="105" t="str">
        <f>IF($G93="","",VLOOKUP($G93,APR.FP!$AJ$8:$AL$19,2,FALSE))</f>
        <v>T1</v>
      </c>
      <c r="I93" s="145">
        <f>IF($G93="","",VLOOKUP($G93,APR.FP!$AJ$8:$AL$19,3,FALSE))</f>
        <v>43555</v>
      </c>
      <c r="J93" s="148">
        <f t="shared" si="11"/>
        <v>3</v>
      </c>
      <c r="K93" s="139">
        <f t="shared" si="9"/>
        <v>5082</v>
      </c>
      <c r="L93" s="93" t="str">
        <f t="shared" si="12"/>
        <v>Dins Periode Legal</v>
      </c>
      <c r="M93" s="93" t="str">
        <f t="shared" si="13"/>
        <v>T1 - Dins Periode Legal</v>
      </c>
      <c r="N93" s="93" t="str">
        <f t="shared" si="14"/>
        <v>T1 - Import Total</v>
      </c>
      <c r="O93" s="110">
        <f t="shared" si="15"/>
        <v>6.7538940545000162E-2</v>
      </c>
      <c r="P93" s="107">
        <f t="shared" si="16"/>
        <v>1</v>
      </c>
      <c r="V93" s="138"/>
      <c r="W93" s="140"/>
    </row>
    <row r="94" spans="3:23" x14ac:dyDescent="0.25">
      <c r="C94" s="137">
        <v>43553</v>
      </c>
      <c r="D94" s="135" t="s">
        <v>672</v>
      </c>
      <c r="E94" s="146">
        <v>2541</v>
      </c>
      <c r="F94" s="135" t="s">
        <v>634</v>
      </c>
      <c r="G94" s="135">
        <f t="shared" si="10"/>
        <v>3</v>
      </c>
      <c r="H94" s="105" t="str">
        <f>IF($G94="","",VLOOKUP($G94,APR.FP!$AJ$8:$AL$19,2,FALSE))</f>
        <v>T1</v>
      </c>
      <c r="I94" s="145">
        <f>IF($G94="","",VLOOKUP($G94,APR.FP!$AJ$8:$AL$19,3,FALSE))</f>
        <v>43555</v>
      </c>
      <c r="J94" s="148">
        <f t="shared" si="11"/>
        <v>2</v>
      </c>
      <c r="K94" s="139">
        <f t="shared" si="9"/>
        <v>5082</v>
      </c>
      <c r="L94" s="93" t="str">
        <f t="shared" si="12"/>
        <v>Dins Periode Legal</v>
      </c>
      <c r="M94" s="93" t="str">
        <f t="shared" si="13"/>
        <v>T1 - Dins Periode Legal</v>
      </c>
      <c r="N94" s="93" t="str">
        <f t="shared" si="14"/>
        <v>T1 - Import Total</v>
      </c>
      <c r="O94" s="110">
        <f t="shared" si="15"/>
        <v>6.7538940545000162E-2</v>
      </c>
      <c r="P94" s="107">
        <f t="shared" si="16"/>
        <v>1</v>
      </c>
      <c r="V94" s="138"/>
      <c r="W94" s="140"/>
    </row>
    <row r="95" spans="3:23" x14ac:dyDescent="0.25">
      <c r="C95" s="137">
        <v>43553</v>
      </c>
      <c r="D95" s="135" t="s">
        <v>566</v>
      </c>
      <c r="E95" s="146">
        <v>657.8</v>
      </c>
      <c r="F95" s="141" t="s">
        <v>636</v>
      </c>
      <c r="G95" s="135">
        <f t="shared" si="10"/>
        <v>3</v>
      </c>
      <c r="H95" s="105" t="str">
        <f>IF($G95="","",VLOOKUP($G95,APR.FP!$AJ$8:$AL$19,2,FALSE))</f>
        <v>T1</v>
      </c>
      <c r="I95" s="145">
        <f>IF($G95="","",VLOOKUP($G95,APR.FP!$AJ$8:$AL$19,3,FALSE))</f>
        <v>43555</v>
      </c>
      <c r="J95" s="148">
        <f t="shared" si="11"/>
        <v>2</v>
      </c>
      <c r="K95" s="139">
        <f t="shared" si="9"/>
        <v>1315.6</v>
      </c>
      <c r="L95" s="93" t="str">
        <f t="shared" si="12"/>
        <v>Dins Periode Legal</v>
      </c>
      <c r="M95" s="93" t="str">
        <f t="shared" si="13"/>
        <v>T1 - Dins Periode Legal</v>
      </c>
      <c r="N95" s="93" t="str">
        <f t="shared" si="14"/>
        <v>T1 - Import Total</v>
      </c>
      <c r="O95" s="110">
        <f t="shared" si="15"/>
        <v>1.7484106686541167E-2</v>
      </c>
      <c r="P95" s="107">
        <f t="shared" si="16"/>
        <v>1</v>
      </c>
      <c r="V95" s="138"/>
      <c r="W95" s="140"/>
    </row>
    <row r="96" spans="3:23" x14ac:dyDescent="0.25">
      <c r="C96" s="137">
        <v>43553</v>
      </c>
      <c r="D96" s="135" t="s">
        <v>555</v>
      </c>
      <c r="E96" s="146">
        <v>135.72999999999999</v>
      </c>
      <c r="F96" s="141" t="s">
        <v>644</v>
      </c>
      <c r="G96" s="135">
        <f t="shared" si="10"/>
        <v>3</v>
      </c>
      <c r="H96" s="105" t="str">
        <f>IF($G96="","",VLOOKUP($G96,APR.FP!$AJ$8:$AL$19,2,FALSE))</f>
        <v>T1</v>
      </c>
      <c r="I96" s="145">
        <f>IF($G96="","",VLOOKUP($G96,APR.FP!$AJ$8:$AL$19,3,FALSE))</f>
        <v>43555</v>
      </c>
      <c r="J96" s="148">
        <f t="shared" si="11"/>
        <v>2</v>
      </c>
      <c r="K96" s="139">
        <f t="shared" si="9"/>
        <v>271.45999999999998</v>
      </c>
      <c r="L96" s="93" t="str">
        <f t="shared" si="12"/>
        <v>Dins Periode Legal</v>
      </c>
      <c r="M96" s="93" t="str">
        <f t="shared" si="13"/>
        <v>T1 - Dins Periode Legal</v>
      </c>
      <c r="N96" s="93" t="str">
        <f t="shared" si="14"/>
        <v>T1 - Import Total</v>
      </c>
      <c r="O96" s="110">
        <f t="shared" si="15"/>
        <v>3.6076585596902292E-3</v>
      </c>
      <c r="P96" s="107">
        <f t="shared" si="16"/>
        <v>1</v>
      </c>
      <c r="V96" s="138"/>
      <c r="W96" s="140"/>
    </row>
    <row r="97" spans="2:23" x14ac:dyDescent="0.25">
      <c r="C97" s="137">
        <v>43553</v>
      </c>
      <c r="D97" s="135" t="s">
        <v>543</v>
      </c>
      <c r="E97" s="146">
        <v>104.31</v>
      </c>
      <c r="F97" s="135" t="s">
        <v>682</v>
      </c>
      <c r="G97" s="135">
        <f t="shared" si="10"/>
        <v>3</v>
      </c>
      <c r="H97" s="105" t="str">
        <f>IF($G97="","",VLOOKUP($G97,APR.FP!$AJ$8:$AL$19,2,FALSE))</f>
        <v>T1</v>
      </c>
      <c r="I97" s="145">
        <f>IF($G97="","",VLOOKUP($G97,APR.FP!$AJ$8:$AL$19,3,FALSE))</f>
        <v>43555</v>
      </c>
      <c r="J97" s="148">
        <f t="shared" si="11"/>
        <v>2</v>
      </c>
      <c r="K97" s="139">
        <f t="shared" si="9"/>
        <v>208.62</v>
      </c>
      <c r="L97" s="93" t="str">
        <f t="shared" si="12"/>
        <v>Dins Periode Legal</v>
      </c>
      <c r="M97" s="93" t="str">
        <f t="shared" si="13"/>
        <v>T1 - Dins Periode Legal</v>
      </c>
      <c r="N97" s="93" t="str">
        <f t="shared" si="14"/>
        <v>T1 - Import Total</v>
      </c>
      <c r="O97" s="110">
        <f t="shared" si="15"/>
        <v>2.772525339728047E-3</v>
      </c>
      <c r="P97" s="107">
        <f t="shared" si="16"/>
        <v>1</v>
      </c>
      <c r="V97" s="138"/>
      <c r="W97" s="140"/>
    </row>
    <row r="98" spans="2:23" x14ac:dyDescent="0.25">
      <c r="C98" s="137">
        <v>43553</v>
      </c>
      <c r="D98" s="135" t="s">
        <v>539</v>
      </c>
      <c r="E98" s="146">
        <v>132.91</v>
      </c>
      <c r="F98" s="135" t="s">
        <v>657</v>
      </c>
      <c r="G98" s="135">
        <f t="shared" si="10"/>
        <v>3</v>
      </c>
      <c r="H98" s="105" t="str">
        <f>IF($G98="","",VLOOKUP($G98,APR.FP!$AJ$8:$AL$19,2,FALSE))</f>
        <v>T1</v>
      </c>
      <c r="I98" s="145">
        <f>IF($G98="","",VLOOKUP($G98,APR.FP!$AJ$8:$AL$19,3,FALSE))</f>
        <v>43555</v>
      </c>
      <c r="J98" s="148">
        <f t="shared" si="11"/>
        <v>2</v>
      </c>
      <c r="K98" s="139">
        <f t="shared" si="9"/>
        <v>265.82</v>
      </c>
      <c r="L98" s="93" t="str">
        <f t="shared" si="12"/>
        <v>Dins Periode Legal</v>
      </c>
      <c r="M98" s="93" t="str">
        <f t="shared" si="13"/>
        <v>T1 - Dins Periode Legal</v>
      </c>
      <c r="N98" s="93" t="str">
        <f t="shared" si="14"/>
        <v>T1 - Import Total</v>
      </c>
      <c r="O98" s="110">
        <f t="shared" si="15"/>
        <v>3.5327038913167933E-3</v>
      </c>
      <c r="P98" s="107">
        <f t="shared" si="16"/>
        <v>1</v>
      </c>
      <c r="V98" s="138"/>
      <c r="W98" s="140"/>
    </row>
    <row r="99" spans="2:23" x14ac:dyDescent="0.25">
      <c r="C99" s="137">
        <v>43554</v>
      </c>
      <c r="D99" s="135" t="s">
        <v>675</v>
      </c>
      <c r="E99" s="146">
        <v>380.99</v>
      </c>
      <c r="F99" s="135" t="s">
        <v>676</v>
      </c>
      <c r="G99" s="135">
        <f t="shared" si="10"/>
        <v>3</v>
      </c>
      <c r="H99" s="105" t="str">
        <f>IF($G99="","",VLOOKUP($G99,APR.FP!$AJ$8:$AL$19,2,FALSE))</f>
        <v>T1</v>
      </c>
      <c r="I99" s="145">
        <f>IF($G99="","",VLOOKUP($G99,APR.FP!$AJ$8:$AL$19,3,FALSE))</f>
        <v>43555</v>
      </c>
      <c r="J99" s="148">
        <f t="shared" si="11"/>
        <v>0</v>
      </c>
      <c r="K99" s="139">
        <f t="shared" si="9"/>
        <v>0</v>
      </c>
      <c r="L99" s="93" t="str">
        <f t="shared" si="12"/>
        <v>Dins Periode Legal</v>
      </c>
      <c r="M99" s="93" t="str">
        <f t="shared" si="13"/>
        <v>T1 - Dins Periode Legal</v>
      </c>
      <c r="N99" s="93" t="str">
        <f t="shared" si="14"/>
        <v>T1 - Import Total</v>
      </c>
      <c r="O99" s="110">
        <f t="shared" si="15"/>
        <v>0</v>
      </c>
      <c r="P99" s="107">
        <f t="shared" si="16"/>
        <v>1</v>
      </c>
      <c r="V99" s="138"/>
      <c r="W99" s="140"/>
    </row>
    <row r="100" spans="2:23" x14ac:dyDescent="0.25">
      <c r="C100" s="137">
        <v>43554</v>
      </c>
      <c r="D100" s="135" t="s">
        <v>547</v>
      </c>
      <c r="E100" s="146">
        <v>627.72</v>
      </c>
      <c r="F100" s="135" t="s">
        <v>640</v>
      </c>
      <c r="G100" s="135">
        <f t="shared" si="10"/>
        <v>3</v>
      </c>
      <c r="H100" s="105" t="str">
        <f>IF($G100="","",VLOOKUP($G100,APR.FP!$AJ$8:$AL$19,2,FALSE))</f>
        <v>T1</v>
      </c>
      <c r="I100" s="145">
        <f>IF($G100="","",VLOOKUP($G100,APR.FP!$AJ$8:$AL$19,3,FALSE))</f>
        <v>43555</v>
      </c>
      <c r="J100" s="148">
        <f t="shared" si="11"/>
        <v>0</v>
      </c>
      <c r="K100" s="139">
        <f t="shared" si="9"/>
        <v>0</v>
      </c>
      <c r="L100" s="93" t="str">
        <f t="shared" si="12"/>
        <v>Dins Periode Legal</v>
      </c>
      <c r="M100" s="93" t="str">
        <f t="shared" si="13"/>
        <v>T1 - Dins Periode Legal</v>
      </c>
      <c r="N100" s="93" t="str">
        <f t="shared" si="14"/>
        <v>T1 - Import Total</v>
      </c>
      <c r="O100" s="110">
        <f t="shared" si="15"/>
        <v>0</v>
      </c>
      <c r="P100" s="107">
        <f t="shared" si="16"/>
        <v>1</v>
      </c>
      <c r="V100" s="138"/>
      <c r="W100" s="140"/>
    </row>
    <row r="101" spans="2:23" x14ac:dyDescent="0.25">
      <c r="C101" s="137">
        <v>43554</v>
      </c>
      <c r="D101" s="135" t="s">
        <v>647</v>
      </c>
      <c r="E101" s="146">
        <v>97.27</v>
      </c>
      <c r="F101" s="141" t="s">
        <v>628</v>
      </c>
      <c r="G101" s="135">
        <f t="shared" si="10"/>
        <v>3</v>
      </c>
      <c r="H101" s="105" t="str">
        <f>IF($G101="","",VLOOKUP($G101,APR.FP!$AJ$8:$AL$19,2,FALSE))</f>
        <v>T1</v>
      </c>
      <c r="I101" s="145">
        <f>IF($G101="","",VLOOKUP($G101,APR.FP!$AJ$8:$AL$19,3,FALSE))</f>
        <v>43555</v>
      </c>
      <c r="J101" s="148">
        <f t="shared" si="11"/>
        <v>0</v>
      </c>
      <c r="K101" s="139">
        <f t="shared" si="9"/>
        <v>0</v>
      </c>
      <c r="L101" s="93" t="str">
        <f t="shared" si="12"/>
        <v>Dins Periode Legal</v>
      </c>
      <c r="M101" s="93" t="str">
        <f t="shared" si="13"/>
        <v>T1 - Dins Periode Legal</v>
      </c>
      <c r="N101" s="93" t="str">
        <f t="shared" si="14"/>
        <v>T1 - Import Total</v>
      </c>
      <c r="O101" s="110">
        <f t="shared" si="15"/>
        <v>0</v>
      </c>
      <c r="P101" s="107">
        <f t="shared" si="16"/>
        <v>1</v>
      </c>
      <c r="V101" s="138"/>
      <c r="W101" s="140"/>
    </row>
    <row r="102" spans="2:23" x14ac:dyDescent="0.25">
      <c r="C102" s="137">
        <v>43554</v>
      </c>
      <c r="D102" s="135" t="s">
        <v>679</v>
      </c>
      <c r="E102" s="146">
        <v>449.2</v>
      </c>
      <c r="F102" s="135" t="s">
        <v>681</v>
      </c>
      <c r="G102" s="135">
        <f t="shared" si="10"/>
        <v>3</v>
      </c>
      <c r="H102" s="105" t="str">
        <f>IF($G102="","",VLOOKUP($G102,APR.FP!$AJ$8:$AL$19,2,FALSE))</f>
        <v>T1</v>
      </c>
      <c r="I102" s="145">
        <f>IF($G102="","",VLOOKUP($G102,APR.FP!$AJ$8:$AL$19,3,FALSE))</f>
        <v>43555</v>
      </c>
      <c r="J102" s="148">
        <f t="shared" si="11"/>
        <v>0</v>
      </c>
      <c r="K102" s="139">
        <f t="shared" si="9"/>
        <v>0</v>
      </c>
      <c r="L102" s="93" t="str">
        <f t="shared" si="12"/>
        <v>Dins Periode Legal</v>
      </c>
      <c r="M102" s="93" t="str">
        <f t="shared" si="13"/>
        <v>T1 - Dins Periode Legal</v>
      </c>
      <c r="N102" s="93" t="str">
        <f t="shared" si="14"/>
        <v>T1 - Import Total</v>
      </c>
      <c r="O102" s="110">
        <f t="shared" si="15"/>
        <v>0</v>
      </c>
      <c r="P102" s="107">
        <f t="shared" si="16"/>
        <v>1</v>
      </c>
      <c r="V102" s="138"/>
      <c r="W102" s="140"/>
    </row>
    <row r="103" spans="2:23" x14ac:dyDescent="0.25">
      <c r="C103" s="137">
        <v>43554</v>
      </c>
      <c r="D103" s="135" t="s">
        <v>696</v>
      </c>
      <c r="E103" s="146">
        <v>23.88</v>
      </c>
      <c r="F103" s="135" t="s">
        <v>697</v>
      </c>
      <c r="G103" s="135">
        <f t="shared" si="10"/>
        <v>3</v>
      </c>
      <c r="H103" s="105" t="str">
        <f>IF($G103="","",VLOOKUP($G103,APR.FP!$AJ$8:$AL$19,2,FALSE))</f>
        <v>T1</v>
      </c>
      <c r="I103" s="145">
        <f>IF($G103="","",VLOOKUP($G103,APR.FP!$AJ$8:$AL$19,3,FALSE))</f>
        <v>43555</v>
      </c>
      <c r="J103" s="148">
        <f t="shared" si="11"/>
        <v>0</v>
      </c>
      <c r="K103" s="139">
        <f t="shared" ref="K103:K110" si="17">+E103*J103</f>
        <v>0</v>
      </c>
      <c r="L103" s="93" t="str">
        <f t="shared" si="12"/>
        <v>Dins Periode Legal</v>
      </c>
      <c r="M103" s="93" t="str">
        <f t="shared" si="13"/>
        <v>T1 - Dins Periode Legal</v>
      </c>
      <c r="N103" s="93" t="str">
        <f t="shared" si="14"/>
        <v>T1 - Import Total</v>
      </c>
      <c r="O103" s="110">
        <f t="shared" si="15"/>
        <v>0</v>
      </c>
      <c r="P103" s="107">
        <f t="shared" si="16"/>
        <v>1</v>
      </c>
      <c r="V103" s="138"/>
      <c r="W103" s="140"/>
    </row>
    <row r="104" spans="2:23" x14ac:dyDescent="0.25">
      <c r="C104" s="137">
        <v>43554</v>
      </c>
      <c r="D104" s="135" t="s">
        <v>574</v>
      </c>
      <c r="E104" s="146">
        <v>11.95</v>
      </c>
      <c r="F104" s="135" t="s">
        <v>659</v>
      </c>
      <c r="G104" s="135">
        <f t="shared" si="10"/>
        <v>3</v>
      </c>
      <c r="H104" s="105" t="str">
        <f>IF($G104="","",VLOOKUP($G104,APR.FP!$AJ$8:$AL$19,2,FALSE))</f>
        <v>T1</v>
      </c>
      <c r="I104" s="145">
        <f>IF($G104="","",VLOOKUP($G104,APR.FP!$AJ$8:$AL$19,3,FALSE))</f>
        <v>43555</v>
      </c>
      <c r="J104" s="148">
        <f t="shared" si="11"/>
        <v>0</v>
      </c>
      <c r="K104" s="139">
        <f t="shared" si="17"/>
        <v>0</v>
      </c>
      <c r="L104" s="93" t="str">
        <f t="shared" si="12"/>
        <v>Dins Periode Legal</v>
      </c>
      <c r="M104" s="93" t="str">
        <f t="shared" si="13"/>
        <v>T1 - Dins Periode Legal</v>
      </c>
      <c r="N104" s="93" t="str">
        <f t="shared" si="14"/>
        <v>T1 - Import Total</v>
      </c>
      <c r="O104" s="110">
        <f t="shared" si="15"/>
        <v>0</v>
      </c>
      <c r="P104" s="107">
        <f t="shared" si="16"/>
        <v>1</v>
      </c>
      <c r="V104" s="138"/>
      <c r="W104" s="140"/>
    </row>
    <row r="105" spans="2:23" x14ac:dyDescent="0.25">
      <c r="C105" s="137">
        <v>43554</v>
      </c>
      <c r="D105" s="135" t="s">
        <v>653</v>
      </c>
      <c r="E105" s="146">
        <v>593.96</v>
      </c>
      <c r="F105" s="141" t="s">
        <v>654</v>
      </c>
      <c r="G105" s="135">
        <f t="shared" si="10"/>
        <v>3</v>
      </c>
      <c r="H105" s="105" t="str">
        <f>IF($G105="","",VLOOKUP($G105,APR.FP!$AJ$8:$AL$19,2,FALSE))</f>
        <v>T1</v>
      </c>
      <c r="I105" s="145">
        <f>IF($G105="","",VLOOKUP($G105,APR.FP!$AJ$8:$AL$19,3,FALSE))</f>
        <v>43555</v>
      </c>
      <c r="J105" s="148">
        <f t="shared" si="11"/>
        <v>0</v>
      </c>
      <c r="K105" s="139">
        <f t="shared" si="17"/>
        <v>0</v>
      </c>
      <c r="L105" s="93" t="str">
        <f t="shared" si="12"/>
        <v>Dins Periode Legal</v>
      </c>
      <c r="M105" s="93" t="str">
        <f t="shared" si="13"/>
        <v>T1 - Dins Periode Legal</v>
      </c>
      <c r="N105" s="93" t="str">
        <f t="shared" si="14"/>
        <v>T1 - Import Total</v>
      </c>
      <c r="O105" s="110">
        <f t="shared" si="15"/>
        <v>0</v>
      </c>
      <c r="P105" s="107">
        <f t="shared" si="16"/>
        <v>1</v>
      </c>
      <c r="V105" s="138"/>
      <c r="W105" s="140"/>
    </row>
    <row r="106" spans="2:23" x14ac:dyDescent="0.25">
      <c r="C106" s="137">
        <v>43554</v>
      </c>
      <c r="D106" s="135" t="s">
        <v>570</v>
      </c>
      <c r="E106" s="146">
        <v>12.33</v>
      </c>
      <c r="F106" s="135" t="s">
        <v>670</v>
      </c>
      <c r="G106" s="135">
        <f t="shared" si="10"/>
        <v>3</v>
      </c>
      <c r="H106" s="105" t="str">
        <f>IF($G106="","",VLOOKUP($G106,APR.FP!$AJ$8:$AL$19,2,FALSE))</f>
        <v>T1</v>
      </c>
      <c r="I106" s="145">
        <f>IF($G106="","",VLOOKUP($G106,APR.FP!$AJ$8:$AL$19,3,FALSE))</f>
        <v>43555</v>
      </c>
      <c r="J106" s="148">
        <f t="shared" si="11"/>
        <v>0</v>
      </c>
      <c r="K106" s="139">
        <f t="shared" si="17"/>
        <v>0</v>
      </c>
      <c r="L106" s="93" t="str">
        <f t="shared" si="12"/>
        <v>Dins Periode Legal</v>
      </c>
      <c r="M106" s="93" t="str">
        <f t="shared" si="13"/>
        <v>T1 - Dins Periode Legal</v>
      </c>
      <c r="N106" s="93" t="str">
        <f t="shared" si="14"/>
        <v>T1 - Import Total</v>
      </c>
      <c r="O106" s="110">
        <f t="shared" si="15"/>
        <v>0</v>
      </c>
      <c r="P106" s="107">
        <f t="shared" si="16"/>
        <v>1</v>
      </c>
      <c r="V106" s="138"/>
      <c r="W106" s="140"/>
    </row>
    <row r="107" spans="2:23" s="133" customFormat="1" x14ac:dyDescent="0.25">
      <c r="B107" s="135"/>
      <c r="C107" s="137">
        <v>43554</v>
      </c>
      <c r="D107" s="135" t="s">
        <v>698</v>
      </c>
      <c r="E107" s="146">
        <v>1325.34</v>
      </c>
      <c r="F107" s="135" t="s">
        <v>700</v>
      </c>
      <c r="G107" s="135">
        <f t="shared" si="10"/>
        <v>3</v>
      </c>
      <c r="H107" s="105" t="str">
        <f>IF($G107="","",VLOOKUP($G107,APR.FP!$AJ$8:$AL$19,2,FALSE))</f>
        <v>T1</v>
      </c>
      <c r="I107" s="145">
        <f>IF($G107="","",VLOOKUP($G107,APR.FP!$AJ$8:$AL$19,3,FALSE))</f>
        <v>43555</v>
      </c>
      <c r="J107" s="148">
        <f t="shared" si="11"/>
        <v>0</v>
      </c>
      <c r="K107" s="139">
        <f t="shared" si="17"/>
        <v>0</v>
      </c>
      <c r="L107" s="93" t="str">
        <f t="shared" si="12"/>
        <v>Dins Periode Legal</v>
      </c>
      <c r="M107" s="93" t="str">
        <f t="shared" si="13"/>
        <v>T1 - Dins Periode Legal</v>
      </c>
      <c r="N107" s="93" t="str">
        <f t="shared" si="14"/>
        <v>T1 - Import Total</v>
      </c>
      <c r="O107" s="110">
        <f t="shared" si="15"/>
        <v>0</v>
      </c>
      <c r="P107" s="107">
        <f t="shared" si="16"/>
        <v>1</v>
      </c>
      <c r="T107" s="134"/>
      <c r="V107" s="131"/>
      <c r="W107" s="132"/>
    </row>
    <row r="108" spans="2:23" s="133" customFormat="1" x14ac:dyDescent="0.25">
      <c r="B108" s="135"/>
      <c r="C108" s="137">
        <v>43554</v>
      </c>
      <c r="D108" s="135" t="s">
        <v>560</v>
      </c>
      <c r="E108" s="146">
        <v>907.5</v>
      </c>
      <c r="F108" s="135" t="s">
        <v>693</v>
      </c>
      <c r="G108" s="135">
        <f t="shared" si="10"/>
        <v>3</v>
      </c>
      <c r="H108" s="105" t="str">
        <f>IF($G108="","",VLOOKUP($G108,APR.FP!$AJ$8:$AL$19,2,FALSE))</f>
        <v>T1</v>
      </c>
      <c r="I108" s="145">
        <f>IF($G108="","",VLOOKUP($G108,APR.FP!$AJ$8:$AL$19,3,FALSE))</f>
        <v>43555</v>
      </c>
      <c r="J108" s="148">
        <f t="shared" si="11"/>
        <v>0</v>
      </c>
      <c r="K108" s="139">
        <f t="shared" si="17"/>
        <v>0</v>
      </c>
      <c r="L108" s="93" t="str">
        <f t="shared" si="12"/>
        <v>Dins Periode Legal</v>
      </c>
      <c r="M108" s="93" t="str">
        <f t="shared" si="13"/>
        <v>T1 - Dins Periode Legal</v>
      </c>
      <c r="N108" s="93" t="str">
        <f t="shared" si="14"/>
        <v>T1 - Import Total</v>
      </c>
      <c r="O108" s="110">
        <f t="shared" si="15"/>
        <v>0</v>
      </c>
      <c r="P108" s="107">
        <f t="shared" si="16"/>
        <v>1</v>
      </c>
      <c r="T108" s="134"/>
      <c r="V108" s="131"/>
      <c r="W108" s="132"/>
    </row>
    <row r="109" spans="2:23" s="133" customFormat="1" x14ac:dyDescent="0.25">
      <c r="B109" s="135"/>
      <c r="C109" s="137">
        <v>43554</v>
      </c>
      <c r="D109" s="135" t="s">
        <v>554</v>
      </c>
      <c r="E109" s="146">
        <v>533.26</v>
      </c>
      <c r="F109" s="135" t="s">
        <v>710</v>
      </c>
      <c r="G109" s="135">
        <f t="shared" si="10"/>
        <v>3</v>
      </c>
      <c r="H109" s="105" t="str">
        <f>IF($G109="","",VLOOKUP($G109,APR.FP!$AJ$8:$AL$19,2,FALSE))</f>
        <v>T1</v>
      </c>
      <c r="I109" s="145">
        <f>IF($G109="","",VLOOKUP($G109,APR.FP!$AJ$8:$AL$19,3,FALSE))</f>
        <v>43555</v>
      </c>
      <c r="J109" s="148">
        <f t="shared" si="11"/>
        <v>0</v>
      </c>
      <c r="K109" s="139">
        <f t="shared" si="17"/>
        <v>0</v>
      </c>
      <c r="L109" s="93" t="str">
        <f t="shared" si="12"/>
        <v>Dins Periode Legal</v>
      </c>
      <c r="M109" s="93" t="str">
        <f t="shared" si="13"/>
        <v>T1 - Dins Periode Legal</v>
      </c>
      <c r="N109" s="93" t="str">
        <f t="shared" si="14"/>
        <v>T1 - Import Total</v>
      </c>
      <c r="O109" s="110">
        <f t="shared" si="15"/>
        <v>0</v>
      </c>
      <c r="P109" s="107">
        <f t="shared" si="16"/>
        <v>1</v>
      </c>
      <c r="T109" s="134"/>
      <c r="V109" s="131"/>
      <c r="W109" s="132"/>
    </row>
    <row r="110" spans="2:23" x14ac:dyDescent="0.25">
      <c r="C110" s="137">
        <v>43554</v>
      </c>
      <c r="D110" s="135" t="s">
        <v>580</v>
      </c>
      <c r="E110" s="146">
        <v>68</v>
      </c>
      <c r="F110" s="135" t="s">
        <v>658</v>
      </c>
      <c r="G110" s="135">
        <f t="shared" si="10"/>
        <v>3</v>
      </c>
      <c r="H110" s="105" t="str">
        <f>IF($G110="","",VLOOKUP($G110,APR.FP!$AJ$8:$AL$19,2,FALSE))</f>
        <v>T1</v>
      </c>
      <c r="I110" s="145">
        <f>IF($G110="","",VLOOKUP($G110,APR.FP!$AJ$8:$AL$19,3,FALSE))</f>
        <v>43555</v>
      </c>
      <c r="J110" s="148">
        <f t="shared" si="11"/>
        <v>0</v>
      </c>
      <c r="K110" s="139">
        <f t="shared" si="17"/>
        <v>0</v>
      </c>
      <c r="L110" s="93" t="str">
        <f t="shared" si="12"/>
        <v>Dins Periode Legal</v>
      </c>
      <c r="M110" s="93" t="str">
        <f t="shared" si="13"/>
        <v>T1 - Dins Periode Legal</v>
      </c>
      <c r="N110" s="93" t="str">
        <f t="shared" si="14"/>
        <v>T1 - Import Total</v>
      </c>
      <c r="O110" s="110">
        <f t="shared" si="15"/>
        <v>0</v>
      </c>
      <c r="P110" s="107">
        <f t="shared" si="16"/>
        <v>1</v>
      </c>
      <c r="V110" s="138"/>
      <c r="W110" s="140"/>
    </row>
    <row r="111" spans="2:23" x14ac:dyDescent="0.25">
      <c r="C111" s="137">
        <v>43555</v>
      </c>
      <c r="D111" s="135" t="s">
        <v>545</v>
      </c>
      <c r="E111" s="146">
        <v>340.52</v>
      </c>
      <c r="F111" s="141" t="s">
        <v>642</v>
      </c>
      <c r="G111" s="135">
        <f t="shared" ref="G111:G124" si="18">IF(MONTH(C111)="","",MONTH(C111))</f>
        <v>3</v>
      </c>
      <c r="H111" s="105" t="str">
        <f>IF($G111="","",VLOOKUP($G111,APR.FP!$AJ$8:$AL$19,2,FALSE))</f>
        <v>T1</v>
      </c>
      <c r="I111" s="145">
        <f>IF($G111="","",VLOOKUP($G111,APR.FP!$AJ$8:$AL$19,3,FALSE))</f>
        <v>43555</v>
      </c>
      <c r="J111" s="148">
        <f t="shared" si="11"/>
        <v>0</v>
      </c>
      <c r="K111" s="139">
        <f t="shared" ref="K111:K124" si="19">+E111*J111</f>
        <v>0</v>
      </c>
      <c r="L111" s="93" t="str">
        <f t="shared" ref="L111:L174" si="20">IF(J111&lt;=30,"Dins Periode Legal","Fora Periode Legal")</f>
        <v>Dins Periode Legal</v>
      </c>
      <c r="M111" s="93" t="str">
        <f t="shared" ref="M111:M174" si="21">CONCATENATE($H111," - ",L111)</f>
        <v>T1 - Dins Periode Legal</v>
      </c>
      <c r="N111" s="93" t="str">
        <f t="shared" ref="N111:N174" si="22">CONCATENATE($H111," - Import Total")</f>
        <v>T1 - Import Total</v>
      </c>
      <c r="O111" s="110">
        <f t="shared" si="15"/>
        <v>0</v>
      </c>
      <c r="P111" s="107">
        <f t="shared" ref="P111:P124" si="23">IF(G111="",0,1)</f>
        <v>1</v>
      </c>
      <c r="V111" s="138"/>
      <c r="W111" s="140"/>
    </row>
    <row r="112" spans="2:23" x14ac:dyDescent="0.25">
      <c r="C112" s="137">
        <v>43555</v>
      </c>
      <c r="D112" s="135" t="s">
        <v>577</v>
      </c>
      <c r="E112" s="146">
        <v>153.91</v>
      </c>
      <c r="F112" s="135" t="s">
        <v>673</v>
      </c>
      <c r="G112" s="135">
        <f t="shared" si="18"/>
        <v>3</v>
      </c>
      <c r="H112" s="105" t="str">
        <f>IF($G112="","",VLOOKUP($G112,APR.FP!$AJ$8:$AL$19,2,FALSE))</f>
        <v>T1</v>
      </c>
      <c r="I112" s="145">
        <f>IF($G112="","",VLOOKUP($G112,APR.FP!$AJ$8:$AL$19,3,FALSE))</f>
        <v>43555</v>
      </c>
      <c r="J112" s="148">
        <f t="shared" si="11"/>
        <v>0</v>
      </c>
      <c r="K112" s="139">
        <f t="shared" si="19"/>
        <v>0</v>
      </c>
      <c r="L112" s="93" t="str">
        <f t="shared" si="20"/>
        <v>Dins Periode Legal</v>
      </c>
      <c r="M112" s="93" t="str">
        <f t="shared" si="21"/>
        <v>T1 - Dins Periode Legal</v>
      </c>
      <c r="N112" s="93" t="str">
        <f t="shared" si="22"/>
        <v>T1 - Import Total</v>
      </c>
      <c r="O112" s="110">
        <f t="shared" si="15"/>
        <v>0</v>
      </c>
      <c r="P112" s="107">
        <f t="shared" si="23"/>
        <v>1</v>
      </c>
    </row>
    <row r="113" spans="3:16" x14ac:dyDescent="0.25">
      <c r="C113" s="137">
        <v>43555</v>
      </c>
      <c r="D113" s="135" t="s">
        <v>553</v>
      </c>
      <c r="E113" s="146">
        <v>737.53</v>
      </c>
      <c r="F113" s="141" t="s">
        <v>641</v>
      </c>
      <c r="G113" s="135">
        <f t="shared" si="18"/>
        <v>3</v>
      </c>
      <c r="H113" s="105" t="str">
        <f>IF($G113="","",VLOOKUP($G113,APR.FP!$AJ$8:$AL$19,2,FALSE))</f>
        <v>T1</v>
      </c>
      <c r="I113" s="145">
        <f>IF($G113="","",VLOOKUP($G113,APR.FP!$AJ$8:$AL$19,3,FALSE))</f>
        <v>43555</v>
      </c>
      <c r="J113" s="148">
        <f t="shared" si="11"/>
        <v>0</v>
      </c>
      <c r="K113" s="139">
        <f t="shared" si="19"/>
        <v>0</v>
      </c>
      <c r="L113" s="93" t="str">
        <f t="shared" si="20"/>
        <v>Dins Periode Legal</v>
      </c>
      <c r="M113" s="93" t="str">
        <f t="shared" si="21"/>
        <v>T1 - Dins Periode Legal</v>
      </c>
      <c r="N113" s="93" t="str">
        <f t="shared" si="22"/>
        <v>T1 - Import Total</v>
      </c>
      <c r="O113" s="110">
        <f t="shared" si="15"/>
        <v>0</v>
      </c>
      <c r="P113" s="107">
        <f t="shared" si="23"/>
        <v>1</v>
      </c>
    </row>
    <row r="114" spans="3:16" x14ac:dyDescent="0.25">
      <c r="C114" s="137">
        <v>43555</v>
      </c>
      <c r="D114" s="135" t="s">
        <v>537</v>
      </c>
      <c r="E114" s="146">
        <v>311.16000000000003</v>
      </c>
      <c r="F114" s="141" t="s">
        <v>635</v>
      </c>
      <c r="G114" s="135">
        <f t="shared" si="18"/>
        <v>3</v>
      </c>
      <c r="H114" s="105" t="str">
        <f>IF($G114="","",VLOOKUP($G114,APR.FP!$AJ$8:$AL$19,2,FALSE))</f>
        <v>T1</v>
      </c>
      <c r="I114" s="145">
        <f>IF($G114="","",VLOOKUP($G114,APR.FP!$AJ$8:$AL$19,3,FALSE))</f>
        <v>43555</v>
      </c>
      <c r="J114" s="148">
        <f t="shared" si="11"/>
        <v>0</v>
      </c>
      <c r="K114" s="139">
        <f t="shared" si="19"/>
        <v>0</v>
      </c>
      <c r="L114" s="93" t="str">
        <f t="shared" si="20"/>
        <v>Dins Periode Legal</v>
      </c>
      <c r="M114" s="93" t="str">
        <f t="shared" si="21"/>
        <v>T1 - Dins Periode Legal</v>
      </c>
      <c r="N114" s="93" t="str">
        <f t="shared" si="22"/>
        <v>T1 - Import Total</v>
      </c>
      <c r="O114" s="110">
        <f t="shared" si="15"/>
        <v>0</v>
      </c>
      <c r="P114" s="107">
        <f t="shared" si="23"/>
        <v>1</v>
      </c>
    </row>
    <row r="115" spans="3:16" x14ac:dyDescent="0.25">
      <c r="C115" s="137">
        <v>43555</v>
      </c>
      <c r="D115" s="135" t="s">
        <v>564</v>
      </c>
      <c r="E115" s="146">
        <v>1913.03</v>
      </c>
      <c r="F115" s="135" t="s">
        <v>664</v>
      </c>
      <c r="G115" s="135">
        <f t="shared" si="18"/>
        <v>3</v>
      </c>
      <c r="H115" s="105" t="str">
        <f>IF($G115="","",VLOOKUP($G115,APR.FP!$AJ$8:$AL$19,2,FALSE))</f>
        <v>T1</v>
      </c>
      <c r="I115" s="145">
        <f>IF($G115="","",VLOOKUP($G115,APR.FP!$AJ$8:$AL$19,3,FALSE))</f>
        <v>43555</v>
      </c>
      <c r="J115" s="148">
        <f t="shared" si="11"/>
        <v>0</v>
      </c>
      <c r="K115" s="139">
        <f t="shared" si="19"/>
        <v>0</v>
      </c>
      <c r="L115" s="93" t="str">
        <f t="shared" si="20"/>
        <v>Dins Periode Legal</v>
      </c>
      <c r="M115" s="93" t="str">
        <f t="shared" si="21"/>
        <v>T1 - Dins Periode Legal</v>
      </c>
      <c r="N115" s="93" t="str">
        <f t="shared" si="22"/>
        <v>T1 - Import Total</v>
      </c>
      <c r="O115" s="110">
        <f t="shared" si="15"/>
        <v>0</v>
      </c>
      <c r="P115" s="107">
        <f t="shared" si="23"/>
        <v>1</v>
      </c>
    </row>
    <row r="116" spans="3:16" x14ac:dyDescent="0.25">
      <c r="C116" s="137">
        <v>43555</v>
      </c>
      <c r="D116" s="135" t="s">
        <v>556</v>
      </c>
      <c r="E116" s="146">
        <v>233.53</v>
      </c>
      <c r="F116" s="135" t="s">
        <v>683</v>
      </c>
      <c r="G116" s="135">
        <f t="shared" si="18"/>
        <v>3</v>
      </c>
      <c r="H116" s="105" t="str">
        <f>IF($G116="","",VLOOKUP($G116,APR.FP!$AJ$8:$AL$19,2,FALSE))</f>
        <v>T1</v>
      </c>
      <c r="I116" s="145">
        <f>IF($G116="","",VLOOKUP($G116,APR.FP!$AJ$8:$AL$19,3,FALSE))</f>
        <v>43555</v>
      </c>
      <c r="J116" s="148">
        <f t="shared" si="11"/>
        <v>0</v>
      </c>
      <c r="K116" s="139">
        <f t="shared" si="19"/>
        <v>0</v>
      </c>
      <c r="L116" s="93" t="str">
        <f t="shared" si="20"/>
        <v>Dins Periode Legal</v>
      </c>
      <c r="M116" s="93" t="str">
        <f t="shared" si="21"/>
        <v>T1 - Dins Periode Legal</v>
      </c>
      <c r="N116" s="93" t="str">
        <f t="shared" si="22"/>
        <v>T1 - Import Total</v>
      </c>
      <c r="O116" s="110">
        <f t="shared" si="15"/>
        <v>0</v>
      </c>
      <c r="P116" s="107">
        <f t="shared" si="23"/>
        <v>1</v>
      </c>
    </row>
    <row r="117" spans="3:16" x14ac:dyDescent="0.25">
      <c r="C117" s="137">
        <v>43555</v>
      </c>
      <c r="D117" s="135" t="s">
        <v>556</v>
      </c>
      <c r="E117" s="146">
        <v>52.49</v>
      </c>
      <c r="F117" s="135" t="s">
        <v>684</v>
      </c>
      <c r="G117" s="135">
        <f t="shared" si="18"/>
        <v>3</v>
      </c>
      <c r="H117" s="105" t="str">
        <f>IF($G117="","",VLOOKUP($G117,APR.FP!$AJ$8:$AL$19,2,FALSE))</f>
        <v>T1</v>
      </c>
      <c r="I117" s="145">
        <f>IF($G117="","",VLOOKUP($G117,APR.FP!$AJ$8:$AL$19,3,FALSE))</f>
        <v>43555</v>
      </c>
      <c r="J117" s="148">
        <f t="shared" si="11"/>
        <v>0</v>
      </c>
      <c r="K117" s="139">
        <f t="shared" si="19"/>
        <v>0</v>
      </c>
      <c r="L117" s="93" t="str">
        <f t="shared" si="20"/>
        <v>Dins Periode Legal</v>
      </c>
      <c r="M117" s="93" t="str">
        <f t="shared" si="21"/>
        <v>T1 - Dins Periode Legal</v>
      </c>
      <c r="N117" s="93" t="str">
        <f t="shared" si="22"/>
        <v>T1 - Import Total</v>
      </c>
      <c r="O117" s="110">
        <f t="shared" si="15"/>
        <v>0</v>
      </c>
      <c r="P117" s="107">
        <f t="shared" si="23"/>
        <v>1</v>
      </c>
    </row>
    <row r="118" spans="3:16" x14ac:dyDescent="0.25">
      <c r="C118" s="137">
        <v>43555</v>
      </c>
      <c r="D118" s="135" t="s">
        <v>656</v>
      </c>
      <c r="E118" s="146">
        <v>1541.54</v>
      </c>
      <c r="F118" s="141" t="s">
        <v>617</v>
      </c>
      <c r="G118" s="135">
        <f t="shared" si="18"/>
        <v>3</v>
      </c>
      <c r="H118" s="105" t="str">
        <f>IF($G118="","",VLOOKUP($G118,APR.FP!$AJ$8:$AL$19,2,FALSE))</f>
        <v>T1</v>
      </c>
      <c r="I118" s="145">
        <f>IF($G118="","",VLOOKUP($G118,APR.FP!$AJ$8:$AL$19,3,FALSE))</f>
        <v>43555</v>
      </c>
      <c r="J118" s="148">
        <f t="shared" si="11"/>
        <v>0</v>
      </c>
      <c r="K118" s="139">
        <f t="shared" si="19"/>
        <v>0</v>
      </c>
      <c r="L118" s="93" t="str">
        <f t="shared" si="20"/>
        <v>Dins Periode Legal</v>
      </c>
      <c r="M118" s="93" t="str">
        <f t="shared" si="21"/>
        <v>T1 - Dins Periode Legal</v>
      </c>
      <c r="N118" s="93" t="str">
        <f t="shared" si="22"/>
        <v>T1 - Import Total</v>
      </c>
      <c r="O118" s="110">
        <f t="shared" si="15"/>
        <v>0</v>
      </c>
      <c r="P118" s="107">
        <f t="shared" si="23"/>
        <v>1</v>
      </c>
    </row>
    <row r="119" spans="3:16" x14ac:dyDescent="0.25">
      <c r="C119" s="137">
        <v>43555</v>
      </c>
      <c r="D119" s="135" t="s">
        <v>576</v>
      </c>
      <c r="E119" s="146">
        <v>109.61</v>
      </c>
      <c r="F119" s="135" t="s">
        <v>705</v>
      </c>
      <c r="G119" s="135">
        <f t="shared" si="18"/>
        <v>3</v>
      </c>
      <c r="H119" s="105" t="str">
        <f>IF($G119="","",VLOOKUP($G119,APR.FP!$AJ$8:$AL$19,2,FALSE))</f>
        <v>T1</v>
      </c>
      <c r="I119" s="145">
        <f>IF($G119="","",VLOOKUP($G119,APR.FP!$AJ$8:$AL$19,3,FALSE))</f>
        <v>43555</v>
      </c>
      <c r="J119" s="148">
        <f t="shared" si="11"/>
        <v>0</v>
      </c>
      <c r="K119" s="139">
        <f t="shared" si="19"/>
        <v>0</v>
      </c>
      <c r="L119" s="93" t="str">
        <f t="shared" si="20"/>
        <v>Dins Periode Legal</v>
      </c>
      <c r="M119" s="93" t="str">
        <f t="shared" si="21"/>
        <v>T1 - Dins Periode Legal</v>
      </c>
      <c r="N119" s="93" t="str">
        <f t="shared" si="22"/>
        <v>T1 - Import Total</v>
      </c>
      <c r="O119" s="110">
        <f t="shared" si="15"/>
        <v>0</v>
      </c>
      <c r="P119" s="107">
        <f t="shared" si="23"/>
        <v>1</v>
      </c>
    </row>
    <row r="120" spans="3:16" x14ac:dyDescent="0.25">
      <c r="C120" s="137">
        <v>43555</v>
      </c>
      <c r="D120" s="135" t="s">
        <v>687</v>
      </c>
      <c r="E120" s="146">
        <v>1565.85</v>
      </c>
      <c r="F120" s="135" t="s">
        <v>685</v>
      </c>
      <c r="G120" s="135">
        <f t="shared" si="18"/>
        <v>3</v>
      </c>
      <c r="H120" s="105" t="str">
        <f>IF($G120="","",VLOOKUP($G120,APR.FP!$AJ$8:$AL$19,2,FALSE))</f>
        <v>T1</v>
      </c>
      <c r="I120" s="145">
        <f>IF($G120="","",VLOOKUP($G120,APR.FP!$AJ$8:$AL$19,3,FALSE))</f>
        <v>43555</v>
      </c>
      <c r="J120" s="148">
        <f t="shared" si="11"/>
        <v>0</v>
      </c>
      <c r="K120" s="139">
        <f t="shared" si="19"/>
        <v>0</v>
      </c>
      <c r="L120" s="93" t="str">
        <f t="shared" si="20"/>
        <v>Dins Periode Legal</v>
      </c>
      <c r="M120" s="93" t="str">
        <f t="shared" si="21"/>
        <v>T1 - Dins Periode Legal</v>
      </c>
      <c r="N120" s="93" t="str">
        <f t="shared" si="22"/>
        <v>T1 - Import Total</v>
      </c>
      <c r="O120" s="110">
        <f t="shared" si="15"/>
        <v>0</v>
      </c>
      <c r="P120" s="107">
        <f t="shared" si="23"/>
        <v>1</v>
      </c>
    </row>
    <row r="121" spans="3:16" x14ac:dyDescent="0.25">
      <c r="C121" s="137">
        <v>43555</v>
      </c>
      <c r="D121" s="135" t="s">
        <v>687</v>
      </c>
      <c r="E121" s="146">
        <v>3467.6</v>
      </c>
      <c r="F121" s="135" t="s">
        <v>686</v>
      </c>
      <c r="G121" s="135">
        <f t="shared" si="18"/>
        <v>3</v>
      </c>
      <c r="H121" s="105" t="str">
        <f>IF($G121="","",VLOOKUP($G121,APR.FP!$AJ$8:$AL$19,2,FALSE))</f>
        <v>T1</v>
      </c>
      <c r="I121" s="145">
        <f>IF($G121="","",VLOOKUP($G121,APR.FP!$AJ$8:$AL$19,3,FALSE))</f>
        <v>43555</v>
      </c>
      <c r="J121" s="148">
        <f t="shared" si="11"/>
        <v>0</v>
      </c>
      <c r="K121" s="139">
        <f t="shared" si="19"/>
        <v>0</v>
      </c>
      <c r="L121" s="93" t="str">
        <f t="shared" si="20"/>
        <v>Dins Periode Legal</v>
      </c>
      <c r="M121" s="93" t="str">
        <f t="shared" si="21"/>
        <v>T1 - Dins Periode Legal</v>
      </c>
      <c r="N121" s="93" t="str">
        <f t="shared" si="22"/>
        <v>T1 - Import Total</v>
      </c>
      <c r="O121" s="110">
        <f t="shared" si="15"/>
        <v>0</v>
      </c>
      <c r="P121" s="107">
        <f t="shared" si="23"/>
        <v>1</v>
      </c>
    </row>
    <row r="122" spans="3:16" x14ac:dyDescent="0.25">
      <c r="C122" s="137">
        <v>43555</v>
      </c>
      <c r="D122" s="135" t="s">
        <v>563</v>
      </c>
      <c r="E122" s="146">
        <v>530</v>
      </c>
      <c r="F122" s="135" t="s">
        <v>674</v>
      </c>
      <c r="G122" s="135">
        <f t="shared" si="18"/>
        <v>3</v>
      </c>
      <c r="H122" s="105" t="str">
        <f>IF($G122="","",VLOOKUP($G122,APR.FP!$AJ$8:$AL$19,2,FALSE))</f>
        <v>T1</v>
      </c>
      <c r="I122" s="145">
        <f>IF($G122="","",VLOOKUP($G122,APR.FP!$AJ$8:$AL$19,3,FALSE))</f>
        <v>43555</v>
      </c>
      <c r="J122" s="148">
        <f t="shared" si="11"/>
        <v>0</v>
      </c>
      <c r="K122" s="139">
        <f t="shared" si="19"/>
        <v>0</v>
      </c>
      <c r="L122" s="93" t="str">
        <f t="shared" si="20"/>
        <v>Dins Periode Legal</v>
      </c>
      <c r="M122" s="93" t="str">
        <f t="shared" si="21"/>
        <v>T1 - Dins Periode Legal</v>
      </c>
      <c r="N122" s="93" t="str">
        <f t="shared" si="22"/>
        <v>T1 - Import Total</v>
      </c>
      <c r="O122" s="110">
        <f t="shared" si="15"/>
        <v>0</v>
      </c>
      <c r="P122" s="107">
        <f t="shared" si="23"/>
        <v>1</v>
      </c>
    </row>
    <row r="123" spans="3:16" x14ac:dyDescent="0.25">
      <c r="C123" s="137">
        <v>43555</v>
      </c>
      <c r="D123" s="135" t="s">
        <v>711</v>
      </c>
      <c r="E123" s="146">
        <v>10.79</v>
      </c>
      <c r="F123" s="135" t="s">
        <v>712</v>
      </c>
      <c r="G123" s="135">
        <f t="shared" si="18"/>
        <v>3</v>
      </c>
      <c r="H123" s="105" t="str">
        <f>IF($G123="","",VLOOKUP($G123,APR.FP!$AJ$8:$AL$19,2,FALSE))</f>
        <v>T1</v>
      </c>
      <c r="I123" s="145">
        <f>IF($G123="","",VLOOKUP($G123,APR.FP!$AJ$8:$AL$19,3,FALSE))</f>
        <v>43555</v>
      </c>
      <c r="J123" s="148">
        <f t="shared" si="11"/>
        <v>0</v>
      </c>
      <c r="K123" s="139">
        <f t="shared" si="19"/>
        <v>0</v>
      </c>
      <c r="L123" s="93" t="str">
        <f t="shared" si="20"/>
        <v>Dins Periode Legal</v>
      </c>
      <c r="M123" s="93" t="str">
        <f t="shared" si="21"/>
        <v>T1 - Dins Periode Legal</v>
      </c>
      <c r="N123" s="93" t="str">
        <f t="shared" si="22"/>
        <v>T1 - Import Total</v>
      </c>
      <c r="O123" s="110">
        <f t="shared" si="15"/>
        <v>0</v>
      </c>
      <c r="P123" s="107">
        <f t="shared" si="23"/>
        <v>1</v>
      </c>
    </row>
    <row r="124" spans="3:16" x14ac:dyDescent="0.25">
      <c r="C124" s="137">
        <v>43555</v>
      </c>
      <c r="D124" s="135" t="s">
        <v>565</v>
      </c>
      <c r="E124" s="146">
        <v>176</v>
      </c>
      <c r="F124" s="141" t="s">
        <v>715</v>
      </c>
      <c r="G124" s="135">
        <f t="shared" si="18"/>
        <v>3</v>
      </c>
      <c r="H124" s="105" t="str">
        <f>IF($G124="","",VLOOKUP($G124,APR.FP!$AJ$8:$AL$19,2,FALSE))</f>
        <v>T1</v>
      </c>
      <c r="I124" s="145">
        <f>IF($G124="","",VLOOKUP($G124,APR.FP!$AJ$8:$AL$19,3,FALSE))</f>
        <v>43555</v>
      </c>
      <c r="J124" s="148">
        <f t="shared" si="11"/>
        <v>0</v>
      </c>
      <c r="K124" s="139">
        <f t="shared" si="19"/>
        <v>0</v>
      </c>
      <c r="L124" s="93" t="str">
        <f t="shared" si="20"/>
        <v>Dins Periode Legal</v>
      </c>
      <c r="M124" s="93" t="str">
        <f t="shared" si="21"/>
        <v>T1 - Dins Periode Legal</v>
      </c>
      <c r="N124" s="93" t="str">
        <f t="shared" si="22"/>
        <v>T1 - Import Total</v>
      </c>
      <c r="O124" s="110">
        <f t="shared" si="15"/>
        <v>0</v>
      </c>
      <c r="P124" s="107">
        <f t="shared" si="23"/>
        <v>1</v>
      </c>
    </row>
    <row r="125" spans="3:16" x14ac:dyDescent="0.25">
      <c r="C125" s="137">
        <v>43595</v>
      </c>
      <c r="D125" s="135" t="s">
        <v>44</v>
      </c>
      <c r="E125" s="146">
        <v>117.18</v>
      </c>
      <c r="F125" s="135" t="s">
        <v>1432</v>
      </c>
      <c r="G125" s="135">
        <f t="shared" ref="G125:G188" si="24">IF(MONTH(C125)="","",MONTH(C125))</f>
        <v>5</v>
      </c>
      <c r="H125" s="105" t="str">
        <f>IF($G125="","",VLOOKUP($G125,APR.FP!$AJ$8:$AL$19,2,FALSE))</f>
        <v>T2</v>
      </c>
      <c r="I125" s="145">
        <f>IF($G125="","",VLOOKUP($G125,APR.FP!$AJ$8:$AL$19,3,FALSE))</f>
        <v>43646</v>
      </c>
      <c r="J125" s="148">
        <f t="shared" si="11"/>
        <v>50</v>
      </c>
      <c r="K125" s="139">
        <f t="shared" ref="K125:K188" si="25">+E125*J125</f>
        <v>5859</v>
      </c>
      <c r="L125" s="93" t="str">
        <f t="shared" si="20"/>
        <v>Fora Periode Legal</v>
      </c>
      <c r="M125" s="93" t="str">
        <f t="shared" si="21"/>
        <v>T2 - Fora Periode Legal</v>
      </c>
      <c r="N125" s="93" t="str">
        <f t="shared" si="22"/>
        <v>T2 - Import Total</v>
      </c>
      <c r="O125" s="110">
        <f t="shared" si="15"/>
        <v>7.5949180030148958E-2</v>
      </c>
      <c r="P125" s="107">
        <f t="shared" ref="P125:P188" si="26">IF(G125="",0,1)</f>
        <v>1</v>
      </c>
    </row>
    <row r="126" spans="3:16" x14ac:dyDescent="0.25">
      <c r="C126" s="137">
        <v>43607</v>
      </c>
      <c r="D126" s="135" t="s">
        <v>209</v>
      </c>
      <c r="E126" s="146">
        <v>2217.31</v>
      </c>
      <c r="F126" s="135" t="s">
        <v>1431</v>
      </c>
      <c r="G126" s="135">
        <f t="shared" si="24"/>
        <v>5</v>
      </c>
      <c r="H126" s="105" t="str">
        <f>IF($G126="","",VLOOKUP($G126,APR.FP!$AJ$8:$AL$19,2,FALSE))</f>
        <v>T2</v>
      </c>
      <c r="I126" s="145">
        <f>IF($G126="","",VLOOKUP($G126,APR.FP!$AJ$8:$AL$19,3,FALSE))</f>
        <v>43646</v>
      </c>
      <c r="J126" s="148">
        <f t="shared" si="11"/>
        <v>38</v>
      </c>
      <c r="K126" s="139">
        <f t="shared" si="25"/>
        <v>84257.78</v>
      </c>
      <c r="L126" s="93" t="str">
        <f t="shared" si="20"/>
        <v>Fora Periode Legal</v>
      </c>
      <c r="M126" s="93" t="str">
        <f t="shared" si="21"/>
        <v>T2 - Fora Periode Legal</v>
      </c>
      <c r="N126" s="93" t="str">
        <f t="shared" si="22"/>
        <v>T2 - Import Total</v>
      </c>
      <c r="O126" s="110">
        <f t="shared" si="15"/>
        <v>1.0922186895648887</v>
      </c>
      <c r="P126" s="107">
        <f t="shared" si="26"/>
        <v>1</v>
      </c>
    </row>
    <row r="127" spans="3:16" x14ac:dyDescent="0.25">
      <c r="C127" s="137">
        <v>43608</v>
      </c>
      <c r="D127" s="135" t="s">
        <v>983</v>
      </c>
      <c r="E127" s="146">
        <v>143.68</v>
      </c>
      <c r="F127" s="135" t="s">
        <v>1430</v>
      </c>
      <c r="G127" s="135">
        <f t="shared" si="24"/>
        <v>5</v>
      </c>
      <c r="H127" s="105" t="str">
        <f>IF($G127="","",VLOOKUP($G127,APR.FP!$AJ$8:$AL$19,2,FALSE))</f>
        <v>T2</v>
      </c>
      <c r="I127" s="145">
        <f>IF($G127="","",VLOOKUP($G127,APR.FP!$AJ$8:$AL$19,3,FALSE))</f>
        <v>43646</v>
      </c>
      <c r="J127" s="148">
        <f t="shared" si="11"/>
        <v>37</v>
      </c>
      <c r="K127" s="139">
        <f t="shared" si="25"/>
        <v>5316.16</v>
      </c>
      <c r="L127" s="93" t="str">
        <f t="shared" si="20"/>
        <v>Fora Periode Legal</v>
      </c>
      <c r="M127" s="93" t="str">
        <f t="shared" si="21"/>
        <v>T2 - Fora Periode Legal</v>
      </c>
      <c r="N127" s="93" t="str">
        <f t="shared" si="22"/>
        <v>T2 - Import Total</v>
      </c>
      <c r="O127" s="110">
        <f t="shared" si="15"/>
        <v>6.8912441186051651E-2</v>
      </c>
      <c r="P127" s="107">
        <f t="shared" si="26"/>
        <v>1</v>
      </c>
    </row>
    <row r="128" spans="3:16" x14ac:dyDescent="0.25">
      <c r="C128" s="137">
        <v>43609</v>
      </c>
      <c r="D128" s="135" t="s">
        <v>100</v>
      </c>
      <c r="E128" s="146">
        <v>987.86</v>
      </c>
      <c r="F128" s="135" t="s">
        <v>1428</v>
      </c>
      <c r="G128" s="135">
        <f t="shared" si="24"/>
        <v>5</v>
      </c>
      <c r="H128" s="105" t="str">
        <f>IF($G128="","",VLOOKUP($G128,APR.FP!$AJ$8:$AL$19,2,FALSE))</f>
        <v>T2</v>
      </c>
      <c r="I128" s="145">
        <f>IF($G128="","",VLOOKUP($G128,APR.FP!$AJ$8:$AL$19,3,FALSE))</f>
        <v>43646</v>
      </c>
      <c r="J128" s="148">
        <f t="shared" si="11"/>
        <v>36</v>
      </c>
      <c r="K128" s="139">
        <f t="shared" si="25"/>
        <v>35562.959999999999</v>
      </c>
      <c r="L128" s="93" t="str">
        <f t="shared" si="20"/>
        <v>Fora Periode Legal</v>
      </c>
      <c r="M128" s="93" t="str">
        <f t="shared" si="21"/>
        <v>T2 - Fora Periode Legal</v>
      </c>
      <c r="N128" s="93" t="str">
        <f t="shared" si="22"/>
        <v>T2 - Import Total</v>
      </c>
      <c r="O128" s="110">
        <f t="shared" si="15"/>
        <v>0.46099635628007951</v>
      </c>
      <c r="P128" s="107">
        <f t="shared" si="26"/>
        <v>1</v>
      </c>
    </row>
    <row r="129" spans="3:16" x14ac:dyDescent="0.25">
      <c r="C129" s="137">
        <v>43609</v>
      </c>
      <c r="D129" s="135" t="s">
        <v>90</v>
      </c>
      <c r="E129" s="146">
        <v>1513.47</v>
      </c>
      <c r="F129" s="135" t="s">
        <v>1429</v>
      </c>
      <c r="G129" s="135">
        <f t="shared" si="24"/>
        <v>5</v>
      </c>
      <c r="H129" s="105" t="str">
        <f>IF($G129="","",VLOOKUP($G129,APR.FP!$AJ$8:$AL$19,2,FALSE))</f>
        <v>T2</v>
      </c>
      <c r="I129" s="145">
        <f>IF($G129="","",VLOOKUP($G129,APR.FP!$AJ$8:$AL$19,3,FALSE))</f>
        <v>43646</v>
      </c>
      <c r="J129" s="148">
        <f t="shared" si="11"/>
        <v>36</v>
      </c>
      <c r="K129" s="139">
        <f t="shared" si="25"/>
        <v>54484.92</v>
      </c>
      <c r="L129" s="93" t="str">
        <f t="shared" si="20"/>
        <v>Fora Periode Legal</v>
      </c>
      <c r="M129" s="93" t="str">
        <f t="shared" si="21"/>
        <v>T2 - Fora Periode Legal</v>
      </c>
      <c r="N129" s="93" t="str">
        <f t="shared" si="22"/>
        <v>T2 - Import Total</v>
      </c>
      <c r="O129" s="110">
        <f t="shared" si="15"/>
        <v>0.70627837480939792</v>
      </c>
      <c r="P129" s="107">
        <f t="shared" si="26"/>
        <v>1</v>
      </c>
    </row>
    <row r="130" spans="3:16" x14ac:dyDescent="0.25">
      <c r="C130" s="137">
        <v>43613</v>
      </c>
      <c r="D130" s="135" t="s">
        <v>147</v>
      </c>
      <c r="E130" s="146">
        <v>10633.48</v>
      </c>
      <c r="F130" s="135" t="s">
        <v>1427</v>
      </c>
      <c r="G130" s="135">
        <f t="shared" si="24"/>
        <v>5</v>
      </c>
      <c r="H130" s="105" t="str">
        <f>IF($G130="","",VLOOKUP($G130,APR.FP!$AJ$8:$AL$19,2,FALSE))</f>
        <v>T2</v>
      </c>
      <c r="I130" s="145">
        <f>IF($G130="","",VLOOKUP($G130,APR.FP!$AJ$8:$AL$19,3,FALSE))</f>
        <v>43646</v>
      </c>
      <c r="J130" s="148">
        <f t="shared" si="11"/>
        <v>32</v>
      </c>
      <c r="K130" s="139">
        <f t="shared" si="25"/>
        <v>340271.35999999999</v>
      </c>
      <c r="L130" s="93" t="str">
        <f t="shared" si="20"/>
        <v>Fora Periode Legal</v>
      </c>
      <c r="M130" s="93" t="str">
        <f t="shared" si="21"/>
        <v>T2 - Fora Periode Legal</v>
      </c>
      <c r="N130" s="93" t="str">
        <f t="shared" si="22"/>
        <v>T2 - Import Total</v>
      </c>
      <c r="O130" s="110">
        <f t="shared" si="15"/>
        <v>4.410877415897529</v>
      </c>
      <c r="P130" s="107">
        <f t="shared" si="26"/>
        <v>1</v>
      </c>
    </row>
    <row r="131" spans="3:16" x14ac:dyDescent="0.25">
      <c r="C131" s="137">
        <v>43614</v>
      </c>
      <c r="D131" s="135" t="s">
        <v>22</v>
      </c>
      <c r="E131" s="146">
        <v>643.04999999999995</v>
      </c>
      <c r="F131" s="135" t="s">
        <v>1425</v>
      </c>
      <c r="G131" s="135">
        <f t="shared" si="24"/>
        <v>5</v>
      </c>
      <c r="H131" s="105" t="str">
        <f>IF($G131="","",VLOOKUP($G131,APR.FP!$AJ$8:$AL$19,2,FALSE))</f>
        <v>T2</v>
      </c>
      <c r="I131" s="145">
        <f>IF($G131="","",VLOOKUP($G131,APR.FP!$AJ$8:$AL$19,3,FALSE))</f>
        <v>43646</v>
      </c>
      <c r="J131" s="148">
        <f t="shared" si="11"/>
        <v>31</v>
      </c>
      <c r="K131" s="139">
        <f t="shared" si="25"/>
        <v>19934.55</v>
      </c>
      <c r="L131" s="93" t="str">
        <f t="shared" si="20"/>
        <v>Fora Periode Legal</v>
      </c>
      <c r="M131" s="93" t="str">
        <f t="shared" si="21"/>
        <v>T2 - Fora Periode Legal</v>
      </c>
      <c r="N131" s="93" t="str">
        <f t="shared" si="22"/>
        <v>T2 - Import Total</v>
      </c>
      <c r="O131" s="110">
        <f t="shared" si="15"/>
        <v>0.25840804348353058</v>
      </c>
      <c r="P131" s="107">
        <f t="shared" si="26"/>
        <v>1</v>
      </c>
    </row>
    <row r="132" spans="3:16" x14ac:dyDescent="0.25">
      <c r="C132" s="137">
        <v>43614</v>
      </c>
      <c r="D132" s="135" t="s">
        <v>856</v>
      </c>
      <c r="E132" s="146">
        <v>9946.2000000000007</v>
      </c>
      <c r="F132" s="135" t="s">
        <v>1426</v>
      </c>
      <c r="G132" s="135">
        <f t="shared" si="24"/>
        <v>5</v>
      </c>
      <c r="H132" s="105" t="str">
        <f>IF($G132="","",VLOOKUP($G132,APR.FP!$AJ$8:$AL$19,2,FALSE))</f>
        <v>T2</v>
      </c>
      <c r="I132" s="145">
        <f>IF($G132="","",VLOOKUP($G132,APR.FP!$AJ$8:$AL$19,3,FALSE))</f>
        <v>43646</v>
      </c>
      <c r="J132" s="148">
        <f t="shared" si="11"/>
        <v>31</v>
      </c>
      <c r="K132" s="139">
        <f t="shared" si="25"/>
        <v>308332.2</v>
      </c>
      <c r="L132" s="93" t="str">
        <f t="shared" si="20"/>
        <v>Fora Periode Legal</v>
      </c>
      <c r="M132" s="93" t="str">
        <f t="shared" si="21"/>
        <v>T2 - Fora Periode Legal</v>
      </c>
      <c r="N132" s="93" t="str">
        <f t="shared" si="22"/>
        <v>T2 - Import Total</v>
      </c>
      <c r="O132" s="110">
        <f t="shared" si="15"/>
        <v>3.9968557376500926</v>
      </c>
      <c r="P132" s="107">
        <f t="shared" si="26"/>
        <v>1</v>
      </c>
    </row>
    <row r="133" spans="3:16" x14ac:dyDescent="0.25">
      <c r="C133" s="137">
        <v>43615</v>
      </c>
      <c r="D133" s="135" t="s">
        <v>1000</v>
      </c>
      <c r="E133" s="146">
        <v>5511.55</v>
      </c>
      <c r="F133" s="135" t="s">
        <v>1418</v>
      </c>
      <c r="G133" s="135">
        <f t="shared" si="24"/>
        <v>5</v>
      </c>
      <c r="H133" s="105" t="str">
        <f>IF($G133="","",VLOOKUP($G133,APR.FP!$AJ$8:$AL$19,2,FALSE))</f>
        <v>T2</v>
      </c>
      <c r="I133" s="145">
        <f>IF($G133="","",VLOOKUP($G133,APR.FP!$AJ$8:$AL$19,3,FALSE))</f>
        <v>43646</v>
      </c>
      <c r="J133" s="148">
        <f t="shared" si="11"/>
        <v>30</v>
      </c>
      <c r="K133" s="139">
        <f t="shared" si="25"/>
        <v>165346.5</v>
      </c>
      <c r="L133" s="93" t="str">
        <f t="shared" si="20"/>
        <v>Dins Periode Legal</v>
      </c>
      <c r="M133" s="93" t="str">
        <f t="shared" si="21"/>
        <v>T2 - Dins Periode Legal</v>
      </c>
      <c r="N133" s="93" t="str">
        <f t="shared" si="22"/>
        <v>T2 - Import Total</v>
      </c>
      <c r="O133" s="110">
        <f t="shared" si="15"/>
        <v>2.1433574152338322</v>
      </c>
      <c r="P133" s="107">
        <f t="shared" si="26"/>
        <v>1</v>
      </c>
    </row>
    <row r="134" spans="3:16" x14ac:dyDescent="0.25">
      <c r="C134" s="137">
        <v>43615</v>
      </c>
      <c r="D134" s="135" t="s">
        <v>41</v>
      </c>
      <c r="E134" s="146">
        <v>907.5</v>
      </c>
      <c r="F134" s="135" t="s">
        <v>1419</v>
      </c>
      <c r="G134" s="135">
        <f t="shared" si="24"/>
        <v>5</v>
      </c>
      <c r="H134" s="105" t="str">
        <f>IF($G134="","",VLOOKUP($G134,APR.FP!$AJ$8:$AL$19,2,FALSE))</f>
        <v>T2</v>
      </c>
      <c r="I134" s="145">
        <f>IF($G134="","",VLOOKUP($G134,APR.FP!$AJ$8:$AL$19,3,FALSE))</f>
        <v>43646</v>
      </c>
      <c r="J134" s="148">
        <f t="shared" si="11"/>
        <v>30</v>
      </c>
      <c r="K134" s="139">
        <f t="shared" si="25"/>
        <v>27225</v>
      </c>
      <c r="L134" s="93" t="str">
        <f t="shared" si="20"/>
        <v>Dins Periode Legal</v>
      </c>
      <c r="M134" s="93" t="str">
        <f t="shared" si="21"/>
        <v>T2 - Dins Periode Legal</v>
      </c>
      <c r="N134" s="93" t="str">
        <f t="shared" si="22"/>
        <v>T2 - Import Total</v>
      </c>
      <c r="O134" s="110">
        <f t="shared" si="15"/>
        <v>0.35291285651490101</v>
      </c>
      <c r="P134" s="107">
        <f t="shared" si="26"/>
        <v>1</v>
      </c>
    </row>
    <row r="135" spans="3:16" x14ac:dyDescent="0.25">
      <c r="C135" s="137">
        <v>43615</v>
      </c>
      <c r="D135" s="135" t="s">
        <v>99</v>
      </c>
      <c r="E135" s="146">
        <v>4022.1</v>
      </c>
      <c r="F135" s="135" t="s">
        <v>1420</v>
      </c>
      <c r="G135" s="135">
        <f t="shared" si="24"/>
        <v>5</v>
      </c>
      <c r="H135" s="105" t="str">
        <f>IF($G135="","",VLOOKUP($G135,APR.FP!$AJ$8:$AL$19,2,FALSE))</f>
        <v>T2</v>
      </c>
      <c r="I135" s="145">
        <f>IF($G135="","",VLOOKUP($G135,APR.FP!$AJ$8:$AL$19,3,FALSE))</f>
        <v>43646</v>
      </c>
      <c r="J135" s="148">
        <f t="shared" si="11"/>
        <v>30</v>
      </c>
      <c r="K135" s="139">
        <f t="shared" si="25"/>
        <v>120663</v>
      </c>
      <c r="L135" s="93" t="str">
        <f t="shared" si="20"/>
        <v>Dins Periode Legal</v>
      </c>
      <c r="M135" s="93" t="str">
        <f t="shared" si="21"/>
        <v>T2 - Dins Periode Legal</v>
      </c>
      <c r="N135" s="93" t="str">
        <f t="shared" si="22"/>
        <v>T2 - Import Total</v>
      </c>
      <c r="O135" s="110">
        <f t="shared" si="15"/>
        <v>1.5641331131554639</v>
      </c>
      <c r="P135" s="107">
        <f t="shared" si="26"/>
        <v>1</v>
      </c>
    </row>
    <row r="136" spans="3:16" x14ac:dyDescent="0.25">
      <c r="C136" s="137">
        <v>43615</v>
      </c>
      <c r="D136" s="135" t="s">
        <v>32</v>
      </c>
      <c r="E136" s="146">
        <v>121.7</v>
      </c>
      <c r="F136" s="135" t="s">
        <v>1421</v>
      </c>
      <c r="G136" s="135">
        <f t="shared" si="24"/>
        <v>5</v>
      </c>
      <c r="H136" s="105" t="str">
        <f>IF($G136="","",VLOOKUP($G136,APR.FP!$AJ$8:$AL$19,2,FALSE))</f>
        <v>T2</v>
      </c>
      <c r="I136" s="145">
        <f>IF($G136="","",VLOOKUP($G136,APR.FP!$AJ$8:$AL$19,3,FALSE))</f>
        <v>43646</v>
      </c>
      <c r="J136" s="148">
        <f t="shared" ref="J136:J196" si="27">IF(C136="",0,DAYS360(C136,I136))</f>
        <v>30</v>
      </c>
      <c r="K136" s="139">
        <f t="shared" si="25"/>
        <v>3651</v>
      </c>
      <c r="L136" s="93" t="str">
        <f t="shared" si="20"/>
        <v>Dins Periode Legal</v>
      </c>
      <c r="M136" s="93" t="str">
        <f t="shared" si="21"/>
        <v>T2 - Dins Periode Legal</v>
      </c>
      <c r="N136" s="93" t="str">
        <f t="shared" si="22"/>
        <v>T2 - Import Total</v>
      </c>
      <c r="O136" s="110">
        <f t="shared" ref="O136:O199" si="28">IF(H136="",0,E136/(VLOOKUP(N136,$T$10:$U$28,2,FALSE))*J136)</f>
        <v>4.732726681858232E-2</v>
      </c>
      <c r="P136" s="107">
        <f t="shared" si="26"/>
        <v>1</v>
      </c>
    </row>
    <row r="137" spans="3:16" x14ac:dyDescent="0.25">
      <c r="C137" s="137">
        <v>43615</v>
      </c>
      <c r="D137" s="135" t="s">
        <v>16</v>
      </c>
      <c r="E137" s="146">
        <v>148.84</v>
      </c>
      <c r="F137" s="135" t="s">
        <v>1422</v>
      </c>
      <c r="G137" s="135">
        <f t="shared" si="24"/>
        <v>5</v>
      </c>
      <c r="H137" s="105" t="str">
        <f>IF($G137="","",VLOOKUP($G137,APR.FP!$AJ$8:$AL$19,2,FALSE))</f>
        <v>T2</v>
      </c>
      <c r="I137" s="145">
        <f>IF($G137="","",VLOOKUP($G137,APR.FP!$AJ$8:$AL$19,3,FALSE))</f>
        <v>43646</v>
      </c>
      <c r="J137" s="148">
        <f t="shared" si="27"/>
        <v>30</v>
      </c>
      <c r="K137" s="139">
        <f t="shared" si="25"/>
        <v>4465.2</v>
      </c>
      <c r="L137" s="93" t="str">
        <f t="shared" si="20"/>
        <v>Dins Periode Legal</v>
      </c>
      <c r="M137" s="93" t="str">
        <f t="shared" si="21"/>
        <v>T2 - Dins Periode Legal</v>
      </c>
      <c r="N137" s="93" t="str">
        <f t="shared" si="22"/>
        <v>T2 - Import Total</v>
      </c>
      <c r="O137" s="110">
        <f t="shared" si="28"/>
        <v>5.7881597315347512E-2</v>
      </c>
      <c r="P137" s="107">
        <f t="shared" si="26"/>
        <v>1</v>
      </c>
    </row>
    <row r="138" spans="3:16" x14ac:dyDescent="0.25">
      <c r="C138" s="137">
        <v>43615</v>
      </c>
      <c r="D138" s="135" t="s">
        <v>186</v>
      </c>
      <c r="E138" s="146">
        <v>417.5</v>
      </c>
      <c r="F138" s="135" t="s">
        <v>1423</v>
      </c>
      <c r="G138" s="135">
        <f t="shared" si="24"/>
        <v>5</v>
      </c>
      <c r="H138" s="105" t="str">
        <f>IF($G138="","",VLOOKUP($G138,APR.FP!$AJ$8:$AL$19,2,FALSE))</f>
        <v>T2</v>
      </c>
      <c r="I138" s="145">
        <f>IF($G138="","",VLOOKUP($G138,APR.FP!$AJ$8:$AL$19,3,FALSE))</f>
        <v>43646</v>
      </c>
      <c r="J138" s="148">
        <f t="shared" si="27"/>
        <v>30</v>
      </c>
      <c r="K138" s="139">
        <f t="shared" si="25"/>
        <v>12525</v>
      </c>
      <c r="L138" s="93" t="str">
        <f t="shared" si="20"/>
        <v>Dins Periode Legal</v>
      </c>
      <c r="M138" s="93" t="str">
        <f t="shared" si="21"/>
        <v>T2 - Dins Periode Legal</v>
      </c>
      <c r="N138" s="93" t="str">
        <f t="shared" si="22"/>
        <v>T2 - Import Total</v>
      </c>
      <c r="O138" s="110">
        <f t="shared" si="28"/>
        <v>0.16235935823137321</v>
      </c>
      <c r="P138" s="107">
        <f t="shared" si="26"/>
        <v>1</v>
      </c>
    </row>
    <row r="139" spans="3:16" x14ac:dyDescent="0.25">
      <c r="C139" s="137">
        <v>43616</v>
      </c>
      <c r="D139" s="135" t="s">
        <v>28</v>
      </c>
      <c r="E139" s="146">
        <v>330</v>
      </c>
      <c r="F139" s="135" t="s">
        <v>1396</v>
      </c>
      <c r="G139" s="135">
        <f t="shared" si="24"/>
        <v>5</v>
      </c>
      <c r="H139" s="105" t="str">
        <f>IF($G139="","",VLOOKUP($G139,APR.FP!$AJ$8:$AL$19,2,FALSE))</f>
        <v>T2</v>
      </c>
      <c r="I139" s="145">
        <f>IF($G139="","",VLOOKUP($G139,APR.FP!$AJ$8:$AL$19,3,FALSE))</f>
        <v>43646</v>
      </c>
      <c r="J139" s="148">
        <f t="shared" si="27"/>
        <v>30</v>
      </c>
      <c r="K139" s="139">
        <f t="shared" si="25"/>
        <v>9900</v>
      </c>
      <c r="L139" s="93" t="str">
        <f t="shared" si="20"/>
        <v>Dins Periode Legal</v>
      </c>
      <c r="M139" s="93" t="str">
        <f t="shared" si="21"/>
        <v>T2 - Dins Periode Legal</v>
      </c>
      <c r="N139" s="93" t="str">
        <f t="shared" si="22"/>
        <v>T2 - Import Total</v>
      </c>
      <c r="O139" s="110">
        <f t="shared" si="28"/>
        <v>0.12833194782360038</v>
      </c>
      <c r="P139" s="107">
        <f t="shared" si="26"/>
        <v>1</v>
      </c>
    </row>
    <row r="140" spans="3:16" x14ac:dyDescent="0.25">
      <c r="C140" s="137">
        <v>43616</v>
      </c>
      <c r="D140" s="135" t="s">
        <v>17</v>
      </c>
      <c r="E140" s="146">
        <v>1120.42</v>
      </c>
      <c r="F140" s="135" t="s">
        <v>1397</v>
      </c>
      <c r="G140" s="135">
        <f t="shared" si="24"/>
        <v>5</v>
      </c>
      <c r="H140" s="105" t="str">
        <f>IF($G140="","",VLOOKUP($G140,APR.FP!$AJ$8:$AL$19,2,FALSE))</f>
        <v>T2</v>
      </c>
      <c r="I140" s="145">
        <f>IF($G140="","",VLOOKUP($G140,APR.FP!$AJ$8:$AL$19,3,FALSE))</f>
        <v>43646</v>
      </c>
      <c r="J140" s="148">
        <f t="shared" si="27"/>
        <v>30</v>
      </c>
      <c r="K140" s="139">
        <f t="shared" si="25"/>
        <v>33612.600000000006</v>
      </c>
      <c r="L140" s="93" t="str">
        <f t="shared" si="20"/>
        <v>Dins Periode Legal</v>
      </c>
      <c r="M140" s="93" t="str">
        <f t="shared" si="21"/>
        <v>T2 - Dins Periode Legal</v>
      </c>
      <c r="N140" s="93" t="str">
        <f t="shared" si="22"/>
        <v>T2 - Import Total</v>
      </c>
      <c r="O140" s="110">
        <f t="shared" si="28"/>
        <v>0.43571418478944951</v>
      </c>
      <c r="P140" s="107">
        <f t="shared" si="26"/>
        <v>1</v>
      </c>
    </row>
    <row r="141" spans="3:16" x14ac:dyDescent="0.25">
      <c r="C141" s="137">
        <v>43616</v>
      </c>
      <c r="D141" s="135" t="s">
        <v>81</v>
      </c>
      <c r="E141" s="146">
        <v>76.069999999999993</v>
      </c>
      <c r="F141" s="135" t="s">
        <v>1398</v>
      </c>
      <c r="G141" s="135">
        <f t="shared" si="24"/>
        <v>5</v>
      </c>
      <c r="H141" s="105" t="str">
        <f>IF($G141="","",VLOOKUP($G141,APR.FP!$AJ$8:$AL$19,2,FALSE))</f>
        <v>T2</v>
      </c>
      <c r="I141" s="145">
        <f>IF($G141="","",VLOOKUP($G141,APR.FP!$AJ$8:$AL$19,3,FALSE))</f>
        <v>43646</v>
      </c>
      <c r="J141" s="148">
        <f t="shared" si="27"/>
        <v>30</v>
      </c>
      <c r="K141" s="139">
        <f t="shared" si="25"/>
        <v>2282.1</v>
      </c>
      <c r="L141" s="93" t="str">
        <f t="shared" si="20"/>
        <v>Dins Periode Legal</v>
      </c>
      <c r="M141" s="93" t="str">
        <f t="shared" si="21"/>
        <v>T2 - Dins Periode Legal</v>
      </c>
      <c r="N141" s="93" t="str">
        <f t="shared" si="22"/>
        <v>T2 - Import Total</v>
      </c>
      <c r="O141" s="110">
        <f t="shared" si="28"/>
        <v>2.9582458396791755E-2</v>
      </c>
      <c r="P141" s="107">
        <f t="shared" si="26"/>
        <v>1</v>
      </c>
    </row>
    <row r="142" spans="3:16" x14ac:dyDescent="0.25">
      <c r="C142" s="137">
        <v>43616</v>
      </c>
      <c r="D142" s="135" t="s">
        <v>1000</v>
      </c>
      <c r="E142" s="146">
        <v>6013.82</v>
      </c>
      <c r="F142" s="135" t="s">
        <v>1399</v>
      </c>
      <c r="G142" s="135">
        <f t="shared" si="24"/>
        <v>5</v>
      </c>
      <c r="H142" s="105" t="str">
        <f>IF($G142="","",VLOOKUP($G142,APR.FP!$AJ$8:$AL$19,2,FALSE))</f>
        <v>T2</v>
      </c>
      <c r="I142" s="145">
        <f>IF($G142="","",VLOOKUP($G142,APR.FP!$AJ$8:$AL$19,3,FALSE))</f>
        <v>43646</v>
      </c>
      <c r="J142" s="148">
        <f t="shared" si="27"/>
        <v>30</v>
      </c>
      <c r="K142" s="139">
        <f t="shared" si="25"/>
        <v>180414.59999999998</v>
      </c>
      <c r="L142" s="93" t="str">
        <f t="shared" si="20"/>
        <v>Dins Periode Legal</v>
      </c>
      <c r="M142" s="93" t="str">
        <f t="shared" si="21"/>
        <v>T2 - Dins Periode Legal</v>
      </c>
      <c r="N142" s="93" t="str">
        <f t="shared" si="22"/>
        <v>T2 - Import Total</v>
      </c>
      <c r="O142" s="110">
        <f t="shared" si="28"/>
        <v>2.3386825286682553</v>
      </c>
      <c r="P142" s="107">
        <f t="shared" si="26"/>
        <v>1</v>
      </c>
    </row>
    <row r="143" spans="3:16" x14ac:dyDescent="0.25">
      <c r="C143" s="137">
        <v>43616</v>
      </c>
      <c r="D143" s="135" t="s">
        <v>21</v>
      </c>
      <c r="E143" s="146">
        <v>472.43</v>
      </c>
      <c r="F143" s="135" t="s">
        <v>1400</v>
      </c>
      <c r="G143" s="135">
        <f t="shared" si="24"/>
        <v>5</v>
      </c>
      <c r="H143" s="105" t="str">
        <f>IF($G143="","",VLOOKUP($G143,APR.FP!$AJ$8:$AL$19,2,FALSE))</f>
        <v>T2</v>
      </c>
      <c r="I143" s="145">
        <f>IF($G143="","",VLOOKUP($G143,APR.FP!$AJ$8:$AL$19,3,FALSE))</f>
        <v>43646</v>
      </c>
      <c r="J143" s="148">
        <f t="shared" si="27"/>
        <v>30</v>
      </c>
      <c r="K143" s="139">
        <f t="shared" si="25"/>
        <v>14172.9</v>
      </c>
      <c r="L143" s="93" t="str">
        <f t="shared" si="20"/>
        <v>Dins Periode Legal</v>
      </c>
      <c r="M143" s="93" t="str">
        <f t="shared" si="21"/>
        <v>T2 - Dins Periode Legal</v>
      </c>
      <c r="N143" s="93" t="str">
        <f t="shared" si="22"/>
        <v>T2 - Import Total</v>
      </c>
      <c r="O143" s="110">
        <f t="shared" si="28"/>
        <v>0.18372079427364704</v>
      </c>
      <c r="P143" s="107">
        <f t="shared" si="26"/>
        <v>1</v>
      </c>
    </row>
    <row r="144" spans="3:16" x14ac:dyDescent="0.25">
      <c r="C144" s="137">
        <v>43616</v>
      </c>
      <c r="D144" s="135" t="s">
        <v>26</v>
      </c>
      <c r="E144" s="146">
        <v>883</v>
      </c>
      <c r="F144" s="135" t="s">
        <v>1401</v>
      </c>
      <c r="G144" s="135">
        <f t="shared" si="24"/>
        <v>5</v>
      </c>
      <c r="H144" s="105" t="str">
        <f>IF($G144="","",VLOOKUP($G144,APR.FP!$AJ$8:$AL$19,2,FALSE))</f>
        <v>T2</v>
      </c>
      <c r="I144" s="145">
        <f>IF($G144="","",VLOOKUP($G144,APR.FP!$AJ$8:$AL$19,3,FALSE))</f>
        <v>43646</v>
      </c>
      <c r="J144" s="148">
        <f t="shared" si="27"/>
        <v>30</v>
      </c>
      <c r="K144" s="139">
        <f t="shared" si="25"/>
        <v>26490</v>
      </c>
      <c r="L144" s="93" t="str">
        <f t="shared" si="20"/>
        <v>Dins Periode Legal</v>
      </c>
      <c r="M144" s="93" t="str">
        <f t="shared" si="21"/>
        <v>T2 - Dins Periode Legal</v>
      </c>
      <c r="N144" s="93" t="str">
        <f t="shared" si="22"/>
        <v>T2 - Import Total</v>
      </c>
      <c r="O144" s="110">
        <f t="shared" si="28"/>
        <v>0.34338518160072462</v>
      </c>
      <c r="P144" s="107">
        <f t="shared" si="26"/>
        <v>1</v>
      </c>
    </row>
    <row r="145" spans="3:16" x14ac:dyDescent="0.25">
      <c r="C145" s="137">
        <v>43616</v>
      </c>
      <c r="D145" s="135" t="s">
        <v>167</v>
      </c>
      <c r="E145" s="146">
        <v>860.95</v>
      </c>
      <c r="F145" s="135" t="s">
        <v>1402</v>
      </c>
      <c r="G145" s="135">
        <f t="shared" si="24"/>
        <v>5</v>
      </c>
      <c r="H145" s="105" t="str">
        <f>IF($G145="","",VLOOKUP($G145,APR.FP!$AJ$8:$AL$19,2,FALSE))</f>
        <v>T2</v>
      </c>
      <c r="I145" s="145">
        <f>IF($G145="","",VLOOKUP($G145,APR.FP!$AJ$8:$AL$19,3,FALSE))</f>
        <v>43646</v>
      </c>
      <c r="J145" s="148">
        <f t="shared" si="27"/>
        <v>30</v>
      </c>
      <c r="K145" s="139">
        <f t="shared" si="25"/>
        <v>25828.5</v>
      </c>
      <c r="L145" s="93" t="str">
        <f t="shared" si="20"/>
        <v>Dins Periode Legal</v>
      </c>
      <c r="M145" s="93" t="str">
        <f t="shared" si="21"/>
        <v>T2 - Dins Periode Legal</v>
      </c>
      <c r="N145" s="93" t="str">
        <f t="shared" si="22"/>
        <v>T2 - Import Total</v>
      </c>
      <c r="O145" s="110">
        <f t="shared" si="28"/>
        <v>0.33481027417796588</v>
      </c>
      <c r="P145" s="107">
        <f t="shared" si="26"/>
        <v>1</v>
      </c>
    </row>
    <row r="146" spans="3:16" x14ac:dyDescent="0.25">
      <c r="C146" s="137">
        <v>43616</v>
      </c>
      <c r="D146" s="135" t="s">
        <v>46</v>
      </c>
      <c r="E146" s="146">
        <v>27.72</v>
      </c>
      <c r="F146" s="135" t="s">
        <v>1403</v>
      </c>
      <c r="G146" s="135">
        <f t="shared" si="24"/>
        <v>5</v>
      </c>
      <c r="H146" s="105" t="str">
        <f>IF($G146="","",VLOOKUP($G146,APR.FP!$AJ$8:$AL$19,2,FALSE))</f>
        <v>T2</v>
      </c>
      <c r="I146" s="145">
        <f>IF($G146="","",VLOOKUP($G146,APR.FP!$AJ$8:$AL$19,3,FALSE))</f>
        <v>43646</v>
      </c>
      <c r="J146" s="148">
        <f t="shared" si="27"/>
        <v>30</v>
      </c>
      <c r="K146" s="139">
        <f t="shared" si="25"/>
        <v>831.59999999999991</v>
      </c>
      <c r="L146" s="93" t="str">
        <f t="shared" si="20"/>
        <v>Dins Periode Legal</v>
      </c>
      <c r="M146" s="93" t="str">
        <f t="shared" si="21"/>
        <v>T2 - Dins Periode Legal</v>
      </c>
      <c r="N146" s="93" t="str">
        <f t="shared" si="22"/>
        <v>T2 - Import Total</v>
      </c>
      <c r="O146" s="110">
        <f t="shared" si="28"/>
        <v>1.0779883617182431E-2</v>
      </c>
      <c r="P146" s="107">
        <f t="shared" si="26"/>
        <v>1</v>
      </c>
    </row>
    <row r="147" spans="3:16" x14ac:dyDescent="0.25">
      <c r="C147" s="137">
        <v>43616</v>
      </c>
      <c r="D147" s="135" t="s">
        <v>200</v>
      </c>
      <c r="E147" s="146">
        <v>153.91</v>
      </c>
      <c r="F147" s="135" t="s">
        <v>1404</v>
      </c>
      <c r="G147" s="135">
        <f t="shared" si="24"/>
        <v>5</v>
      </c>
      <c r="H147" s="105" t="str">
        <f>IF($G147="","",VLOOKUP($G147,APR.FP!$AJ$8:$AL$19,2,FALSE))</f>
        <v>T2</v>
      </c>
      <c r="I147" s="145">
        <f>IF($G147="","",VLOOKUP($G147,APR.FP!$AJ$8:$AL$19,3,FALSE))</f>
        <v>43646</v>
      </c>
      <c r="J147" s="148">
        <f t="shared" si="27"/>
        <v>30</v>
      </c>
      <c r="K147" s="139">
        <f t="shared" si="25"/>
        <v>4617.3</v>
      </c>
      <c r="L147" s="93" t="str">
        <f t="shared" si="20"/>
        <v>Dins Periode Legal</v>
      </c>
      <c r="M147" s="93" t="str">
        <f t="shared" si="21"/>
        <v>T2 - Dins Periode Legal</v>
      </c>
      <c r="N147" s="93" t="str">
        <f t="shared" si="22"/>
        <v>T2 - Import Total</v>
      </c>
      <c r="O147" s="110">
        <f t="shared" si="28"/>
        <v>5.9853242695546462E-2</v>
      </c>
      <c r="P147" s="107">
        <f t="shared" si="26"/>
        <v>1</v>
      </c>
    </row>
    <row r="148" spans="3:16" x14ac:dyDescent="0.25">
      <c r="C148" s="137">
        <v>43616</v>
      </c>
      <c r="D148" s="135" t="s">
        <v>1149</v>
      </c>
      <c r="E148" s="146">
        <v>169.4</v>
      </c>
      <c r="F148" s="135" t="s">
        <v>1405</v>
      </c>
      <c r="G148" s="135">
        <f t="shared" si="24"/>
        <v>5</v>
      </c>
      <c r="H148" s="105" t="str">
        <f>IF($G148="","",VLOOKUP($G148,APR.FP!$AJ$8:$AL$19,2,FALSE))</f>
        <v>T2</v>
      </c>
      <c r="I148" s="145">
        <f>IF($G148="","",VLOOKUP($G148,APR.FP!$AJ$8:$AL$19,3,FALSE))</f>
        <v>43646</v>
      </c>
      <c r="J148" s="148">
        <f t="shared" si="27"/>
        <v>30</v>
      </c>
      <c r="K148" s="139">
        <f t="shared" si="25"/>
        <v>5082</v>
      </c>
      <c r="L148" s="93" t="str">
        <f t="shared" si="20"/>
        <v>Dins Periode Legal</v>
      </c>
      <c r="M148" s="93" t="str">
        <f t="shared" si="21"/>
        <v>T2 - Dins Periode Legal</v>
      </c>
      <c r="N148" s="93" t="str">
        <f t="shared" si="22"/>
        <v>T2 - Import Total</v>
      </c>
      <c r="O148" s="110">
        <f t="shared" si="28"/>
        <v>6.5877066549448193E-2</v>
      </c>
      <c r="P148" s="107">
        <f t="shared" si="26"/>
        <v>1</v>
      </c>
    </row>
    <row r="149" spans="3:16" x14ac:dyDescent="0.25">
      <c r="C149" s="137">
        <v>43616</v>
      </c>
      <c r="D149" s="135" t="s">
        <v>18</v>
      </c>
      <c r="E149" s="146">
        <v>530</v>
      </c>
      <c r="F149" s="135" t="s">
        <v>1406</v>
      </c>
      <c r="G149" s="135">
        <f t="shared" si="24"/>
        <v>5</v>
      </c>
      <c r="H149" s="105" t="str">
        <f>IF($G149="","",VLOOKUP($G149,APR.FP!$AJ$8:$AL$19,2,FALSE))</f>
        <v>T2</v>
      </c>
      <c r="I149" s="145">
        <f>IF($G149="","",VLOOKUP($G149,APR.FP!$AJ$8:$AL$19,3,FALSE))</f>
        <v>43646</v>
      </c>
      <c r="J149" s="148">
        <f t="shared" si="27"/>
        <v>30</v>
      </c>
      <c r="K149" s="139">
        <f t="shared" si="25"/>
        <v>15900</v>
      </c>
      <c r="L149" s="93" t="str">
        <f t="shared" si="20"/>
        <v>Dins Periode Legal</v>
      </c>
      <c r="M149" s="93" t="str">
        <f t="shared" si="21"/>
        <v>T2 - Dins Periode Legal</v>
      </c>
      <c r="N149" s="93" t="str">
        <f t="shared" si="22"/>
        <v>T2 - Import Total</v>
      </c>
      <c r="O149" s="110">
        <f t="shared" si="28"/>
        <v>0.2061088858985097</v>
      </c>
      <c r="P149" s="107">
        <f t="shared" si="26"/>
        <v>1</v>
      </c>
    </row>
    <row r="150" spans="3:16" x14ac:dyDescent="0.25">
      <c r="C150" s="137">
        <v>43616</v>
      </c>
      <c r="D150" s="135" t="s">
        <v>193</v>
      </c>
      <c r="E150" s="146">
        <v>41.25</v>
      </c>
      <c r="F150" s="135" t="s">
        <v>1407</v>
      </c>
      <c r="G150" s="135">
        <f t="shared" si="24"/>
        <v>5</v>
      </c>
      <c r="H150" s="105" t="str">
        <f>IF($G150="","",VLOOKUP($G150,APR.FP!$AJ$8:$AL$19,2,FALSE))</f>
        <v>T2</v>
      </c>
      <c r="I150" s="145">
        <f>IF($G150="","",VLOOKUP($G150,APR.FP!$AJ$8:$AL$19,3,FALSE))</f>
        <v>43646</v>
      </c>
      <c r="J150" s="148">
        <f t="shared" si="27"/>
        <v>30</v>
      </c>
      <c r="K150" s="139">
        <f t="shared" si="25"/>
        <v>1237.5</v>
      </c>
      <c r="L150" s="93" t="str">
        <f t="shared" si="20"/>
        <v>Dins Periode Legal</v>
      </c>
      <c r="M150" s="93" t="str">
        <f t="shared" si="21"/>
        <v>T2 - Dins Periode Legal</v>
      </c>
      <c r="N150" s="93" t="str">
        <f t="shared" si="22"/>
        <v>T2 - Import Total</v>
      </c>
      <c r="O150" s="110">
        <f t="shared" si="28"/>
        <v>1.6041493477950048E-2</v>
      </c>
      <c r="P150" s="107">
        <f t="shared" si="26"/>
        <v>1</v>
      </c>
    </row>
    <row r="151" spans="3:16" x14ac:dyDescent="0.25">
      <c r="C151" s="137">
        <v>43616</v>
      </c>
      <c r="D151" s="135" t="s">
        <v>111</v>
      </c>
      <c r="E151" s="146">
        <v>532.88</v>
      </c>
      <c r="F151" s="135" t="s">
        <v>1408</v>
      </c>
      <c r="G151" s="135">
        <f t="shared" si="24"/>
        <v>5</v>
      </c>
      <c r="H151" s="105" t="str">
        <f>IF($G151="","",VLOOKUP($G151,APR.FP!$AJ$8:$AL$19,2,FALSE))</f>
        <v>T2</v>
      </c>
      <c r="I151" s="145">
        <f>IF($G151="","",VLOOKUP($G151,APR.FP!$AJ$8:$AL$19,3,FALSE))</f>
        <v>43646</v>
      </c>
      <c r="J151" s="148">
        <f t="shared" si="27"/>
        <v>30</v>
      </c>
      <c r="K151" s="139">
        <f t="shared" si="25"/>
        <v>15986.4</v>
      </c>
      <c r="L151" s="93" t="str">
        <f t="shared" si="20"/>
        <v>Dins Periode Legal</v>
      </c>
      <c r="M151" s="93" t="str">
        <f t="shared" si="21"/>
        <v>T2 - Dins Periode Legal</v>
      </c>
      <c r="N151" s="93" t="str">
        <f t="shared" si="22"/>
        <v>T2 - Import Total</v>
      </c>
      <c r="O151" s="110">
        <f t="shared" si="28"/>
        <v>0.20722887380678839</v>
      </c>
      <c r="P151" s="107">
        <f t="shared" si="26"/>
        <v>1</v>
      </c>
    </row>
    <row r="152" spans="3:16" x14ac:dyDescent="0.25">
      <c r="C152" s="137">
        <v>43616</v>
      </c>
      <c r="D152" s="135" t="s">
        <v>880</v>
      </c>
      <c r="E152" s="146">
        <v>580.32000000000005</v>
      </c>
      <c r="F152" s="135" t="s">
        <v>1409</v>
      </c>
      <c r="G152" s="135">
        <f t="shared" si="24"/>
        <v>5</v>
      </c>
      <c r="H152" s="105" t="str">
        <f>IF($G152="","",VLOOKUP($G152,APR.FP!$AJ$8:$AL$19,2,FALSE))</f>
        <v>T2</v>
      </c>
      <c r="I152" s="145">
        <f>IF($G152="","",VLOOKUP($G152,APR.FP!$AJ$8:$AL$19,3,FALSE))</f>
        <v>43646</v>
      </c>
      <c r="J152" s="148">
        <f t="shared" si="27"/>
        <v>30</v>
      </c>
      <c r="K152" s="139">
        <f t="shared" si="25"/>
        <v>17409.600000000002</v>
      </c>
      <c r="L152" s="93" t="str">
        <f t="shared" si="20"/>
        <v>Dins Periode Legal</v>
      </c>
      <c r="M152" s="93" t="str">
        <f t="shared" si="21"/>
        <v>T2 - Dins Periode Legal</v>
      </c>
      <c r="N152" s="93" t="str">
        <f t="shared" si="22"/>
        <v>T2 - Import Total</v>
      </c>
      <c r="O152" s="110">
        <f t="shared" si="28"/>
        <v>0.22567756351815688</v>
      </c>
      <c r="P152" s="107">
        <f t="shared" si="26"/>
        <v>1</v>
      </c>
    </row>
    <row r="153" spans="3:16" x14ac:dyDescent="0.25">
      <c r="C153" s="137">
        <v>43616</v>
      </c>
      <c r="D153" s="135" t="s">
        <v>20</v>
      </c>
      <c r="E153" s="146">
        <v>920.81</v>
      </c>
      <c r="F153" s="135" t="s">
        <v>1410</v>
      </c>
      <c r="G153" s="135">
        <f t="shared" si="24"/>
        <v>5</v>
      </c>
      <c r="H153" s="105" t="str">
        <f>IF($G153="","",VLOOKUP($G153,APR.FP!$AJ$8:$AL$19,2,FALSE))</f>
        <v>T2</v>
      </c>
      <c r="I153" s="145">
        <f>IF($G153="","",VLOOKUP($G153,APR.FP!$AJ$8:$AL$19,3,FALSE))</f>
        <v>43646</v>
      </c>
      <c r="J153" s="148">
        <f t="shared" si="27"/>
        <v>30</v>
      </c>
      <c r="K153" s="139">
        <f t="shared" si="25"/>
        <v>27624.3</v>
      </c>
      <c r="L153" s="93" t="str">
        <f t="shared" si="20"/>
        <v>Dins Periode Legal</v>
      </c>
      <c r="M153" s="93" t="str">
        <f t="shared" si="21"/>
        <v>T2 - Dins Periode Legal</v>
      </c>
      <c r="N153" s="93" t="str">
        <f t="shared" si="22"/>
        <v>T2 - Import Total</v>
      </c>
      <c r="O153" s="110">
        <f t="shared" si="28"/>
        <v>0.35808891174378621</v>
      </c>
      <c r="P153" s="107">
        <f t="shared" si="26"/>
        <v>1</v>
      </c>
    </row>
    <row r="154" spans="3:16" x14ac:dyDescent="0.25">
      <c r="C154" s="137">
        <v>43616</v>
      </c>
      <c r="D154" s="135" t="s">
        <v>95</v>
      </c>
      <c r="E154" s="146">
        <v>3872.94</v>
      </c>
      <c r="F154" s="135" t="s">
        <v>1411</v>
      </c>
      <c r="G154" s="135">
        <f t="shared" si="24"/>
        <v>5</v>
      </c>
      <c r="H154" s="105" t="str">
        <f>IF($G154="","",VLOOKUP($G154,APR.FP!$AJ$8:$AL$19,2,FALSE))</f>
        <v>T2</v>
      </c>
      <c r="I154" s="145">
        <f>IF($G154="","",VLOOKUP($G154,APR.FP!$AJ$8:$AL$19,3,FALSE))</f>
        <v>43646</v>
      </c>
      <c r="J154" s="148">
        <f t="shared" si="27"/>
        <v>30</v>
      </c>
      <c r="K154" s="139">
        <f t="shared" si="25"/>
        <v>116188.2</v>
      </c>
      <c r="L154" s="93" t="str">
        <f t="shared" si="20"/>
        <v>Dins Periode Legal</v>
      </c>
      <c r="M154" s="93" t="str">
        <f t="shared" si="21"/>
        <v>T2 - Dins Periode Legal</v>
      </c>
      <c r="N154" s="93" t="str">
        <f t="shared" si="22"/>
        <v>T2 - Import Total</v>
      </c>
      <c r="O154" s="110">
        <f t="shared" si="28"/>
        <v>1.5061270727391964</v>
      </c>
      <c r="P154" s="107">
        <f t="shared" si="26"/>
        <v>1</v>
      </c>
    </row>
    <row r="155" spans="3:16" x14ac:dyDescent="0.25">
      <c r="C155" s="137">
        <v>43616</v>
      </c>
      <c r="D155" s="135" t="s">
        <v>27</v>
      </c>
      <c r="E155" s="146">
        <v>993.38</v>
      </c>
      <c r="F155" s="135" t="s">
        <v>1412</v>
      </c>
      <c r="G155" s="135">
        <f t="shared" si="24"/>
        <v>5</v>
      </c>
      <c r="H155" s="105" t="str">
        <f>IF($G155="","",VLOOKUP($G155,APR.FP!$AJ$8:$AL$19,2,FALSE))</f>
        <v>T2</v>
      </c>
      <c r="I155" s="145">
        <f>IF($G155="","",VLOOKUP($G155,APR.FP!$AJ$8:$AL$19,3,FALSE))</f>
        <v>43646</v>
      </c>
      <c r="J155" s="148">
        <f t="shared" si="27"/>
        <v>30</v>
      </c>
      <c r="K155" s="139">
        <f t="shared" si="25"/>
        <v>29801.4</v>
      </c>
      <c r="L155" s="93" t="str">
        <f t="shared" si="20"/>
        <v>Dins Periode Legal</v>
      </c>
      <c r="M155" s="93" t="str">
        <f t="shared" si="21"/>
        <v>T2 - Dins Periode Legal</v>
      </c>
      <c r="N155" s="93" t="str">
        <f t="shared" si="22"/>
        <v>T2 - Import Total</v>
      </c>
      <c r="O155" s="110">
        <f t="shared" si="28"/>
        <v>0.38631027372426707</v>
      </c>
      <c r="P155" s="107">
        <f t="shared" si="26"/>
        <v>1</v>
      </c>
    </row>
    <row r="156" spans="3:16" x14ac:dyDescent="0.25">
      <c r="C156" s="137">
        <v>43616</v>
      </c>
      <c r="D156" s="135" t="s">
        <v>43</v>
      </c>
      <c r="E156" s="146">
        <v>840.65</v>
      </c>
      <c r="F156" s="135" t="s">
        <v>1413</v>
      </c>
      <c r="G156" s="135">
        <f t="shared" si="24"/>
        <v>5</v>
      </c>
      <c r="H156" s="105" t="str">
        <f>IF($G156="","",VLOOKUP($G156,APR.FP!$AJ$8:$AL$19,2,FALSE))</f>
        <v>T2</v>
      </c>
      <c r="I156" s="145">
        <f>IF($G156="","",VLOOKUP($G156,APR.FP!$AJ$8:$AL$19,3,FALSE))</f>
        <v>43646</v>
      </c>
      <c r="J156" s="148">
        <f t="shared" si="27"/>
        <v>30</v>
      </c>
      <c r="K156" s="139">
        <f t="shared" si="25"/>
        <v>25219.5</v>
      </c>
      <c r="L156" s="93" t="str">
        <f t="shared" si="20"/>
        <v>Dins Periode Legal</v>
      </c>
      <c r="M156" s="93" t="str">
        <f t="shared" si="21"/>
        <v>T2 - Dins Periode Legal</v>
      </c>
      <c r="N156" s="93" t="str">
        <f t="shared" si="22"/>
        <v>T2 - Import Total</v>
      </c>
      <c r="O156" s="110">
        <f t="shared" si="28"/>
        <v>0.32691591496336259</v>
      </c>
      <c r="P156" s="107">
        <f t="shared" si="26"/>
        <v>1</v>
      </c>
    </row>
    <row r="157" spans="3:16" x14ac:dyDescent="0.25">
      <c r="C157" s="137">
        <v>43616</v>
      </c>
      <c r="D157" s="135" t="s">
        <v>47</v>
      </c>
      <c r="E157" s="146">
        <v>398.96</v>
      </c>
      <c r="F157" s="135" t="s">
        <v>1414</v>
      </c>
      <c r="G157" s="135">
        <f t="shared" si="24"/>
        <v>5</v>
      </c>
      <c r="H157" s="105" t="str">
        <f>IF($G157="","",VLOOKUP($G157,APR.FP!$AJ$8:$AL$19,2,FALSE))</f>
        <v>T2</v>
      </c>
      <c r="I157" s="145">
        <f>IF($G157="","",VLOOKUP($G157,APR.FP!$AJ$8:$AL$19,3,FALSE))</f>
        <v>43646</v>
      </c>
      <c r="J157" s="148">
        <f t="shared" si="27"/>
        <v>30</v>
      </c>
      <c r="K157" s="139">
        <f t="shared" si="25"/>
        <v>11968.8</v>
      </c>
      <c r="L157" s="93" t="str">
        <f t="shared" si="20"/>
        <v>Dins Periode Legal</v>
      </c>
      <c r="M157" s="93" t="str">
        <f t="shared" si="21"/>
        <v>T2 - Dins Periode Legal</v>
      </c>
      <c r="N157" s="93" t="str">
        <f t="shared" si="22"/>
        <v>T2 - Import Total</v>
      </c>
      <c r="O157" s="110">
        <f t="shared" si="28"/>
        <v>0.1551494360718291</v>
      </c>
      <c r="P157" s="107">
        <f t="shared" si="26"/>
        <v>1</v>
      </c>
    </row>
    <row r="158" spans="3:16" x14ac:dyDescent="0.25">
      <c r="C158" s="137">
        <v>43616</v>
      </c>
      <c r="D158" s="135" t="s">
        <v>23</v>
      </c>
      <c r="E158" s="146">
        <v>125.94</v>
      </c>
      <c r="F158" s="135" t="s">
        <v>1415</v>
      </c>
      <c r="G158" s="135">
        <f t="shared" si="24"/>
        <v>5</v>
      </c>
      <c r="H158" s="105" t="str">
        <f>IF($G158="","",VLOOKUP($G158,APR.FP!$AJ$8:$AL$19,2,FALSE))</f>
        <v>T2</v>
      </c>
      <c r="I158" s="145">
        <f>IF($G158="","",VLOOKUP($G158,APR.FP!$AJ$8:$AL$19,3,FALSE))</f>
        <v>43646</v>
      </c>
      <c r="J158" s="148">
        <f t="shared" si="27"/>
        <v>30</v>
      </c>
      <c r="K158" s="139">
        <f t="shared" si="25"/>
        <v>3778.2</v>
      </c>
      <c r="L158" s="93" t="str">
        <f t="shared" si="20"/>
        <v>Dins Periode Legal</v>
      </c>
      <c r="M158" s="93" t="str">
        <f t="shared" si="21"/>
        <v>T2 - Dins Periode Legal</v>
      </c>
      <c r="N158" s="93" t="str">
        <f t="shared" si="22"/>
        <v>T2 - Import Total</v>
      </c>
      <c r="O158" s="110">
        <f t="shared" si="28"/>
        <v>4.8976137905770392E-2</v>
      </c>
      <c r="P158" s="107">
        <f t="shared" si="26"/>
        <v>1</v>
      </c>
    </row>
    <row r="159" spans="3:16" x14ac:dyDescent="0.25">
      <c r="C159" s="137">
        <v>43616</v>
      </c>
      <c r="D159" s="135" t="s">
        <v>117</v>
      </c>
      <c r="E159" s="146">
        <v>240.8</v>
      </c>
      <c r="F159" s="135" t="s">
        <v>1416</v>
      </c>
      <c r="G159" s="135">
        <f t="shared" si="24"/>
        <v>5</v>
      </c>
      <c r="H159" s="105" t="str">
        <f>IF($G159="","",VLOOKUP($G159,APR.FP!$AJ$8:$AL$19,2,FALSE))</f>
        <v>T2</v>
      </c>
      <c r="I159" s="145">
        <f>IF($G159="","",VLOOKUP($G159,APR.FP!$AJ$8:$AL$19,3,FALSE))</f>
        <v>43646</v>
      </c>
      <c r="J159" s="148">
        <f t="shared" si="27"/>
        <v>30</v>
      </c>
      <c r="K159" s="139">
        <f t="shared" si="25"/>
        <v>7224</v>
      </c>
      <c r="L159" s="93" t="str">
        <f t="shared" si="20"/>
        <v>Dins Periode Legal</v>
      </c>
      <c r="M159" s="93" t="str">
        <f t="shared" si="21"/>
        <v>T2 - Dins Periode Legal</v>
      </c>
      <c r="N159" s="93" t="str">
        <f t="shared" si="22"/>
        <v>T2 - Import Total</v>
      </c>
      <c r="O159" s="110">
        <f t="shared" si="28"/>
        <v>9.364343344219081E-2</v>
      </c>
      <c r="P159" s="107">
        <f t="shared" si="26"/>
        <v>1</v>
      </c>
    </row>
    <row r="160" spans="3:16" x14ac:dyDescent="0.25">
      <c r="C160" s="137">
        <v>43616</v>
      </c>
      <c r="D160" s="135" t="s">
        <v>142</v>
      </c>
      <c r="E160" s="146">
        <v>15.58</v>
      </c>
      <c r="F160" s="135" t="s">
        <v>1417</v>
      </c>
      <c r="G160" s="135">
        <f t="shared" si="24"/>
        <v>5</v>
      </c>
      <c r="H160" s="105" t="str">
        <f>IF($G160="","",VLOOKUP($G160,APR.FP!$AJ$8:$AL$19,2,FALSE))</f>
        <v>T2</v>
      </c>
      <c r="I160" s="145">
        <f>IF($G160="","",VLOOKUP($G160,APR.FP!$AJ$8:$AL$19,3,FALSE))</f>
        <v>43646</v>
      </c>
      <c r="J160" s="148">
        <f t="shared" si="27"/>
        <v>30</v>
      </c>
      <c r="K160" s="139">
        <f t="shared" si="25"/>
        <v>467.4</v>
      </c>
      <c r="L160" s="93" t="str">
        <f t="shared" si="20"/>
        <v>Dins Periode Legal</v>
      </c>
      <c r="M160" s="93" t="str">
        <f t="shared" si="21"/>
        <v>T2 - Dins Periode Legal</v>
      </c>
      <c r="N160" s="93" t="str">
        <f t="shared" si="22"/>
        <v>T2 - Import Total</v>
      </c>
      <c r="O160" s="110">
        <f t="shared" si="28"/>
        <v>6.0588234760354364E-3</v>
      </c>
      <c r="P160" s="107">
        <f t="shared" si="26"/>
        <v>1</v>
      </c>
    </row>
    <row r="161" spans="3:16" x14ac:dyDescent="0.25">
      <c r="C161" s="137">
        <v>43616</v>
      </c>
      <c r="D161" s="135" t="s">
        <v>142</v>
      </c>
      <c r="E161" s="146">
        <v>15.58</v>
      </c>
      <c r="F161" s="135" t="s">
        <v>1424</v>
      </c>
      <c r="G161" s="135">
        <f t="shared" si="24"/>
        <v>5</v>
      </c>
      <c r="H161" s="105" t="str">
        <f>IF($G161="","",VLOOKUP($G161,APR.FP!$AJ$8:$AL$19,2,FALSE))</f>
        <v>T2</v>
      </c>
      <c r="I161" s="145">
        <f>IF($G161="","",VLOOKUP($G161,APR.FP!$AJ$8:$AL$19,3,FALSE))</f>
        <v>43646</v>
      </c>
      <c r="J161" s="148">
        <f t="shared" si="27"/>
        <v>30</v>
      </c>
      <c r="K161" s="139">
        <f t="shared" si="25"/>
        <v>467.4</v>
      </c>
      <c r="L161" s="93" t="str">
        <f t="shared" si="20"/>
        <v>Dins Periode Legal</v>
      </c>
      <c r="M161" s="93" t="str">
        <f t="shared" si="21"/>
        <v>T2 - Dins Periode Legal</v>
      </c>
      <c r="N161" s="93" t="str">
        <f t="shared" si="22"/>
        <v>T2 - Import Total</v>
      </c>
      <c r="O161" s="110">
        <f t="shared" si="28"/>
        <v>6.0588234760354364E-3</v>
      </c>
      <c r="P161" s="107">
        <f t="shared" si="26"/>
        <v>1</v>
      </c>
    </row>
    <row r="162" spans="3:16" x14ac:dyDescent="0.25">
      <c r="C162" s="137">
        <v>43631</v>
      </c>
      <c r="D162" s="135" t="s">
        <v>16</v>
      </c>
      <c r="E162" s="146">
        <v>112.55</v>
      </c>
      <c r="F162" s="135" t="s">
        <v>1395</v>
      </c>
      <c r="G162" s="135">
        <f t="shared" si="24"/>
        <v>6</v>
      </c>
      <c r="H162" s="105" t="str">
        <f>IF($G162="","",VLOOKUP($G162,APR.FP!$AJ$8:$AL$19,2,FALSE))</f>
        <v>T2</v>
      </c>
      <c r="I162" s="145">
        <f>IF($G162="","",VLOOKUP($G162,APR.FP!$AJ$8:$AL$19,3,FALSE))</f>
        <v>43646</v>
      </c>
      <c r="J162" s="148">
        <f t="shared" si="27"/>
        <v>15</v>
      </c>
      <c r="K162" s="139">
        <f t="shared" si="25"/>
        <v>1688.25</v>
      </c>
      <c r="L162" s="93" t="str">
        <f t="shared" si="20"/>
        <v>Dins Periode Legal</v>
      </c>
      <c r="M162" s="93" t="str">
        <f t="shared" si="21"/>
        <v>T2 - Dins Periode Legal</v>
      </c>
      <c r="N162" s="93" t="str">
        <f t="shared" si="22"/>
        <v>T2 - Import Total</v>
      </c>
      <c r="O162" s="110">
        <f t="shared" si="28"/>
        <v>2.1884485950827606E-2</v>
      </c>
      <c r="P162" s="107">
        <f t="shared" si="26"/>
        <v>1</v>
      </c>
    </row>
    <row r="163" spans="3:16" x14ac:dyDescent="0.25">
      <c r="C163" s="137">
        <v>43641</v>
      </c>
      <c r="D163" s="135" t="s">
        <v>30</v>
      </c>
      <c r="E163" s="146">
        <v>953.48</v>
      </c>
      <c r="F163" s="135" t="s">
        <v>1390</v>
      </c>
      <c r="G163" s="135">
        <f t="shared" si="24"/>
        <v>6</v>
      </c>
      <c r="H163" s="105" t="str">
        <f>IF($G163="","",VLOOKUP($G163,APR.FP!$AJ$8:$AL$19,2,FALSE))</f>
        <v>T2</v>
      </c>
      <c r="I163" s="145">
        <f>IF($G163="","",VLOOKUP($G163,APR.FP!$AJ$8:$AL$19,3,FALSE))</f>
        <v>43646</v>
      </c>
      <c r="J163" s="148">
        <f t="shared" si="27"/>
        <v>5</v>
      </c>
      <c r="K163" s="139">
        <f t="shared" si="25"/>
        <v>4767.3999999999996</v>
      </c>
      <c r="L163" s="93" t="str">
        <f t="shared" si="20"/>
        <v>Dins Periode Legal</v>
      </c>
      <c r="M163" s="93" t="str">
        <f t="shared" si="21"/>
        <v>T2 - Dins Periode Legal</v>
      </c>
      <c r="N163" s="93" t="str">
        <f t="shared" si="22"/>
        <v>T2 - Import Total</v>
      </c>
      <c r="O163" s="110">
        <f t="shared" si="28"/>
        <v>6.1798962429720439E-2</v>
      </c>
      <c r="P163" s="107">
        <f t="shared" si="26"/>
        <v>1</v>
      </c>
    </row>
    <row r="164" spans="3:16" x14ac:dyDescent="0.25">
      <c r="C164" s="137">
        <v>43641</v>
      </c>
      <c r="D164" s="135" t="s">
        <v>30</v>
      </c>
      <c r="E164" s="146">
        <v>127.74</v>
      </c>
      <c r="F164" s="135" t="s">
        <v>1391</v>
      </c>
      <c r="G164" s="135">
        <f t="shared" si="24"/>
        <v>6</v>
      </c>
      <c r="H164" s="105" t="str">
        <f>IF($G164="","",VLOOKUP($G164,APR.FP!$AJ$8:$AL$19,2,FALSE))</f>
        <v>T2</v>
      </c>
      <c r="I164" s="145">
        <f>IF($G164="","",VLOOKUP($G164,APR.FP!$AJ$8:$AL$19,3,FALSE))</f>
        <v>43646</v>
      </c>
      <c r="J164" s="148">
        <f t="shared" si="27"/>
        <v>5</v>
      </c>
      <c r="K164" s="139">
        <f t="shared" si="25"/>
        <v>638.69999999999993</v>
      </c>
      <c r="L164" s="93" t="str">
        <f t="shared" si="20"/>
        <v>Dins Periode Legal</v>
      </c>
      <c r="M164" s="93" t="str">
        <f t="shared" si="21"/>
        <v>T2 - Dins Periode Legal</v>
      </c>
      <c r="N164" s="93" t="str">
        <f t="shared" si="22"/>
        <v>T2 - Import Total</v>
      </c>
      <c r="O164" s="110">
        <f t="shared" si="28"/>
        <v>8.2793550580740963E-3</v>
      </c>
      <c r="P164" s="107">
        <f t="shared" si="26"/>
        <v>1</v>
      </c>
    </row>
    <row r="165" spans="3:16" x14ac:dyDescent="0.25">
      <c r="C165" s="137">
        <v>43641</v>
      </c>
      <c r="D165" s="135" t="s">
        <v>31</v>
      </c>
      <c r="E165" s="146">
        <v>520.29999999999995</v>
      </c>
      <c r="F165" s="135" t="s">
        <v>1392</v>
      </c>
      <c r="G165" s="135">
        <f t="shared" si="24"/>
        <v>6</v>
      </c>
      <c r="H165" s="105" t="str">
        <f>IF($G165="","",VLOOKUP($G165,APR.FP!$AJ$8:$AL$19,2,FALSE))</f>
        <v>T2</v>
      </c>
      <c r="I165" s="145">
        <f>IF($G165="","",VLOOKUP($G165,APR.FP!$AJ$8:$AL$19,3,FALSE))</f>
        <v>43646</v>
      </c>
      <c r="J165" s="148">
        <f t="shared" si="27"/>
        <v>5</v>
      </c>
      <c r="K165" s="139">
        <f t="shared" si="25"/>
        <v>2601.5</v>
      </c>
      <c r="L165" s="93" t="str">
        <f t="shared" si="20"/>
        <v>Dins Periode Legal</v>
      </c>
      <c r="M165" s="93" t="str">
        <f t="shared" si="21"/>
        <v>T2 - Dins Periode Legal</v>
      </c>
      <c r="N165" s="93" t="str">
        <f t="shared" si="22"/>
        <v>T2 - Import Total</v>
      </c>
      <c r="O165" s="110">
        <f t="shared" si="28"/>
        <v>3.3722784066979428E-2</v>
      </c>
      <c r="P165" s="107">
        <f t="shared" si="26"/>
        <v>1</v>
      </c>
    </row>
    <row r="166" spans="3:16" x14ac:dyDescent="0.25">
      <c r="C166" s="137">
        <v>43641</v>
      </c>
      <c r="D166" s="135" t="s">
        <v>1393</v>
      </c>
      <c r="E166" s="146">
        <v>920.81</v>
      </c>
      <c r="F166" s="135" t="s">
        <v>1394</v>
      </c>
      <c r="G166" s="135">
        <f t="shared" si="24"/>
        <v>6</v>
      </c>
      <c r="H166" s="105" t="str">
        <f>IF($G166="","",VLOOKUP($G166,APR.FP!$AJ$8:$AL$19,2,FALSE))</f>
        <v>T2</v>
      </c>
      <c r="I166" s="145">
        <f>IF($G166="","",VLOOKUP($G166,APR.FP!$AJ$8:$AL$19,3,FALSE))</f>
        <v>43646</v>
      </c>
      <c r="J166" s="148">
        <f t="shared" si="27"/>
        <v>5</v>
      </c>
      <c r="K166" s="139">
        <f t="shared" si="25"/>
        <v>4604.0499999999993</v>
      </c>
      <c r="L166" s="93" t="str">
        <f t="shared" si="20"/>
        <v>Dins Periode Legal</v>
      </c>
      <c r="M166" s="93" t="str">
        <f t="shared" si="21"/>
        <v>T2 - Dins Periode Legal</v>
      </c>
      <c r="N166" s="93" t="str">
        <f t="shared" si="22"/>
        <v>T2 - Import Total</v>
      </c>
      <c r="O166" s="110">
        <f t="shared" si="28"/>
        <v>5.9681485290631039E-2</v>
      </c>
      <c r="P166" s="107">
        <f t="shared" si="26"/>
        <v>1</v>
      </c>
    </row>
    <row r="167" spans="3:16" x14ac:dyDescent="0.25">
      <c r="C167" s="137">
        <v>43642</v>
      </c>
      <c r="D167" s="135" t="s">
        <v>1050</v>
      </c>
      <c r="E167" s="146">
        <v>202.31</v>
      </c>
      <c r="F167" s="135" t="s">
        <v>1387</v>
      </c>
      <c r="G167" s="135">
        <f t="shared" si="24"/>
        <v>6</v>
      </c>
      <c r="H167" s="105" t="str">
        <f>IF($G167="","",VLOOKUP($G167,APR.FP!$AJ$8:$AL$19,2,FALSE))</f>
        <v>T2</v>
      </c>
      <c r="I167" s="145">
        <f>IF($G167="","",VLOOKUP($G167,APR.FP!$AJ$8:$AL$19,3,FALSE))</f>
        <v>43646</v>
      </c>
      <c r="J167" s="148">
        <f t="shared" si="27"/>
        <v>4</v>
      </c>
      <c r="K167" s="139">
        <f t="shared" si="25"/>
        <v>809.24</v>
      </c>
      <c r="L167" s="93" t="str">
        <f t="shared" si="20"/>
        <v>Dins Periode Legal</v>
      </c>
      <c r="M167" s="93" t="str">
        <f t="shared" si="21"/>
        <v>T2 - Dins Periode Legal</v>
      </c>
      <c r="N167" s="93" t="str">
        <f t="shared" si="22"/>
        <v>T2 - Import Total</v>
      </c>
      <c r="O167" s="110">
        <f t="shared" si="28"/>
        <v>1.0490034894623268E-2</v>
      </c>
      <c r="P167" s="107">
        <f t="shared" si="26"/>
        <v>1</v>
      </c>
    </row>
    <row r="168" spans="3:16" x14ac:dyDescent="0.25">
      <c r="C168" s="137">
        <v>43642</v>
      </c>
      <c r="D168" s="135" t="s">
        <v>1388</v>
      </c>
      <c r="E168" s="146">
        <v>1742.4</v>
      </c>
      <c r="F168" s="135" t="s">
        <v>1389</v>
      </c>
      <c r="G168" s="135">
        <f t="shared" si="24"/>
        <v>6</v>
      </c>
      <c r="H168" s="105" t="str">
        <f>IF($G168="","",VLOOKUP($G168,APR.FP!$AJ$8:$AL$19,2,FALSE))</f>
        <v>T2</v>
      </c>
      <c r="I168" s="145">
        <f>IF($G168="","",VLOOKUP($G168,APR.FP!$AJ$8:$AL$19,3,FALSE))</f>
        <v>43646</v>
      </c>
      <c r="J168" s="148">
        <f t="shared" si="27"/>
        <v>4</v>
      </c>
      <c r="K168" s="139">
        <f t="shared" si="25"/>
        <v>6969.6</v>
      </c>
      <c r="L168" s="93" t="str">
        <f t="shared" si="20"/>
        <v>Dins Periode Legal</v>
      </c>
      <c r="M168" s="93" t="str">
        <f t="shared" si="21"/>
        <v>T2 - Dins Periode Legal</v>
      </c>
      <c r="N168" s="93" t="str">
        <f t="shared" si="22"/>
        <v>T2 - Import Total</v>
      </c>
      <c r="O168" s="110">
        <f t="shared" si="28"/>
        <v>9.0345691267814665E-2</v>
      </c>
      <c r="P168" s="107">
        <f t="shared" si="26"/>
        <v>1</v>
      </c>
    </row>
    <row r="169" spans="3:16" x14ac:dyDescent="0.25">
      <c r="C169" s="137">
        <v>43644</v>
      </c>
      <c r="D169" s="135" t="s">
        <v>95</v>
      </c>
      <c r="E169" s="146">
        <v>590.42999999999995</v>
      </c>
      <c r="F169" s="135" t="s">
        <v>1378</v>
      </c>
      <c r="G169" s="135">
        <f t="shared" si="24"/>
        <v>6</v>
      </c>
      <c r="H169" s="105" t="str">
        <f>IF($G169="","",VLOOKUP($G169,APR.FP!$AJ$8:$AL$19,2,FALSE))</f>
        <v>T2</v>
      </c>
      <c r="I169" s="145">
        <f>IF($G169="","",VLOOKUP($G169,APR.FP!$AJ$8:$AL$19,3,FALSE))</f>
        <v>43646</v>
      </c>
      <c r="J169" s="148">
        <f t="shared" si="27"/>
        <v>2</v>
      </c>
      <c r="K169" s="139">
        <f t="shared" si="25"/>
        <v>1180.8599999999999</v>
      </c>
      <c r="L169" s="93" t="str">
        <f t="shared" si="20"/>
        <v>Dins Periode Legal</v>
      </c>
      <c r="M169" s="93" t="str">
        <f t="shared" si="21"/>
        <v>T2 - Dins Periode Legal</v>
      </c>
      <c r="N169" s="93" t="str">
        <f t="shared" si="22"/>
        <v>T2 - Import Total</v>
      </c>
      <c r="O169" s="110">
        <f t="shared" si="28"/>
        <v>1.5307279182522901E-2</v>
      </c>
      <c r="P169" s="107">
        <f t="shared" si="26"/>
        <v>1</v>
      </c>
    </row>
    <row r="170" spans="3:16" x14ac:dyDescent="0.25">
      <c r="C170" s="137">
        <v>43644</v>
      </c>
      <c r="D170" s="135" t="s">
        <v>1379</v>
      </c>
      <c r="E170" s="146">
        <v>62.66</v>
      </c>
      <c r="F170" s="135" t="s">
        <v>1380</v>
      </c>
      <c r="G170" s="135">
        <f t="shared" si="24"/>
        <v>6</v>
      </c>
      <c r="H170" s="105" t="str">
        <f>IF($G170="","",VLOOKUP($G170,APR.FP!$AJ$8:$AL$19,2,FALSE))</f>
        <v>T2</v>
      </c>
      <c r="I170" s="145">
        <f>IF($G170="","",VLOOKUP($G170,APR.FP!$AJ$8:$AL$19,3,FALSE))</f>
        <v>43646</v>
      </c>
      <c r="J170" s="148">
        <f t="shared" si="27"/>
        <v>2</v>
      </c>
      <c r="K170" s="139">
        <f t="shared" si="25"/>
        <v>125.32</v>
      </c>
      <c r="L170" s="93" t="str">
        <f t="shared" si="20"/>
        <v>Dins Periode Legal</v>
      </c>
      <c r="M170" s="93" t="str">
        <f t="shared" si="21"/>
        <v>T2 - Dins Periode Legal</v>
      </c>
      <c r="N170" s="93" t="str">
        <f t="shared" si="22"/>
        <v>T2 - Import Total</v>
      </c>
      <c r="O170" s="110">
        <f t="shared" si="28"/>
        <v>1.6245009799246057E-3</v>
      </c>
      <c r="P170" s="107">
        <f t="shared" si="26"/>
        <v>1</v>
      </c>
    </row>
    <row r="171" spans="3:16" x14ac:dyDescent="0.25">
      <c r="C171" s="137">
        <v>43644</v>
      </c>
      <c r="D171" s="135" t="s">
        <v>96</v>
      </c>
      <c r="E171" s="146">
        <v>2778.61</v>
      </c>
      <c r="F171" s="135" t="s">
        <v>1381</v>
      </c>
      <c r="G171" s="135">
        <f t="shared" si="24"/>
        <v>6</v>
      </c>
      <c r="H171" s="105" t="str">
        <f>IF($G171="","",VLOOKUP($G171,APR.FP!$AJ$8:$AL$19,2,FALSE))</f>
        <v>T2</v>
      </c>
      <c r="I171" s="145">
        <f>IF($G171="","",VLOOKUP($G171,APR.FP!$AJ$8:$AL$19,3,FALSE))</f>
        <v>43646</v>
      </c>
      <c r="J171" s="148">
        <f t="shared" si="27"/>
        <v>2</v>
      </c>
      <c r="K171" s="139">
        <f t="shared" si="25"/>
        <v>5557.22</v>
      </c>
      <c r="L171" s="93" t="str">
        <f t="shared" si="20"/>
        <v>Dins Periode Legal</v>
      </c>
      <c r="M171" s="93" t="str">
        <f t="shared" si="21"/>
        <v>T2 - Dins Periode Legal</v>
      </c>
      <c r="N171" s="93" t="str">
        <f t="shared" si="22"/>
        <v>T2 - Import Total</v>
      </c>
      <c r="O171" s="110">
        <f t="shared" si="28"/>
        <v>7.2037259301441267E-2</v>
      </c>
      <c r="P171" s="107">
        <f t="shared" si="26"/>
        <v>1</v>
      </c>
    </row>
    <row r="172" spans="3:16" x14ac:dyDescent="0.25">
      <c r="C172" s="137">
        <v>43644</v>
      </c>
      <c r="D172" s="135" t="s">
        <v>1382</v>
      </c>
      <c r="E172" s="146">
        <v>78.48</v>
      </c>
      <c r="F172" s="135" t="s">
        <v>1383</v>
      </c>
      <c r="G172" s="135">
        <f t="shared" si="24"/>
        <v>6</v>
      </c>
      <c r="H172" s="105" t="str">
        <f>IF($G172="","",VLOOKUP($G172,APR.FP!$AJ$8:$AL$19,2,FALSE))</f>
        <v>T2</v>
      </c>
      <c r="I172" s="145">
        <f>IF($G172="","",VLOOKUP($G172,APR.FP!$AJ$8:$AL$19,3,FALSE))</f>
        <v>43646</v>
      </c>
      <c r="J172" s="148">
        <f t="shared" si="27"/>
        <v>2</v>
      </c>
      <c r="K172" s="139">
        <f t="shared" si="25"/>
        <v>156.96</v>
      </c>
      <c r="L172" s="93" t="str">
        <f t="shared" si="20"/>
        <v>Dins Periode Legal</v>
      </c>
      <c r="M172" s="93" t="str">
        <f t="shared" si="21"/>
        <v>T2 - Dins Periode Legal</v>
      </c>
      <c r="N172" s="93" t="str">
        <f t="shared" si="22"/>
        <v>T2 - Import Total</v>
      </c>
      <c r="O172" s="110">
        <f t="shared" si="28"/>
        <v>2.0346447000396278E-3</v>
      </c>
      <c r="P172" s="107">
        <f t="shared" si="26"/>
        <v>1</v>
      </c>
    </row>
    <row r="173" spans="3:16" x14ac:dyDescent="0.25">
      <c r="C173" s="137">
        <v>43644</v>
      </c>
      <c r="D173" s="135" t="s">
        <v>1384</v>
      </c>
      <c r="E173" s="146">
        <v>535.73</v>
      </c>
      <c r="F173" s="135" t="s">
        <v>1385</v>
      </c>
      <c r="G173" s="135">
        <f t="shared" si="24"/>
        <v>6</v>
      </c>
      <c r="H173" s="105" t="str">
        <f>IF($G173="","",VLOOKUP($G173,APR.FP!$AJ$8:$AL$19,2,FALSE))</f>
        <v>T2</v>
      </c>
      <c r="I173" s="145">
        <f>IF($G173="","",VLOOKUP($G173,APR.FP!$AJ$8:$AL$19,3,FALSE))</f>
        <v>43646</v>
      </c>
      <c r="J173" s="148">
        <f t="shared" si="27"/>
        <v>2</v>
      </c>
      <c r="K173" s="139">
        <f t="shared" si="25"/>
        <v>1071.46</v>
      </c>
      <c r="L173" s="93" t="str">
        <f t="shared" si="20"/>
        <v>Dins Periode Legal</v>
      </c>
      <c r="M173" s="93" t="str">
        <f t="shared" si="21"/>
        <v>T2 - Dins Periode Legal</v>
      </c>
      <c r="N173" s="93" t="str">
        <f t="shared" si="22"/>
        <v>T2 - Import Total</v>
      </c>
      <c r="O173" s="110">
        <f t="shared" si="28"/>
        <v>1.3889146344957056E-2</v>
      </c>
      <c r="P173" s="107">
        <f t="shared" si="26"/>
        <v>1</v>
      </c>
    </row>
    <row r="174" spans="3:16" x14ac:dyDescent="0.25">
      <c r="C174" s="137">
        <v>43644</v>
      </c>
      <c r="D174" s="135" t="s">
        <v>856</v>
      </c>
      <c r="E174" s="146">
        <v>62.92</v>
      </c>
      <c r="F174" s="135" t="s">
        <v>1386</v>
      </c>
      <c r="G174" s="135">
        <f t="shared" si="24"/>
        <v>6</v>
      </c>
      <c r="H174" s="105" t="str">
        <f>IF($G174="","",VLOOKUP($G174,APR.FP!$AJ$8:$AL$19,2,FALSE))</f>
        <v>T2</v>
      </c>
      <c r="I174" s="145">
        <f>IF($G174="","",VLOOKUP($G174,APR.FP!$AJ$8:$AL$19,3,FALSE))</f>
        <v>43646</v>
      </c>
      <c r="J174" s="148">
        <f t="shared" si="27"/>
        <v>2</v>
      </c>
      <c r="K174" s="139">
        <f t="shared" si="25"/>
        <v>125.84</v>
      </c>
      <c r="L174" s="93" t="str">
        <f t="shared" si="20"/>
        <v>Dins Periode Legal</v>
      </c>
      <c r="M174" s="93" t="str">
        <f t="shared" si="21"/>
        <v>T2 - Dins Periode Legal</v>
      </c>
      <c r="N174" s="93" t="str">
        <f t="shared" si="22"/>
        <v>T2 - Import Total</v>
      </c>
      <c r="O174" s="110">
        <f t="shared" si="28"/>
        <v>1.631241647891098E-3</v>
      </c>
      <c r="P174" s="107">
        <f t="shared" si="26"/>
        <v>1</v>
      </c>
    </row>
    <row r="175" spans="3:16" x14ac:dyDescent="0.25">
      <c r="C175" s="137">
        <v>43645</v>
      </c>
      <c r="D175" s="135" t="s">
        <v>20</v>
      </c>
      <c r="E175" s="146">
        <v>1036.72</v>
      </c>
      <c r="F175" s="135" t="s">
        <v>1377</v>
      </c>
      <c r="G175" s="135">
        <f t="shared" si="24"/>
        <v>6</v>
      </c>
      <c r="H175" s="105" t="str">
        <f>IF($G175="","",VLOOKUP($G175,APR.FP!$AJ$8:$AL$19,2,FALSE))</f>
        <v>T2</v>
      </c>
      <c r="I175" s="145">
        <f>IF($G175="","",VLOOKUP($G175,APR.FP!$AJ$8:$AL$19,3,FALSE))</f>
        <v>43646</v>
      </c>
      <c r="J175" s="148">
        <f t="shared" si="27"/>
        <v>1</v>
      </c>
      <c r="K175" s="139">
        <f t="shared" si="25"/>
        <v>1036.72</v>
      </c>
      <c r="L175" s="93" t="str">
        <f t="shared" ref="L175:L238" si="29">IF(J175&lt;=30,"Dins Periode Legal","Fora Periode Legal")</f>
        <v>Dins Periode Legal</v>
      </c>
      <c r="M175" s="93" t="str">
        <f t="shared" ref="M175:M238" si="30">CONCATENATE($H175," - ",L175)</f>
        <v>T2 - Dins Periode Legal</v>
      </c>
      <c r="N175" s="93" t="str">
        <f t="shared" ref="N175:N238" si="31">CONCATENATE($H175," - Import Total")</f>
        <v>T2 - Import Total</v>
      </c>
      <c r="O175" s="110">
        <f t="shared" si="28"/>
        <v>1.3438817873503331E-2</v>
      </c>
      <c r="P175" s="107">
        <f t="shared" si="26"/>
        <v>1</v>
      </c>
    </row>
    <row r="176" spans="3:16" x14ac:dyDescent="0.25">
      <c r="C176" s="137">
        <v>43646</v>
      </c>
      <c r="D176" s="143" t="s">
        <v>17</v>
      </c>
      <c r="E176" s="146">
        <v>1471.54</v>
      </c>
      <c r="F176" s="135" t="s">
        <v>1350</v>
      </c>
      <c r="G176" s="135">
        <f t="shared" si="24"/>
        <v>6</v>
      </c>
      <c r="H176" s="105" t="str">
        <f>IF($G176="","",VLOOKUP($G176,APR.FP!$AJ$8:$AL$19,2,FALSE))</f>
        <v>T2</v>
      </c>
      <c r="I176" s="145">
        <f>IF($G176="","",VLOOKUP($G176,APR.FP!$AJ$8:$AL$19,3,FALSE))</f>
        <v>43646</v>
      </c>
      <c r="J176" s="148">
        <f t="shared" si="27"/>
        <v>0</v>
      </c>
      <c r="K176" s="139">
        <f t="shared" si="25"/>
        <v>0</v>
      </c>
      <c r="L176" s="93" t="str">
        <f t="shared" si="29"/>
        <v>Dins Periode Legal</v>
      </c>
      <c r="M176" s="93" t="str">
        <f t="shared" si="30"/>
        <v>T2 - Dins Periode Legal</v>
      </c>
      <c r="N176" s="93" t="str">
        <f t="shared" si="31"/>
        <v>T2 - Import Total</v>
      </c>
      <c r="O176" s="110">
        <f t="shared" si="28"/>
        <v>0</v>
      </c>
      <c r="P176" s="107">
        <f t="shared" si="26"/>
        <v>1</v>
      </c>
    </row>
    <row r="177" spans="3:16" x14ac:dyDescent="0.25">
      <c r="C177" s="137">
        <v>43646</v>
      </c>
      <c r="D177" s="135" t="s">
        <v>1351</v>
      </c>
      <c r="E177" s="146">
        <v>992.37</v>
      </c>
      <c r="F177" s="135" t="s">
        <v>1352</v>
      </c>
      <c r="G177" s="135">
        <f t="shared" si="24"/>
        <v>6</v>
      </c>
      <c r="H177" s="105" t="str">
        <f>IF($G177="","",VLOOKUP($G177,APR.FP!$AJ$8:$AL$19,2,FALSE))</f>
        <v>T2</v>
      </c>
      <c r="I177" s="145">
        <f>IF($G177="","",VLOOKUP($G177,APR.FP!$AJ$8:$AL$19,3,FALSE))</f>
        <v>43646</v>
      </c>
      <c r="J177" s="148">
        <f t="shared" si="27"/>
        <v>0</v>
      </c>
      <c r="K177" s="139">
        <f t="shared" si="25"/>
        <v>0</v>
      </c>
      <c r="L177" s="93" t="str">
        <f t="shared" si="29"/>
        <v>Dins Periode Legal</v>
      </c>
      <c r="M177" s="93" t="str">
        <f t="shared" si="30"/>
        <v>T2 - Dins Periode Legal</v>
      </c>
      <c r="N177" s="93" t="str">
        <f t="shared" si="31"/>
        <v>T2 - Import Total</v>
      </c>
      <c r="O177" s="110">
        <f t="shared" si="28"/>
        <v>0</v>
      </c>
      <c r="P177" s="107">
        <f t="shared" si="26"/>
        <v>1</v>
      </c>
    </row>
    <row r="178" spans="3:16" x14ac:dyDescent="0.25">
      <c r="C178" s="137">
        <v>43646</v>
      </c>
      <c r="D178" s="135" t="s">
        <v>1353</v>
      </c>
      <c r="E178" s="146">
        <v>627.58000000000004</v>
      </c>
      <c r="F178" s="135" t="s">
        <v>1354</v>
      </c>
      <c r="G178" s="135">
        <f t="shared" si="24"/>
        <v>6</v>
      </c>
      <c r="H178" s="105" t="str">
        <f>IF($G178="","",VLOOKUP($G178,APR.FP!$AJ$8:$AL$19,2,FALSE))</f>
        <v>T2</v>
      </c>
      <c r="I178" s="145">
        <f>IF($G178="","",VLOOKUP($G178,APR.FP!$AJ$8:$AL$19,3,FALSE))</f>
        <v>43646</v>
      </c>
      <c r="J178" s="148">
        <f t="shared" si="27"/>
        <v>0</v>
      </c>
      <c r="K178" s="139">
        <f t="shared" si="25"/>
        <v>0</v>
      </c>
      <c r="L178" s="93" t="str">
        <f t="shared" si="29"/>
        <v>Dins Periode Legal</v>
      </c>
      <c r="M178" s="93" t="str">
        <f t="shared" si="30"/>
        <v>T2 - Dins Periode Legal</v>
      </c>
      <c r="N178" s="93" t="str">
        <f t="shared" si="31"/>
        <v>T2 - Import Total</v>
      </c>
      <c r="O178" s="110">
        <f t="shared" si="28"/>
        <v>0</v>
      </c>
      <c r="P178" s="107">
        <f t="shared" si="26"/>
        <v>1</v>
      </c>
    </row>
    <row r="179" spans="3:16" x14ac:dyDescent="0.25">
      <c r="C179" s="137">
        <v>43646</v>
      </c>
      <c r="D179" s="142" t="s">
        <v>185</v>
      </c>
      <c r="E179" s="146">
        <v>780.67</v>
      </c>
      <c r="F179" s="135" t="s">
        <v>1355</v>
      </c>
      <c r="G179" s="135">
        <f t="shared" si="24"/>
        <v>6</v>
      </c>
      <c r="H179" s="105" t="str">
        <f>IF($G179="","",VLOOKUP($G179,APR.FP!$AJ$8:$AL$19,2,FALSE))</f>
        <v>T2</v>
      </c>
      <c r="I179" s="145">
        <f>IF($G179="","",VLOOKUP($G179,APR.FP!$AJ$8:$AL$19,3,FALSE))</f>
        <v>43646</v>
      </c>
      <c r="J179" s="148">
        <f t="shared" si="27"/>
        <v>0</v>
      </c>
      <c r="K179" s="139">
        <f t="shared" si="25"/>
        <v>0</v>
      </c>
      <c r="L179" s="93" t="str">
        <f t="shared" si="29"/>
        <v>Dins Periode Legal</v>
      </c>
      <c r="M179" s="93" t="str">
        <f t="shared" si="30"/>
        <v>T2 - Dins Periode Legal</v>
      </c>
      <c r="N179" s="93" t="str">
        <f t="shared" si="31"/>
        <v>T2 - Import Total</v>
      </c>
      <c r="O179" s="110">
        <f t="shared" si="28"/>
        <v>0</v>
      </c>
      <c r="P179" s="107">
        <f t="shared" si="26"/>
        <v>1</v>
      </c>
    </row>
    <row r="180" spans="3:16" x14ac:dyDescent="0.25">
      <c r="C180" s="137">
        <v>43646</v>
      </c>
      <c r="D180" s="135" t="s">
        <v>880</v>
      </c>
      <c r="E180" s="146">
        <v>520.05999999999995</v>
      </c>
      <c r="F180" s="135" t="s">
        <v>1356</v>
      </c>
      <c r="G180" s="135">
        <f t="shared" si="24"/>
        <v>6</v>
      </c>
      <c r="H180" s="105" t="str">
        <f>IF($G180="","",VLOOKUP($G180,APR.FP!$AJ$8:$AL$19,2,FALSE))</f>
        <v>T2</v>
      </c>
      <c r="I180" s="145">
        <f>IF($G180="","",VLOOKUP($G180,APR.FP!$AJ$8:$AL$19,3,FALSE))</f>
        <v>43646</v>
      </c>
      <c r="J180" s="148">
        <f t="shared" si="27"/>
        <v>0</v>
      </c>
      <c r="K180" s="139">
        <f t="shared" si="25"/>
        <v>0</v>
      </c>
      <c r="L180" s="93" t="str">
        <f t="shared" si="29"/>
        <v>Dins Periode Legal</v>
      </c>
      <c r="M180" s="93" t="str">
        <f t="shared" si="30"/>
        <v>T2 - Dins Periode Legal</v>
      </c>
      <c r="N180" s="93" t="str">
        <f t="shared" si="31"/>
        <v>T2 - Import Total</v>
      </c>
      <c r="O180" s="110">
        <f t="shared" si="28"/>
        <v>0</v>
      </c>
      <c r="P180" s="107">
        <f t="shared" si="26"/>
        <v>1</v>
      </c>
    </row>
    <row r="181" spans="3:16" x14ac:dyDescent="0.25">
      <c r="C181" s="137">
        <v>43646</v>
      </c>
      <c r="D181" s="135" t="s">
        <v>186</v>
      </c>
      <c r="E181" s="146">
        <v>528.53</v>
      </c>
      <c r="F181" s="135" t="s">
        <v>1357</v>
      </c>
      <c r="G181" s="135">
        <f t="shared" si="24"/>
        <v>6</v>
      </c>
      <c r="H181" s="105" t="str">
        <f>IF($G181="","",VLOOKUP($G181,APR.FP!$AJ$8:$AL$19,2,FALSE))</f>
        <v>T2</v>
      </c>
      <c r="I181" s="145">
        <f>IF($G181="","",VLOOKUP($G181,APR.FP!$AJ$8:$AL$19,3,FALSE))</f>
        <v>43646</v>
      </c>
      <c r="J181" s="148">
        <f t="shared" si="27"/>
        <v>0</v>
      </c>
      <c r="K181" s="139">
        <f t="shared" si="25"/>
        <v>0</v>
      </c>
      <c r="L181" s="93" t="str">
        <f t="shared" si="29"/>
        <v>Dins Periode Legal</v>
      </c>
      <c r="M181" s="93" t="str">
        <f t="shared" si="30"/>
        <v>T2 - Dins Periode Legal</v>
      </c>
      <c r="N181" s="93" t="str">
        <f t="shared" si="31"/>
        <v>T2 - Import Total</v>
      </c>
      <c r="O181" s="110">
        <f t="shared" si="28"/>
        <v>0</v>
      </c>
      <c r="P181" s="107">
        <f t="shared" si="26"/>
        <v>1</v>
      </c>
    </row>
    <row r="182" spans="3:16" x14ac:dyDescent="0.25">
      <c r="C182" s="137">
        <v>43646</v>
      </c>
      <c r="D182" s="135" t="s">
        <v>50</v>
      </c>
      <c r="E182" s="146">
        <v>641.29999999999995</v>
      </c>
      <c r="F182" s="135" t="s">
        <v>1358</v>
      </c>
      <c r="G182" s="135">
        <f t="shared" si="24"/>
        <v>6</v>
      </c>
      <c r="H182" s="105" t="str">
        <f>IF($G182="","",VLOOKUP($G182,APR.FP!$AJ$8:$AL$19,2,FALSE))</f>
        <v>T2</v>
      </c>
      <c r="I182" s="145">
        <f>IF($G182="","",VLOOKUP($G182,APR.FP!$AJ$8:$AL$19,3,FALSE))</f>
        <v>43646</v>
      </c>
      <c r="J182" s="148">
        <f t="shared" si="27"/>
        <v>0</v>
      </c>
      <c r="K182" s="139">
        <f t="shared" si="25"/>
        <v>0</v>
      </c>
      <c r="L182" s="93" t="str">
        <f t="shared" si="29"/>
        <v>Dins Periode Legal</v>
      </c>
      <c r="M182" s="93" t="str">
        <f t="shared" si="30"/>
        <v>T2 - Dins Periode Legal</v>
      </c>
      <c r="N182" s="93" t="str">
        <f t="shared" si="31"/>
        <v>T2 - Import Total</v>
      </c>
      <c r="O182" s="110">
        <f t="shared" si="28"/>
        <v>0</v>
      </c>
      <c r="P182" s="107">
        <f t="shared" si="26"/>
        <v>1</v>
      </c>
    </row>
    <row r="183" spans="3:16" x14ac:dyDescent="0.25">
      <c r="C183" s="137">
        <v>43646</v>
      </c>
      <c r="D183" s="142" t="s">
        <v>858</v>
      </c>
      <c r="E183" s="146">
        <v>34.56</v>
      </c>
      <c r="F183" s="135" t="s">
        <v>1359</v>
      </c>
      <c r="G183" s="135">
        <f t="shared" si="24"/>
        <v>6</v>
      </c>
      <c r="H183" s="105" t="str">
        <f>IF($G183="","",VLOOKUP($G183,APR.FP!$AJ$8:$AL$19,2,FALSE))</f>
        <v>T2</v>
      </c>
      <c r="I183" s="145">
        <f>IF($G183="","",VLOOKUP($G183,APR.FP!$AJ$8:$AL$19,3,FALSE))</f>
        <v>43646</v>
      </c>
      <c r="J183" s="148">
        <f t="shared" si="27"/>
        <v>0</v>
      </c>
      <c r="K183" s="139">
        <f t="shared" si="25"/>
        <v>0</v>
      </c>
      <c r="L183" s="93" t="str">
        <f t="shared" si="29"/>
        <v>Dins Periode Legal</v>
      </c>
      <c r="M183" s="93" t="str">
        <f t="shared" si="30"/>
        <v>T2 - Dins Periode Legal</v>
      </c>
      <c r="N183" s="93" t="str">
        <f t="shared" si="31"/>
        <v>T2 - Import Total</v>
      </c>
      <c r="O183" s="110">
        <f t="shared" si="28"/>
        <v>0</v>
      </c>
      <c r="P183" s="107">
        <f t="shared" si="26"/>
        <v>1</v>
      </c>
    </row>
    <row r="184" spans="3:16" x14ac:dyDescent="0.25">
      <c r="C184" s="137">
        <v>43646</v>
      </c>
      <c r="D184" s="135" t="s">
        <v>1360</v>
      </c>
      <c r="E184" s="146">
        <v>153.91</v>
      </c>
      <c r="F184" s="135" t="s">
        <v>1361</v>
      </c>
      <c r="G184" s="135">
        <f t="shared" si="24"/>
        <v>6</v>
      </c>
      <c r="H184" s="105" t="str">
        <f>IF($G184="","",VLOOKUP($G184,APR.FP!$AJ$8:$AL$19,2,FALSE))</f>
        <v>T2</v>
      </c>
      <c r="I184" s="145">
        <f>IF($G184="","",VLOOKUP($G184,APR.FP!$AJ$8:$AL$19,3,FALSE))</f>
        <v>43646</v>
      </c>
      <c r="J184" s="148">
        <f t="shared" si="27"/>
        <v>0</v>
      </c>
      <c r="K184" s="139">
        <f t="shared" si="25"/>
        <v>0</v>
      </c>
      <c r="L184" s="93" t="str">
        <f t="shared" si="29"/>
        <v>Dins Periode Legal</v>
      </c>
      <c r="M184" s="93" t="str">
        <f t="shared" si="30"/>
        <v>T2 - Dins Periode Legal</v>
      </c>
      <c r="N184" s="93" t="str">
        <f t="shared" si="31"/>
        <v>T2 - Import Total</v>
      </c>
      <c r="O184" s="110">
        <f t="shared" si="28"/>
        <v>0</v>
      </c>
      <c r="P184" s="107">
        <f t="shared" si="26"/>
        <v>1</v>
      </c>
    </row>
    <row r="185" spans="3:16" x14ac:dyDescent="0.25">
      <c r="C185" s="137">
        <v>43646</v>
      </c>
      <c r="D185" s="142" t="s">
        <v>18</v>
      </c>
      <c r="E185" s="146">
        <v>530</v>
      </c>
      <c r="F185" s="135" t="s">
        <v>1362</v>
      </c>
      <c r="G185" s="135">
        <f t="shared" si="24"/>
        <v>6</v>
      </c>
      <c r="H185" s="105" t="str">
        <f>IF($G185="","",VLOOKUP($G185,APR.FP!$AJ$8:$AL$19,2,FALSE))</f>
        <v>T2</v>
      </c>
      <c r="I185" s="145">
        <f>IF($G185="","",VLOOKUP($G185,APR.FP!$AJ$8:$AL$19,3,FALSE))</f>
        <v>43646</v>
      </c>
      <c r="J185" s="148">
        <f t="shared" si="27"/>
        <v>0</v>
      </c>
      <c r="K185" s="139">
        <f t="shared" si="25"/>
        <v>0</v>
      </c>
      <c r="L185" s="93" t="str">
        <f t="shared" si="29"/>
        <v>Dins Periode Legal</v>
      </c>
      <c r="M185" s="93" t="str">
        <f t="shared" si="30"/>
        <v>T2 - Dins Periode Legal</v>
      </c>
      <c r="N185" s="93" t="str">
        <f t="shared" si="31"/>
        <v>T2 - Import Total</v>
      </c>
      <c r="O185" s="110">
        <f t="shared" si="28"/>
        <v>0</v>
      </c>
      <c r="P185" s="107">
        <f t="shared" si="26"/>
        <v>1</v>
      </c>
    </row>
    <row r="186" spans="3:16" x14ac:dyDescent="0.25">
      <c r="C186" s="137">
        <v>43646</v>
      </c>
      <c r="D186" s="135" t="s">
        <v>19</v>
      </c>
      <c r="E186" s="146">
        <v>380.99</v>
      </c>
      <c r="F186" s="135" t="s">
        <v>1363</v>
      </c>
      <c r="G186" s="135">
        <f t="shared" si="24"/>
        <v>6</v>
      </c>
      <c r="H186" s="105" t="str">
        <f>IF($G186="","",VLOOKUP($G186,APR.FP!$AJ$8:$AL$19,2,FALSE))</f>
        <v>T2</v>
      </c>
      <c r="I186" s="145">
        <f>IF($G186="","",VLOOKUP($G186,APR.FP!$AJ$8:$AL$19,3,FALSE))</f>
        <v>43646</v>
      </c>
      <c r="J186" s="148">
        <f t="shared" si="27"/>
        <v>0</v>
      </c>
      <c r="K186" s="139">
        <f t="shared" si="25"/>
        <v>0</v>
      </c>
      <c r="L186" s="93" t="str">
        <f t="shared" si="29"/>
        <v>Dins Periode Legal</v>
      </c>
      <c r="M186" s="93" t="str">
        <f t="shared" si="30"/>
        <v>T2 - Dins Periode Legal</v>
      </c>
      <c r="N186" s="93" t="str">
        <f t="shared" si="31"/>
        <v>T2 - Import Total</v>
      </c>
      <c r="O186" s="110">
        <f t="shared" si="28"/>
        <v>0</v>
      </c>
      <c r="P186" s="107">
        <f t="shared" si="26"/>
        <v>1</v>
      </c>
    </row>
    <row r="187" spans="3:16" x14ac:dyDescent="0.25">
      <c r="C187" s="137">
        <v>43646</v>
      </c>
      <c r="D187" s="135" t="s">
        <v>47</v>
      </c>
      <c r="E187" s="146">
        <v>180.45</v>
      </c>
      <c r="F187" s="135" t="s">
        <v>1364</v>
      </c>
      <c r="G187" s="135">
        <f t="shared" si="24"/>
        <v>6</v>
      </c>
      <c r="H187" s="105" t="str">
        <f>IF($G187="","",VLOOKUP($G187,APR.FP!$AJ$8:$AL$19,2,FALSE))</f>
        <v>T2</v>
      </c>
      <c r="I187" s="145">
        <f>IF($G187="","",VLOOKUP($G187,APR.FP!$AJ$8:$AL$19,3,FALSE))</f>
        <v>43646</v>
      </c>
      <c r="J187" s="148">
        <f t="shared" si="27"/>
        <v>0</v>
      </c>
      <c r="K187" s="139">
        <f t="shared" si="25"/>
        <v>0</v>
      </c>
      <c r="L187" s="93" t="str">
        <f t="shared" si="29"/>
        <v>Dins Periode Legal</v>
      </c>
      <c r="M187" s="93" t="str">
        <f t="shared" si="30"/>
        <v>T2 - Dins Periode Legal</v>
      </c>
      <c r="N187" s="93" t="str">
        <f t="shared" si="31"/>
        <v>T2 - Import Total</v>
      </c>
      <c r="O187" s="110">
        <f t="shared" si="28"/>
        <v>0</v>
      </c>
      <c r="P187" s="107">
        <f t="shared" si="26"/>
        <v>1</v>
      </c>
    </row>
    <row r="188" spans="3:16" x14ac:dyDescent="0.25">
      <c r="C188" s="137">
        <v>43646</v>
      </c>
      <c r="D188" s="135" t="s">
        <v>168</v>
      </c>
      <c r="E188" s="146">
        <v>1074.43</v>
      </c>
      <c r="F188" s="135" t="s">
        <v>1365</v>
      </c>
      <c r="G188" s="135">
        <f t="shared" si="24"/>
        <v>6</v>
      </c>
      <c r="H188" s="105" t="str">
        <f>IF($G188="","",VLOOKUP($G188,APR.FP!$AJ$8:$AL$19,2,FALSE))</f>
        <v>T2</v>
      </c>
      <c r="I188" s="145">
        <f>IF($G188="","",VLOOKUP($G188,APR.FP!$AJ$8:$AL$19,3,FALSE))</f>
        <v>43646</v>
      </c>
      <c r="J188" s="148">
        <f t="shared" si="27"/>
        <v>0</v>
      </c>
      <c r="K188" s="139">
        <f t="shared" si="25"/>
        <v>0</v>
      </c>
      <c r="L188" s="93" t="str">
        <f t="shared" si="29"/>
        <v>Dins Periode Legal</v>
      </c>
      <c r="M188" s="93" t="str">
        <f t="shared" si="30"/>
        <v>T2 - Dins Periode Legal</v>
      </c>
      <c r="N188" s="93" t="str">
        <f t="shared" si="31"/>
        <v>T2 - Import Total</v>
      </c>
      <c r="O188" s="110">
        <f t="shared" si="28"/>
        <v>0</v>
      </c>
      <c r="P188" s="107">
        <f t="shared" si="26"/>
        <v>1</v>
      </c>
    </row>
    <row r="189" spans="3:16" x14ac:dyDescent="0.25">
      <c r="C189" s="137">
        <v>43646</v>
      </c>
      <c r="D189" s="135" t="s">
        <v>1366</v>
      </c>
      <c r="E189" s="146">
        <v>30.25</v>
      </c>
      <c r="F189" s="135" t="s">
        <v>1367</v>
      </c>
      <c r="G189" s="135">
        <f t="shared" ref="G189:G196" si="32">IF(MONTH(C189)="","",MONTH(C189))</f>
        <v>6</v>
      </c>
      <c r="H189" s="105" t="str">
        <f>IF($G189="","",VLOOKUP($G189,APR.FP!$AJ$8:$AL$19,2,FALSE))</f>
        <v>T2</v>
      </c>
      <c r="I189" s="145">
        <f>IF($G189="","",VLOOKUP($G189,APR.FP!$AJ$8:$AL$19,3,FALSE))</f>
        <v>43646</v>
      </c>
      <c r="J189" s="148">
        <f t="shared" si="27"/>
        <v>0</v>
      </c>
      <c r="K189" s="139">
        <f t="shared" ref="K189:K196" si="33">+E189*J189</f>
        <v>0</v>
      </c>
      <c r="L189" s="93" t="str">
        <f t="shared" si="29"/>
        <v>Dins Periode Legal</v>
      </c>
      <c r="M189" s="93" t="str">
        <f t="shared" si="30"/>
        <v>T2 - Dins Periode Legal</v>
      </c>
      <c r="N189" s="93" t="str">
        <f t="shared" si="31"/>
        <v>T2 - Import Total</v>
      </c>
      <c r="O189" s="110">
        <f t="shared" si="28"/>
        <v>0</v>
      </c>
      <c r="P189" s="107">
        <f t="shared" ref="P189:P196" si="34">IF(G189="",0,1)</f>
        <v>1</v>
      </c>
    </row>
    <row r="190" spans="3:16" x14ac:dyDescent="0.25">
      <c r="C190" s="137">
        <v>43646</v>
      </c>
      <c r="D190" s="142" t="s">
        <v>41</v>
      </c>
      <c r="E190" s="146">
        <v>907.5</v>
      </c>
      <c r="F190" s="135" t="s">
        <v>1368</v>
      </c>
      <c r="G190" s="135">
        <f t="shared" si="32"/>
        <v>6</v>
      </c>
      <c r="H190" s="105" t="str">
        <f>IF($G190="","",VLOOKUP($G190,APR.FP!$AJ$8:$AL$19,2,FALSE))</f>
        <v>T2</v>
      </c>
      <c r="I190" s="145">
        <f>IF($G190="","",VLOOKUP($G190,APR.FP!$AJ$8:$AL$19,3,FALSE))</f>
        <v>43646</v>
      </c>
      <c r="J190" s="148">
        <f t="shared" si="27"/>
        <v>0</v>
      </c>
      <c r="K190" s="139">
        <f t="shared" si="33"/>
        <v>0</v>
      </c>
      <c r="L190" s="93" t="str">
        <f t="shared" si="29"/>
        <v>Dins Periode Legal</v>
      </c>
      <c r="M190" s="93" t="str">
        <f t="shared" si="30"/>
        <v>T2 - Dins Periode Legal</v>
      </c>
      <c r="N190" s="93" t="str">
        <f t="shared" si="31"/>
        <v>T2 - Import Total</v>
      </c>
      <c r="O190" s="110">
        <f t="shared" si="28"/>
        <v>0</v>
      </c>
      <c r="P190" s="107">
        <f t="shared" si="34"/>
        <v>1</v>
      </c>
    </row>
    <row r="191" spans="3:16" x14ac:dyDescent="0.25">
      <c r="C191" s="137">
        <v>43646</v>
      </c>
      <c r="D191" s="135" t="s">
        <v>1369</v>
      </c>
      <c r="E191" s="146">
        <v>677.6</v>
      </c>
      <c r="F191" s="135" t="s">
        <v>1370</v>
      </c>
      <c r="G191" s="135">
        <f t="shared" si="32"/>
        <v>6</v>
      </c>
      <c r="H191" s="105" t="str">
        <f>IF($G191="","",VLOOKUP($G191,APR.FP!$AJ$8:$AL$19,2,FALSE))</f>
        <v>T2</v>
      </c>
      <c r="I191" s="145">
        <f>IF($G191="","",VLOOKUP($G191,APR.FP!$AJ$8:$AL$19,3,FALSE))</f>
        <v>43646</v>
      </c>
      <c r="J191" s="148">
        <f t="shared" si="27"/>
        <v>0</v>
      </c>
      <c r="K191" s="139">
        <f t="shared" si="33"/>
        <v>0</v>
      </c>
      <c r="L191" s="93" t="str">
        <f t="shared" si="29"/>
        <v>Dins Periode Legal</v>
      </c>
      <c r="M191" s="93" t="str">
        <f t="shared" si="30"/>
        <v>T2 - Dins Periode Legal</v>
      </c>
      <c r="N191" s="93" t="str">
        <f t="shared" si="31"/>
        <v>T2 - Import Total</v>
      </c>
      <c r="O191" s="110">
        <f t="shared" si="28"/>
        <v>0</v>
      </c>
      <c r="P191" s="107">
        <f t="shared" si="34"/>
        <v>1</v>
      </c>
    </row>
    <row r="192" spans="3:16" x14ac:dyDescent="0.25">
      <c r="C192" s="137">
        <v>43646</v>
      </c>
      <c r="D192" s="135" t="s">
        <v>1371</v>
      </c>
      <c r="E192" s="146">
        <v>358.15</v>
      </c>
      <c r="F192" s="135" t="s">
        <v>1372</v>
      </c>
      <c r="G192" s="135">
        <f t="shared" si="32"/>
        <v>6</v>
      </c>
      <c r="H192" s="105" t="str">
        <f>IF($G192="","",VLOOKUP($G192,APR.FP!$AJ$8:$AL$19,2,FALSE))</f>
        <v>T2</v>
      </c>
      <c r="I192" s="145">
        <f>IF($G192="","",VLOOKUP($G192,APR.FP!$AJ$8:$AL$19,3,FALSE))</f>
        <v>43646</v>
      </c>
      <c r="J192" s="148">
        <f t="shared" si="27"/>
        <v>0</v>
      </c>
      <c r="K192" s="139">
        <f t="shared" si="33"/>
        <v>0</v>
      </c>
      <c r="L192" s="93" t="str">
        <f t="shared" si="29"/>
        <v>Dins Periode Legal</v>
      </c>
      <c r="M192" s="93" t="str">
        <f t="shared" si="30"/>
        <v>T2 - Dins Periode Legal</v>
      </c>
      <c r="N192" s="93" t="str">
        <f t="shared" si="31"/>
        <v>T2 - Import Total</v>
      </c>
      <c r="O192" s="110">
        <f t="shared" si="28"/>
        <v>0</v>
      </c>
      <c r="P192" s="107">
        <f t="shared" si="34"/>
        <v>1</v>
      </c>
    </row>
    <row r="193" spans="3:16" x14ac:dyDescent="0.25">
      <c r="C193" s="137">
        <v>43646</v>
      </c>
      <c r="D193" s="135" t="s">
        <v>27</v>
      </c>
      <c r="E193" s="146">
        <v>288.83999999999997</v>
      </c>
      <c r="F193" s="135" t="s">
        <v>1373</v>
      </c>
      <c r="G193" s="135">
        <f t="shared" si="32"/>
        <v>6</v>
      </c>
      <c r="H193" s="105" t="str">
        <f>IF($G193="","",VLOOKUP($G193,APR.FP!$AJ$8:$AL$19,2,FALSE))</f>
        <v>T2</v>
      </c>
      <c r="I193" s="145">
        <f>IF($G193="","",VLOOKUP($G193,APR.FP!$AJ$8:$AL$19,3,FALSE))</f>
        <v>43646</v>
      </c>
      <c r="J193" s="148">
        <f t="shared" si="27"/>
        <v>0</v>
      </c>
      <c r="K193" s="139">
        <f t="shared" si="33"/>
        <v>0</v>
      </c>
      <c r="L193" s="93" t="str">
        <f t="shared" si="29"/>
        <v>Dins Periode Legal</v>
      </c>
      <c r="M193" s="93" t="str">
        <f t="shared" si="30"/>
        <v>T2 - Dins Periode Legal</v>
      </c>
      <c r="N193" s="93" t="str">
        <f t="shared" si="31"/>
        <v>T2 - Import Total</v>
      </c>
      <c r="O193" s="110">
        <f t="shared" si="28"/>
        <v>0</v>
      </c>
      <c r="P193" s="107">
        <f t="shared" si="34"/>
        <v>1</v>
      </c>
    </row>
    <row r="194" spans="3:16" x14ac:dyDescent="0.25">
      <c r="C194" s="137">
        <v>43646</v>
      </c>
      <c r="D194" s="135" t="s">
        <v>27</v>
      </c>
      <c r="E194" s="146">
        <v>305.89999999999998</v>
      </c>
      <c r="F194" s="135" t="s">
        <v>1374</v>
      </c>
      <c r="G194" s="135">
        <f t="shared" si="32"/>
        <v>6</v>
      </c>
      <c r="H194" s="105" t="str">
        <f>IF($G194="","",VLOOKUP($G194,APR.FP!$AJ$8:$AL$19,2,FALSE))</f>
        <v>T2</v>
      </c>
      <c r="I194" s="145">
        <f>IF($G194="","",VLOOKUP($G194,APR.FP!$AJ$8:$AL$19,3,FALSE))</f>
        <v>43646</v>
      </c>
      <c r="J194" s="148">
        <f t="shared" si="27"/>
        <v>0</v>
      </c>
      <c r="K194" s="139">
        <f t="shared" si="33"/>
        <v>0</v>
      </c>
      <c r="L194" s="93" t="str">
        <f t="shared" si="29"/>
        <v>Dins Periode Legal</v>
      </c>
      <c r="M194" s="93" t="str">
        <f t="shared" si="30"/>
        <v>T2 - Dins Periode Legal</v>
      </c>
      <c r="N194" s="93" t="str">
        <f t="shared" si="31"/>
        <v>T2 - Import Total</v>
      </c>
      <c r="O194" s="110">
        <f t="shared" si="28"/>
        <v>0</v>
      </c>
      <c r="P194" s="107">
        <f t="shared" si="34"/>
        <v>1</v>
      </c>
    </row>
    <row r="195" spans="3:16" x14ac:dyDescent="0.25">
      <c r="C195" s="137">
        <v>43646</v>
      </c>
      <c r="D195" s="135" t="s">
        <v>28</v>
      </c>
      <c r="E195" s="146">
        <v>220</v>
      </c>
      <c r="F195" s="135" t="s">
        <v>1375</v>
      </c>
      <c r="G195" s="135">
        <f t="shared" si="32"/>
        <v>6</v>
      </c>
      <c r="H195" s="105" t="str">
        <f>IF($G195="","",VLOOKUP($G195,APR.FP!$AJ$8:$AL$19,2,FALSE))</f>
        <v>T2</v>
      </c>
      <c r="I195" s="145">
        <f>IF($G195="","",VLOOKUP($G195,APR.FP!$AJ$8:$AL$19,3,FALSE))</f>
        <v>43646</v>
      </c>
      <c r="J195" s="148">
        <f t="shared" si="27"/>
        <v>0</v>
      </c>
      <c r="K195" s="139">
        <f t="shared" si="33"/>
        <v>0</v>
      </c>
      <c r="L195" s="93" t="str">
        <f t="shared" si="29"/>
        <v>Dins Periode Legal</v>
      </c>
      <c r="M195" s="93" t="str">
        <f t="shared" si="30"/>
        <v>T2 - Dins Periode Legal</v>
      </c>
      <c r="N195" s="93" t="str">
        <f t="shared" si="31"/>
        <v>T2 - Import Total</v>
      </c>
      <c r="O195" s="110">
        <f t="shared" si="28"/>
        <v>0</v>
      </c>
      <c r="P195" s="107">
        <f t="shared" si="34"/>
        <v>1</v>
      </c>
    </row>
    <row r="196" spans="3:16" x14ac:dyDescent="0.25">
      <c r="C196" s="137">
        <v>43646</v>
      </c>
      <c r="D196" s="135" t="s">
        <v>29</v>
      </c>
      <c r="E196" s="146">
        <v>165.69</v>
      </c>
      <c r="F196" s="135" t="s">
        <v>1376</v>
      </c>
      <c r="G196" s="135">
        <f t="shared" si="32"/>
        <v>6</v>
      </c>
      <c r="H196" s="105" t="str">
        <f>IF($G196="","",VLOOKUP($G196,APR.FP!$AJ$8:$AL$19,2,FALSE))</f>
        <v>T2</v>
      </c>
      <c r="I196" s="145">
        <f>IF($G196="","",VLOOKUP($G196,APR.FP!$AJ$8:$AL$19,3,FALSE))</f>
        <v>43646</v>
      </c>
      <c r="J196" s="148">
        <f t="shared" si="27"/>
        <v>0</v>
      </c>
      <c r="K196" s="139">
        <f t="shared" si="33"/>
        <v>0</v>
      </c>
      <c r="L196" s="93" t="str">
        <f t="shared" si="29"/>
        <v>Dins Periode Legal</v>
      </c>
      <c r="M196" s="93" t="str">
        <f t="shared" si="30"/>
        <v>T2 - Dins Periode Legal</v>
      </c>
      <c r="N196" s="93" t="str">
        <f t="shared" si="31"/>
        <v>T2 - Import Total</v>
      </c>
      <c r="O196" s="110">
        <f t="shared" si="28"/>
        <v>0</v>
      </c>
      <c r="P196" s="107">
        <f t="shared" si="34"/>
        <v>1</v>
      </c>
    </row>
    <row r="197" spans="3:16" x14ac:dyDescent="0.25">
      <c r="C197" s="137">
        <v>43683</v>
      </c>
      <c r="D197" s="135" t="s">
        <v>1468</v>
      </c>
      <c r="E197" s="146">
        <v>284.35000000000002</v>
      </c>
      <c r="F197" s="135" t="s">
        <v>1483</v>
      </c>
      <c r="G197" s="135">
        <f t="shared" ref="G197:G243" si="35">IF(MONTH(C197)="","",MONTH(C197))</f>
        <v>8</v>
      </c>
      <c r="H197" s="105" t="str">
        <f>IF($G197="","",VLOOKUP($G197,APR.FP!$AJ$8:$AL$19,2,FALSE))</f>
        <v>T3</v>
      </c>
      <c r="I197" s="145">
        <f>IF($G197="","",VLOOKUP($G197,APR.FP!$AJ$8:$AL$19,3,FALSE))</f>
        <v>43738</v>
      </c>
      <c r="J197" s="148">
        <f t="shared" ref="J197:J243" si="36">IF(C197="",0,DAYS360(C197,I197))</f>
        <v>54</v>
      </c>
      <c r="K197" s="139">
        <f t="shared" ref="K197:K243" si="37">+E197*J197</f>
        <v>15354.900000000001</v>
      </c>
      <c r="L197" s="93" t="str">
        <f t="shared" si="29"/>
        <v>Fora Periode Legal</v>
      </c>
      <c r="M197" s="93" t="str">
        <f t="shared" si="30"/>
        <v>T3 - Fora Periode Legal</v>
      </c>
      <c r="N197" s="93" t="str">
        <f t="shared" si="31"/>
        <v>T3 - Import Total</v>
      </c>
      <c r="O197" s="110">
        <f t="shared" si="28"/>
        <v>0.40327687245258298</v>
      </c>
      <c r="P197" s="107">
        <f t="shared" ref="P197:P243" si="38">IF(G197="",0,1)</f>
        <v>1</v>
      </c>
    </row>
    <row r="198" spans="3:16" x14ac:dyDescent="0.25">
      <c r="C198" s="137">
        <v>43700</v>
      </c>
      <c r="D198" s="135" t="s">
        <v>170</v>
      </c>
      <c r="E198" s="146">
        <v>5930.34</v>
      </c>
      <c r="F198" s="135" t="s">
        <v>1482</v>
      </c>
      <c r="G198" s="135">
        <f t="shared" si="35"/>
        <v>8</v>
      </c>
      <c r="H198" s="105" t="str">
        <f>IF($G198="","",VLOOKUP($G198,APR.FP!$AJ$8:$AL$19,2,FALSE))</f>
        <v>T3</v>
      </c>
      <c r="I198" s="145">
        <f>IF($G198="","",VLOOKUP($G198,APR.FP!$AJ$8:$AL$19,3,FALSE))</f>
        <v>43738</v>
      </c>
      <c r="J198" s="148">
        <f t="shared" si="36"/>
        <v>37</v>
      </c>
      <c r="K198" s="139">
        <f t="shared" si="37"/>
        <v>219422.58000000002</v>
      </c>
      <c r="L198" s="93" t="str">
        <f t="shared" si="29"/>
        <v>Fora Periode Legal</v>
      </c>
      <c r="M198" s="93" t="str">
        <f t="shared" si="30"/>
        <v>T3 - Fora Periode Legal</v>
      </c>
      <c r="N198" s="93" t="str">
        <f t="shared" si="31"/>
        <v>T3 - Import Total</v>
      </c>
      <c r="O198" s="110">
        <f t="shared" si="28"/>
        <v>5.762854320632286</v>
      </c>
      <c r="P198" s="107">
        <f t="shared" si="38"/>
        <v>1</v>
      </c>
    </row>
    <row r="199" spans="3:16" x14ac:dyDescent="0.25">
      <c r="C199" s="137">
        <v>43709</v>
      </c>
      <c r="D199" s="135" t="s">
        <v>144</v>
      </c>
      <c r="E199" s="146">
        <v>466.46</v>
      </c>
      <c r="F199" s="135" t="s">
        <v>1481</v>
      </c>
      <c r="G199" s="135">
        <f t="shared" si="35"/>
        <v>9</v>
      </c>
      <c r="H199" s="105" t="str">
        <f>IF($G199="","",VLOOKUP($G199,APR.FP!$AJ$8:$AL$19,2,FALSE))</f>
        <v>T3</v>
      </c>
      <c r="I199" s="145">
        <f>IF($G199="","",VLOOKUP($G199,APR.FP!$AJ$8:$AL$19,3,FALSE))</f>
        <v>43738</v>
      </c>
      <c r="J199" s="148">
        <f t="shared" si="36"/>
        <v>29</v>
      </c>
      <c r="K199" s="139">
        <f t="shared" si="37"/>
        <v>13527.34</v>
      </c>
      <c r="L199" s="93" t="str">
        <f t="shared" si="29"/>
        <v>Dins Periode Legal</v>
      </c>
      <c r="M199" s="93" t="str">
        <f t="shared" si="30"/>
        <v>T3 - Dins Periode Legal</v>
      </c>
      <c r="N199" s="93" t="str">
        <f t="shared" si="31"/>
        <v>T3 - Import Total</v>
      </c>
      <c r="O199" s="110">
        <f t="shared" si="28"/>
        <v>0.3552783390189922</v>
      </c>
      <c r="P199" s="107">
        <f t="shared" si="38"/>
        <v>1</v>
      </c>
    </row>
    <row r="200" spans="3:16" x14ac:dyDescent="0.25">
      <c r="C200" s="137">
        <v>43721</v>
      </c>
      <c r="D200" s="135" t="s">
        <v>15</v>
      </c>
      <c r="E200" s="146">
        <v>795.25</v>
      </c>
      <c r="F200" s="135" t="s">
        <v>1350</v>
      </c>
      <c r="G200" s="135">
        <f t="shared" si="35"/>
        <v>9</v>
      </c>
      <c r="H200" s="105" t="str">
        <f>IF($G200="","",VLOOKUP($G200,APR.FP!$AJ$8:$AL$19,2,FALSE))</f>
        <v>T3</v>
      </c>
      <c r="I200" s="145">
        <f>IF($G200="","",VLOOKUP($G200,APR.FP!$AJ$8:$AL$19,3,FALSE))</f>
        <v>43738</v>
      </c>
      <c r="J200" s="148">
        <f t="shared" si="36"/>
        <v>17</v>
      </c>
      <c r="K200" s="139">
        <f t="shared" si="37"/>
        <v>13519.25</v>
      </c>
      <c r="L200" s="93" t="str">
        <f t="shared" si="29"/>
        <v>Dins Periode Legal</v>
      </c>
      <c r="M200" s="93" t="str">
        <f t="shared" si="30"/>
        <v>T3 - Dins Periode Legal</v>
      </c>
      <c r="N200" s="93" t="str">
        <f t="shared" si="31"/>
        <v>T3 - Import Total</v>
      </c>
      <c r="O200" s="110">
        <f t="shared" ref="O200:O243" si="39">IF(H200="",0,E200/(VLOOKUP(N200,$T$10:$U$28,2,FALSE))*J200)</f>
        <v>0.35506586548297819</v>
      </c>
      <c r="P200" s="107">
        <f t="shared" si="38"/>
        <v>1</v>
      </c>
    </row>
    <row r="201" spans="3:16" x14ac:dyDescent="0.25">
      <c r="C201" s="137">
        <v>43723</v>
      </c>
      <c r="D201" s="135" t="s">
        <v>16</v>
      </c>
      <c r="E201" s="146">
        <v>196.32</v>
      </c>
      <c r="F201" s="135" t="s">
        <v>1474</v>
      </c>
      <c r="G201" s="135">
        <f t="shared" si="35"/>
        <v>9</v>
      </c>
      <c r="H201" s="105" t="str">
        <f>IF($G201="","",VLOOKUP($G201,APR.FP!$AJ$8:$AL$19,2,FALSE))</f>
        <v>T3</v>
      </c>
      <c r="I201" s="145">
        <f>IF($G201="","",VLOOKUP($G201,APR.FP!$AJ$8:$AL$19,3,FALSE))</f>
        <v>43738</v>
      </c>
      <c r="J201" s="148">
        <f t="shared" si="36"/>
        <v>15</v>
      </c>
      <c r="K201" s="139">
        <f t="shared" si="37"/>
        <v>2944.7999999999997</v>
      </c>
      <c r="L201" s="93" t="str">
        <f t="shared" si="29"/>
        <v>Dins Periode Legal</v>
      </c>
      <c r="M201" s="93" t="str">
        <f t="shared" si="30"/>
        <v>T3 - Dins Periode Legal</v>
      </c>
      <c r="N201" s="93" t="str">
        <f t="shared" si="31"/>
        <v>T3 - Import Total</v>
      </c>
      <c r="O201" s="110">
        <f t="shared" si="39"/>
        <v>7.7341417658100431E-2</v>
      </c>
      <c r="P201" s="107">
        <f t="shared" si="38"/>
        <v>1</v>
      </c>
    </row>
    <row r="202" spans="3:16" x14ac:dyDescent="0.25">
      <c r="C202" s="137">
        <v>43723</v>
      </c>
      <c r="D202" s="135" t="s">
        <v>165</v>
      </c>
      <c r="E202" s="146">
        <v>679.78</v>
      </c>
      <c r="F202" s="135" t="s">
        <v>1475</v>
      </c>
      <c r="G202" s="135">
        <f t="shared" si="35"/>
        <v>9</v>
      </c>
      <c r="H202" s="105" t="str">
        <f>IF($G202="","",VLOOKUP($G202,APR.FP!$AJ$8:$AL$19,2,FALSE))</f>
        <v>T3</v>
      </c>
      <c r="I202" s="145">
        <f>IF($G202="","",VLOOKUP($G202,APR.FP!$AJ$8:$AL$19,3,FALSE))</f>
        <v>43738</v>
      </c>
      <c r="J202" s="148">
        <f t="shared" si="36"/>
        <v>15</v>
      </c>
      <c r="K202" s="139">
        <f t="shared" si="37"/>
        <v>10196.699999999999</v>
      </c>
      <c r="L202" s="93" t="str">
        <f t="shared" si="29"/>
        <v>Dins Periode Legal</v>
      </c>
      <c r="M202" s="93" t="str">
        <f t="shared" si="30"/>
        <v>T3 - Dins Periode Legal</v>
      </c>
      <c r="N202" s="93" t="str">
        <f t="shared" si="31"/>
        <v>T3 - Import Total</v>
      </c>
      <c r="O202" s="110">
        <f t="shared" si="39"/>
        <v>0.2678033256704539</v>
      </c>
      <c r="P202" s="107">
        <f t="shared" si="38"/>
        <v>1</v>
      </c>
    </row>
    <row r="203" spans="3:16" x14ac:dyDescent="0.25">
      <c r="C203" s="137">
        <v>43723</v>
      </c>
      <c r="D203" s="135" t="s">
        <v>185</v>
      </c>
      <c r="E203" s="146">
        <v>873.86</v>
      </c>
      <c r="F203" s="135" t="s">
        <v>1476</v>
      </c>
      <c r="G203" s="135">
        <f t="shared" si="35"/>
        <v>9</v>
      </c>
      <c r="H203" s="105" t="str">
        <f>IF($G203="","",VLOOKUP($G203,APR.FP!$AJ$8:$AL$19,2,FALSE))</f>
        <v>T3</v>
      </c>
      <c r="I203" s="145">
        <f>IF($G203="","",VLOOKUP($G203,APR.FP!$AJ$8:$AL$19,3,FALSE))</f>
        <v>43738</v>
      </c>
      <c r="J203" s="148">
        <f t="shared" si="36"/>
        <v>15</v>
      </c>
      <c r="K203" s="139">
        <f t="shared" si="37"/>
        <v>13107.9</v>
      </c>
      <c r="L203" s="93" t="str">
        <f t="shared" si="29"/>
        <v>Dins Periode Legal</v>
      </c>
      <c r="M203" s="93" t="str">
        <f t="shared" si="30"/>
        <v>T3 - Dins Periode Legal</v>
      </c>
      <c r="N203" s="93" t="str">
        <f t="shared" si="31"/>
        <v>T3 - Import Total</v>
      </c>
      <c r="O203" s="110">
        <f t="shared" si="39"/>
        <v>0.34426228216538124</v>
      </c>
      <c r="P203" s="107">
        <f t="shared" si="38"/>
        <v>1</v>
      </c>
    </row>
    <row r="204" spans="3:16" x14ac:dyDescent="0.25">
      <c r="C204" s="137">
        <v>43723</v>
      </c>
      <c r="D204" s="135" t="s">
        <v>1468</v>
      </c>
      <c r="E204" s="146">
        <v>111.59</v>
      </c>
      <c r="F204" s="135" t="s">
        <v>1477</v>
      </c>
      <c r="G204" s="135">
        <f t="shared" si="35"/>
        <v>9</v>
      </c>
      <c r="H204" s="105" t="str">
        <f>IF($G204="","",VLOOKUP($G204,APR.FP!$AJ$8:$AL$19,2,FALSE))</f>
        <v>T3</v>
      </c>
      <c r="I204" s="145">
        <f>IF($G204="","",VLOOKUP($G204,APR.FP!$AJ$8:$AL$19,3,FALSE))</f>
        <v>43738</v>
      </c>
      <c r="J204" s="148">
        <f t="shared" si="36"/>
        <v>15</v>
      </c>
      <c r="K204" s="139">
        <f t="shared" si="37"/>
        <v>1673.8500000000001</v>
      </c>
      <c r="L204" s="93" t="str">
        <f t="shared" si="29"/>
        <v>Dins Periode Legal</v>
      </c>
      <c r="M204" s="93" t="str">
        <f t="shared" si="30"/>
        <v>T3 - Dins Periode Legal</v>
      </c>
      <c r="N204" s="93" t="str">
        <f t="shared" si="31"/>
        <v>T3 - Import Total</v>
      </c>
      <c r="O204" s="110">
        <f t="shared" si="39"/>
        <v>4.3961536249324709E-2</v>
      </c>
      <c r="P204" s="107">
        <f t="shared" si="38"/>
        <v>1</v>
      </c>
    </row>
    <row r="205" spans="3:16" x14ac:dyDescent="0.25">
      <c r="C205" s="137">
        <v>43723</v>
      </c>
      <c r="D205" s="135" t="s">
        <v>117</v>
      </c>
      <c r="E205" s="146">
        <v>115.24</v>
      </c>
      <c r="F205" s="135" t="s">
        <v>1478</v>
      </c>
      <c r="G205" s="135">
        <f t="shared" si="35"/>
        <v>9</v>
      </c>
      <c r="H205" s="105" t="str">
        <f>IF($G205="","",VLOOKUP($G205,APR.FP!$AJ$8:$AL$19,2,FALSE))</f>
        <v>T3</v>
      </c>
      <c r="I205" s="145">
        <f>IF($G205="","",VLOOKUP($G205,APR.FP!$AJ$8:$AL$19,3,FALSE))</f>
        <v>43738</v>
      </c>
      <c r="J205" s="148">
        <f t="shared" si="36"/>
        <v>15</v>
      </c>
      <c r="K205" s="139">
        <f t="shared" si="37"/>
        <v>1728.6</v>
      </c>
      <c r="L205" s="93" t="str">
        <f t="shared" si="29"/>
        <v>Dins Periode Legal</v>
      </c>
      <c r="M205" s="93" t="str">
        <f t="shared" si="30"/>
        <v>T3 - Dins Periode Legal</v>
      </c>
      <c r="N205" s="93" t="str">
        <f t="shared" si="31"/>
        <v>T3 - Import Total</v>
      </c>
      <c r="O205" s="110">
        <f t="shared" si="39"/>
        <v>4.5399475198245172E-2</v>
      </c>
      <c r="P205" s="107">
        <f t="shared" si="38"/>
        <v>1</v>
      </c>
    </row>
    <row r="206" spans="3:16" x14ac:dyDescent="0.25">
      <c r="C206" s="137">
        <v>43723</v>
      </c>
      <c r="D206" s="135" t="s">
        <v>1371</v>
      </c>
      <c r="E206" s="146">
        <v>701.75</v>
      </c>
      <c r="F206" s="135" t="s">
        <v>1479</v>
      </c>
      <c r="G206" s="135">
        <f t="shared" si="35"/>
        <v>9</v>
      </c>
      <c r="H206" s="105" t="str">
        <f>IF($G206="","",VLOOKUP($G206,APR.FP!$AJ$8:$AL$19,2,FALSE))</f>
        <v>T3</v>
      </c>
      <c r="I206" s="145">
        <f>IF($G206="","",VLOOKUP($G206,APR.FP!$AJ$8:$AL$19,3,FALSE))</f>
        <v>43738</v>
      </c>
      <c r="J206" s="148">
        <f t="shared" si="36"/>
        <v>15</v>
      </c>
      <c r="K206" s="139">
        <f t="shared" si="37"/>
        <v>10526.25</v>
      </c>
      <c r="L206" s="93" t="str">
        <f t="shared" si="29"/>
        <v>Dins Periode Legal</v>
      </c>
      <c r="M206" s="93" t="str">
        <f t="shared" si="30"/>
        <v>T3 - Dins Periode Legal</v>
      </c>
      <c r="N206" s="93" t="str">
        <f t="shared" si="31"/>
        <v>T3 - Import Total</v>
      </c>
      <c r="O206" s="110">
        <f t="shared" si="39"/>
        <v>0.27645853627532591</v>
      </c>
      <c r="P206" s="107">
        <f t="shared" si="38"/>
        <v>1</v>
      </c>
    </row>
    <row r="207" spans="3:16" x14ac:dyDescent="0.25">
      <c r="C207" s="137">
        <v>43723</v>
      </c>
      <c r="D207" s="135" t="s">
        <v>27</v>
      </c>
      <c r="E207" s="146">
        <v>688.39</v>
      </c>
      <c r="F207" s="135" t="s">
        <v>1480</v>
      </c>
      <c r="G207" s="135">
        <f t="shared" si="35"/>
        <v>9</v>
      </c>
      <c r="H207" s="105" t="str">
        <f>IF($G207="","",VLOOKUP($G207,APR.FP!$AJ$8:$AL$19,2,FALSE))</f>
        <v>T3</v>
      </c>
      <c r="I207" s="145">
        <f>IF($G207="","",VLOOKUP($G207,APR.FP!$AJ$8:$AL$19,3,FALSE))</f>
        <v>43738</v>
      </c>
      <c r="J207" s="148">
        <f t="shared" si="36"/>
        <v>15</v>
      </c>
      <c r="K207" s="139">
        <f t="shared" si="37"/>
        <v>10325.85</v>
      </c>
      <c r="L207" s="93" t="str">
        <f t="shared" si="29"/>
        <v>Dins Periode Legal</v>
      </c>
      <c r="M207" s="93" t="str">
        <f t="shared" si="30"/>
        <v>T3 - Dins Periode Legal</v>
      </c>
      <c r="N207" s="93" t="str">
        <f t="shared" si="31"/>
        <v>T3 - Import Total</v>
      </c>
      <c r="O207" s="110">
        <f t="shared" si="39"/>
        <v>0.27119528576640056</v>
      </c>
      <c r="P207" s="107">
        <f t="shared" si="38"/>
        <v>1</v>
      </c>
    </row>
    <row r="208" spans="3:16" x14ac:dyDescent="0.25">
      <c r="C208" s="137">
        <v>43724</v>
      </c>
      <c r="D208" s="135" t="s">
        <v>196</v>
      </c>
      <c r="E208" s="146">
        <v>91.52</v>
      </c>
      <c r="F208" s="135" t="s">
        <v>1472</v>
      </c>
      <c r="G208" s="135">
        <f t="shared" si="35"/>
        <v>9</v>
      </c>
      <c r="H208" s="105" t="str">
        <f>IF($G208="","",VLOOKUP($G208,APR.FP!$AJ$8:$AL$19,2,FALSE))</f>
        <v>T3</v>
      </c>
      <c r="I208" s="145">
        <f>IF($G208="","",VLOOKUP($G208,APR.FP!$AJ$8:$AL$19,3,FALSE))</f>
        <v>43738</v>
      </c>
      <c r="J208" s="148">
        <f t="shared" si="36"/>
        <v>14</v>
      </c>
      <c r="K208" s="139">
        <f t="shared" si="37"/>
        <v>1281.28</v>
      </c>
      <c r="L208" s="93" t="str">
        <f t="shared" si="29"/>
        <v>Dins Periode Legal</v>
      </c>
      <c r="M208" s="93" t="str">
        <f t="shared" si="30"/>
        <v>T3 - Dins Periode Legal</v>
      </c>
      <c r="N208" s="93" t="str">
        <f t="shared" si="31"/>
        <v>T3 - Import Total</v>
      </c>
      <c r="O208" s="110">
        <f t="shared" si="39"/>
        <v>3.3651185689001259E-2</v>
      </c>
      <c r="P208" s="107">
        <f t="shared" si="38"/>
        <v>1</v>
      </c>
    </row>
    <row r="209" spans="3:16" x14ac:dyDescent="0.25">
      <c r="C209" s="137">
        <v>43724</v>
      </c>
      <c r="D209" s="135" t="s">
        <v>211</v>
      </c>
      <c r="E209" s="146">
        <v>664.29</v>
      </c>
      <c r="F209" s="135" t="s">
        <v>1473</v>
      </c>
      <c r="G209" s="135">
        <f t="shared" si="35"/>
        <v>9</v>
      </c>
      <c r="H209" s="105" t="str">
        <f>IF($G209="","",VLOOKUP($G209,APR.FP!$AJ$8:$AL$19,2,FALSE))</f>
        <v>T3</v>
      </c>
      <c r="I209" s="145">
        <f>IF($G209="","",VLOOKUP($G209,APR.FP!$AJ$8:$AL$19,3,FALSE))</f>
        <v>43738</v>
      </c>
      <c r="J209" s="148">
        <f t="shared" si="36"/>
        <v>14</v>
      </c>
      <c r="K209" s="139">
        <f t="shared" si="37"/>
        <v>9300.06</v>
      </c>
      <c r="L209" s="93" t="str">
        <f t="shared" si="29"/>
        <v>Dins Periode Legal</v>
      </c>
      <c r="M209" s="93" t="str">
        <f t="shared" si="30"/>
        <v>T3 - Dins Periode Legal</v>
      </c>
      <c r="N209" s="93" t="str">
        <f t="shared" si="31"/>
        <v>T3 - Import Total</v>
      </c>
      <c r="O209" s="110">
        <f t="shared" si="39"/>
        <v>0.24425421920177717</v>
      </c>
      <c r="P209" s="107">
        <f t="shared" si="38"/>
        <v>1</v>
      </c>
    </row>
    <row r="210" spans="3:16" x14ac:dyDescent="0.25">
      <c r="C210" s="137">
        <v>43726</v>
      </c>
      <c r="D210" s="135" t="s">
        <v>1468</v>
      </c>
      <c r="E210" s="146">
        <v>84.7</v>
      </c>
      <c r="F210" s="135" t="s">
        <v>1471</v>
      </c>
      <c r="G210" s="135">
        <f t="shared" si="35"/>
        <v>9</v>
      </c>
      <c r="H210" s="105" t="str">
        <f>IF($G210="","",VLOOKUP($G210,APR.FP!$AJ$8:$AL$19,2,FALSE))</f>
        <v>T3</v>
      </c>
      <c r="I210" s="145">
        <f>IF($G210="","",VLOOKUP($G210,APR.FP!$AJ$8:$AL$19,3,FALSE))</f>
        <v>43738</v>
      </c>
      <c r="J210" s="148">
        <f t="shared" si="36"/>
        <v>12</v>
      </c>
      <c r="K210" s="139">
        <f t="shared" si="37"/>
        <v>1016.4000000000001</v>
      </c>
      <c r="L210" s="93" t="str">
        <f t="shared" si="29"/>
        <v>Dins Periode Legal</v>
      </c>
      <c r="M210" s="93" t="str">
        <f t="shared" si="30"/>
        <v>T3 - Dins Periode Legal</v>
      </c>
      <c r="N210" s="93" t="str">
        <f t="shared" si="31"/>
        <v>T3 - Import Total</v>
      </c>
      <c r="O210" s="110">
        <f t="shared" si="39"/>
        <v>2.6694450185986575E-2</v>
      </c>
      <c r="P210" s="107">
        <f t="shared" si="38"/>
        <v>1</v>
      </c>
    </row>
    <row r="211" spans="3:16" x14ac:dyDescent="0.25">
      <c r="C211" s="137">
        <v>43727</v>
      </c>
      <c r="D211" s="135" t="s">
        <v>1468</v>
      </c>
      <c r="E211" s="146">
        <v>156.13999999999999</v>
      </c>
      <c r="F211" s="135" t="s">
        <v>1469</v>
      </c>
      <c r="G211" s="135">
        <f t="shared" si="35"/>
        <v>9</v>
      </c>
      <c r="H211" s="105" t="str">
        <f>IF($G211="","",VLOOKUP($G211,APR.FP!$AJ$8:$AL$19,2,FALSE))</f>
        <v>T3</v>
      </c>
      <c r="I211" s="145">
        <f>IF($G211="","",VLOOKUP($G211,APR.FP!$AJ$8:$AL$19,3,FALSE))</f>
        <v>43738</v>
      </c>
      <c r="J211" s="148">
        <f t="shared" si="36"/>
        <v>11</v>
      </c>
      <c r="K211" s="139">
        <f t="shared" si="37"/>
        <v>1717.54</v>
      </c>
      <c r="L211" s="93" t="str">
        <f t="shared" si="29"/>
        <v>Dins Periode Legal</v>
      </c>
      <c r="M211" s="93" t="str">
        <f t="shared" si="30"/>
        <v>T3 - Dins Periode Legal</v>
      </c>
      <c r="N211" s="93" t="str">
        <f t="shared" si="31"/>
        <v>T3 - Import Total</v>
      </c>
      <c r="O211" s="110">
        <f t="shared" si="39"/>
        <v>4.5108998398700695E-2</v>
      </c>
      <c r="P211" s="107">
        <f t="shared" si="38"/>
        <v>1</v>
      </c>
    </row>
    <row r="212" spans="3:16" x14ac:dyDescent="0.25">
      <c r="C212" s="137">
        <v>43727</v>
      </c>
      <c r="D212" s="135" t="s">
        <v>170</v>
      </c>
      <c r="E212" s="146">
        <v>270.08</v>
      </c>
      <c r="F212" s="135" t="s">
        <v>1470</v>
      </c>
      <c r="G212" s="135">
        <f t="shared" si="35"/>
        <v>9</v>
      </c>
      <c r="H212" s="105" t="str">
        <f>IF($G212="","",VLOOKUP($G212,APR.FP!$AJ$8:$AL$19,2,FALSE))</f>
        <v>T3</v>
      </c>
      <c r="I212" s="145">
        <f>IF($G212="","",VLOOKUP($G212,APR.FP!$AJ$8:$AL$19,3,FALSE))</f>
        <v>43738</v>
      </c>
      <c r="J212" s="148">
        <f t="shared" si="36"/>
        <v>11</v>
      </c>
      <c r="K212" s="139">
        <f t="shared" si="37"/>
        <v>2970.8799999999997</v>
      </c>
      <c r="L212" s="93" t="str">
        <f t="shared" si="29"/>
        <v>Dins Periode Legal</v>
      </c>
      <c r="M212" s="93" t="str">
        <f t="shared" si="30"/>
        <v>T3 - Dins Periode Legal</v>
      </c>
      <c r="N212" s="93" t="str">
        <f t="shared" si="31"/>
        <v>T3 - Import Total</v>
      </c>
      <c r="O212" s="110">
        <f t="shared" si="39"/>
        <v>7.8026375608563361E-2</v>
      </c>
      <c r="P212" s="107">
        <f t="shared" si="38"/>
        <v>1</v>
      </c>
    </row>
    <row r="213" spans="3:16" x14ac:dyDescent="0.25">
      <c r="C213" s="137">
        <v>43728</v>
      </c>
      <c r="D213" s="135" t="s">
        <v>1464</v>
      </c>
      <c r="E213" s="146">
        <v>1087.79</v>
      </c>
      <c r="F213" s="135" t="s">
        <v>1465</v>
      </c>
      <c r="G213" s="135">
        <f t="shared" si="35"/>
        <v>9</v>
      </c>
      <c r="H213" s="105" t="str">
        <f>IF($G213="","",VLOOKUP($G213,APR.FP!$AJ$8:$AL$19,2,FALSE))</f>
        <v>T3</v>
      </c>
      <c r="I213" s="145">
        <f>IF($G213="","",VLOOKUP($G213,APR.FP!$AJ$8:$AL$19,3,FALSE))</f>
        <v>43738</v>
      </c>
      <c r="J213" s="148">
        <f t="shared" si="36"/>
        <v>10</v>
      </c>
      <c r="K213" s="139">
        <f t="shared" si="37"/>
        <v>10877.9</v>
      </c>
      <c r="L213" s="93" t="str">
        <f t="shared" si="29"/>
        <v>Dins Periode Legal</v>
      </c>
      <c r="M213" s="93" t="str">
        <f t="shared" si="30"/>
        <v>T3 - Dins Periode Legal</v>
      </c>
      <c r="N213" s="93" t="str">
        <f t="shared" si="31"/>
        <v>T3 - Import Total</v>
      </c>
      <c r="O213" s="110">
        <f t="shared" si="39"/>
        <v>0.28569417520478491</v>
      </c>
      <c r="P213" s="107">
        <f t="shared" si="38"/>
        <v>1</v>
      </c>
    </row>
    <row r="214" spans="3:16" x14ac:dyDescent="0.25">
      <c r="C214" s="137">
        <v>43728</v>
      </c>
      <c r="D214" s="135" t="s">
        <v>921</v>
      </c>
      <c r="E214" s="146">
        <v>111.68</v>
      </c>
      <c r="F214" s="135" t="s">
        <v>1466</v>
      </c>
      <c r="G214" s="135">
        <f t="shared" si="35"/>
        <v>9</v>
      </c>
      <c r="H214" s="105" t="str">
        <f>IF($G214="","",VLOOKUP($G214,APR.FP!$AJ$8:$AL$19,2,FALSE))</f>
        <v>T3</v>
      </c>
      <c r="I214" s="145">
        <f>IF($G214="","",VLOOKUP($G214,APR.FP!$AJ$8:$AL$19,3,FALSE))</f>
        <v>43738</v>
      </c>
      <c r="J214" s="148">
        <f t="shared" si="36"/>
        <v>10</v>
      </c>
      <c r="K214" s="139">
        <f t="shared" si="37"/>
        <v>1116.8000000000002</v>
      </c>
      <c r="L214" s="93" t="str">
        <f t="shared" si="29"/>
        <v>Dins Periode Legal</v>
      </c>
      <c r="M214" s="93" t="str">
        <f t="shared" si="30"/>
        <v>T3 - Dins Periode Legal</v>
      </c>
      <c r="N214" s="93" t="str">
        <f t="shared" si="31"/>
        <v>T3 - Import Total</v>
      </c>
      <c r="O214" s="110">
        <f t="shared" si="39"/>
        <v>2.9331328185468134E-2</v>
      </c>
      <c r="P214" s="107">
        <f t="shared" si="38"/>
        <v>1</v>
      </c>
    </row>
    <row r="215" spans="3:16" x14ac:dyDescent="0.25">
      <c r="C215" s="137">
        <v>43728</v>
      </c>
      <c r="D215" s="135" t="s">
        <v>51</v>
      </c>
      <c r="E215" s="146">
        <v>323.98</v>
      </c>
      <c r="F215" s="135" t="s">
        <v>1467</v>
      </c>
      <c r="G215" s="135">
        <f t="shared" si="35"/>
        <v>9</v>
      </c>
      <c r="H215" s="105" t="str">
        <f>IF($G215="","",VLOOKUP($G215,APR.FP!$AJ$8:$AL$19,2,FALSE))</f>
        <v>T3</v>
      </c>
      <c r="I215" s="145">
        <f>IF($G215="","",VLOOKUP($G215,APR.FP!$AJ$8:$AL$19,3,FALSE))</f>
        <v>43738</v>
      </c>
      <c r="J215" s="148">
        <f t="shared" si="36"/>
        <v>10</v>
      </c>
      <c r="K215" s="139">
        <f t="shared" si="37"/>
        <v>3239.8</v>
      </c>
      <c r="L215" s="93" t="str">
        <f t="shared" si="29"/>
        <v>Dins Periode Legal</v>
      </c>
      <c r="M215" s="93" t="str">
        <f t="shared" si="30"/>
        <v>T3 - Dins Periode Legal</v>
      </c>
      <c r="N215" s="93" t="str">
        <f t="shared" si="31"/>
        <v>T3 - Import Total</v>
      </c>
      <c r="O215" s="110">
        <f t="shared" si="39"/>
        <v>8.508921656095958E-2</v>
      </c>
      <c r="P215" s="107">
        <f t="shared" si="38"/>
        <v>1</v>
      </c>
    </row>
    <row r="216" spans="3:16" x14ac:dyDescent="0.25">
      <c r="C216" s="137">
        <v>43732</v>
      </c>
      <c r="D216" s="135" t="s">
        <v>830</v>
      </c>
      <c r="E216" s="146">
        <v>186.22</v>
      </c>
      <c r="F216" s="135" t="s">
        <v>1463</v>
      </c>
      <c r="G216" s="135">
        <f t="shared" si="35"/>
        <v>9</v>
      </c>
      <c r="H216" s="105" t="str">
        <f>IF($G216="","",VLOOKUP($G216,APR.FP!$AJ$8:$AL$19,2,FALSE))</f>
        <v>T3</v>
      </c>
      <c r="I216" s="145">
        <f>IF($G216="","",VLOOKUP($G216,APR.FP!$AJ$8:$AL$19,3,FALSE))</f>
        <v>43738</v>
      </c>
      <c r="J216" s="148">
        <f t="shared" si="36"/>
        <v>6</v>
      </c>
      <c r="K216" s="139">
        <f t="shared" si="37"/>
        <v>1117.32</v>
      </c>
      <c r="L216" s="93" t="str">
        <f t="shared" si="29"/>
        <v>Dins Periode Legal</v>
      </c>
      <c r="M216" s="93" t="str">
        <f t="shared" si="30"/>
        <v>T3 - Dins Periode Legal</v>
      </c>
      <c r="N216" s="93" t="str">
        <f t="shared" si="31"/>
        <v>T3 - Import Total</v>
      </c>
      <c r="O216" s="110">
        <f t="shared" si="39"/>
        <v>2.9344985322517243E-2</v>
      </c>
      <c r="P216" s="107">
        <f t="shared" si="38"/>
        <v>1</v>
      </c>
    </row>
    <row r="217" spans="3:16" x14ac:dyDescent="0.25">
      <c r="C217" s="137">
        <v>43733</v>
      </c>
      <c r="D217" s="135" t="s">
        <v>47</v>
      </c>
      <c r="E217" s="146">
        <v>40.35</v>
      </c>
      <c r="F217" s="135" t="s">
        <v>1462</v>
      </c>
      <c r="G217" s="135">
        <f t="shared" si="35"/>
        <v>9</v>
      </c>
      <c r="H217" s="105" t="str">
        <f>IF($G217="","",VLOOKUP($G217,APR.FP!$AJ$8:$AL$19,2,FALSE))</f>
        <v>T3</v>
      </c>
      <c r="I217" s="145">
        <f>IF($G217="","",VLOOKUP($G217,APR.FP!$AJ$8:$AL$19,3,FALSE))</f>
        <v>43738</v>
      </c>
      <c r="J217" s="148">
        <f t="shared" si="36"/>
        <v>5</v>
      </c>
      <c r="K217" s="139">
        <f t="shared" si="37"/>
        <v>201.75</v>
      </c>
      <c r="L217" s="93" t="str">
        <f t="shared" si="29"/>
        <v>Dins Periode Legal</v>
      </c>
      <c r="M217" s="93" t="str">
        <f t="shared" si="30"/>
        <v>T3 - Dins Periode Legal</v>
      </c>
      <c r="N217" s="93" t="str">
        <f t="shared" si="31"/>
        <v>T3 - Import Total</v>
      </c>
      <c r="O217" s="110">
        <f t="shared" si="39"/>
        <v>5.298706537802826E-3</v>
      </c>
      <c r="P217" s="107">
        <f t="shared" si="38"/>
        <v>1</v>
      </c>
    </row>
    <row r="218" spans="3:16" x14ac:dyDescent="0.25">
      <c r="C218" s="137">
        <v>43735</v>
      </c>
      <c r="D218" s="135" t="s">
        <v>921</v>
      </c>
      <c r="E218" s="146">
        <v>177.39</v>
      </c>
      <c r="F218" s="135" t="s">
        <v>1461</v>
      </c>
      <c r="G218" s="135">
        <f t="shared" si="35"/>
        <v>9</v>
      </c>
      <c r="H218" s="105" t="str">
        <f>IF($G218="","",VLOOKUP($G218,APR.FP!$AJ$8:$AL$19,2,FALSE))</f>
        <v>T3</v>
      </c>
      <c r="I218" s="145">
        <f>IF($G218="","",VLOOKUP($G218,APR.FP!$AJ$8:$AL$19,3,FALSE))</f>
        <v>43738</v>
      </c>
      <c r="J218" s="148">
        <f t="shared" si="36"/>
        <v>3</v>
      </c>
      <c r="K218" s="139">
        <f t="shared" si="37"/>
        <v>532.16999999999996</v>
      </c>
      <c r="L218" s="93" t="str">
        <f t="shared" si="29"/>
        <v>Dins Periode Legal</v>
      </c>
      <c r="M218" s="93" t="str">
        <f t="shared" si="30"/>
        <v>T3 - Dins Periode Legal</v>
      </c>
      <c r="N218" s="93" t="str">
        <f t="shared" si="31"/>
        <v>T3 - Import Total</v>
      </c>
      <c r="O218" s="110">
        <f t="shared" si="39"/>
        <v>1.3976766583506963E-2</v>
      </c>
      <c r="P218" s="107">
        <f t="shared" si="38"/>
        <v>1</v>
      </c>
    </row>
    <row r="219" spans="3:16" x14ac:dyDescent="0.25">
      <c r="C219" s="137">
        <v>43738</v>
      </c>
      <c r="D219" s="135" t="s">
        <v>16</v>
      </c>
      <c r="E219" s="146">
        <v>30.32</v>
      </c>
      <c r="F219" s="135" t="s">
        <v>1433</v>
      </c>
      <c r="G219" s="135">
        <f t="shared" si="35"/>
        <v>9</v>
      </c>
      <c r="H219" s="105" t="str">
        <f>IF($G219="","",VLOOKUP($G219,APR.FP!$AJ$8:$AL$19,2,FALSE))</f>
        <v>T3</v>
      </c>
      <c r="I219" s="145">
        <f>IF($G219="","",VLOOKUP($G219,APR.FP!$AJ$8:$AL$19,3,FALSE))</f>
        <v>43738</v>
      </c>
      <c r="J219" s="148">
        <f t="shared" si="36"/>
        <v>0</v>
      </c>
      <c r="K219" s="139">
        <f t="shared" si="37"/>
        <v>0</v>
      </c>
      <c r="L219" s="93" t="str">
        <f t="shared" si="29"/>
        <v>Dins Periode Legal</v>
      </c>
      <c r="M219" s="93" t="str">
        <f t="shared" si="30"/>
        <v>T3 - Dins Periode Legal</v>
      </c>
      <c r="N219" s="93" t="str">
        <f t="shared" si="31"/>
        <v>T3 - Import Total</v>
      </c>
      <c r="O219" s="110">
        <f t="shared" si="39"/>
        <v>0</v>
      </c>
      <c r="P219" s="107">
        <f t="shared" si="38"/>
        <v>1</v>
      </c>
    </row>
    <row r="220" spans="3:16" x14ac:dyDescent="0.25">
      <c r="C220" s="137">
        <v>43738</v>
      </c>
      <c r="D220" s="135" t="s">
        <v>166</v>
      </c>
      <c r="E220" s="146">
        <v>799.07</v>
      </c>
      <c r="F220" s="135" t="s">
        <v>1434</v>
      </c>
      <c r="G220" s="135">
        <f t="shared" si="35"/>
        <v>9</v>
      </c>
      <c r="H220" s="105" t="str">
        <f>IF($G220="","",VLOOKUP($G220,APR.FP!$AJ$8:$AL$19,2,FALSE))</f>
        <v>T3</v>
      </c>
      <c r="I220" s="145">
        <f>IF($G220="","",VLOOKUP($G220,APR.FP!$AJ$8:$AL$19,3,FALSE))</f>
        <v>43738</v>
      </c>
      <c r="J220" s="148">
        <f t="shared" si="36"/>
        <v>0</v>
      </c>
      <c r="K220" s="139">
        <f t="shared" si="37"/>
        <v>0</v>
      </c>
      <c r="L220" s="93" t="str">
        <f t="shared" si="29"/>
        <v>Dins Periode Legal</v>
      </c>
      <c r="M220" s="93" t="str">
        <f t="shared" si="30"/>
        <v>T3 - Dins Periode Legal</v>
      </c>
      <c r="N220" s="93" t="str">
        <f t="shared" si="31"/>
        <v>T3 - Import Total</v>
      </c>
      <c r="O220" s="110">
        <f t="shared" si="39"/>
        <v>0</v>
      </c>
      <c r="P220" s="107">
        <f t="shared" si="38"/>
        <v>1</v>
      </c>
    </row>
    <row r="221" spans="3:16" x14ac:dyDescent="0.25">
      <c r="C221" s="137">
        <v>43738</v>
      </c>
      <c r="D221" s="135" t="s">
        <v>167</v>
      </c>
      <c r="E221" s="146">
        <v>506.4</v>
      </c>
      <c r="F221" s="135" t="s">
        <v>1435</v>
      </c>
      <c r="G221" s="135">
        <f t="shared" si="35"/>
        <v>9</v>
      </c>
      <c r="H221" s="105" t="str">
        <f>IF($G221="","",VLOOKUP($G221,APR.FP!$AJ$8:$AL$19,2,FALSE))</f>
        <v>T3</v>
      </c>
      <c r="I221" s="145">
        <f>IF($G221="","",VLOOKUP($G221,APR.FP!$AJ$8:$AL$19,3,FALSE))</f>
        <v>43738</v>
      </c>
      <c r="J221" s="148">
        <f t="shared" si="36"/>
        <v>0</v>
      </c>
      <c r="K221" s="139">
        <f t="shared" si="37"/>
        <v>0</v>
      </c>
      <c r="L221" s="93" t="str">
        <f t="shared" si="29"/>
        <v>Dins Periode Legal</v>
      </c>
      <c r="M221" s="93" t="str">
        <f t="shared" si="30"/>
        <v>T3 - Dins Periode Legal</v>
      </c>
      <c r="N221" s="93" t="str">
        <f t="shared" si="31"/>
        <v>T3 - Import Total</v>
      </c>
      <c r="O221" s="110">
        <f t="shared" si="39"/>
        <v>0</v>
      </c>
      <c r="P221" s="107">
        <f t="shared" si="38"/>
        <v>1</v>
      </c>
    </row>
    <row r="222" spans="3:16" x14ac:dyDescent="0.25">
      <c r="C222" s="137">
        <v>43738</v>
      </c>
      <c r="D222" s="135" t="s">
        <v>20</v>
      </c>
      <c r="E222" s="146">
        <v>615.94000000000005</v>
      </c>
      <c r="F222" s="135" t="s">
        <v>1436</v>
      </c>
      <c r="G222" s="135">
        <f t="shared" si="35"/>
        <v>9</v>
      </c>
      <c r="H222" s="105" t="str">
        <f>IF($G222="","",VLOOKUP($G222,APR.FP!$AJ$8:$AL$19,2,FALSE))</f>
        <v>T3</v>
      </c>
      <c r="I222" s="145">
        <f>IF($G222="","",VLOOKUP($G222,APR.FP!$AJ$8:$AL$19,3,FALSE))</f>
        <v>43738</v>
      </c>
      <c r="J222" s="148">
        <f t="shared" si="36"/>
        <v>0</v>
      </c>
      <c r="K222" s="139">
        <f t="shared" si="37"/>
        <v>0</v>
      </c>
      <c r="L222" s="93" t="str">
        <f t="shared" si="29"/>
        <v>Dins Periode Legal</v>
      </c>
      <c r="M222" s="93" t="str">
        <f t="shared" si="30"/>
        <v>T3 - Dins Periode Legal</v>
      </c>
      <c r="N222" s="93" t="str">
        <f t="shared" si="31"/>
        <v>T3 - Import Total</v>
      </c>
      <c r="O222" s="110">
        <f t="shared" si="39"/>
        <v>0</v>
      </c>
      <c r="P222" s="107">
        <f t="shared" si="38"/>
        <v>1</v>
      </c>
    </row>
    <row r="223" spans="3:16" x14ac:dyDescent="0.25">
      <c r="C223" s="137">
        <v>43738</v>
      </c>
      <c r="D223" s="135" t="s">
        <v>1379</v>
      </c>
      <c r="E223" s="146">
        <v>535.33000000000004</v>
      </c>
      <c r="F223" s="135" t="s">
        <v>1437</v>
      </c>
      <c r="G223" s="135">
        <f t="shared" si="35"/>
        <v>9</v>
      </c>
      <c r="H223" s="105" t="str">
        <f>IF($G223="","",VLOOKUP($G223,APR.FP!$AJ$8:$AL$19,2,FALSE))</f>
        <v>T3</v>
      </c>
      <c r="I223" s="145">
        <f>IF($G223="","",VLOOKUP($G223,APR.FP!$AJ$8:$AL$19,3,FALSE))</f>
        <v>43738</v>
      </c>
      <c r="J223" s="148">
        <f t="shared" si="36"/>
        <v>0</v>
      </c>
      <c r="K223" s="139">
        <f t="shared" si="37"/>
        <v>0</v>
      </c>
      <c r="L223" s="93" t="str">
        <f t="shared" si="29"/>
        <v>Dins Periode Legal</v>
      </c>
      <c r="M223" s="93" t="str">
        <f t="shared" si="30"/>
        <v>T3 - Dins Periode Legal</v>
      </c>
      <c r="N223" s="93" t="str">
        <f t="shared" si="31"/>
        <v>T3 - Import Total</v>
      </c>
      <c r="O223" s="110">
        <f t="shared" si="39"/>
        <v>0</v>
      </c>
      <c r="P223" s="107">
        <f t="shared" si="38"/>
        <v>1</v>
      </c>
    </row>
    <row r="224" spans="3:16" x14ac:dyDescent="0.25">
      <c r="C224" s="137">
        <v>43738</v>
      </c>
      <c r="D224" s="135" t="s">
        <v>37</v>
      </c>
      <c r="E224" s="146">
        <v>67.78</v>
      </c>
      <c r="F224" s="135" t="s">
        <v>1438</v>
      </c>
      <c r="G224" s="135">
        <f t="shared" si="35"/>
        <v>9</v>
      </c>
      <c r="H224" s="105" t="str">
        <f>IF($G224="","",VLOOKUP($G224,APR.FP!$AJ$8:$AL$19,2,FALSE))</f>
        <v>T3</v>
      </c>
      <c r="I224" s="145">
        <f>IF($G224="","",VLOOKUP($G224,APR.FP!$AJ$8:$AL$19,3,FALSE))</f>
        <v>43738</v>
      </c>
      <c r="J224" s="148">
        <f t="shared" si="36"/>
        <v>0</v>
      </c>
      <c r="K224" s="139">
        <f t="shared" si="37"/>
        <v>0</v>
      </c>
      <c r="L224" s="93" t="str">
        <f t="shared" si="29"/>
        <v>Dins Periode Legal</v>
      </c>
      <c r="M224" s="93" t="str">
        <f t="shared" si="30"/>
        <v>T3 - Dins Periode Legal</v>
      </c>
      <c r="N224" s="93" t="str">
        <f t="shared" si="31"/>
        <v>T3 - Import Total</v>
      </c>
      <c r="O224" s="110">
        <f t="shared" si="39"/>
        <v>0</v>
      </c>
      <c r="P224" s="107">
        <f t="shared" si="38"/>
        <v>1</v>
      </c>
    </row>
    <row r="225" spans="3:16" x14ac:dyDescent="0.25">
      <c r="C225" s="137">
        <v>43738</v>
      </c>
      <c r="D225" s="135" t="s">
        <v>186</v>
      </c>
      <c r="E225" s="146">
        <v>8.93</v>
      </c>
      <c r="F225" s="135" t="s">
        <v>1439</v>
      </c>
      <c r="G225" s="135">
        <f t="shared" si="35"/>
        <v>9</v>
      </c>
      <c r="H225" s="105" t="str">
        <f>IF($G225="","",VLOOKUP($G225,APR.FP!$AJ$8:$AL$19,2,FALSE))</f>
        <v>T3</v>
      </c>
      <c r="I225" s="145">
        <f>IF($G225="","",VLOOKUP($G225,APR.FP!$AJ$8:$AL$19,3,FALSE))</f>
        <v>43738</v>
      </c>
      <c r="J225" s="148">
        <f t="shared" si="36"/>
        <v>0</v>
      </c>
      <c r="K225" s="139">
        <f t="shared" si="37"/>
        <v>0</v>
      </c>
      <c r="L225" s="93" t="str">
        <f t="shared" si="29"/>
        <v>Dins Periode Legal</v>
      </c>
      <c r="M225" s="93" t="str">
        <f t="shared" si="30"/>
        <v>T3 - Dins Periode Legal</v>
      </c>
      <c r="N225" s="93" t="str">
        <f t="shared" si="31"/>
        <v>T3 - Import Total</v>
      </c>
      <c r="O225" s="110">
        <f t="shared" si="39"/>
        <v>0</v>
      </c>
      <c r="P225" s="107">
        <f t="shared" si="38"/>
        <v>1</v>
      </c>
    </row>
    <row r="226" spans="3:16" x14ac:dyDescent="0.25">
      <c r="C226" s="137">
        <v>43738</v>
      </c>
      <c r="D226" s="135" t="s">
        <v>23</v>
      </c>
      <c r="E226" s="146">
        <v>1001.71</v>
      </c>
      <c r="F226" s="135" t="s">
        <v>1440</v>
      </c>
      <c r="G226" s="135">
        <f t="shared" si="35"/>
        <v>9</v>
      </c>
      <c r="H226" s="105" t="str">
        <f>IF($G226="","",VLOOKUP($G226,APR.FP!$AJ$8:$AL$19,2,FALSE))</f>
        <v>T3</v>
      </c>
      <c r="I226" s="145">
        <f>IF($G226="","",VLOOKUP($G226,APR.FP!$AJ$8:$AL$19,3,FALSE))</f>
        <v>43738</v>
      </c>
      <c r="J226" s="148">
        <f t="shared" si="36"/>
        <v>0</v>
      </c>
      <c r="K226" s="139">
        <f t="shared" si="37"/>
        <v>0</v>
      </c>
      <c r="L226" s="93" t="str">
        <f t="shared" si="29"/>
        <v>Dins Periode Legal</v>
      </c>
      <c r="M226" s="93" t="str">
        <f t="shared" si="30"/>
        <v>T3 - Dins Periode Legal</v>
      </c>
      <c r="N226" s="93" t="str">
        <f t="shared" si="31"/>
        <v>T3 - Import Total</v>
      </c>
      <c r="O226" s="110">
        <f t="shared" si="39"/>
        <v>0</v>
      </c>
      <c r="P226" s="107">
        <f t="shared" si="38"/>
        <v>1</v>
      </c>
    </row>
    <row r="227" spans="3:16" x14ac:dyDescent="0.25">
      <c r="C227" s="137">
        <v>43738</v>
      </c>
      <c r="D227" s="135" t="s">
        <v>96</v>
      </c>
      <c r="E227" s="146">
        <v>7269.73</v>
      </c>
      <c r="F227" s="135" t="s">
        <v>1441</v>
      </c>
      <c r="G227" s="135">
        <f t="shared" si="35"/>
        <v>9</v>
      </c>
      <c r="H227" s="105" t="str">
        <f>IF($G227="","",VLOOKUP($G227,APR.FP!$AJ$8:$AL$19,2,FALSE))</f>
        <v>T3</v>
      </c>
      <c r="I227" s="145">
        <f>IF($G227="","",VLOOKUP($G227,APR.FP!$AJ$8:$AL$19,3,FALSE))</f>
        <v>43738</v>
      </c>
      <c r="J227" s="148">
        <f t="shared" si="36"/>
        <v>0</v>
      </c>
      <c r="K227" s="139">
        <f t="shared" si="37"/>
        <v>0</v>
      </c>
      <c r="L227" s="93" t="str">
        <f t="shared" si="29"/>
        <v>Dins Periode Legal</v>
      </c>
      <c r="M227" s="93" t="str">
        <f t="shared" si="30"/>
        <v>T3 - Dins Periode Legal</v>
      </c>
      <c r="N227" s="93" t="str">
        <f t="shared" si="31"/>
        <v>T3 - Import Total</v>
      </c>
      <c r="O227" s="110">
        <f t="shared" si="39"/>
        <v>0</v>
      </c>
      <c r="P227" s="107">
        <f t="shared" si="38"/>
        <v>1</v>
      </c>
    </row>
    <row r="228" spans="3:16" x14ac:dyDescent="0.25">
      <c r="C228" s="137">
        <v>43738</v>
      </c>
      <c r="D228" s="135" t="s">
        <v>1360</v>
      </c>
      <c r="E228" s="146">
        <v>159.72</v>
      </c>
      <c r="F228" s="135" t="s">
        <v>1442</v>
      </c>
      <c r="G228" s="135">
        <f t="shared" si="35"/>
        <v>9</v>
      </c>
      <c r="H228" s="105" t="str">
        <f>IF($G228="","",VLOOKUP($G228,APR.FP!$AJ$8:$AL$19,2,FALSE))</f>
        <v>T3</v>
      </c>
      <c r="I228" s="145">
        <f>IF($G228="","",VLOOKUP($G228,APR.FP!$AJ$8:$AL$19,3,FALSE))</f>
        <v>43738</v>
      </c>
      <c r="J228" s="148">
        <f t="shared" si="36"/>
        <v>0</v>
      </c>
      <c r="K228" s="139">
        <f t="shared" si="37"/>
        <v>0</v>
      </c>
      <c r="L228" s="93" t="str">
        <f t="shared" si="29"/>
        <v>Dins Periode Legal</v>
      </c>
      <c r="M228" s="93" t="str">
        <f t="shared" si="30"/>
        <v>T3 - Dins Periode Legal</v>
      </c>
      <c r="N228" s="93" t="str">
        <f t="shared" si="31"/>
        <v>T3 - Import Total</v>
      </c>
      <c r="O228" s="110">
        <f t="shared" si="39"/>
        <v>0</v>
      </c>
      <c r="P228" s="107">
        <f t="shared" si="38"/>
        <v>1</v>
      </c>
    </row>
    <row r="229" spans="3:16" x14ac:dyDescent="0.25">
      <c r="C229" s="137">
        <v>43738</v>
      </c>
      <c r="D229" s="135" t="s">
        <v>18</v>
      </c>
      <c r="E229" s="146">
        <v>530</v>
      </c>
      <c r="F229" s="135" t="s">
        <v>1443</v>
      </c>
      <c r="G229" s="135">
        <f t="shared" si="35"/>
        <v>9</v>
      </c>
      <c r="H229" s="105" t="str">
        <f>IF($G229="","",VLOOKUP($G229,APR.FP!$AJ$8:$AL$19,2,FALSE))</f>
        <v>T3</v>
      </c>
      <c r="I229" s="145">
        <f>IF($G229="","",VLOOKUP($G229,APR.FP!$AJ$8:$AL$19,3,FALSE))</f>
        <v>43738</v>
      </c>
      <c r="J229" s="148">
        <f t="shared" si="36"/>
        <v>0</v>
      </c>
      <c r="K229" s="139">
        <f t="shared" si="37"/>
        <v>0</v>
      </c>
      <c r="L229" s="93" t="str">
        <f t="shared" si="29"/>
        <v>Dins Periode Legal</v>
      </c>
      <c r="M229" s="93" t="str">
        <f t="shared" si="30"/>
        <v>T3 - Dins Periode Legal</v>
      </c>
      <c r="N229" s="93" t="str">
        <f t="shared" si="31"/>
        <v>T3 - Import Total</v>
      </c>
      <c r="O229" s="110">
        <f t="shared" si="39"/>
        <v>0</v>
      </c>
      <c r="P229" s="107">
        <f t="shared" si="38"/>
        <v>1</v>
      </c>
    </row>
    <row r="230" spans="3:16" x14ac:dyDescent="0.25">
      <c r="C230" s="137">
        <v>43738</v>
      </c>
      <c r="D230" s="135" t="s">
        <v>19</v>
      </c>
      <c r="E230" s="146">
        <v>380.99</v>
      </c>
      <c r="F230" s="135" t="s">
        <v>1444</v>
      </c>
      <c r="G230" s="135">
        <f t="shared" si="35"/>
        <v>9</v>
      </c>
      <c r="H230" s="105" t="str">
        <f>IF($G230="","",VLOOKUP($G230,APR.FP!$AJ$8:$AL$19,2,FALSE))</f>
        <v>T3</v>
      </c>
      <c r="I230" s="145">
        <f>IF($G230="","",VLOOKUP($G230,APR.FP!$AJ$8:$AL$19,3,FALSE))</f>
        <v>43738</v>
      </c>
      <c r="J230" s="148">
        <f t="shared" si="36"/>
        <v>0</v>
      </c>
      <c r="K230" s="139">
        <f t="shared" si="37"/>
        <v>0</v>
      </c>
      <c r="L230" s="93" t="str">
        <f t="shared" si="29"/>
        <v>Dins Periode Legal</v>
      </c>
      <c r="M230" s="93" t="str">
        <f t="shared" si="30"/>
        <v>T3 - Dins Periode Legal</v>
      </c>
      <c r="N230" s="93" t="str">
        <f t="shared" si="31"/>
        <v>T3 - Import Total</v>
      </c>
      <c r="O230" s="110">
        <f t="shared" si="39"/>
        <v>0</v>
      </c>
      <c r="P230" s="107">
        <f t="shared" si="38"/>
        <v>1</v>
      </c>
    </row>
    <row r="231" spans="3:16" x14ac:dyDescent="0.25">
      <c r="C231" s="137">
        <v>43738</v>
      </c>
      <c r="D231" s="135" t="s">
        <v>47</v>
      </c>
      <c r="E231" s="146">
        <v>52.84</v>
      </c>
      <c r="F231" s="135" t="s">
        <v>1445</v>
      </c>
      <c r="G231" s="135">
        <f t="shared" si="35"/>
        <v>9</v>
      </c>
      <c r="H231" s="105" t="str">
        <f>IF($G231="","",VLOOKUP($G231,APR.FP!$AJ$8:$AL$19,2,FALSE))</f>
        <v>T3</v>
      </c>
      <c r="I231" s="145">
        <f>IF($G231="","",VLOOKUP($G231,APR.FP!$AJ$8:$AL$19,3,FALSE))</f>
        <v>43738</v>
      </c>
      <c r="J231" s="148">
        <f t="shared" si="36"/>
        <v>0</v>
      </c>
      <c r="K231" s="139">
        <f t="shared" si="37"/>
        <v>0</v>
      </c>
      <c r="L231" s="93" t="str">
        <f t="shared" si="29"/>
        <v>Dins Periode Legal</v>
      </c>
      <c r="M231" s="93" t="str">
        <f t="shared" si="30"/>
        <v>T3 - Dins Periode Legal</v>
      </c>
      <c r="N231" s="93" t="str">
        <f t="shared" si="31"/>
        <v>T3 - Import Total</v>
      </c>
      <c r="O231" s="110">
        <f t="shared" si="39"/>
        <v>0</v>
      </c>
      <c r="P231" s="107">
        <f t="shared" si="38"/>
        <v>1</v>
      </c>
    </row>
    <row r="232" spans="3:16" x14ac:dyDescent="0.25">
      <c r="C232" s="137">
        <v>43738</v>
      </c>
      <c r="D232" s="135" t="s">
        <v>168</v>
      </c>
      <c r="E232" s="146">
        <v>1013.52</v>
      </c>
      <c r="F232" s="135" t="s">
        <v>1446</v>
      </c>
      <c r="G232" s="135">
        <f t="shared" si="35"/>
        <v>9</v>
      </c>
      <c r="H232" s="105" t="str">
        <f>IF($G232="","",VLOOKUP($G232,APR.FP!$AJ$8:$AL$19,2,FALSE))</f>
        <v>T3</v>
      </c>
      <c r="I232" s="145">
        <f>IF($G232="","",VLOOKUP($G232,APR.FP!$AJ$8:$AL$19,3,FALSE))</f>
        <v>43738</v>
      </c>
      <c r="J232" s="148">
        <f t="shared" si="36"/>
        <v>0</v>
      </c>
      <c r="K232" s="139">
        <f t="shared" si="37"/>
        <v>0</v>
      </c>
      <c r="L232" s="93" t="str">
        <f t="shared" si="29"/>
        <v>Dins Periode Legal</v>
      </c>
      <c r="M232" s="93" t="str">
        <f t="shared" si="30"/>
        <v>T3 - Dins Periode Legal</v>
      </c>
      <c r="N232" s="93" t="str">
        <f t="shared" si="31"/>
        <v>T3 - Import Total</v>
      </c>
      <c r="O232" s="110">
        <f t="shared" si="39"/>
        <v>0</v>
      </c>
      <c r="P232" s="107">
        <f t="shared" si="38"/>
        <v>1</v>
      </c>
    </row>
    <row r="233" spans="3:16" x14ac:dyDescent="0.25">
      <c r="C233" s="137">
        <v>43738</v>
      </c>
      <c r="D233" s="135" t="s">
        <v>1382</v>
      </c>
      <c r="E233" s="146">
        <v>82.35</v>
      </c>
      <c r="F233" s="135" t="s">
        <v>1447</v>
      </c>
      <c r="G233" s="135">
        <f t="shared" si="35"/>
        <v>9</v>
      </c>
      <c r="H233" s="105" t="str">
        <f>IF($G233="","",VLOOKUP($G233,APR.FP!$AJ$8:$AL$19,2,FALSE))</f>
        <v>T3</v>
      </c>
      <c r="I233" s="145">
        <f>IF($G233="","",VLOOKUP($G233,APR.FP!$AJ$8:$AL$19,3,FALSE))</f>
        <v>43738</v>
      </c>
      <c r="J233" s="148">
        <f t="shared" si="36"/>
        <v>0</v>
      </c>
      <c r="K233" s="139">
        <f t="shared" si="37"/>
        <v>0</v>
      </c>
      <c r="L233" s="93" t="str">
        <f t="shared" si="29"/>
        <v>Dins Periode Legal</v>
      </c>
      <c r="M233" s="93" t="str">
        <f t="shared" si="30"/>
        <v>T3 - Dins Periode Legal</v>
      </c>
      <c r="N233" s="93" t="str">
        <f t="shared" si="31"/>
        <v>T3 - Import Total</v>
      </c>
      <c r="O233" s="110">
        <f t="shared" si="39"/>
        <v>0</v>
      </c>
      <c r="P233" s="107">
        <f t="shared" si="38"/>
        <v>1</v>
      </c>
    </row>
    <row r="234" spans="3:16" x14ac:dyDescent="0.25">
      <c r="C234" s="137">
        <v>43738</v>
      </c>
      <c r="D234" s="135" t="s">
        <v>34</v>
      </c>
      <c r="E234" s="146">
        <v>65.17</v>
      </c>
      <c r="F234" s="135" t="s">
        <v>1448</v>
      </c>
      <c r="G234" s="135">
        <f t="shared" si="35"/>
        <v>9</v>
      </c>
      <c r="H234" s="105" t="str">
        <f>IF($G234="","",VLOOKUP($G234,APR.FP!$AJ$8:$AL$19,2,FALSE))</f>
        <v>T3</v>
      </c>
      <c r="I234" s="145">
        <f>IF($G234="","",VLOOKUP($G234,APR.FP!$AJ$8:$AL$19,3,FALSE))</f>
        <v>43738</v>
      </c>
      <c r="J234" s="148">
        <f t="shared" si="36"/>
        <v>0</v>
      </c>
      <c r="K234" s="139">
        <f t="shared" si="37"/>
        <v>0</v>
      </c>
      <c r="L234" s="93" t="str">
        <f t="shared" si="29"/>
        <v>Dins Periode Legal</v>
      </c>
      <c r="M234" s="93" t="str">
        <f t="shared" si="30"/>
        <v>T3 - Dins Periode Legal</v>
      </c>
      <c r="N234" s="93" t="str">
        <f t="shared" si="31"/>
        <v>T3 - Import Total</v>
      </c>
      <c r="O234" s="110">
        <f t="shared" si="39"/>
        <v>0</v>
      </c>
      <c r="P234" s="107">
        <f t="shared" si="38"/>
        <v>1</v>
      </c>
    </row>
    <row r="235" spans="3:16" x14ac:dyDescent="0.25">
      <c r="C235" s="137">
        <v>43738</v>
      </c>
      <c r="D235" s="135" t="s">
        <v>48</v>
      </c>
      <c r="E235" s="146">
        <v>625.66</v>
      </c>
      <c r="F235" s="135" t="s">
        <v>1449</v>
      </c>
      <c r="G235" s="135">
        <f t="shared" si="35"/>
        <v>9</v>
      </c>
      <c r="H235" s="105" t="str">
        <f>IF($G235="","",VLOOKUP($G235,APR.FP!$AJ$8:$AL$19,2,FALSE))</f>
        <v>T3</v>
      </c>
      <c r="I235" s="145">
        <f>IF($G235="","",VLOOKUP($G235,APR.FP!$AJ$8:$AL$19,3,FALSE))</f>
        <v>43738</v>
      </c>
      <c r="J235" s="148">
        <f t="shared" si="36"/>
        <v>0</v>
      </c>
      <c r="K235" s="139">
        <f t="shared" si="37"/>
        <v>0</v>
      </c>
      <c r="L235" s="93" t="str">
        <f t="shared" si="29"/>
        <v>Dins Periode Legal</v>
      </c>
      <c r="M235" s="93" t="str">
        <f t="shared" si="30"/>
        <v>T3 - Dins Periode Legal</v>
      </c>
      <c r="N235" s="93" t="str">
        <f t="shared" si="31"/>
        <v>T3 - Import Total</v>
      </c>
      <c r="O235" s="110">
        <f t="shared" si="39"/>
        <v>0</v>
      </c>
      <c r="P235" s="107">
        <f t="shared" si="38"/>
        <v>1</v>
      </c>
    </row>
    <row r="236" spans="3:16" x14ac:dyDescent="0.25">
      <c r="C236" s="137">
        <v>43738</v>
      </c>
      <c r="D236" s="135" t="s">
        <v>48</v>
      </c>
      <c r="E236" s="146">
        <v>108.51</v>
      </c>
      <c r="F236" s="135" t="s">
        <v>1450</v>
      </c>
      <c r="G236" s="135">
        <f t="shared" si="35"/>
        <v>9</v>
      </c>
      <c r="H236" s="105" t="str">
        <f>IF($G236="","",VLOOKUP($G236,APR.FP!$AJ$8:$AL$19,2,FALSE))</f>
        <v>T3</v>
      </c>
      <c r="I236" s="145">
        <f>IF($G236="","",VLOOKUP($G236,APR.FP!$AJ$8:$AL$19,3,FALSE))</f>
        <v>43738</v>
      </c>
      <c r="J236" s="148">
        <f t="shared" si="36"/>
        <v>0</v>
      </c>
      <c r="K236" s="139">
        <f t="shared" si="37"/>
        <v>0</v>
      </c>
      <c r="L236" s="93" t="str">
        <f t="shared" si="29"/>
        <v>Dins Periode Legal</v>
      </c>
      <c r="M236" s="93" t="str">
        <f t="shared" si="30"/>
        <v>T3 - Dins Periode Legal</v>
      </c>
      <c r="N236" s="93" t="str">
        <f t="shared" si="31"/>
        <v>T3 - Import Total</v>
      </c>
      <c r="O236" s="110">
        <f t="shared" si="39"/>
        <v>0</v>
      </c>
      <c r="P236" s="107">
        <f t="shared" si="38"/>
        <v>1</v>
      </c>
    </row>
    <row r="237" spans="3:16" x14ac:dyDescent="0.25">
      <c r="C237" s="137">
        <v>43738</v>
      </c>
      <c r="D237" s="135" t="s">
        <v>41</v>
      </c>
      <c r="E237" s="146">
        <v>907.5</v>
      </c>
      <c r="F237" s="135" t="s">
        <v>1451</v>
      </c>
      <c r="G237" s="135">
        <f t="shared" si="35"/>
        <v>9</v>
      </c>
      <c r="H237" s="105" t="str">
        <f>IF($G237="","",VLOOKUP($G237,APR.FP!$AJ$8:$AL$19,2,FALSE))</f>
        <v>T3</v>
      </c>
      <c r="I237" s="145">
        <f>IF($G237="","",VLOOKUP($G237,APR.FP!$AJ$8:$AL$19,3,FALSE))</f>
        <v>43738</v>
      </c>
      <c r="J237" s="148">
        <f t="shared" si="36"/>
        <v>0</v>
      </c>
      <c r="K237" s="139">
        <f t="shared" si="37"/>
        <v>0</v>
      </c>
      <c r="L237" s="93" t="str">
        <f t="shared" si="29"/>
        <v>Dins Periode Legal</v>
      </c>
      <c r="M237" s="93" t="str">
        <f t="shared" si="30"/>
        <v>T3 - Dins Periode Legal</v>
      </c>
      <c r="N237" s="93" t="str">
        <f t="shared" si="31"/>
        <v>T3 - Import Total</v>
      </c>
      <c r="O237" s="110">
        <f t="shared" si="39"/>
        <v>0</v>
      </c>
      <c r="P237" s="107">
        <f t="shared" si="38"/>
        <v>1</v>
      </c>
    </row>
    <row r="238" spans="3:16" x14ac:dyDescent="0.25">
      <c r="C238" s="137">
        <v>43738</v>
      </c>
      <c r="D238" s="135" t="s">
        <v>30</v>
      </c>
      <c r="E238" s="146">
        <v>953.48</v>
      </c>
      <c r="F238" s="135" t="s">
        <v>1452</v>
      </c>
      <c r="G238" s="135">
        <f t="shared" si="35"/>
        <v>9</v>
      </c>
      <c r="H238" s="105" t="str">
        <f>IF($G238="","",VLOOKUP($G238,APR.FP!$AJ$8:$AL$19,2,FALSE))</f>
        <v>T3</v>
      </c>
      <c r="I238" s="145">
        <f>IF($G238="","",VLOOKUP($G238,APR.FP!$AJ$8:$AL$19,3,FALSE))</f>
        <v>43738</v>
      </c>
      <c r="J238" s="148">
        <f t="shared" si="36"/>
        <v>0</v>
      </c>
      <c r="K238" s="139">
        <f t="shared" si="37"/>
        <v>0</v>
      </c>
      <c r="L238" s="93" t="str">
        <f t="shared" si="29"/>
        <v>Dins Periode Legal</v>
      </c>
      <c r="M238" s="93" t="str">
        <f t="shared" si="30"/>
        <v>T3 - Dins Periode Legal</v>
      </c>
      <c r="N238" s="93" t="str">
        <f t="shared" si="31"/>
        <v>T3 - Import Total</v>
      </c>
      <c r="O238" s="110">
        <f t="shared" si="39"/>
        <v>0</v>
      </c>
      <c r="P238" s="107">
        <f t="shared" si="38"/>
        <v>1</v>
      </c>
    </row>
    <row r="239" spans="3:16" x14ac:dyDescent="0.25">
      <c r="C239" s="137">
        <v>43738</v>
      </c>
      <c r="D239" s="135" t="s">
        <v>870</v>
      </c>
      <c r="E239" s="146">
        <v>804.36</v>
      </c>
      <c r="F239" s="135" t="s">
        <v>1453</v>
      </c>
      <c r="G239" s="135">
        <f t="shared" si="35"/>
        <v>9</v>
      </c>
      <c r="H239" s="105" t="str">
        <f>IF($G239="","",VLOOKUP($G239,APR.FP!$AJ$8:$AL$19,2,FALSE))</f>
        <v>T3</v>
      </c>
      <c r="I239" s="145">
        <f>IF($G239="","",VLOOKUP($G239,APR.FP!$AJ$8:$AL$19,3,FALSE))</f>
        <v>43738</v>
      </c>
      <c r="J239" s="148">
        <f t="shared" si="36"/>
        <v>0</v>
      </c>
      <c r="K239" s="139">
        <f t="shared" si="37"/>
        <v>0</v>
      </c>
      <c r="L239" s="93" t="str">
        <f t="shared" ref="L239:L243" si="40">IF(J239&lt;=30,"Dins Periode Legal","Fora Periode Legal")</f>
        <v>Dins Periode Legal</v>
      </c>
      <c r="M239" s="93" t="str">
        <f t="shared" ref="M239:M243" si="41">CONCATENATE($H239," - ",L239)</f>
        <v>T3 - Dins Periode Legal</v>
      </c>
      <c r="N239" s="93" t="str">
        <f t="shared" ref="N239:N302" si="42">CONCATENATE($H239," - Import Total")</f>
        <v>T3 - Import Total</v>
      </c>
      <c r="O239" s="110">
        <f t="shared" si="39"/>
        <v>0</v>
      </c>
      <c r="P239" s="107">
        <f t="shared" si="38"/>
        <v>1</v>
      </c>
    </row>
    <row r="240" spans="3:16" x14ac:dyDescent="0.25">
      <c r="C240" s="137">
        <v>43738</v>
      </c>
      <c r="D240" s="135" t="s">
        <v>1371</v>
      </c>
      <c r="E240" s="146">
        <v>957.46</v>
      </c>
      <c r="F240" s="135" t="s">
        <v>1454</v>
      </c>
      <c r="G240" s="135">
        <f t="shared" si="35"/>
        <v>9</v>
      </c>
      <c r="H240" s="105" t="str">
        <f>IF($G240="","",VLOOKUP($G240,APR.FP!$AJ$8:$AL$19,2,FALSE))</f>
        <v>T3</v>
      </c>
      <c r="I240" s="145">
        <f>IF($G240="","",VLOOKUP($G240,APR.FP!$AJ$8:$AL$19,3,FALSE))</f>
        <v>43738</v>
      </c>
      <c r="J240" s="148">
        <f t="shared" si="36"/>
        <v>0</v>
      </c>
      <c r="K240" s="139">
        <f t="shared" si="37"/>
        <v>0</v>
      </c>
      <c r="L240" s="93" t="str">
        <f t="shared" si="40"/>
        <v>Dins Periode Legal</v>
      </c>
      <c r="M240" s="93" t="str">
        <f t="shared" si="41"/>
        <v>T3 - Dins Periode Legal</v>
      </c>
      <c r="N240" s="93" t="str">
        <f t="shared" si="42"/>
        <v>T3 - Import Total</v>
      </c>
      <c r="O240" s="110">
        <f t="shared" si="39"/>
        <v>0</v>
      </c>
      <c r="P240" s="107">
        <f t="shared" si="38"/>
        <v>1</v>
      </c>
    </row>
    <row r="241" spans="3:20" x14ac:dyDescent="0.25">
      <c r="C241" s="137">
        <v>43738</v>
      </c>
      <c r="D241" s="135" t="s">
        <v>1384</v>
      </c>
      <c r="E241" s="146">
        <v>602.52</v>
      </c>
      <c r="F241" s="135" t="s">
        <v>1455</v>
      </c>
      <c r="G241" s="135">
        <f t="shared" si="35"/>
        <v>9</v>
      </c>
      <c r="H241" s="105" t="str">
        <f>IF($G241="","",VLOOKUP($G241,APR.FP!$AJ$8:$AL$19,2,FALSE))</f>
        <v>T3</v>
      </c>
      <c r="I241" s="145">
        <f>IF($G241="","",VLOOKUP($G241,APR.FP!$AJ$8:$AL$19,3,FALSE))</f>
        <v>43738</v>
      </c>
      <c r="J241" s="148">
        <f t="shared" si="36"/>
        <v>0</v>
      </c>
      <c r="K241" s="139">
        <f t="shared" si="37"/>
        <v>0</v>
      </c>
      <c r="L241" s="93" t="str">
        <f t="shared" si="40"/>
        <v>Dins Periode Legal</v>
      </c>
      <c r="M241" s="93" t="str">
        <f t="shared" si="41"/>
        <v>T3 - Dins Periode Legal</v>
      </c>
      <c r="N241" s="93" t="str">
        <f t="shared" si="42"/>
        <v>T3 - Import Total</v>
      </c>
      <c r="O241" s="110">
        <f t="shared" si="39"/>
        <v>0</v>
      </c>
      <c r="P241" s="107">
        <f t="shared" si="38"/>
        <v>1</v>
      </c>
    </row>
    <row r="242" spans="3:20" x14ac:dyDescent="0.25">
      <c r="C242" s="137">
        <v>43738</v>
      </c>
      <c r="D242" s="135" t="s">
        <v>1384</v>
      </c>
      <c r="E242" s="146">
        <v>998.25</v>
      </c>
      <c r="F242" s="135" t="s">
        <v>1456</v>
      </c>
      <c r="G242" s="135">
        <f t="shared" si="35"/>
        <v>9</v>
      </c>
      <c r="H242" s="105" t="str">
        <f>IF($G242="","",VLOOKUP($G242,APR.FP!$AJ$8:$AL$19,2,FALSE))</f>
        <v>T3</v>
      </c>
      <c r="I242" s="145">
        <f>IF($G242="","",VLOOKUP($G242,APR.FP!$AJ$8:$AL$19,3,FALSE))</f>
        <v>43738</v>
      </c>
      <c r="J242" s="148">
        <f t="shared" si="36"/>
        <v>0</v>
      </c>
      <c r="K242" s="139">
        <f t="shared" si="37"/>
        <v>0</v>
      </c>
      <c r="L242" s="93" t="str">
        <f t="shared" si="40"/>
        <v>Dins Periode Legal</v>
      </c>
      <c r="M242" s="93" t="str">
        <f t="shared" si="41"/>
        <v>T3 - Dins Periode Legal</v>
      </c>
      <c r="N242" s="93" t="str">
        <f t="shared" si="42"/>
        <v>T3 - Import Total</v>
      </c>
      <c r="O242" s="110">
        <f t="shared" si="39"/>
        <v>0</v>
      </c>
      <c r="P242" s="107">
        <f t="shared" si="38"/>
        <v>1</v>
      </c>
    </row>
    <row r="243" spans="3:20" x14ac:dyDescent="0.25">
      <c r="C243" s="137">
        <v>43738</v>
      </c>
      <c r="D243" s="135" t="s">
        <v>27</v>
      </c>
      <c r="E243" s="146">
        <v>102.61</v>
      </c>
      <c r="F243" s="135" t="s">
        <v>1457</v>
      </c>
      <c r="G243" s="135">
        <f t="shared" si="35"/>
        <v>9</v>
      </c>
      <c r="H243" s="105" t="str">
        <f>IF($G243="","",VLOOKUP($G243,APR.FP!$AJ$8:$AL$19,2,FALSE))</f>
        <v>T3</v>
      </c>
      <c r="I243" s="145">
        <f>IF($G243="","",VLOOKUP($G243,APR.FP!$AJ$8:$AL$19,3,FALSE))</f>
        <v>43738</v>
      </c>
      <c r="J243" s="148">
        <f t="shared" si="36"/>
        <v>0</v>
      </c>
      <c r="K243" s="139">
        <f t="shared" si="37"/>
        <v>0</v>
      </c>
      <c r="L243" s="93" t="str">
        <f t="shared" si="40"/>
        <v>Dins Periode Legal</v>
      </c>
      <c r="M243" s="93" t="str">
        <f t="shared" si="41"/>
        <v>T3 - Dins Periode Legal</v>
      </c>
      <c r="N243" s="93" t="str">
        <f t="shared" si="42"/>
        <v>T3 - Import Total</v>
      </c>
      <c r="O243" s="110">
        <f t="shared" si="39"/>
        <v>0</v>
      </c>
      <c r="P243" s="107">
        <f t="shared" si="38"/>
        <v>1</v>
      </c>
    </row>
    <row r="244" spans="3:20" x14ac:dyDescent="0.25">
      <c r="C244" s="137">
        <v>43738</v>
      </c>
      <c r="D244" s="135" t="s">
        <v>97</v>
      </c>
      <c r="E244" s="146">
        <v>1633.2</v>
      </c>
      <c r="F244" s="135" t="s">
        <v>1458</v>
      </c>
      <c r="G244" s="135">
        <f t="shared" ref="G244:G293" si="43">IF(MONTH(C244)="","",MONTH(C244))</f>
        <v>9</v>
      </c>
      <c r="H244" s="105" t="str">
        <f>IF($G244="","",VLOOKUP($G244,APR.FP!$AJ$8:$AL$19,2,FALSE))</f>
        <v>T3</v>
      </c>
      <c r="I244" s="145">
        <f>IF($G244="","",VLOOKUP($G244,APR.FP!$AJ$8:$AL$19,3,FALSE))</f>
        <v>43738</v>
      </c>
      <c r="J244" s="148">
        <f t="shared" ref="J244:J293" si="44">IF(C244="",0,DAYS360(C244,I244))</f>
        <v>0</v>
      </c>
      <c r="K244" s="139">
        <f t="shared" ref="K244:K293" si="45">+E244*J244</f>
        <v>0</v>
      </c>
      <c r="L244" s="93" t="str">
        <f t="shared" ref="L244:L293" si="46">IF(J244&lt;=30,"Dins Periode Legal","Fora Periode Legal")</f>
        <v>Dins Periode Legal</v>
      </c>
      <c r="M244" s="93" t="str">
        <f t="shared" ref="M244:M293" si="47">CONCATENATE($H244," - ",L244)</f>
        <v>T3 - Dins Periode Legal</v>
      </c>
      <c r="N244" s="93" t="str">
        <f t="shared" si="42"/>
        <v>T3 - Import Total</v>
      </c>
      <c r="O244" s="110">
        <f t="shared" ref="O244:O293" si="48">IF(H244="",0,E244/(VLOOKUP(N244,$T$10:$U$28,2,FALSE))*J244)</f>
        <v>0</v>
      </c>
      <c r="P244" s="107">
        <f t="shared" ref="P244:P293" si="49">IF(G244="",0,1)</f>
        <v>1</v>
      </c>
    </row>
    <row r="245" spans="3:20" x14ac:dyDescent="0.25">
      <c r="C245" s="137">
        <v>43738</v>
      </c>
      <c r="D245" s="135" t="s">
        <v>29</v>
      </c>
      <c r="E245" s="146">
        <v>131.59</v>
      </c>
      <c r="F245" s="135" t="s">
        <v>1459</v>
      </c>
      <c r="G245" s="135">
        <f t="shared" si="43"/>
        <v>9</v>
      </c>
      <c r="H245" s="105" t="str">
        <f>IF($G245="","",VLOOKUP($G245,APR.FP!$AJ$8:$AL$19,2,FALSE))</f>
        <v>T3</v>
      </c>
      <c r="I245" s="145">
        <f>IF($G245="","",VLOOKUP($G245,APR.FP!$AJ$8:$AL$19,3,FALSE))</f>
        <v>43738</v>
      </c>
      <c r="J245" s="148">
        <f t="shared" si="44"/>
        <v>0</v>
      </c>
      <c r="K245" s="139">
        <f t="shared" si="45"/>
        <v>0</v>
      </c>
      <c r="L245" s="93" t="str">
        <f t="shared" si="46"/>
        <v>Dins Periode Legal</v>
      </c>
      <c r="M245" s="93" t="str">
        <f t="shared" si="47"/>
        <v>T3 - Dins Periode Legal</v>
      </c>
      <c r="N245" s="93" t="str">
        <f t="shared" si="42"/>
        <v>T3 - Import Total</v>
      </c>
      <c r="O245" s="110">
        <f t="shared" si="48"/>
        <v>0</v>
      </c>
      <c r="P245" s="107">
        <f t="shared" si="49"/>
        <v>1</v>
      </c>
    </row>
    <row r="246" spans="3:20" x14ac:dyDescent="0.25">
      <c r="C246" s="137">
        <v>43738</v>
      </c>
      <c r="D246" s="135" t="s">
        <v>29</v>
      </c>
      <c r="E246" s="146">
        <v>3092.92</v>
      </c>
      <c r="F246" s="135" t="s">
        <v>1460</v>
      </c>
      <c r="G246" s="135">
        <f t="shared" si="43"/>
        <v>9</v>
      </c>
      <c r="H246" s="105" t="str">
        <f>IF($G246="","",VLOOKUP($G246,APR.FP!$AJ$8:$AL$19,2,FALSE))</f>
        <v>T3</v>
      </c>
      <c r="I246" s="145">
        <f>IF($G246="","",VLOOKUP($G246,APR.FP!$AJ$8:$AL$19,3,FALSE))</f>
        <v>43738</v>
      </c>
      <c r="J246" s="148">
        <f t="shared" si="44"/>
        <v>0</v>
      </c>
      <c r="K246" s="139">
        <f t="shared" si="45"/>
        <v>0</v>
      </c>
      <c r="L246" s="93" t="str">
        <f t="shared" si="46"/>
        <v>Dins Periode Legal</v>
      </c>
      <c r="M246" s="93" t="str">
        <f t="shared" si="47"/>
        <v>T3 - Dins Periode Legal</v>
      </c>
      <c r="N246" s="93" t="str">
        <f t="shared" si="42"/>
        <v>T3 - Import Total</v>
      </c>
      <c r="O246" s="110">
        <f t="shared" si="48"/>
        <v>0</v>
      </c>
      <c r="P246" s="107">
        <f t="shared" si="49"/>
        <v>1</v>
      </c>
    </row>
    <row r="247" spans="3:20" x14ac:dyDescent="0.25">
      <c r="C247" s="137">
        <v>43799</v>
      </c>
      <c r="D247" s="90" t="s">
        <v>16</v>
      </c>
      <c r="E247" s="90">
        <v>4.79</v>
      </c>
      <c r="F247" s="135" t="s">
        <v>1764</v>
      </c>
      <c r="G247" s="135">
        <f t="shared" si="43"/>
        <v>11</v>
      </c>
      <c r="H247" s="105" t="str">
        <f>IF($G247="","",VLOOKUP($G247,APR.FP!$AJ$8:$AL$19,2,FALSE))</f>
        <v>T4</v>
      </c>
      <c r="I247" s="145">
        <f>IF($G247="","",VLOOKUP($G247,APR.FP!$AJ$8:$AL$19,3,FALSE))</f>
        <v>43830</v>
      </c>
      <c r="J247" s="148">
        <f t="shared" si="44"/>
        <v>30</v>
      </c>
      <c r="K247" s="139">
        <f t="shared" si="45"/>
        <v>143.69999999999999</v>
      </c>
      <c r="L247" s="93" t="str">
        <f t="shared" si="46"/>
        <v>Dins Periode Legal</v>
      </c>
      <c r="M247" s="93" t="str">
        <f t="shared" si="47"/>
        <v>T4 - Dins Periode Legal</v>
      </c>
      <c r="N247" s="93" t="str">
        <f t="shared" si="42"/>
        <v>T4 - Import Total</v>
      </c>
      <c r="O247" s="110">
        <f t="shared" si="48"/>
        <v>1.496410489243964E-3</v>
      </c>
      <c r="P247" s="107">
        <f t="shared" si="49"/>
        <v>1</v>
      </c>
      <c r="S247" s="136"/>
      <c r="T247" s="135"/>
    </row>
    <row r="248" spans="3:20" x14ac:dyDescent="0.25">
      <c r="C248" s="168">
        <v>43814</v>
      </c>
      <c r="D248" s="90" t="s">
        <v>16</v>
      </c>
      <c r="E248" s="90">
        <v>231.92</v>
      </c>
      <c r="F248" s="135" t="s">
        <v>1741</v>
      </c>
      <c r="G248" s="135">
        <f t="shared" si="43"/>
        <v>12</v>
      </c>
      <c r="H248" s="105" t="str">
        <f>IF($G248="","",VLOOKUP($G248,APR.FP!$AJ$8:$AL$19,2,FALSE))</f>
        <v>T4</v>
      </c>
      <c r="I248" s="145">
        <f>IF($G248="","",VLOOKUP($G248,APR.FP!$AJ$8:$AL$19,3,FALSE))</f>
        <v>43830</v>
      </c>
      <c r="J248" s="148">
        <f t="shared" si="44"/>
        <v>16</v>
      </c>
      <c r="K248" s="139">
        <f t="shared" si="45"/>
        <v>3710.72</v>
      </c>
      <c r="L248" s="93" t="str">
        <f t="shared" si="46"/>
        <v>Dins Periode Legal</v>
      </c>
      <c r="M248" s="93" t="str">
        <f t="shared" si="47"/>
        <v>T4 - Dins Periode Legal</v>
      </c>
      <c r="N248" s="93" t="str">
        <f t="shared" si="42"/>
        <v>T4 - Import Total</v>
      </c>
      <c r="O248" s="110">
        <f t="shared" si="48"/>
        <v>3.8641338417866121E-2</v>
      </c>
      <c r="P248" s="107">
        <f t="shared" si="49"/>
        <v>1</v>
      </c>
      <c r="S248" s="136"/>
      <c r="T248" s="135"/>
    </row>
    <row r="249" spans="3:20" x14ac:dyDescent="0.25">
      <c r="C249" s="168">
        <v>43815</v>
      </c>
      <c r="D249" s="90" t="s">
        <v>205</v>
      </c>
      <c r="E249" s="90">
        <v>287.10000000000002</v>
      </c>
      <c r="F249" s="135" t="s">
        <v>1742</v>
      </c>
      <c r="G249" s="135">
        <f t="shared" si="43"/>
        <v>12</v>
      </c>
      <c r="H249" s="105" t="str">
        <f>IF($G249="","",VLOOKUP($G249,APR.FP!$AJ$8:$AL$19,2,FALSE))</f>
        <v>T4</v>
      </c>
      <c r="I249" s="145">
        <f>IF($G249="","",VLOOKUP($G249,APR.FP!$AJ$8:$AL$19,3,FALSE))</f>
        <v>43830</v>
      </c>
      <c r="J249" s="148">
        <f t="shared" si="44"/>
        <v>15</v>
      </c>
      <c r="K249" s="139">
        <f t="shared" si="45"/>
        <v>4306.5</v>
      </c>
      <c r="L249" s="93" t="str">
        <f t="shared" si="46"/>
        <v>Dins Periode Legal</v>
      </c>
      <c r="M249" s="93" t="str">
        <f t="shared" si="47"/>
        <v>T4 - Dins Periode Legal</v>
      </c>
      <c r="N249" s="93" t="str">
        <f t="shared" si="42"/>
        <v>T4 - Import Total</v>
      </c>
      <c r="O249" s="110">
        <f t="shared" si="48"/>
        <v>4.4845454223584769E-2</v>
      </c>
      <c r="P249" s="107">
        <f t="shared" si="49"/>
        <v>1</v>
      </c>
      <c r="S249" s="136"/>
      <c r="T249" s="135"/>
    </row>
    <row r="250" spans="3:20" x14ac:dyDescent="0.25">
      <c r="C250" s="168">
        <v>43814</v>
      </c>
      <c r="D250" s="90" t="s">
        <v>120</v>
      </c>
      <c r="E250" s="90">
        <v>792</v>
      </c>
      <c r="F250" s="135" t="s">
        <v>1743</v>
      </c>
      <c r="G250" s="135">
        <f t="shared" si="43"/>
        <v>12</v>
      </c>
      <c r="H250" s="105" t="str">
        <f>IF($G250="","",VLOOKUP($G250,APR.FP!$AJ$8:$AL$19,2,FALSE))</f>
        <v>T4</v>
      </c>
      <c r="I250" s="145">
        <f>IF($G250="","",VLOOKUP($G250,APR.FP!$AJ$8:$AL$19,3,FALSE))</f>
        <v>43830</v>
      </c>
      <c r="J250" s="148">
        <f t="shared" si="44"/>
        <v>16</v>
      </c>
      <c r="K250" s="139">
        <f t="shared" si="45"/>
        <v>12672</v>
      </c>
      <c r="L250" s="93" t="str">
        <f t="shared" si="46"/>
        <v>Dins Periode Legal</v>
      </c>
      <c r="M250" s="93" t="str">
        <f t="shared" si="47"/>
        <v>T4 - Dins Periode Legal</v>
      </c>
      <c r="N250" s="93" t="str">
        <f t="shared" si="42"/>
        <v>T4 - Import Total</v>
      </c>
      <c r="O250" s="110">
        <f t="shared" si="48"/>
        <v>0.13195903771537587</v>
      </c>
      <c r="P250" s="107">
        <f t="shared" si="49"/>
        <v>1</v>
      </c>
      <c r="S250" s="136"/>
      <c r="T250" s="135"/>
    </row>
    <row r="251" spans="3:20" x14ac:dyDescent="0.25">
      <c r="C251" s="168">
        <v>43809</v>
      </c>
      <c r="D251" s="90" t="s">
        <v>327</v>
      </c>
      <c r="E251" s="90">
        <v>14483.7</v>
      </c>
      <c r="F251" s="135" t="s">
        <v>1744</v>
      </c>
      <c r="G251" s="135">
        <f t="shared" si="43"/>
        <v>12</v>
      </c>
      <c r="H251" s="105" t="str">
        <f>IF($G251="","",VLOOKUP($G251,APR.FP!$AJ$8:$AL$19,2,FALSE))</f>
        <v>T4</v>
      </c>
      <c r="I251" s="145">
        <f>IF($G251="","",VLOOKUP($G251,APR.FP!$AJ$8:$AL$19,3,FALSE))</f>
        <v>43830</v>
      </c>
      <c r="J251" s="148">
        <f t="shared" si="44"/>
        <v>21</v>
      </c>
      <c r="K251" s="139">
        <f t="shared" si="45"/>
        <v>304157.7</v>
      </c>
      <c r="L251" s="93" t="str">
        <f t="shared" si="46"/>
        <v>Dins Periode Legal</v>
      </c>
      <c r="M251" s="93" t="str">
        <f t="shared" si="47"/>
        <v>T4 - Dins Periode Legal</v>
      </c>
      <c r="N251" s="93" t="str">
        <f t="shared" si="42"/>
        <v>T4 - Import Total</v>
      </c>
      <c r="O251" s="110">
        <f t="shared" si="48"/>
        <v>3.1673261841636666</v>
      </c>
      <c r="P251" s="107">
        <f t="shared" si="49"/>
        <v>1</v>
      </c>
      <c r="S251" s="136"/>
      <c r="T251" s="135"/>
    </row>
    <row r="252" spans="3:20" x14ac:dyDescent="0.25">
      <c r="C252" s="168">
        <v>43814</v>
      </c>
      <c r="D252" s="90" t="s">
        <v>167</v>
      </c>
      <c r="E252" s="90">
        <v>82.28</v>
      </c>
      <c r="F252" s="135" t="s">
        <v>1745</v>
      </c>
      <c r="G252" s="135">
        <f t="shared" si="43"/>
        <v>12</v>
      </c>
      <c r="H252" s="105" t="str">
        <f>IF($G252="","",VLOOKUP($G252,APR.FP!$AJ$8:$AL$19,2,FALSE))</f>
        <v>T4</v>
      </c>
      <c r="I252" s="145">
        <f>IF($G252="","",VLOOKUP($G252,APR.FP!$AJ$8:$AL$19,3,FALSE))</f>
        <v>43830</v>
      </c>
      <c r="J252" s="148">
        <f t="shared" si="44"/>
        <v>16</v>
      </c>
      <c r="K252" s="139">
        <f t="shared" si="45"/>
        <v>1316.48</v>
      </c>
      <c r="L252" s="93" t="str">
        <f t="shared" si="46"/>
        <v>Dins Periode Legal</v>
      </c>
      <c r="M252" s="93" t="str">
        <f t="shared" si="47"/>
        <v>T4 - Dins Periode Legal</v>
      </c>
      <c r="N252" s="93" t="str">
        <f t="shared" si="42"/>
        <v>T4 - Import Total</v>
      </c>
      <c r="O252" s="110">
        <f t="shared" si="48"/>
        <v>1.3709077807097382E-2</v>
      </c>
      <c r="P252" s="107">
        <f t="shared" si="49"/>
        <v>1</v>
      </c>
      <c r="S252" s="136"/>
      <c r="T252" s="135"/>
    </row>
    <row r="253" spans="3:20" x14ac:dyDescent="0.25">
      <c r="C253" s="168">
        <v>43819</v>
      </c>
      <c r="D253" s="90" t="s">
        <v>832</v>
      </c>
      <c r="E253" s="90">
        <v>1029.3599999999999</v>
      </c>
      <c r="F253" s="135" t="s">
        <v>1746</v>
      </c>
      <c r="G253" s="135">
        <f t="shared" si="43"/>
        <v>12</v>
      </c>
      <c r="H253" s="105" t="str">
        <f>IF($G253="","",VLOOKUP($G253,APR.FP!$AJ$8:$AL$19,2,FALSE))</f>
        <v>T4</v>
      </c>
      <c r="I253" s="145">
        <f>IF($G253="","",VLOOKUP($G253,APR.FP!$AJ$8:$AL$19,3,FALSE))</f>
        <v>43830</v>
      </c>
      <c r="J253" s="148">
        <f t="shared" si="44"/>
        <v>11</v>
      </c>
      <c r="K253" s="139">
        <f t="shared" si="45"/>
        <v>11322.96</v>
      </c>
      <c r="L253" s="93" t="str">
        <f t="shared" si="46"/>
        <v>Dins Periode Legal</v>
      </c>
      <c r="M253" s="93" t="str">
        <f t="shared" si="47"/>
        <v>T4 - Dins Periode Legal</v>
      </c>
      <c r="N253" s="93" t="str">
        <f t="shared" si="42"/>
        <v>T4 - Import Total</v>
      </c>
      <c r="O253" s="110">
        <f t="shared" si="48"/>
        <v>0.11791089849192647</v>
      </c>
      <c r="P253" s="107">
        <f t="shared" si="49"/>
        <v>1</v>
      </c>
      <c r="S253" s="136"/>
      <c r="T253" s="135"/>
    </row>
    <row r="254" spans="3:20" x14ac:dyDescent="0.25">
      <c r="C254" s="168">
        <v>43819</v>
      </c>
      <c r="D254" s="90" t="s">
        <v>832</v>
      </c>
      <c r="E254" s="90">
        <v>464.2</v>
      </c>
      <c r="F254" s="135" t="s">
        <v>1747</v>
      </c>
      <c r="G254" s="135">
        <f t="shared" si="43"/>
        <v>12</v>
      </c>
      <c r="H254" s="105" t="str">
        <f>IF($G254="","",VLOOKUP($G254,APR.FP!$AJ$8:$AL$19,2,FALSE))</f>
        <v>T4</v>
      </c>
      <c r="I254" s="145">
        <f>IF($G254="","",VLOOKUP($G254,APR.FP!$AJ$8:$AL$19,3,FALSE))</f>
        <v>43830</v>
      </c>
      <c r="J254" s="148">
        <f t="shared" si="44"/>
        <v>11</v>
      </c>
      <c r="K254" s="139">
        <f t="shared" si="45"/>
        <v>5106.2</v>
      </c>
      <c r="L254" s="93" t="str">
        <f t="shared" si="46"/>
        <v>Dins Periode Legal</v>
      </c>
      <c r="M254" s="93" t="str">
        <f t="shared" si="47"/>
        <v>T4 - Dins Periode Legal</v>
      </c>
      <c r="N254" s="93" t="str">
        <f t="shared" si="42"/>
        <v>T4 - Import Total</v>
      </c>
      <c r="O254" s="110">
        <f t="shared" si="48"/>
        <v>5.3173077523851982E-2</v>
      </c>
      <c r="P254" s="107">
        <f t="shared" si="49"/>
        <v>1</v>
      </c>
      <c r="S254" s="136"/>
      <c r="T254" s="135"/>
    </row>
    <row r="255" spans="3:20" x14ac:dyDescent="0.25">
      <c r="C255" s="168">
        <v>43809</v>
      </c>
      <c r="D255" s="90" t="s">
        <v>51</v>
      </c>
      <c r="E255" s="90">
        <v>367.84</v>
      </c>
      <c r="F255" s="135" t="s">
        <v>1748</v>
      </c>
      <c r="G255" s="135">
        <f t="shared" si="43"/>
        <v>12</v>
      </c>
      <c r="H255" s="105" t="str">
        <f>IF($G255="","",VLOOKUP($G255,APR.FP!$AJ$8:$AL$19,2,FALSE))</f>
        <v>T4</v>
      </c>
      <c r="I255" s="145">
        <f>IF($G255="","",VLOOKUP($G255,APR.FP!$AJ$8:$AL$19,3,FALSE))</f>
        <v>43830</v>
      </c>
      <c r="J255" s="148">
        <f t="shared" si="44"/>
        <v>21</v>
      </c>
      <c r="K255" s="139">
        <f t="shared" si="45"/>
        <v>7724.6399999999994</v>
      </c>
      <c r="L255" s="93" t="str">
        <f t="shared" si="46"/>
        <v>Dins Periode Legal</v>
      </c>
      <c r="M255" s="93" t="str">
        <f t="shared" si="47"/>
        <v>T4 - Dins Periode Legal</v>
      </c>
      <c r="N255" s="93" t="str">
        <f t="shared" si="42"/>
        <v>T4 - Import Total</v>
      </c>
      <c r="O255" s="110">
        <f t="shared" si="48"/>
        <v>8.0440030073997873E-2</v>
      </c>
      <c r="P255" s="107">
        <f t="shared" si="49"/>
        <v>1</v>
      </c>
      <c r="S255" s="136"/>
      <c r="T255" s="135"/>
    </row>
    <row r="256" spans="3:20" x14ac:dyDescent="0.25">
      <c r="C256" s="168">
        <v>43819</v>
      </c>
      <c r="D256" s="90" t="s">
        <v>51</v>
      </c>
      <c r="E256" s="90">
        <v>367.84</v>
      </c>
      <c r="F256" s="135" t="s">
        <v>1749</v>
      </c>
      <c r="G256" s="135">
        <f t="shared" si="43"/>
        <v>12</v>
      </c>
      <c r="H256" s="105" t="str">
        <f>IF($G256="","",VLOOKUP($G256,APR.FP!$AJ$8:$AL$19,2,FALSE))</f>
        <v>T4</v>
      </c>
      <c r="I256" s="145">
        <f>IF($G256="","",VLOOKUP($G256,APR.FP!$AJ$8:$AL$19,3,FALSE))</f>
        <v>43830</v>
      </c>
      <c r="J256" s="148">
        <f t="shared" si="44"/>
        <v>11</v>
      </c>
      <c r="K256" s="139">
        <f t="shared" si="45"/>
        <v>4046.24</v>
      </c>
      <c r="L256" s="93" t="str">
        <f t="shared" si="46"/>
        <v>Dins Periode Legal</v>
      </c>
      <c r="M256" s="93" t="str">
        <f t="shared" si="47"/>
        <v>T4 - Dins Periode Legal</v>
      </c>
      <c r="N256" s="93" t="str">
        <f t="shared" si="42"/>
        <v>T4 - Import Total</v>
      </c>
      <c r="O256" s="110">
        <f t="shared" si="48"/>
        <v>4.21352538482846E-2</v>
      </c>
      <c r="P256" s="107">
        <f t="shared" si="49"/>
        <v>1</v>
      </c>
      <c r="S256" s="136"/>
      <c r="T256" s="135"/>
    </row>
    <row r="257" spans="3:20" x14ac:dyDescent="0.25">
      <c r="C257" s="168">
        <v>43811</v>
      </c>
      <c r="D257" s="90" t="s">
        <v>47</v>
      </c>
      <c r="E257" s="90">
        <v>258.07</v>
      </c>
      <c r="F257" s="135" t="s">
        <v>1750</v>
      </c>
      <c r="G257" s="135">
        <f t="shared" si="43"/>
        <v>12</v>
      </c>
      <c r="H257" s="105" t="str">
        <f>IF($G257="","",VLOOKUP($G257,APR.FP!$AJ$8:$AL$19,2,FALSE))</f>
        <v>T4</v>
      </c>
      <c r="I257" s="145">
        <f>IF($G257="","",VLOOKUP($G257,APR.FP!$AJ$8:$AL$19,3,FALSE))</f>
        <v>43830</v>
      </c>
      <c r="J257" s="148">
        <f t="shared" si="44"/>
        <v>19</v>
      </c>
      <c r="K257" s="139">
        <f t="shared" si="45"/>
        <v>4903.33</v>
      </c>
      <c r="L257" s="93" t="str">
        <f t="shared" si="46"/>
        <v>Dins Periode Legal</v>
      </c>
      <c r="M257" s="93" t="str">
        <f t="shared" si="47"/>
        <v>T4 - Dins Periode Legal</v>
      </c>
      <c r="N257" s="93" t="str">
        <f t="shared" si="42"/>
        <v>T4 - Import Total</v>
      </c>
      <c r="O257" s="110">
        <f t="shared" si="48"/>
        <v>5.1060504135174711E-2</v>
      </c>
      <c r="P257" s="107">
        <f t="shared" si="49"/>
        <v>1</v>
      </c>
      <c r="S257" s="136"/>
      <c r="T257" s="135"/>
    </row>
    <row r="258" spans="3:20" x14ac:dyDescent="0.25">
      <c r="C258" s="168">
        <v>43814</v>
      </c>
      <c r="D258" s="90" t="s">
        <v>1737</v>
      </c>
      <c r="E258" s="90">
        <v>151.25</v>
      </c>
      <c r="F258" s="135" t="s">
        <v>1751</v>
      </c>
      <c r="G258" s="135">
        <f t="shared" si="43"/>
        <v>12</v>
      </c>
      <c r="H258" s="105" t="str">
        <f>IF($G258="","",VLOOKUP($G258,APR.FP!$AJ$8:$AL$19,2,FALSE))</f>
        <v>T4</v>
      </c>
      <c r="I258" s="145">
        <f>IF($G258="","",VLOOKUP($G258,APR.FP!$AJ$8:$AL$19,3,FALSE))</f>
        <v>43830</v>
      </c>
      <c r="J258" s="148">
        <f t="shared" si="44"/>
        <v>16</v>
      </c>
      <c r="K258" s="139">
        <f t="shared" si="45"/>
        <v>2420</v>
      </c>
      <c r="L258" s="93" t="str">
        <f t="shared" si="46"/>
        <v>Dins Periode Legal</v>
      </c>
      <c r="M258" s="93" t="str">
        <f t="shared" si="47"/>
        <v>T4 - Dins Periode Legal</v>
      </c>
      <c r="N258" s="93" t="str">
        <f t="shared" si="42"/>
        <v>T4 - Import Total</v>
      </c>
      <c r="O258" s="110">
        <f t="shared" si="48"/>
        <v>2.5200510674811365E-2</v>
      </c>
      <c r="P258" s="107">
        <f t="shared" si="49"/>
        <v>1</v>
      </c>
      <c r="S258" s="136"/>
      <c r="T258" s="135"/>
    </row>
    <row r="259" spans="3:20" x14ac:dyDescent="0.25">
      <c r="C259" s="168">
        <v>43809</v>
      </c>
      <c r="D259" s="90" t="s">
        <v>815</v>
      </c>
      <c r="E259" s="90">
        <v>12688.67</v>
      </c>
      <c r="F259" s="135" t="s">
        <v>1752</v>
      </c>
      <c r="G259" s="135">
        <f t="shared" si="43"/>
        <v>12</v>
      </c>
      <c r="H259" s="105" t="str">
        <f>IF($G259="","",VLOOKUP($G259,APR.FP!$AJ$8:$AL$19,2,FALSE))</f>
        <v>T4</v>
      </c>
      <c r="I259" s="145">
        <f>IF($G259="","",VLOOKUP($G259,APR.FP!$AJ$8:$AL$19,3,FALSE))</f>
        <v>43830</v>
      </c>
      <c r="J259" s="148">
        <f t="shared" si="44"/>
        <v>21</v>
      </c>
      <c r="K259" s="139">
        <f t="shared" si="45"/>
        <v>266462.07</v>
      </c>
      <c r="L259" s="93" t="str">
        <f t="shared" si="46"/>
        <v>Dins Periode Legal</v>
      </c>
      <c r="M259" s="93" t="str">
        <f t="shared" si="47"/>
        <v>T4 - Dins Periode Legal</v>
      </c>
      <c r="N259" s="93" t="str">
        <f t="shared" si="42"/>
        <v>T4 - Import Total</v>
      </c>
      <c r="O259" s="110">
        <f t="shared" si="48"/>
        <v>2.7747852229203858</v>
      </c>
      <c r="P259" s="107">
        <f t="shared" si="49"/>
        <v>1</v>
      </c>
      <c r="S259" s="136"/>
      <c r="T259" s="135"/>
    </row>
    <row r="260" spans="3:20" x14ac:dyDescent="0.25">
      <c r="C260" s="168">
        <v>43809</v>
      </c>
      <c r="D260" s="90" t="s">
        <v>815</v>
      </c>
      <c r="E260" s="90">
        <v>20174.939999999999</v>
      </c>
      <c r="F260" s="135" t="s">
        <v>1753</v>
      </c>
      <c r="G260" s="135">
        <f t="shared" si="43"/>
        <v>12</v>
      </c>
      <c r="H260" s="105" t="str">
        <f>IF($G260="","",VLOOKUP($G260,APR.FP!$AJ$8:$AL$19,2,FALSE))</f>
        <v>T4</v>
      </c>
      <c r="I260" s="145">
        <f>IF($G260="","",VLOOKUP($G260,APR.FP!$AJ$8:$AL$19,3,FALSE))</f>
        <v>43830</v>
      </c>
      <c r="J260" s="148">
        <f t="shared" si="44"/>
        <v>21</v>
      </c>
      <c r="K260" s="139">
        <f t="shared" si="45"/>
        <v>423673.74</v>
      </c>
      <c r="L260" s="93" t="str">
        <f t="shared" si="46"/>
        <v>Dins Periode Legal</v>
      </c>
      <c r="M260" s="93" t="str">
        <f t="shared" si="47"/>
        <v>T4 - Dins Periode Legal</v>
      </c>
      <c r="N260" s="93" t="str">
        <f t="shared" si="42"/>
        <v>T4 - Import Total</v>
      </c>
      <c r="O260" s="110">
        <f t="shared" si="48"/>
        <v>4.4118985981434928</v>
      </c>
      <c r="P260" s="107">
        <f t="shared" si="49"/>
        <v>1</v>
      </c>
      <c r="S260" s="136"/>
      <c r="T260" s="135"/>
    </row>
    <row r="261" spans="3:20" x14ac:dyDescent="0.25">
      <c r="C261" s="168">
        <v>43819</v>
      </c>
      <c r="D261" s="90" t="s">
        <v>1738</v>
      </c>
      <c r="E261" s="90">
        <v>275</v>
      </c>
      <c r="F261" s="135" t="s">
        <v>1754</v>
      </c>
      <c r="G261" s="135">
        <f t="shared" si="43"/>
        <v>12</v>
      </c>
      <c r="H261" s="105" t="str">
        <f>IF($G261="","",VLOOKUP($G261,APR.FP!$AJ$8:$AL$19,2,FALSE))</f>
        <v>T4</v>
      </c>
      <c r="I261" s="145">
        <f>IF($G261="","",VLOOKUP($G261,APR.FP!$AJ$8:$AL$19,3,FALSE))</f>
        <v>43830</v>
      </c>
      <c r="J261" s="148">
        <f t="shared" si="44"/>
        <v>11</v>
      </c>
      <c r="K261" s="139">
        <f t="shared" si="45"/>
        <v>3025</v>
      </c>
      <c r="L261" s="93" t="str">
        <f t="shared" si="46"/>
        <v>Dins Periode Legal</v>
      </c>
      <c r="M261" s="93" t="str">
        <f t="shared" si="47"/>
        <v>T4 - Dins Periode Legal</v>
      </c>
      <c r="N261" s="93" t="str">
        <f t="shared" si="42"/>
        <v>T4 - Import Total</v>
      </c>
      <c r="O261" s="110">
        <f t="shared" si="48"/>
        <v>3.1500638343514201E-2</v>
      </c>
      <c r="P261" s="107">
        <f t="shared" si="49"/>
        <v>1</v>
      </c>
      <c r="S261" s="136"/>
      <c r="T261" s="135"/>
    </row>
    <row r="262" spans="3:20" x14ac:dyDescent="0.25">
      <c r="C262" s="168">
        <v>43819</v>
      </c>
      <c r="D262" s="90" t="s">
        <v>1738</v>
      </c>
      <c r="E262" s="90">
        <v>160</v>
      </c>
      <c r="F262" s="135" t="s">
        <v>1755</v>
      </c>
      <c r="G262" s="135">
        <f t="shared" si="43"/>
        <v>12</v>
      </c>
      <c r="H262" s="105" t="str">
        <f>IF($G262="","",VLOOKUP($G262,APR.FP!$AJ$8:$AL$19,2,FALSE))</f>
        <v>T4</v>
      </c>
      <c r="I262" s="145">
        <f>IF($G262="","",VLOOKUP($G262,APR.FP!$AJ$8:$AL$19,3,FALSE))</f>
        <v>43830</v>
      </c>
      <c r="J262" s="148">
        <f t="shared" si="44"/>
        <v>11</v>
      </c>
      <c r="K262" s="139">
        <f t="shared" si="45"/>
        <v>1760</v>
      </c>
      <c r="L262" s="93" t="str">
        <f t="shared" si="46"/>
        <v>Dins Periode Legal</v>
      </c>
      <c r="M262" s="93" t="str">
        <f t="shared" si="47"/>
        <v>T4 - Dins Periode Legal</v>
      </c>
      <c r="N262" s="93" t="str">
        <f t="shared" si="42"/>
        <v>T4 - Import Total</v>
      </c>
      <c r="O262" s="110">
        <f t="shared" si="48"/>
        <v>1.8327644127135539E-2</v>
      </c>
      <c r="P262" s="107">
        <f t="shared" si="49"/>
        <v>1</v>
      </c>
      <c r="S262" s="136"/>
      <c r="T262" s="135"/>
    </row>
    <row r="263" spans="3:20" x14ac:dyDescent="0.25">
      <c r="C263" s="168">
        <v>43819</v>
      </c>
      <c r="D263" s="90" t="s">
        <v>1738</v>
      </c>
      <c r="E263" s="90">
        <v>2550</v>
      </c>
      <c r="F263" s="135" t="s">
        <v>1756</v>
      </c>
      <c r="G263" s="135">
        <f t="shared" si="43"/>
        <v>12</v>
      </c>
      <c r="H263" s="105" t="str">
        <f>IF($G263="","",VLOOKUP($G263,APR.FP!$AJ$8:$AL$19,2,FALSE))</f>
        <v>T4</v>
      </c>
      <c r="I263" s="145">
        <f>IF($G263="","",VLOOKUP($G263,APR.FP!$AJ$8:$AL$19,3,FALSE))</f>
        <v>43830</v>
      </c>
      <c r="J263" s="148">
        <f t="shared" si="44"/>
        <v>11</v>
      </c>
      <c r="K263" s="139">
        <f t="shared" si="45"/>
        <v>28050</v>
      </c>
      <c r="L263" s="93" t="str">
        <f t="shared" si="46"/>
        <v>Dins Periode Legal</v>
      </c>
      <c r="M263" s="93" t="str">
        <f t="shared" si="47"/>
        <v>T4 - Dins Periode Legal</v>
      </c>
      <c r="N263" s="93" t="str">
        <f t="shared" si="42"/>
        <v>T4 - Import Total</v>
      </c>
      <c r="O263" s="110">
        <f t="shared" si="48"/>
        <v>0.29209682827622263</v>
      </c>
      <c r="P263" s="107">
        <f t="shared" si="49"/>
        <v>1</v>
      </c>
      <c r="S263" s="136"/>
      <c r="T263" s="135"/>
    </row>
    <row r="264" spans="3:20" x14ac:dyDescent="0.25">
      <c r="C264" s="168">
        <v>43819</v>
      </c>
      <c r="D264" s="90" t="s">
        <v>1738</v>
      </c>
      <c r="E264" s="90">
        <v>190</v>
      </c>
      <c r="F264" s="135" t="s">
        <v>1757</v>
      </c>
      <c r="G264" s="135">
        <f t="shared" si="43"/>
        <v>12</v>
      </c>
      <c r="H264" s="105" t="str">
        <f>IF($G264="","",VLOOKUP($G264,APR.FP!$AJ$8:$AL$19,2,FALSE))</f>
        <v>T4</v>
      </c>
      <c r="I264" s="145">
        <f>IF($G264="","",VLOOKUP($G264,APR.FP!$AJ$8:$AL$19,3,FALSE))</f>
        <v>43830</v>
      </c>
      <c r="J264" s="148">
        <f t="shared" si="44"/>
        <v>11</v>
      </c>
      <c r="K264" s="139">
        <f t="shared" si="45"/>
        <v>2090</v>
      </c>
      <c r="L264" s="93" t="str">
        <f t="shared" si="46"/>
        <v>Dins Periode Legal</v>
      </c>
      <c r="M264" s="93" t="str">
        <f t="shared" si="47"/>
        <v>T4 - Dins Periode Legal</v>
      </c>
      <c r="N264" s="93" t="str">
        <f t="shared" si="42"/>
        <v>T4 - Import Total</v>
      </c>
      <c r="O264" s="110">
        <f t="shared" si="48"/>
        <v>2.1764077400973452E-2</v>
      </c>
      <c r="P264" s="107">
        <f t="shared" si="49"/>
        <v>1</v>
      </c>
      <c r="S264" s="136"/>
      <c r="T264" s="135"/>
    </row>
    <row r="265" spans="3:20" x14ac:dyDescent="0.25">
      <c r="C265" s="168">
        <v>43814</v>
      </c>
      <c r="D265" s="90" t="s">
        <v>26</v>
      </c>
      <c r="E265" s="90">
        <v>371.97</v>
      </c>
      <c r="F265" s="135" t="s">
        <v>1758</v>
      </c>
      <c r="G265" s="135">
        <f t="shared" si="43"/>
        <v>12</v>
      </c>
      <c r="H265" s="105" t="str">
        <f>IF($G265="","",VLOOKUP($G265,APR.FP!$AJ$8:$AL$19,2,FALSE))</f>
        <v>T4</v>
      </c>
      <c r="I265" s="145">
        <f>IF($G265="","",VLOOKUP($G265,APR.FP!$AJ$8:$AL$19,3,FALSE))</f>
        <v>43830</v>
      </c>
      <c r="J265" s="148">
        <f t="shared" si="44"/>
        <v>16</v>
      </c>
      <c r="K265" s="139">
        <f t="shared" si="45"/>
        <v>5951.52</v>
      </c>
      <c r="L265" s="93" t="str">
        <f t="shared" si="46"/>
        <v>Dins Periode Legal</v>
      </c>
      <c r="M265" s="93" t="str">
        <f t="shared" si="47"/>
        <v>T4 - Dins Periode Legal</v>
      </c>
      <c r="N265" s="93" t="str">
        <f t="shared" si="42"/>
        <v>T4 - Import Total</v>
      </c>
      <c r="O265" s="110">
        <f t="shared" si="48"/>
        <v>6.1975761690641874E-2</v>
      </c>
      <c r="P265" s="107">
        <f t="shared" si="49"/>
        <v>1</v>
      </c>
      <c r="S265" s="136"/>
      <c r="T265" s="135"/>
    </row>
    <row r="266" spans="3:20" x14ac:dyDescent="0.25">
      <c r="C266" s="168">
        <v>43819</v>
      </c>
      <c r="D266" s="90" t="s">
        <v>1739</v>
      </c>
      <c r="E266" s="90">
        <v>1034.55</v>
      </c>
      <c r="F266" s="135" t="s">
        <v>1759</v>
      </c>
      <c r="G266" s="135">
        <f t="shared" si="43"/>
        <v>12</v>
      </c>
      <c r="H266" s="105" t="str">
        <f>IF($G266="","",VLOOKUP($G266,APR.FP!$AJ$8:$AL$19,2,FALSE))</f>
        <v>T4</v>
      </c>
      <c r="I266" s="145">
        <f>IF($G266="","",VLOOKUP($G266,APR.FP!$AJ$8:$AL$19,3,FALSE))</f>
        <v>43830</v>
      </c>
      <c r="J266" s="148">
        <f t="shared" si="44"/>
        <v>11</v>
      </c>
      <c r="K266" s="139">
        <f t="shared" si="45"/>
        <v>11380.05</v>
      </c>
      <c r="L266" s="93" t="str">
        <f t="shared" si="46"/>
        <v>Dins Periode Legal</v>
      </c>
      <c r="M266" s="93" t="str">
        <f t="shared" si="47"/>
        <v>T4 - Dins Periode Legal</v>
      </c>
      <c r="N266" s="93" t="str">
        <f t="shared" si="42"/>
        <v>T4 - Import Total</v>
      </c>
      <c r="O266" s="110">
        <f t="shared" si="48"/>
        <v>0.11850540144830043</v>
      </c>
      <c r="P266" s="107">
        <f t="shared" si="49"/>
        <v>1</v>
      </c>
      <c r="S266" s="136"/>
      <c r="T266" s="135"/>
    </row>
    <row r="267" spans="3:20" x14ac:dyDescent="0.25">
      <c r="C267" s="168">
        <v>43800</v>
      </c>
      <c r="D267" s="90" t="s">
        <v>1740</v>
      </c>
      <c r="E267" s="90">
        <v>528.77</v>
      </c>
      <c r="F267" s="135" t="s">
        <v>1760</v>
      </c>
      <c r="G267" s="135">
        <f t="shared" si="43"/>
        <v>12</v>
      </c>
      <c r="H267" s="105" t="str">
        <f>IF($G267="","",VLOOKUP($G267,APR.FP!$AJ$8:$AL$19,2,FALSE))</f>
        <v>T4</v>
      </c>
      <c r="I267" s="145">
        <f>IF($G267="","",VLOOKUP($G267,APR.FP!$AJ$8:$AL$19,3,FALSE))</f>
        <v>43830</v>
      </c>
      <c r="J267" s="148">
        <f t="shared" si="44"/>
        <v>30</v>
      </c>
      <c r="K267" s="139">
        <f t="shared" si="45"/>
        <v>15863.099999999999</v>
      </c>
      <c r="L267" s="93" t="str">
        <f t="shared" si="46"/>
        <v>Dins Periode Legal</v>
      </c>
      <c r="M267" s="93" t="str">
        <f t="shared" si="47"/>
        <v>T4 - Dins Periode Legal</v>
      </c>
      <c r="N267" s="93" t="str">
        <f t="shared" si="42"/>
        <v>T4 - Import Total</v>
      </c>
      <c r="O267" s="110">
        <f t="shared" si="48"/>
        <v>0.16518934747338848</v>
      </c>
      <c r="P267" s="107">
        <f t="shared" si="49"/>
        <v>1</v>
      </c>
      <c r="S267" s="136"/>
      <c r="T267" s="135"/>
    </row>
    <row r="268" spans="3:20" x14ac:dyDescent="0.25">
      <c r="C268" s="168">
        <v>43814</v>
      </c>
      <c r="D268" s="90" t="s">
        <v>27</v>
      </c>
      <c r="E268" s="90">
        <v>105.88</v>
      </c>
      <c r="F268" s="135" t="s">
        <v>1761</v>
      </c>
      <c r="G268" s="135">
        <f t="shared" si="43"/>
        <v>12</v>
      </c>
      <c r="H268" s="105" t="str">
        <f>IF($G268="","",VLOOKUP($G268,APR.FP!$AJ$8:$AL$19,2,FALSE))</f>
        <v>T4</v>
      </c>
      <c r="I268" s="145">
        <f>IF($G268="","",VLOOKUP($G268,APR.FP!$AJ$8:$AL$19,3,FALSE))</f>
        <v>43830</v>
      </c>
      <c r="J268" s="148">
        <f t="shared" si="44"/>
        <v>16</v>
      </c>
      <c r="K268" s="139">
        <f t="shared" si="45"/>
        <v>1694.08</v>
      </c>
      <c r="L268" s="93" t="str">
        <f t="shared" si="46"/>
        <v>Dins Periode Legal</v>
      </c>
      <c r="M268" s="93" t="str">
        <f t="shared" si="47"/>
        <v>T4 - Dins Periode Legal</v>
      </c>
      <c r="N268" s="93" t="str">
        <f t="shared" si="42"/>
        <v>T4 - Import Total</v>
      </c>
      <c r="O268" s="110">
        <f t="shared" si="48"/>
        <v>1.7641190547101004E-2</v>
      </c>
      <c r="P268" s="107">
        <f t="shared" si="49"/>
        <v>1</v>
      </c>
      <c r="S268" s="136"/>
      <c r="T268" s="135"/>
    </row>
    <row r="269" spans="3:20" x14ac:dyDescent="0.25">
      <c r="C269" s="168">
        <v>43814</v>
      </c>
      <c r="D269" s="90" t="s">
        <v>22</v>
      </c>
      <c r="E269" s="90">
        <v>307.73</v>
      </c>
      <c r="F269" s="135" t="s">
        <v>1762</v>
      </c>
      <c r="G269" s="135">
        <f t="shared" si="43"/>
        <v>12</v>
      </c>
      <c r="H269" s="105" t="str">
        <f>IF($G269="","",VLOOKUP($G269,APR.FP!$AJ$8:$AL$19,2,FALSE))</f>
        <v>T4</v>
      </c>
      <c r="I269" s="145">
        <f>IF($G269="","",VLOOKUP($G269,APR.FP!$AJ$8:$AL$19,3,FALSE))</f>
        <v>43830</v>
      </c>
      <c r="J269" s="148">
        <f t="shared" si="44"/>
        <v>16</v>
      </c>
      <c r="K269" s="139">
        <f t="shared" si="45"/>
        <v>4923.68</v>
      </c>
      <c r="L269" s="93" t="str">
        <f t="shared" si="46"/>
        <v>Dins Periode Legal</v>
      </c>
      <c r="M269" s="93" t="str">
        <f t="shared" si="47"/>
        <v>T4 - Dins Periode Legal</v>
      </c>
      <c r="N269" s="93" t="str">
        <f t="shared" si="42"/>
        <v>T4 - Import Total</v>
      </c>
      <c r="O269" s="110">
        <f t="shared" si="48"/>
        <v>5.1272417520394721E-2</v>
      </c>
      <c r="P269" s="107">
        <f t="shared" si="49"/>
        <v>1</v>
      </c>
      <c r="S269" s="136"/>
      <c r="T269" s="135"/>
    </row>
    <row r="270" spans="3:20" x14ac:dyDescent="0.25">
      <c r="C270" s="168">
        <v>43816</v>
      </c>
      <c r="D270" s="90" t="s">
        <v>193</v>
      </c>
      <c r="E270" s="90">
        <v>290.39999999999998</v>
      </c>
      <c r="F270" s="135" t="s">
        <v>1763</v>
      </c>
      <c r="G270" s="135">
        <f t="shared" si="43"/>
        <v>12</v>
      </c>
      <c r="H270" s="105" t="str">
        <f>IF($G270="","",VLOOKUP($G270,APR.FP!$AJ$8:$AL$19,2,FALSE))</f>
        <v>T4</v>
      </c>
      <c r="I270" s="145">
        <f>IF($G270="","",VLOOKUP($G270,APR.FP!$AJ$8:$AL$19,3,FALSE))</f>
        <v>43830</v>
      </c>
      <c r="J270" s="148">
        <f t="shared" si="44"/>
        <v>14</v>
      </c>
      <c r="K270" s="139">
        <f t="shared" si="45"/>
        <v>4065.5999999999995</v>
      </c>
      <c r="L270" s="93" t="str">
        <f t="shared" si="46"/>
        <v>Dins Periode Legal</v>
      </c>
      <c r="M270" s="93" t="str">
        <f t="shared" si="47"/>
        <v>T4 - Dins Periode Legal</v>
      </c>
      <c r="N270" s="93" t="str">
        <f t="shared" si="42"/>
        <v>T4 - Import Total</v>
      </c>
      <c r="O270" s="110">
        <f t="shared" si="48"/>
        <v>4.2336857933683088E-2</v>
      </c>
      <c r="P270" s="107">
        <f t="shared" si="49"/>
        <v>1</v>
      </c>
      <c r="S270" s="136"/>
      <c r="T270" s="135"/>
    </row>
    <row r="271" spans="3:20" x14ac:dyDescent="0.25">
      <c r="C271" s="168">
        <v>43799</v>
      </c>
      <c r="D271" s="90" t="s">
        <v>416</v>
      </c>
      <c r="E271" s="90">
        <v>896.91</v>
      </c>
      <c r="F271" s="8" t="s">
        <v>1765</v>
      </c>
      <c r="G271" s="135">
        <f t="shared" si="43"/>
        <v>11</v>
      </c>
      <c r="H271" s="105" t="str">
        <f>IF($G271="","",VLOOKUP($G271,APR.FP!$AJ$8:$AL$19,2,FALSE))</f>
        <v>T4</v>
      </c>
      <c r="I271" s="145">
        <f>IF($G271="","",VLOOKUP($G271,APR.FP!$AJ$8:$AL$19,3,FALSE))</f>
        <v>43830</v>
      </c>
      <c r="J271" s="148">
        <f t="shared" si="44"/>
        <v>30</v>
      </c>
      <c r="K271" s="139">
        <f t="shared" si="45"/>
        <v>26907.3</v>
      </c>
      <c r="L271" s="93" t="str">
        <f t="shared" si="46"/>
        <v>Dins Periode Legal</v>
      </c>
      <c r="M271" s="93" t="str">
        <f t="shared" si="47"/>
        <v>T4 - Dins Periode Legal</v>
      </c>
      <c r="N271" s="93" t="str">
        <f t="shared" si="42"/>
        <v>T4 - Import Total</v>
      </c>
      <c r="O271" s="110">
        <f t="shared" si="48"/>
        <v>0.28019739705799657</v>
      </c>
      <c r="P271" s="107">
        <f t="shared" si="49"/>
        <v>1</v>
      </c>
    </row>
    <row r="272" spans="3:20" x14ac:dyDescent="0.25">
      <c r="C272" s="95">
        <v>43799</v>
      </c>
      <c r="D272" s="90" t="s">
        <v>1766</v>
      </c>
      <c r="E272" s="90">
        <v>1139.48</v>
      </c>
      <c r="F272" s="8" t="s">
        <v>1767</v>
      </c>
      <c r="G272" s="135">
        <f t="shared" si="43"/>
        <v>11</v>
      </c>
      <c r="H272" s="105" t="str">
        <f>IF($G272="","",VLOOKUP($G272,APR.FP!$AJ$8:$AL$19,2,FALSE))</f>
        <v>T4</v>
      </c>
      <c r="I272" s="145">
        <f>IF($G272="","",VLOOKUP($G272,APR.FP!$AJ$8:$AL$19,3,FALSE))</f>
        <v>43830</v>
      </c>
      <c r="J272" s="148">
        <f t="shared" si="44"/>
        <v>30</v>
      </c>
      <c r="K272" s="139">
        <f t="shared" si="45"/>
        <v>34184.400000000001</v>
      </c>
      <c r="L272" s="93" t="str">
        <f t="shared" si="46"/>
        <v>Dins Periode Legal</v>
      </c>
      <c r="M272" s="93" t="str">
        <f t="shared" si="47"/>
        <v>T4 - Dins Periode Legal</v>
      </c>
      <c r="N272" s="93" t="str">
        <f t="shared" si="42"/>
        <v>T4 - Import Total</v>
      </c>
      <c r="O272" s="110">
        <f t="shared" si="48"/>
        <v>0.35597699880662048</v>
      </c>
      <c r="P272" s="107">
        <f t="shared" si="49"/>
        <v>1</v>
      </c>
    </row>
    <row r="273" spans="3:16" x14ac:dyDescent="0.25">
      <c r="C273" s="95">
        <v>43830</v>
      </c>
      <c r="D273" s="90" t="s">
        <v>1766</v>
      </c>
      <c r="E273" s="90">
        <v>827.75</v>
      </c>
      <c r="F273" s="8" t="s">
        <v>1768</v>
      </c>
      <c r="G273" s="135">
        <f t="shared" si="43"/>
        <v>12</v>
      </c>
      <c r="H273" s="105" t="str">
        <f>IF($G273="","",VLOOKUP($G273,APR.FP!$AJ$8:$AL$19,2,FALSE))</f>
        <v>T4</v>
      </c>
      <c r="I273" s="145">
        <f>IF($G273="","",VLOOKUP($G273,APR.FP!$AJ$8:$AL$19,3,FALSE))</f>
        <v>43830</v>
      </c>
      <c r="J273" s="148">
        <f t="shared" si="44"/>
        <v>0</v>
      </c>
      <c r="K273" s="139">
        <f t="shared" si="45"/>
        <v>0</v>
      </c>
      <c r="L273" s="93" t="str">
        <f t="shared" si="46"/>
        <v>Dins Periode Legal</v>
      </c>
      <c r="M273" s="93" t="str">
        <f t="shared" si="47"/>
        <v>T4 - Dins Periode Legal</v>
      </c>
      <c r="N273" s="93" t="str">
        <f t="shared" si="42"/>
        <v>T4 - Import Total</v>
      </c>
      <c r="O273" s="110">
        <f t="shared" si="48"/>
        <v>0</v>
      </c>
      <c r="P273" s="107">
        <f t="shared" si="49"/>
        <v>1</v>
      </c>
    </row>
    <row r="274" spans="3:16" x14ac:dyDescent="0.25">
      <c r="C274" s="95">
        <v>43799</v>
      </c>
      <c r="D274" s="90" t="s">
        <v>167</v>
      </c>
      <c r="E274" s="9">
        <v>121.92</v>
      </c>
      <c r="F274" s="8" t="s">
        <v>1769</v>
      </c>
      <c r="G274" s="135">
        <f t="shared" si="43"/>
        <v>11</v>
      </c>
      <c r="H274" s="105" t="str">
        <f>IF($G274="","",VLOOKUP($G274,APR.FP!$AJ$8:$AL$19,2,FALSE))</f>
        <v>T4</v>
      </c>
      <c r="I274" s="145">
        <f>IF($G274="","",VLOOKUP($G274,APR.FP!$AJ$8:$AL$19,3,FALSE))</f>
        <v>43830</v>
      </c>
      <c r="J274" s="148">
        <f t="shared" si="44"/>
        <v>30</v>
      </c>
      <c r="K274" s="139">
        <f t="shared" si="45"/>
        <v>3657.6</v>
      </c>
      <c r="L274" s="93" t="str">
        <f t="shared" si="46"/>
        <v>Dins Periode Legal</v>
      </c>
      <c r="M274" s="93" t="str">
        <f t="shared" si="47"/>
        <v>T4 - Dins Periode Legal</v>
      </c>
      <c r="N274" s="93" t="str">
        <f t="shared" si="42"/>
        <v>T4 - Import Total</v>
      </c>
      <c r="O274" s="110">
        <f t="shared" si="48"/>
        <v>3.8088176795119853E-2</v>
      </c>
      <c r="P274" s="107">
        <f t="shared" si="49"/>
        <v>1</v>
      </c>
    </row>
    <row r="275" spans="3:16" x14ac:dyDescent="0.25">
      <c r="C275" s="95">
        <v>43814</v>
      </c>
      <c r="D275" s="90" t="s">
        <v>167</v>
      </c>
      <c r="E275" s="9">
        <v>82.28</v>
      </c>
      <c r="F275" s="8" t="s">
        <v>1745</v>
      </c>
      <c r="G275" s="135">
        <f t="shared" si="43"/>
        <v>12</v>
      </c>
      <c r="H275" s="105" t="str">
        <f>IF($G275="","",VLOOKUP($G275,APR.FP!$AJ$8:$AL$19,2,FALSE))</f>
        <v>T4</v>
      </c>
      <c r="I275" s="145">
        <f>IF($G275="","",VLOOKUP($G275,APR.FP!$AJ$8:$AL$19,3,FALSE))</f>
        <v>43830</v>
      </c>
      <c r="J275" s="148">
        <f t="shared" si="44"/>
        <v>16</v>
      </c>
      <c r="K275" s="139">
        <f t="shared" si="45"/>
        <v>1316.48</v>
      </c>
      <c r="L275" s="93" t="str">
        <f t="shared" si="46"/>
        <v>Dins Periode Legal</v>
      </c>
      <c r="M275" s="93" t="str">
        <f t="shared" si="47"/>
        <v>T4 - Dins Periode Legal</v>
      </c>
      <c r="N275" s="93" t="str">
        <f t="shared" si="42"/>
        <v>T4 - Import Total</v>
      </c>
      <c r="O275" s="110">
        <f t="shared" si="48"/>
        <v>1.3709077807097382E-2</v>
      </c>
      <c r="P275" s="107">
        <f t="shared" si="49"/>
        <v>1</v>
      </c>
    </row>
    <row r="276" spans="3:16" x14ac:dyDescent="0.25">
      <c r="C276" s="95">
        <v>43830</v>
      </c>
      <c r="D276" s="90" t="s">
        <v>167</v>
      </c>
      <c r="E276" s="9">
        <v>62.83</v>
      </c>
      <c r="F276" s="8" t="s">
        <v>1770</v>
      </c>
      <c r="G276" s="135">
        <f t="shared" si="43"/>
        <v>12</v>
      </c>
      <c r="H276" s="105" t="str">
        <f>IF($G276="","",VLOOKUP($G276,APR.FP!$AJ$8:$AL$19,2,FALSE))</f>
        <v>T4</v>
      </c>
      <c r="I276" s="145">
        <f>IF($G276="","",VLOOKUP($G276,APR.FP!$AJ$8:$AL$19,3,FALSE))</f>
        <v>43830</v>
      </c>
      <c r="J276" s="148">
        <f t="shared" si="44"/>
        <v>0</v>
      </c>
      <c r="K276" s="139">
        <f t="shared" si="45"/>
        <v>0</v>
      </c>
      <c r="L276" s="93" t="str">
        <f t="shared" si="46"/>
        <v>Dins Periode Legal</v>
      </c>
      <c r="M276" s="93" t="str">
        <f t="shared" si="47"/>
        <v>T4 - Dins Periode Legal</v>
      </c>
      <c r="N276" s="93" t="str">
        <f t="shared" si="42"/>
        <v>T4 - Import Total</v>
      </c>
      <c r="O276" s="110">
        <f t="shared" si="48"/>
        <v>0</v>
      </c>
      <c r="P276" s="107">
        <f t="shared" si="49"/>
        <v>1</v>
      </c>
    </row>
    <row r="277" spans="3:16" x14ac:dyDescent="0.25">
      <c r="C277" s="95">
        <v>43799</v>
      </c>
      <c r="D277" s="90" t="s">
        <v>1771</v>
      </c>
      <c r="E277" s="9">
        <v>19.52</v>
      </c>
      <c r="F277" s="8" t="s">
        <v>1772</v>
      </c>
      <c r="G277" s="135">
        <f t="shared" si="43"/>
        <v>11</v>
      </c>
      <c r="H277" s="105" t="str">
        <f>IF($G277="","",VLOOKUP($G277,APR.FP!$AJ$8:$AL$19,2,FALSE))</f>
        <v>T4</v>
      </c>
      <c r="I277" s="145">
        <f>IF($G277="","",VLOOKUP($G277,APR.FP!$AJ$8:$AL$19,3,FALSE))</f>
        <v>43830</v>
      </c>
      <c r="J277" s="148">
        <f t="shared" si="44"/>
        <v>30</v>
      </c>
      <c r="K277" s="139">
        <f t="shared" si="45"/>
        <v>585.6</v>
      </c>
      <c r="L277" s="93" t="str">
        <f t="shared" si="46"/>
        <v>Dins Periode Legal</v>
      </c>
      <c r="M277" s="93" t="str">
        <f t="shared" si="47"/>
        <v>T4 - Dins Periode Legal</v>
      </c>
      <c r="N277" s="93" t="str">
        <f t="shared" si="42"/>
        <v>T4 - Import Total</v>
      </c>
      <c r="O277" s="110">
        <f t="shared" si="48"/>
        <v>6.098107045937824E-3</v>
      </c>
      <c r="P277" s="107">
        <f t="shared" si="49"/>
        <v>1</v>
      </c>
    </row>
    <row r="278" spans="3:16" x14ac:dyDescent="0.25">
      <c r="C278" s="95">
        <v>43799</v>
      </c>
      <c r="D278" s="90" t="s">
        <v>20</v>
      </c>
      <c r="E278" s="9">
        <v>39.65</v>
      </c>
      <c r="F278" s="8" t="s">
        <v>1774</v>
      </c>
      <c r="G278" s="135">
        <f t="shared" si="43"/>
        <v>11</v>
      </c>
      <c r="H278" s="105" t="str">
        <f>IF($G278="","",VLOOKUP($G278,APR.FP!$AJ$8:$AL$19,2,FALSE))</f>
        <v>T4</v>
      </c>
      <c r="I278" s="145">
        <f>IF($G278="","",VLOOKUP($G278,APR.FP!$AJ$8:$AL$19,3,FALSE))</f>
        <v>43830</v>
      </c>
      <c r="J278" s="148">
        <f t="shared" si="44"/>
        <v>30</v>
      </c>
      <c r="K278" s="139">
        <f t="shared" si="45"/>
        <v>1189.5</v>
      </c>
      <c r="L278" s="93" t="str">
        <f t="shared" si="46"/>
        <v>Dins Periode Legal</v>
      </c>
      <c r="M278" s="93" t="str">
        <f t="shared" si="47"/>
        <v>T4 - Dins Periode Legal</v>
      </c>
      <c r="N278" s="93" t="str">
        <f t="shared" si="42"/>
        <v>T4 - Import Total</v>
      </c>
      <c r="O278" s="110">
        <f t="shared" si="48"/>
        <v>1.2386779937061205E-2</v>
      </c>
      <c r="P278" s="107">
        <f t="shared" si="49"/>
        <v>1</v>
      </c>
    </row>
    <row r="279" spans="3:16" x14ac:dyDescent="0.25">
      <c r="C279" s="95">
        <v>41273</v>
      </c>
      <c r="D279" s="90" t="s">
        <v>20</v>
      </c>
      <c r="E279" s="90">
        <v>197.47</v>
      </c>
      <c r="F279" s="8" t="s">
        <v>1773</v>
      </c>
      <c r="G279" s="135">
        <f t="shared" si="43"/>
        <v>12</v>
      </c>
      <c r="H279" s="105" t="str">
        <f>IF($G279="","",VLOOKUP($G279,APR.FP!$AJ$8:$AL$19,2,FALSE))</f>
        <v>T4</v>
      </c>
      <c r="I279" s="145">
        <f>IF($G279="","",VLOOKUP($G279,APR.FP!$AJ$8:$AL$19,3,FALSE))</f>
        <v>43830</v>
      </c>
      <c r="J279" s="148">
        <f t="shared" si="44"/>
        <v>2520</v>
      </c>
      <c r="K279" s="139">
        <f t="shared" si="45"/>
        <v>497624.4</v>
      </c>
      <c r="L279" s="93" t="str">
        <f t="shared" si="46"/>
        <v>Fora Periode Legal</v>
      </c>
      <c r="M279" s="93" t="str">
        <f t="shared" si="47"/>
        <v>T4 - Fora Periode Legal</v>
      </c>
      <c r="N279" s="93" t="str">
        <f t="shared" si="42"/>
        <v>T4 - Import Total</v>
      </c>
      <c r="O279" s="110">
        <f t="shared" si="48"/>
        <v>5.1819789273746277</v>
      </c>
      <c r="P279" s="107">
        <f t="shared" si="49"/>
        <v>1</v>
      </c>
    </row>
    <row r="280" spans="3:16" x14ac:dyDescent="0.25">
      <c r="C280" s="95">
        <v>43804</v>
      </c>
      <c r="D280" s="90" t="s">
        <v>36</v>
      </c>
      <c r="E280" s="9">
        <v>585.12</v>
      </c>
      <c r="F280" s="8" t="s">
        <v>1775</v>
      </c>
      <c r="G280" s="135">
        <f t="shared" si="43"/>
        <v>12</v>
      </c>
      <c r="H280" s="105" t="str">
        <f>IF($G280="","",VLOOKUP($G280,APR.FP!$AJ$8:$AL$19,2,FALSE))</f>
        <v>T4</v>
      </c>
      <c r="I280" s="145">
        <f>IF($G280="","",VLOOKUP($G280,APR.FP!$AJ$8:$AL$19,3,FALSE))</f>
        <v>43830</v>
      </c>
      <c r="J280" s="148">
        <f t="shared" si="44"/>
        <v>26</v>
      </c>
      <c r="K280" s="139">
        <f t="shared" si="45"/>
        <v>15213.12</v>
      </c>
      <c r="L280" s="93" t="str">
        <f t="shared" si="46"/>
        <v>Dins Periode Legal</v>
      </c>
      <c r="M280" s="93" t="str">
        <f t="shared" si="47"/>
        <v>T4 - Dins Periode Legal</v>
      </c>
      <c r="N280" s="93" t="str">
        <f t="shared" si="42"/>
        <v>T4 - Import Total</v>
      </c>
      <c r="O280" s="110">
        <f t="shared" si="48"/>
        <v>0.15842082353602738</v>
      </c>
      <c r="P280" s="107">
        <f t="shared" si="49"/>
        <v>1</v>
      </c>
    </row>
    <row r="281" spans="3:16" x14ac:dyDescent="0.25">
      <c r="C281" s="95">
        <v>43809</v>
      </c>
      <c r="D281" s="90" t="s">
        <v>36</v>
      </c>
      <c r="E281" s="9">
        <v>986.15</v>
      </c>
      <c r="F281" s="8" t="s">
        <v>1776</v>
      </c>
      <c r="G281" s="135">
        <f t="shared" si="43"/>
        <v>12</v>
      </c>
      <c r="H281" s="105" t="str">
        <f>IF($G281="","",VLOOKUP($G281,APR.FP!$AJ$8:$AL$19,2,FALSE))</f>
        <v>T4</v>
      </c>
      <c r="I281" s="145">
        <f>IF($G281="","",VLOOKUP($G281,APR.FP!$AJ$8:$AL$19,3,FALSE))</f>
        <v>43830</v>
      </c>
      <c r="J281" s="148">
        <f t="shared" si="44"/>
        <v>21</v>
      </c>
      <c r="K281" s="139">
        <f t="shared" si="45"/>
        <v>20709.149999999998</v>
      </c>
      <c r="L281" s="93" t="str">
        <f t="shared" si="46"/>
        <v>Dins Periode Legal</v>
      </c>
      <c r="M281" s="93" t="str">
        <f t="shared" si="47"/>
        <v>T4 - Dins Periode Legal</v>
      </c>
      <c r="N281" s="93" t="str">
        <f t="shared" si="42"/>
        <v>T4 - Import Total</v>
      </c>
      <c r="O281" s="110">
        <f t="shared" si="48"/>
        <v>0.21565337009969826</v>
      </c>
      <c r="P281" s="107">
        <f t="shared" si="49"/>
        <v>1</v>
      </c>
    </row>
    <row r="282" spans="3:16" x14ac:dyDescent="0.25">
      <c r="C282" s="95">
        <v>43830</v>
      </c>
      <c r="D282" s="90" t="s">
        <v>36</v>
      </c>
      <c r="E282" s="9">
        <v>2381.2800000000002</v>
      </c>
      <c r="F282" s="8" t="s">
        <v>1777</v>
      </c>
      <c r="G282" s="135">
        <f t="shared" si="43"/>
        <v>12</v>
      </c>
      <c r="H282" s="105" t="str">
        <f>IF($G282="","",VLOOKUP($G282,APR.FP!$AJ$8:$AL$19,2,FALSE))</f>
        <v>T4</v>
      </c>
      <c r="I282" s="145">
        <f>IF($G282="","",VLOOKUP($G282,APR.FP!$AJ$8:$AL$19,3,FALSE))</f>
        <v>43830</v>
      </c>
      <c r="J282" s="148">
        <f t="shared" si="44"/>
        <v>0</v>
      </c>
      <c r="K282" s="139">
        <f t="shared" si="45"/>
        <v>0</v>
      </c>
      <c r="L282" s="93" t="str">
        <f t="shared" si="46"/>
        <v>Dins Periode Legal</v>
      </c>
      <c r="M282" s="93" t="str">
        <f t="shared" si="47"/>
        <v>T4 - Dins Periode Legal</v>
      </c>
      <c r="N282" s="93" t="str">
        <f t="shared" si="42"/>
        <v>T4 - Import Total</v>
      </c>
      <c r="O282" s="110">
        <f t="shared" si="48"/>
        <v>0</v>
      </c>
      <c r="P282" s="107">
        <f t="shared" si="49"/>
        <v>1</v>
      </c>
    </row>
    <row r="283" spans="3:16" x14ac:dyDescent="0.25">
      <c r="C283" s="169">
        <v>43769</v>
      </c>
      <c r="D283" s="90" t="s">
        <v>1778</v>
      </c>
      <c r="E283" s="9">
        <v>378.83</v>
      </c>
      <c r="F283" s="8" t="s">
        <v>1779</v>
      </c>
      <c r="G283" s="135">
        <f t="shared" si="43"/>
        <v>10</v>
      </c>
      <c r="H283" s="105" t="str">
        <f>IF($G283="","",VLOOKUP($G283,APR.FP!$AJ$8:$AL$19,2,FALSE))</f>
        <v>T4</v>
      </c>
      <c r="I283" s="145">
        <f>IF($G283="","",VLOOKUP($G283,APR.FP!$AJ$8:$AL$19,3,FALSE))</f>
        <v>43830</v>
      </c>
      <c r="J283" s="148">
        <f t="shared" si="44"/>
        <v>60</v>
      </c>
      <c r="K283" s="139">
        <f t="shared" si="45"/>
        <v>22729.8</v>
      </c>
      <c r="L283" s="93" t="str">
        <f t="shared" si="46"/>
        <v>Fora Periode Legal</v>
      </c>
      <c r="M283" s="93" t="str">
        <f t="shared" si="47"/>
        <v>T4 - Fora Periode Legal</v>
      </c>
      <c r="N283" s="93" t="str">
        <f t="shared" si="42"/>
        <v>T4 - Import Total</v>
      </c>
      <c r="O283" s="110">
        <f t="shared" si="48"/>
        <v>0.23669527584145755</v>
      </c>
      <c r="P283" s="107">
        <f t="shared" si="49"/>
        <v>1</v>
      </c>
    </row>
    <row r="284" spans="3:16" x14ac:dyDescent="0.25">
      <c r="C284" s="169">
        <v>43799</v>
      </c>
      <c r="D284" s="90" t="s">
        <v>1778</v>
      </c>
      <c r="E284" s="9">
        <v>75.59</v>
      </c>
      <c r="F284" s="8" t="s">
        <v>1780</v>
      </c>
      <c r="G284" s="135">
        <f t="shared" si="43"/>
        <v>11</v>
      </c>
      <c r="H284" s="105" t="str">
        <f>IF($G284="","",VLOOKUP($G284,APR.FP!$AJ$8:$AL$19,2,FALSE))</f>
        <v>T4</v>
      </c>
      <c r="I284" s="145">
        <f>IF($G284="","",VLOOKUP($G284,APR.FP!$AJ$8:$AL$19,3,FALSE))</f>
        <v>43830</v>
      </c>
      <c r="J284" s="148">
        <f t="shared" si="44"/>
        <v>30</v>
      </c>
      <c r="K284" s="139">
        <f t="shared" si="45"/>
        <v>2267.7000000000003</v>
      </c>
      <c r="L284" s="93" t="str">
        <f t="shared" si="46"/>
        <v>Dins Periode Legal</v>
      </c>
      <c r="M284" s="93" t="str">
        <f t="shared" si="47"/>
        <v>T4 - Dins Periode Legal</v>
      </c>
      <c r="N284" s="93" t="str">
        <f t="shared" si="42"/>
        <v>T4 - Import Total</v>
      </c>
      <c r="O284" s="110">
        <f t="shared" si="48"/>
        <v>2.3614544651764352E-2</v>
      </c>
      <c r="P284" s="107">
        <f t="shared" si="49"/>
        <v>1</v>
      </c>
    </row>
    <row r="285" spans="3:16" x14ac:dyDescent="0.25">
      <c r="C285" s="95">
        <v>43830</v>
      </c>
      <c r="D285" s="90" t="s">
        <v>1778</v>
      </c>
      <c r="E285" s="9">
        <v>1346.09</v>
      </c>
      <c r="F285" s="8" t="s">
        <v>1781</v>
      </c>
      <c r="G285" s="135">
        <f t="shared" si="43"/>
        <v>12</v>
      </c>
      <c r="H285" s="105" t="str">
        <f>IF($G285="","",VLOOKUP($G285,APR.FP!$AJ$8:$AL$19,2,FALSE))</f>
        <v>T4</v>
      </c>
      <c r="I285" s="145">
        <f>IF($G285="","",VLOOKUP($G285,APR.FP!$AJ$8:$AL$19,3,FALSE))</f>
        <v>43830</v>
      </c>
      <c r="J285" s="148">
        <f t="shared" si="44"/>
        <v>0</v>
      </c>
      <c r="K285" s="139">
        <f t="shared" si="45"/>
        <v>0</v>
      </c>
      <c r="L285" s="93" t="str">
        <f t="shared" si="46"/>
        <v>Dins Periode Legal</v>
      </c>
      <c r="M285" s="93" t="str">
        <f t="shared" si="47"/>
        <v>T4 - Dins Periode Legal</v>
      </c>
      <c r="N285" s="93" t="str">
        <f t="shared" si="42"/>
        <v>T4 - Import Total</v>
      </c>
      <c r="O285" s="110">
        <f t="shared" si="48"/>
        <v>0</v>
      </c>
      <c r="P285" s="107">
        <f t="shared" si="49"/>
        <v>1</v>
      </c>
    </row>
    <row r="286" spans="3:16" x14ac:dyDescent="0.25">
      <c r="C286" s="95">
        <v>43829</v>
      </c>
      <c r="D286" s="90" t="s">
        <v>46</v>
      </c>
      <c r="E286" s="90">
        <v>157.25</v>
      </c>
      <c r="F286" s="8" t="s">
        <v>1782</v>
      </c>
      <c r="G286" s="135">
        <f t="shared" si="43"/>
        <v>12</v>
      </c>
      <c r="H286" s="105" t="str">
        <f>IF($G286="","",VLOOKUP($G286,APR.FP!$AJ$8:$AL$19,2,FALSE))</f>
        <v>T4</v>
      </c>
      <c r="I286" s="145">
        <f>IF($G286="","",VLOOKUP($G286,APR.FP!$AJ$8:$AL$19,3,FALSE))</f>
        <v>43830</v>
      </c>
      <c r="J286" s="148">
        <f t="shared" si="44"/>
        <v>0</v>
      </c>
      <c r="K286" s="139">
        <f t="shared" si="45"/>
        <v>0</v>
      </c>
      <c r="L286" s="93" t="str">
        <f t="shared" si="46"/>
        <v>Dins Periode Legal</v>
      </c>
      <c r="M286" s="93" t="str">
        <f t="shared" si="47"/>
        <v>T4 - Dins Periode Legal</v>
      </c>
      <c r="N286" s="93" t="str">
        <f t="shared" si="42"/>
        <v>T4 - Import Total</v>
      </c>
      <c r="O286" s="110">
        <f t="shared" si="48"/>
        <v>0</v>
      </c>
      <c r="P286" s="107">
        <f t="shared" si="49"/>
        <v>1</v>
      </c>
    </row>
    <row r="287" spans="3:16" x14ac:dyDescent="0.25">
      <c r="C287" s="95">
        <v>43822</v>
      </c>
      <c r="D287" s="90" t="s">
        <v>1050</v>
      </c>
      <c r="E287" s="90">
        <v>156.09</v>
      </c>
      <c r="F287" s="8" t="s">
        <v>1783</v>
      </c>
      <c r="G287" s="135">
        <f t="shared" si="43"/>
        <v>12</v>
      </c>
      <c r="H287" s="105" t="str">
        <f>IF($G287="","",VLOOKUP($G287,APR.FP!$AJ$8:$AL$19,2,FALSE))</f>
        <v>T4</v>
      </c>
      <c r="I287" s="145">
        <f>IF($G287="","",VLOOKUP($G287,APR.FP!$AJ$8:$AL$19,3,FALSE))</f>
        <v>43830</v>
      </c>
      <c r="J287" s="148">
        <f t="shared" si="44"/>
        <v>8</v>
      </c>
      <c r="K287" s="139">
        <f t="shared" si="45"/>
        <v>1248.72</v>
      </c>
      <c r="L287" s="93" t="str">
        <f t="shared" si="46"/>
        <v>Dins Periode Legal</v>
      </c>
      <c r="M287" s="93" t="str">
        <f t="shared" si="47"/>
        <v>T4 - Dins Periode Legal</v>
      </c>
      <c r="N287" s="93" t="str">
        <f t="shared" si="42"/>
        <v>T4 - Import Total</v>
      </c>
      <c r="O287" s="110">
        <f t="shared" si="48"/>
        <v>1.3003463508202664E-2</v>
      </c>
      <c r="P287" s="107">
        <f t="shared" si="49"/>
        <v>1</v>
      </c>
    </row>
    <row r="288" spans="3:16" x14ac:dyDescent="0.25">
      <c r="C288" s="95">
        <v>43830</v>
      </c>
      <c r="D288" s="90" t="s">
        <v>880</v>
      </c>
      <c r="E288" s="90">
        <v>641.29999999999995</v>
      </c>
      <c r="F288" s="8" t="s">
        <v>1784</v>
      </c>
      <c r="G288" s="135">
        <f t="shared" si="43"/>
        <v>12</v>
      </c>
      <c r="H288" s="105" t="str">
        <f>IF($G288="","",VLOOKUP($G288,APR.FP!$AJ$8:$AL$19,2,FALSE))</f>
        <v>T4</v>
      </c>
      <c r="I288" s="145">
        <f>IF($G288="","",VLOOKUP($G288,APR.FP!$AJ$8:$AL$19,3,FALSE))</f>
        <v>43830</v>
      </c>
      <c r="J288" s="148">
        <f t="shared" si="44"/>
        <v>0</v>
      </c>
      <c r="K288" s="139">
        <f t="shared" si="45"/>
        <v>0</v>
      </c>
      <c r="L288" s="93" t="str">
        <f t="shared" si="46"/>
        <v>Dins Periode Legal</v>
      </c>
      <c r="M288" s="93" t="str">
        <f t="shared" si="47"/>
        <v>T4 - Dins Periode Legal</v>
      </c>
      <c r="N288" s="93" t="str">
        <f t="shared" si="42"/>
        <v>T4 - Import Total</v>
      </c>
      <c r="O288" s="110">
        <f t="shared" si="48"/>
        <v>0</v>
      </c>
      <c r="P288" s="107">
        <f t="shared" si="49"/>
        <v>1</v>
      </c>
    </row>
    <row r="289" spans="3:16" x14ac:dyDescent="0.25">
      <c r="C289" s="95">
        <v>43798</v>
      </c>
      <c r="D289" s="90" t="s">
        <v>37</v>
      </c>
      <c r="E289" s="90">
        <v>463.2</v>
      </c>
      <c r="F289" s="8" t="s">
        <v>1785</v>
      </c>
      <c r="G289" s="135">
        <f t="shared" si="43"/>
        <v>11</v>
      </c>
      <c r="H289" s="105" t="str">
        <f>IF($G289="","",VLOOKUP($G289,APR.FP!$AJ$8:$AL$19,2,FALSE))</f>
        <v>T4</v>
      </c>
      <c r="I289" s="145">
        <f>IF($G289="","",VLOOKUP($G289,APR.FP!$AJ$8:$AL$19,3,FALSE))</f>
        <v>43830</v>
      </c>
      <c r="J289" s="148">
        <f t="shared" si="44"/>
        <v>32</v>
      </c>
      <c r="K289" s="139">
        <f t="shared" si="45"/>
        <v>14822.4</v>
      </c>
      <c r="L289" s="93" t="str">
        <f t="shared" si="46"/>
        <v>Fora Periode Legal</v>
      </c>
      <c r="M289" s="93" t="str">
        <f t="shared" si="47"/>
        <v>T4 - Fora Periode Legal</v>
      </c>
      <c r="N289" s="93" t="str">
        <f t="shared" si="42"/>
        <v>T4 - Import Total</v>
      </c>
      <c r="O289" s="110">
        <f t="shared" si="48"/>
        <v>0.15435208653980328</v>
      </c>
      <c r="P289" s="107">
        <f t="shared" si="49"/>
        <v>1</v>
      </c>
    </row>
    <row r="290" spans="3:16" x14ac:dyDescent="0.25">
      <c r="C290" s="95">
        <v>43829</v>
      </c>
      <c r="D290" s="90" t="s">
        <v>37</v>
      </c>
      <c r="E290" s="90">
        <v>40.79</v>
      </c>
      <c r="F290" s="8" t="s">
        <v>1786</v>
      </c>
      <c r="G290" s="135">
        <f t="shared" si="43"/>
        <v>12</v>
      </c>
      <c r="H290" s="105" t="str">
        <f>IF($G290="","",VLOOKUP($G290,APR.FP!$AJ$8:$AL$19,2,FALSE))</f>
        <v>T4</v>
      </c>
      <c r="I290" s="145">
        <f>IF($G290="","",VLOOKUP($G290,APR.FP!$AJ$8:$AL$19,3,FALSE))</f>
        <v>43830</v>
      </c>
      <c r="J290" s="148">
        <f t="shared" si="44"/>
        <v>0</v>
      </c>
      <c r="K290" s="139">
        <f t="shared" si="45"/>
        <v>0</v>
      </c>
      <c r="L290" s="93" t="str">
        <f t="shared" si="46"/>
        <v>Dins Periode Legal</v>
      </c>
      <c r="M290" s="93" t="str">
        <f t="shared" si="47"/>
        <v>T4 - Dins Periode Legal</v>
      </c>
      <c r="N290" s="93" t="str">
        <f t="shared" si="42"/>
        <v>T4 - Import Total</v>
      </c>
      <c r="O290" s="110">
        <f t="shared" si="48"/>
        <v>0</v>
      </c>
      <c r="P290" s="107">
        <f t="shared" si="49"/>
        <v>1</v>
      </c>
    </row>
    <row r="291" spans="3:16" x14ac:dyDescent="0.25">
      <c r="C291" s="95">
        <v>43799</v>
      </c>
      <c r="D291" s="90" t="s">
        <v>186</v>
      </c>
      <c r="E291" s="90">
        <v>10.38</v>
      </c>
      <c r="F291" s="8" t="s">
        <v>1787</v>
      </c>
      <c r="G291" s="135">
        <f t="shared" si="43"/>
        <v>11</v>
      </c>
      <c r="H291" s="105" t="str">
        <f>IF($G291="","",VLOOKUP($G291,APR.FP!$AJ$8:$AL$19,2,FALSE))</f>
        <v>T4</v>
      </c>
      <c r="I291" s="145">
        <f>IF($G291="","",VLOOKUP($G291,APR.FP!$AJ$8:$AL$19,3,FALSE))</f>
        <v>43830</v>
      </c>
      <c r="J291" s="148">
        <f t="shared" si="44"/>
        <v>30</v>
      </c>
      <c r="K291" s="139">
        <f t="shared" si="45"/>
        <v>311.40000000000003</v>
      </c>
      <c r="L291" s="93" t="str">
        <f t="shared" si="46"/>
        <v>Dins Periode Legal</v>
      </c>
      <c r="M291" s="93" t="str">
        <f t="shared" si="47"/>
        <v>T4 - Dins Periode Legal</v>
      </c>
      <c r="N291" s="93" t="str">
        <f t="shared" si="42"/>
        <v>T4 - Import Total</v>
      </c>
      <c r="O291" s="110">
        <f t="shared" si="48"/>
        <v>3.2427433984034129E-3</v>
      </c>
      <c r="P291" s="107">
        <f t="shared" si="49"/>
        <v>1</v>
      </c>
    </row>
    <row r="292" spans="3:16" x14ac:dyDescent="0.25">
      <c r="C292" s="95">
        <v>43830</v>
      </c>
      <c r="D292" s="90" t="s">
        <v>186</v>
      </c>
      <c r="E292" s="90">
        <v>39.200000000000003</v>
      </c>
      <c r="F292" s="8" t="s">
        <v>1788</v>
      </c>
      <c r="G292" s="135">
        <f t="shared" si="43"/>
        <v>12</v>
      </c>
      <c r="H292" s="105" t="str">
        <f>IF($G292="","",VLOOKUP($G292,APR.FP!$AJ$8:$AL$19,2,FALSE))</f>
        <v>T4</v>
      </c>
      <c r="I292" s="145">
        <f>IF($G292="","",VLOOKUP($G292,APR.FP!$AJ$8:$AL$19,3,FALSE))</f>
        <v>43830</v>
      </c>
      <c r="J292" s="148">
        <f t="shared" si="44"/>
        <v>0</v>
      </c>
      <c r="K292" s="139">
        <f t="shared" si="45"/>
        <v>0</v>
      </c>
      <c r="L292" s="93" t="str">
        <f t="shared" si="46"/>
        <v>Dins Periode Legal</v>
      </c>
      <c r="M292" s="93" t="str">
        <f t="shared" si="47"/>
        <v>T4 - Dins Periode Legal</v>
      </c>
      <c r="N292" s="93" t="str">
        <f t="shared" si="42"/>
        <v>T4 - Import Total</v>
      </c>
      <c r="O292" s="110">
        <f t="shared" si="48"/>
        <v>0</v>
      </c>
      <c r="P292" s="107">
        <f t="shared" si="49"/>
        <v>1</v>
      </c>
    </row>
    <row r="293" spans="3:16" x14ac:dyDescent="0.25">
      <c r="C293" s="95">
        <v>43799</v>
      </c>
      <c r="D293" s="90" t="s">
        <v>23</v>
      </c>
      <c r="E293" s="90">
        <v>3.34</v>
      </c>
      <c r="F293" s="8" t="s">
        <v>1789</v>
      </c>
      <c r="G293" s="135">
        <f t="shared" si="43"/>
        <v>11</v>
      </c>
      <c r="H293" s="105" t="str">
        <f>IF($G293="","",VLOOKUP($G293,APR.FP!$AJ$8:$AL$19,2,FALSE))</f>
        <v>T4</v>
      </c>
      <c r="I293" s="145">
        <f>IF($G293="","",VLOOKUP($G293,APR.FP!$AJ$8:$AL$19,3,FALSE))</f>
        <v>43830</v>
      </c>
      <c r="J293" s="148">
        <f t="shared" si="44"/>
        <v>30</v>
      </c>
      <c r="K293" s="139">
        <f t="shared" si="45"/>
        <v>100.19999999999999</v>
      </c>
      <c r="L293" s="93" t="str">
        <f t="shared" si="46"/>
        <v>Dins Periode Legal</v>
      </c>
      <c r="M293" s="93" t="str">
        <f t="shared" si="47"/>
        <v>T4 - Dins Periode Legal</v>
      </c>
      <c r="N293" s="93" t="str">
        <f t="shared" si="42"/>
        <v>T4 - Import Total</v>
      </c>
      <c r="O293" s="110">
        <f t="shared" si="48"/>
        <v>1.0434261031471482E-3</v>
      </c>
      <c r="P293" s="107">
        <f t="shared" si="49"/>
        <v>1</v>
      </c>
    </row>
    <row r="294" spans="3:16" x14ac:dyDescent="0.25">
      <c r="C294" s="95">
        <v>43799</v>
      </c>
      <c r="D294" s="90" t="s">
        <v>870</v>
      </c>
      <c r="E294" s="90">
        <v>1131.5899999999999</v>
      </c>
      <c r="F294" s="8" t="s">
        <v>1790</v>
      </c>
      <c r="G294" s="135">
        <f t="shared" ref="G294:G326" si="50">IF(MONTH(C294)="","",MONTH(C294))</f>
        <v>11</v>
      </c>
      <c r="H294" s="105" t="str">
        <f>IF($G294="","",VLOOKUP($G294,APR.FP!$AJ$8:$AL$19,2,FALSE))</f>
        <v>T4</v>
      </c>
      <c r="I294" s="145">
        <f>IF($G294="","",VLOOKUP($G294,APR.FP!$AJ$8:$AL$19,3,FALSE))</f>
        <v>43830</v>
      </c>
      <c r="J294" s="148">
        <f t="shared" ref="J294:J326" si="51">IF(C294="",0,DAYS360(C294,I294))</f>
        <v>30</v>
      </c>
      <c r="K294" s="139">
        <f t="shared" ref="K294:K326" si="52">+E294*J294</f>
        <v>33947.699999999997</v>
      </c>
      <c r="L294" s="93" t="str">
        <f t="shared" ref="L294:L326" si="53">IF(J294&lt;=30,"Dins Periode Legal","Fora Periode Legal")</f>
        <v>Dins Periode Legal</v>
      </c>
      <c r="M294" s="93" t="str">
        <f t="shared" ref="M294:M326" si="54">CONCATENATE($H294," - ",L294)</f>
        <v>T4 - Dins Periode Legal</v>
      </c>
      <c r="N294" s="93" t="str">
        <f t="shared" si="42"/>
        <v>T4 - Import Total</v>
      </c>
      <c r="O294" s="110">
        <f t="shared" ref="O294:O326" si="55">IF(H294="",0,E294/(VLOOKUP(N294,$T$10:$U$28,2,FALSE))*J294)</f>
        <v>0.353512138940204</v>
      </c>
      <c r="P294" s="107">
        <f t="shared" ref="P294:P326" si="56">IF(G294="",0,1)</f>
        <v>1</v>
      </c>
    </row>
    <row r="295" spans="3:16" x14ac:dyDescent="0.25">
      <c r="C295" s="95">
        <v>43830</v>
      </c>
      <c r="D295" s="90" t="s">
        <v>870</v>
      </c>
      <c r="E295" s="90">
        <v>277.7</v>
      </c>
      <c r="F295" s="8" t="s">
        <v>1791</v>
      </c>
      <c r="G295" s="135">
        <f t="shared" si="50"/>
        <v>12</v>
      </c>
      <c r="H295" s="105" t="str">
        <f>IF($G295="","",VLOOKUP($G295,APR.FP!$AJ$8:$AL$19,2,FALSE))</f>
        <v>T4</v>
      </c>
      <c r="I295" s="145">
        <f>IF($G295="","",VLOOKUP($G295,APR.FP!$AJ$8:$AL$19,3,FALSE))</f>
        <v>43830</v>
      </c>
      <c r="J295" s="148">
        <f t="shared" si="51"/>
        <v>0</v>
      </c>
      <c r="K295" s="139">
        <f t="shared" si="52"/>
        <v>0</v>
      </c>
      <c r="L295" s="93" t="str">
        <f t="shared" si="53"/>
        <v>Dins Periode Legal</v>
      </c>
      <c r="M295" s="93" t="str">
        <f t="shared" si="54"/>
        <v>T4 - Dins Periode Legal</v>
      </c>
      <c r="N295" s="93" t="str">
        <f t="shared" si="42"/>
        <v>T4 - Import Total</v>
      </c>
      <c r="O295" s="110">
        <f t="shared" si="55"/>
        <v>0</v>
      </c>
      <c r="P295" s="107">
        <f t="shared" si="56"/>
        <v>1</v>
      </c>
    </row>
    <row r="296" spans="3:16" x14ac:dyDescent="0.25">
      <c r="C296" s="169">
        <v>43789</v>
      </c>
      <c r="D296" s="90" t="s">
        <v>196</v>
      </c>
      <c r="E296" s="9">
        <v>338.8</v>
      </c>
      <c r="F296" s="8" t="s">
        <v>1792</v>
      </c>
      <c r="G296" s="135">
        <f t="shared" si="50"/>
        <v>11</v>
      </c>
      <c r="H296" s="105" t="str">
        <f>IF($G296="","",VLOOKUP($G296,APR.FP!$AJ$8:$AL$19,2,FALSE))</f>
        <v>T4</v>
      </c>
      <c r="I296" s="145">
        <f>IF($G296="","",VLOOKUP($G296,APR.FP!$AJ$8:$AL$19,3,FALSE))</f>
        <v>43830</v>
      </c>
      <c r="J296" s="148">
        <f t="shared" si="51"/>
        <v>41</v>
      </c>
      <c r="K296" s="139">
        <f t="shared" si="52"/>
        <v>13890.800000000001</v>
      </c>
      <c r="L296" s="93" t="str">
        <f t="shared" si="53"/>
        <v>Fora Periode Legal</v>
      </c>
      <c r="M296" s="93" t="str">
        <f t="shared" si="54"/>
        <v>T4 - Fora Periode Legal</v>
      </c>
      <c r="N296" s="93" t="str">
        <f t="shared" si="42"/>
        <v>T4 - Import Total</v>
      </c>
      <c r="O296" s="110">
        <f t="shared" si="55"/>
        <v>0.14465093127341724</v>
      </c>
      <c r="P296" s="107">
        <f t="shared" si="56"/>
        <v>1</v>
      </c>
    </row>
    <row r="297" spans="3:16" x14ac:dyDescent="0.25">
      <c r="C297" s="169">
        <v>43799</v>
      </c>
      <c r="D297" s="90" t="s">
        <v>196</v>
      </c>
      <c r="E297" s="9">
        <v>577.79</v>
      </c>
      <c r="F297" s="8" t="s">
        <v>1793</v>
      </c>
      <c r="G297" s="135">
        <f t="shared" si="50"/>
        <v>11</v>
      </c>
      <c r="H297" s="105" t="str">
        <f>IF($G297="","",VLOOKUP($G297,APR.FP!$AJ$8:$AL$19,2,FALSE))</f>
        <v>T4</v>
      </c>
      <c r="I297" s="145">
        <f>IF($G297="","",VLOOKUP($G297,APR.FP!$AJ$8:$AL$19,3,FALSE))</f>
        <v>43830</v>
      </c>
      <c r="J297" s="148">
        <f t="shared" si="51"/>
        <v>30</v>
      </c>
      <c r="K297" s="139">
        <f t="shared" si="52"/>
        <v>17333.699999999997</v>
      </c>
      <c r="L297" s="93" t="str">
        <f t="shared" si="53"/>
        <v>Dins Periode Legal</v>
      </c>
      <c r="M297" s="93" t="str">
        <f t="shared" si="54"/>
        <v>T4 - Dins Periode Legal</v>
      </c>
      <c r="N297" s="93" t="str">
        <f t="shared" si="42"/>
        <v>T4 - Import Total</v>
      </c>
      <c r="O297" s="110">
        <f t="shared" si="55"/>
        <v>0.1805033437537098</v>
      </c>
      <c r="P297" s="107">
        <f t="shared" si="56"/>
        <v>1</v>
      </c>
    </row>
    <row r="298" spans="3:16" x14ac:dyDescent="0.25">
      <c r="C298" s="169">
        <v>43809</v>
      </c>
      <c r="D298" s="90" t="s">
        <v>196</v>
      </c>
      <c r="E298" s="9">
        <v>154.44</v>
      </c>
      <c r="F298" s="8" t="s">
        <v>1794</v>
      </c>
      <c r="G298" s="135">
        <f t="shared" si="50"/>
        <v>12</v>
      </c>
      <c r="H298" s="105" t="str">
        <f>IF($G298="","",VLOOKUP($G298,APR.FP!$AJ$8:$AL$19,2,FALSE))</f>
        <v>T4</v>
      </c>
      <c r="I298" s="145">
        <f>IF($G298="","",VLOOKUP($G298,APR.FP!$AJ$8:$AL$19,3,FALSE))</f>
        <v>43830</v>
      </c>
      <c r="J298" s="148">
        <f t="shared" si="51"/>
        <v>21</v>
      </c>
      <c r="K298" s="139">
        <f t="shared" si="52"/>
        <v>3243.24</v>
      </c>
      <c r="L298" s="93" t="str">
        <f t="shared" si="53"/>
        <v>Dins Periode Legal</v>
      </c>
      <c r="M298" s="93" t="str">
        <f t="shared" si="54"/>
        <v>T4 - Dins Periode Legal</v>
      </c>
      <c r="N298" s="93" t="str">
        <f t="shared" si="42"/>
        <v>T4 - Import Total</v>
      </c>
      <c r="O298" s="110">
        <f t="shared" si="55"/>
        <v>3.3773266215279013E-2</v>
      </c>
      <c r="P298" s="107">
        <f t="shared" si="56"/>
        <v>1</v>
      </c>
    </row>
    <row r="299" spans="3:16" x14ac:dyDescent="0.25">
      <c r="C299" s="169">
        <v>43809</v>
      </c>
      <c r="D299" s="90" t="s">
        <v>196</v>
      </c>
      <c r="E299" s="9">
        <v>528.88</v>
      </c>
      <c r="F299" s="8" t="s">
        <v>1795</v>
      </c>
      <c r="G299" s="135">
        <f t="shared" si="50"/>
        <v>12</v>
      </c>
      <c r="H299" s="105" t="str">
        <f>IF($G299="","",VLOOKUP($G299,APR.FP!$AJ$8:$AL$19,2,FALSE))</f>
        <v>T4</v>
      </c>
      <c r="I299" s="145">
        <f>IF($G299="","",VLOOKUP($G299,APR.FP!$AJ$8:$AL$19,3,FALSE))</f>
        <v>43830</v>
      </c>
      <c r="J299" s="148">
        <f t="shared" si="51"/>
        <v>21</v>
      </c>
      <c r="K299" s="139">
        <f t="shared" si="52"/>
        <v>11106.48</v>
      </c>
      <c r="L299" s="93" t="str">
        <f t="shared" si="53"/>
        <v>Dins Periode Legal</v>
      </c>
      <c r="M299" s="93" t="str">
        <f t="shared" si="54"/>
        <v>T4 - Dins Periode Legal</v>
      </c>
      <c r="N299" s="93" t="str">
        <f t="shared" si="42"/>
        <v>T4 - Import Total</v>
      </c>
      <c r="O299" s="110">
        <f t="shared" si="55"/>
        <v>0.11565659826428881</v>
      </c>
      <c r="P299" s="107">
        <f t="shared" si="56"/>
        <v>1</v>
      </c>
    </row>
    <row r="300" spans="3:16" x14ac:dyDescent="0.25">
      <c r="C300" s="169">
        <v>43810</v>
      </c>
      <c r="D300" s="90" t="s">
        <v>196</v>
      </c>
      <c r="E300" s="9">
        <v>91.3</v>
      </c>
      <c r="F300" s="8" t="s">
        <v>1796</v>
      </c>
      <c r="G300" s="135">
        <f t="shared" si="50"/>
        <v>12</v>
      </c>
      <c r="H300" s="105" t="str">
        <f>IF($G300="","",VLOOKUP($G300,APR.FP!$AJ$8:$AL$19,2,FALSE))</f>
        <v>T4</v>
      </c>
      <c r="I300" s="145">
        <f>IF($G300="","",VLOOKUP($G300,APR.FP!$AJ$8:$AL$19,3,FALSE))</f>
        <v>43830</v>
      </c>
      <c r="J300" s="148">
        <f t="shared" si="51"/>
        <v>20</v>
      </c>
      <c r="K300" s="139">
        <f t="shared" si="52"/>
        <v>1826</v>
      </c>
      <c r="L300" s="93" t="str">
        <f t="shared" si="53"/>
        <v>Dins Periode Legal</v>
      </c>
      <c r="M300" s="93" t="str">
        <f t="shared" si="54"/>
        <v>T4 - Dins Periode Legal</v>
      </c>
      <c r="N300" s="93" t="str">
        <f t="shared" si="42"/>
        <v>T4 - Import Total</v>
      </c>
      <c r="O300" s="110">
        <f t="shared" si="55"/>
        <v>1.9014930781903118E-2</v>
      </c>
      <c r="P300" s="107">
        <f t="shared" si="56"/>
        <v>1</v>
      </c>
    </row>
    <row r="301" spans="3:16" x14ac:dyDescent="0.25">
      <c r="C301" s="95">
        <v>43815</v>
      </c>
      <c r="D301" s="90" t="s">
        <v>1797</v>
      </c>
      <c r="E301" s="90">
        <v>689.2</v>
      </c>
      <c r="F301" s="8" t="s">
        <v>1798</v>
      </c>
      <c r="G301" s="135">
        <f t="shared" si="50"/>
        <v>12</v>
      </c>
      <c r="H301" s="105" t="str">
        <f>IF($G301="","",VLOOKUP($G301,APR.FP!$AJ$8:$AL$19,2,FALSE))</f>
        <v>T4</v>
      </c>
      <c r="I301" s="145">
        <f>IF($G301="","",VLOOKUP($G301,APR.FP!$AJ$8:$AL$19,3,FALSE))</f>
        <v>43830</v>
      </c>
      <c r="J301" s="148">
        <f t="shared" si="51"/>
        <v>15</v>
      </c>
      <c r="K301" s="139">
        <f t="shared" si="52"/>
        <v>10338</v>
      </c>
      <c r="L301" s="93" t="str">
        <f t="shared" si="53"/>
        <v>Dins Periode Legal</v>
      </c>
      <c r="M301" s="93" t="str">
        <f t="shared" si="54"/>
        <v>T4 - Dins Periode Legal</v>
      </c>
      <c r="N301" s="93" t="str">
        <f t="shared" si="42"/>
        <v>T4 - Import Total</v>
      </c>
      <c r="O301" s="110">
        <f t="shared" si="55"/>
        <v>0.107654082378595</v>
      </c>
      <c r="P301" s="107">
        <f t="shared" si="56"/>
        <v>1</v>
      </c>
    </row>
    <row r="302" spans="3:16" x14ac:dyDescent="0.25">
      <c r="C302" s="95">
        <v>43808</v>
      </c>
      <c r="D302" s="90" t="s">
        <v>830</v>
      </c>
      <c r="E302" s="90">
        <v>265.2</v>
      </c>
      <c r="F302" s="8" t="s">
        <v>1799</v>
      </c>
      <c r="G302" s="135">
        <f t="shared" si="50"/>
        <v>12</v>
      </c>
      <c r="H302" s="105" t="str">
        <f>IF($G302="","",VLOOKUP($G302,APR.FP!$AJ$8:$AL$19,2,FALSE))</f>
        <v>T4</v>
      </c>
      <c r="I302" s="145">
        <f>IF($G302="","",VLOOKUP($G302,APR.FP!$AJ$8:$AL$19,3,FALSE))</f>
        <v>43830</v>
      </c>
      <c r="J302" s="148">
        <f t="shared" si="51"/>
        <v>22</v>
      </c>
      <c r="K302" s="139">
        <f t="shared" si="52"/>
        <v>5834.4</v>
      </c>
      <c r="L302" s="93" t="str">
        <f t="shared" si="53"/>
        <v>Dins Periode Legal</v>
      </c>
      <c r="M302" s="93" t="str">
        <f t="shared" si="54"/>
        <v>T4 - Dins Periode Legal</v>
      </c>
      <c r="N302" s="93" t="str">
        <f t="shared" si="42"/>
        <v>T4 - Import Total</v>
      </c>
      <c r="O302" s="110">
        <f t="shared" si="55"/>
        <v>6.0756140281454304E-2</v>
      </c>
      <c r="P302" s="107">
        <f t="shared" si="56"/>
        <v>1</v>
      </c>
    </row>
    <row r="303" spans="3:16" x14ac:dyDescent="0.25">
      <c r="C303" s="95">
        <v>43819</v>
      </c>
      <c r="D303" s="90" t="s">
        <v>830</v>
      </c>
      <c r="E303" s="90">
        <v>612.54</v>
      </c>
      <c r="F303" s="8" t="s">
        <v>1800</v>
      </c>
      <c r="G303" s="135">
        <f t="shared" si="50"/>
        <v>12</v>
      </c>
      <c r="H303" s="105" t="str">
        <f>IF($G303="","",VLOOKUP($G303,APR.FP!$AJ$8:$AL$19,2,FALSE))</f>
        <v>T4</v>
      </c>
      <c r="I303" s="145">
        <f>IF($G303="","",VLOOKUP($G303,APR.FP!$AJ$8:$AL$19,3,FALSE))</f>
        <v>43830</v>
      </c>
      <c r="J303" s="148">
        <f t="shared" si="51"/>
        <v>11</v>
      </c>
      <c r="K303" s="139">
        <f t="shared" si="52"/>
        <v>6737.94</v>
      </c>
      <c r="L303" s="93" t="str">
        <f t="shared" si="53"/>
        <v>Dins Periode Legal</v>
      </c>
      <c r="M303" s="93" t="str">
        <f t="shared" si="54"/>
        <v>T4 - Dins Periode Legal</v>
      </c>
      <c r="N303" s="93" t="str">
        <f t="shared" ref="N303:N348" si="57">CONCATENATE($H303," - Import Total")</f>
        <v>T4 - Import Total</v>
      </c>
      <c r="O303" s="110">
        <f t="shared" si="55"/>
        <v>7.0165094585222507E-2</v>
      </c>
      <c r="P303" s="107">
        <f t="shared" si="56"/>
        <v>1</v>
      </c>
    </row>
    <row r="304" spans="3:16" x14ac:dyDescent="0.25">
      <c r="C304" s="95">
        <v>43830</v>
      </c>
      <c r="D304" s="90" t="s">
        <v>1801</v>
      </c>
      <c r="E304" s="9">
        <v>1078.31</v>
      </c>
      <c r="F304" s="8" t="s">
        <v>1802</v>
      </c>
      <c r="G304" s="135">
        <f t="shared" si="50"/>
        <v>12</v>
      </c>
      <c r="H304" s="105" t="str">
        <f>IF($G304="","",VLOOKUP($G304,APR.FP!$AJ$8:$AL$19,2,FALSE))</f>
        <v>T4</v>
      </c>
      <c r="I304" s="145">
        <f>IF($G304="","",VLOOKUP($G304,APR.FP!$AJ$8:$AL$19,3,FALSE))</f>
        <v>43830</v>
      </c>
      <c r="J304" s="148">
        <f t="shared" si="51"/>
        <v>0</v>
      </c>
      <c r="K304" s="139">
        <f t="shared" si="52"/>
        <v>0</v>
      </c>
      <c r="L304" s="93" t="str">
        <f t="shared" si="53"/>
        <v>Dins Periode Legal</v>
      </c>
      <c r="M304" s="93" t="str">
        <f t="shared" si="54"/>
        <v>T4 - Dins Periode Legal</v>
      </c>
      <c r="N304" s="93" t="str">
        <f t="shared" si="57"/>
        <v>T4 - Import Total</v>
      </c>
      <c r="O304" s="110">
        <f t="shared" si="55"/>
        <v>0</v>
      </c>
      <c r="P304" s="107">
        <f t="shared" si="56"/>
        <v>1</v>
      </c>
    </row>
    <row r="305" spans="3:16" x14ac:dyDescent="0.25">
      <c r="C305" s="95">
        <v>43799</v>
      </c>
      <c r="D305" s="90" t="s">
        <v>1803</v>
      </c>
      <c r="E305" s="9">
        <v>390.29</v>
      </c>
      <c r="F305" s="8" t="s">
        <v>1804</v>
      </c>
      <c r="G305" s="135">
        <f t="shared" si="50"/>
        <v>11</v>
      </c>
      <c r="H305" s="105" t="str">
        <f>IF($G305="","",VLOOKUP($G305,APR.FP!$AJ$8:$AL$19,2,FALSE))</f>
        <v>T4</v>
      </c>
      <c r="I305" s="145">
        <f>IF($G305="","",VLOOKUP($G305,APR.FP!$AJ$8:$AL$19,3,FALSE))</f>
        <v>43830</v>
      </c>
      <c r="J305" s="148">
        <f t="shared" si="51"/>
        <v>30</v>
      </c>
      <c r="K305" s="139">
        <f t="shared" si="52"/>
        <v>11708.7</v>
      </c>
      <c r="L305" s="93" t="str">
        <f t="shared" si="53"/>
        <v>Dins Periode Legal</v>
      </c>
      <c r="M305" s="93" t="str">
        <f t="shared" si="54"/>
        <v>T4 - Dins Periode Legal</v>
      </c>
      <c r="N305" s="93" t="str">
        <f t="shared" si="57"/>
        <v>T4 - Import Total</v>
      </c>
      <c r="O305" s="110">
        <f t="shared" si="55"/>
        <v>0.12192777658601811</v>
      </c>
      <c r="P305" s="107">
        <f t="shared" si="56"/>
        <v>1</v>
      </c>
    </row>
    <row r="306" spans="3:16" x14ac:dyDescent="0.25">
      <c r="C306" s="95">
        <v>43830</v>
      </c>
      <c r="D306" s="90" t="s">
        <v>933</v>
      </c>
      <c r="E306" s="90">
        <v>60</v>
      </c>
      <c r="F306" s="8" t="s">
        <v>1805</v>
      </c>
      <c r="G306" s="135">
        <f t="shared" si="50"/>
        <v>12</v>
      </c>
      <c r="H306" s="105" t="str">
        <f>IF($G306="","",VLOOKUP($G306,APR.FP!$AJ$8:$AL$19,2,FALSE))</f>
        <v>T4</v>
      </c>
      <c r="I306" s="145">
        <f>IF($G306="","",VLOOKUP($G306,APR.FP!$AJ$8:$AL$19,3,FALSE))</f>
        <v>43830</v>
      </c>
      <c r="J306" s="148">
        <f t="shared" si="51"/>
        <v>0</v>
      </c>
      <c r="K306" s="139">
        <f t="shared" si="52"/>
        <v>0</v>
      </c>
      <c r="L306" s="93" t="str">
        <f t="shared" si="53"/>
        <v>Dins Periode Legal</v>
      </c>
      <c r="M306" s="93" t="str">
        <f t="shared" si="54"/>
        <v>T4 - Dins Periode Legal</v>
      </c>
      <c r="N306" s="93" t="str">
        <f t="shared" si="57"/>
        <v>T4 - Import Total</v>
      </c>
      <c r="O306" s="110">
        <f t="shared" si="55"/>
        <v>0</v>
      </c>
      <c r="P306" s="107">
        <f t="shared" si="56"/>
        <v>1</v>
      </c>
    </row>
    <row r="307" spans="3:16" x14ac:dyDescent="0.25">
      <c r="C307" s="95">
        <v>43799</v>
      </c>
      <c r="D307" s="90" t="s">
        <v>18</v>
      </c>
      <c r="E307" s="9">
        <v>530</v>
      </c>
      <c r="F307" s="8" t="s">
        <v>1806</v>
      </c>
      <c r="G307" s="135">
        <f t="shared" si="50"/>
        <v>11</v>
      </c>
      <c r="H307" s="105" t="str">
        <f>IF($G307="","",VLOOKUP($G307,APR.FP!$AJ$8:$AL$19,2,FALSE))</f>
        <v>T4</v>
      </c>
      <c r="I307" s="145">
        <f>IF($G307="","",VLOOKUP($G307,APR.FP!$AJ$8:$AL$19,3,FALSE))</f>
        <v>43830</v>
      </c>
      <c r="J307" s="148">
        <f t="shared" si="51"/>
        <v>30</v>
      </c>
      <c r="K307" s="139">
        <f t="shared" si="52"/>
        <v>15900</v>
      </c>
      <c r="L307" s="93" t="str">
        <f t="shared" si="53"/>
        <v>Dins Periode Legal</v>
      </c>
      <c r="M307" s="93" t="str">
        <f t="shared" si="54"/>
        <v>T4 - Dins Periode Legal</v>
      </c>
      <c r="N307" s="93" t="str">
        <f t="shared" si="57"/>
        <v>T4 - Import Total</v>
      </c>
      <c r="O307" s="110">
        <f t="shared" si="55"/>
        <v>0.16557360319400855</v>
      </c>
      <c r="P307" s="107">
        <f t="shared" si="56"/>
        <v>1</v>
      </c>
    </row>
    <row r="308" spans="3:16" x14ac:dyDescent="0.25">
      <c r="C308" s="95">
        <v>43830</v>
      </c>
      <c r="D308" s="90" t="s">
        <v>18</v>
      </c>
      <c r="E308" s="9">
        <v>530</v>
      </c>
      <c r="F308" s="8" t="s">
        <v>1807</v>
      </c>
      <c r="G308" s="135">
        <f t="shared" si="50"/>
        <v>12</v>
      </c>
      <c r="H308" s="105" t="str">
        <f>IF($G308="","",VLOOKUP($G308,APR.FP!$AJ$8:$AL$19,2,FALSE))</f>
        <v>T4</v>
      </c>
      <c r="I308" s="145">
        <f>IF($G308="","",VLOOKUP($G308,APR.FP!$AJ$8:$AL$19,3,FALSE))</f>
        <v>43830</v>
      </c>
      <c r="J308" s="148">
        <f t="shared" si="51"/>
        <v>0</v>
      </c>
      <c r="K308" s="139">
        <f t="shared" si="52"/>
        <v>0</v>
      </c>
      <c r="L308" s="93" t="str">
        <f t="shared" si="53"/>
        <v>Dins Periode Legal</v>
      </c>
      <c r="M308" s="93" t="str">
        <f t="shared" si="54"/>
        <v>T4 - Dins Periode Legal</v>
      </c>
      <c r="N308" s="93" t="str">
        <f t="shared" si="57"/>
        <v>T4 - Import Total</v>
      </c>
      <c r="O308" s="110">
        <f t="shared" si="55"/>
        <v>0</v>
      </c>
      <c r="P308" s="107">
        <f t="shared" si="56"/>
        <v>1</v>
      </c>
    </row>
    <row r="309" spans="3:16" x14ac:dyDescent="0.25">
      <c r="C309" s="95">
        <v>43829</v>
      </c>
      <c r="D309" s="90" t="s">
        <v>19</v>
      </c>
      <c r="E309" s="9">
        <v>380.99</v>
      </c>
      <c r="F309" s="8" t="s">
        <v>1808</v>
      </c>
      <c r="G309" s="135">
        <f t="shared" si="50"/>
        <v>12</v>
      </c>
      <c r="H309" s="105" t="str">
        <f>IF($G309="","",VLOOKUP($G309,APR.FP!$AJ$8:$AL$19,2,FALSE))</f>
        <v>T4</v>
      </c>
      <c r="I309" s="145">
        <f>IF($G309="","",VLOOKUP($G309,APR.FP!$AJ$8:$AL$19,3,FALSE))</f>
        <v>43830</v>
      </c>
      <c r="J309" s="148">
        <f t="shared" si="51"/>
        <v>0</v>
      </c>
      <c r="K309" s="139">
        <f t="shared" si="52"/>
        <v>0</v>
      </c>
      <c r="L309" s="93" t="str">
        <f t="shared" si="53"/>
        <v>Dins Periode Legal</v>
      </c>
      <c r="M309" s="93" t="str">
        <f t="shared" si="54"/>
        <v>T4 - Dins Periode Legal</v>
      </c>
      <c r="N309" s="93" t="str">
        <f t="shared" si="57"/>
        <v>T4 - Import Total</v>
      </c>
      <c r="O309" s="110">
        <f t="shared" si="55"/>
        <v>0</v>
      </c>
      <c r="P309" s="107">
        <f t="shared" si="56"/>
        <v>1</v>
      </c>
    </row>
    <row r="310" spans="3:16" x14ac:dyDescent="0.25">
      <c r="C310" s="95">
        <v>43796</v>
      </c>
      <c r="D310" s="90" t="s">
        <v>1809</v>
      </c>
      <c r="E310" s="9">
        <v>558.02</v>
      </c>
      <c r="F310" s="8" t="s">
        <v>1810</v>
      </c>
      <c r="G310" s="135">
        <f t="shared" si="50"/>
        <v>11</v>
      </c>
      <c r="H310" s="105" t="str">
        <f>IF($G310="","",VLOOKUP($G310,APR.FP!$AJ$8:$AL$19,2,FALSE))</f>
        <v>T4</v>
      </c>
      <c r="I310" s="145">
        <f>IF($G310="","",VLOOKUP($G310,APR.FP!$AJ$8:$AL$19,3,FALSE))</f>
        <v>43830</v>
      </c>
      <c r="J310" s="148">
        <f t="shared" si="51"/>
        <v>34</v>
      </c>
      <c r="K310" s="139">
        <f t="shared" si="52"/>
        <v>18972.68</v>
      </c>
      <c r="L310" s="93" t="str">
        <f t="shared" si="53"/>
        <v>Fora Periode Legal</v>
      </c>
      <c r="M310" s="93" t="str">
        <f t="shared" si="54"/>
        <v>T4 - Fora Periode Legal</v>
      </c>
      <c r="N310" s="93" t="str">
        <f t="shared" si="57"/>
        <v>T4 - Import Total</v>
      </c>
      <c r="O310" s="110">
        <f t="shared" si="55"/>
        <v>0.19757075407842153</v>
      </c>
      <c r="P310" s="107">
        <f t="shared" si="56"/>
        <v>1</v>
      </c>
    </row>
    <row r="311" spans="3:16" x14ac:dyDescent="0.25">
      <c r="C311" s="95">
        <v>43830</v>
      </c>
      <c r="D311" s="90" t="s">
        <v>1809</v>
      </c>
      <c r="E311" s="9">
        <v>39.71</v>
      </c>
      <c r="F311" s="8" t="s">
        <v>1811</v>
      </c>
      <c r="G311" s="135">
        <f t="shared" si="50"/>
        <v>12</v>
      </c>
      <c r="H311" s="105" t="str">
        <f>IF($G311="","",VLOOKUP($G311,APR.FP!$AJ$8:$AL$19,2,FALSE))</f>
        <v>T4</v>
      </c>
      <c r="I311" s="145">
        <f>IF($G311="","",VLOOKUP($G311,APR.FP!$AJ$8:$AL$19,3,FALSE))</f>
        <v>43830</v>
      </c>
      <c r="J311" s="148">
        <f t="shared" si="51"/>
        <v>0</v>
      </c>
      <c r="K311" s="139">
        <f t="shared" si="52"/>
        <v>0</v>
      </c>
      <c r="L311" s="93" t="str">
        <f t="shared" si="53"/>
        <v>Dins Periode Legal</v>
      </c>
      <c r="M311" s="93" t="str">
        <f t="shared" si="54"/>
        <v>T4 - Dins Periode Legal</v>
      </c>
      <c r="N311" s="93" t="str">
        <f t="shared" si="57"/>
        <v>T4 - Import Total</v>
      </c>
      <c r="O311" s="110">
        <f t="shared" si="55"/>
        <v>0</v>
      </c>
      <c r="P311" s="107">
        <f t="shared" si="56"/>
        <v>1</v>
      </c>
    </row>
    <row r="312" spans="3:16" x14ac:dyDescent="0.25">
      <c r="C312" s="95">
        <v>43818</v>
      </c>
      <c r="D312" s="90" t="s">
        <v>135</v>
      </c>
      <c r="E312" s="9">
        <v>796.94</v>
      </c>
      <c r="F312" s="8" t="s">
        <v>1812</v>
      </c>
      <c r="G312" s="135">
        <f t="shared" si="50"/>
        <v>12</v>
      </c>
      <c r="H312" s="105" t="str">
        <f>IF($G312="","",VLOOKUP($G312,APR.FP!$AJ$8:$AL$19,2,FALSE))</f>
        <v>T4</v>
      </c>
      <c r="I312" s="145">
        <f>IF($G312="","",VLOOKUP($G312,APR.FP!$AJ$8:$AL$19,3,FALSE))</f>
        <v>43830</v>
      </c>
      <c r="J312" s="148">
        <f t="shared" si="51"/>
        <v>12</v>
      </c>
      <c r="K312" s="139">
        <f t="shared" si="52"/>
        <v>9563.2800000000007</v>
      </c>
      <c r="L312" s="93" t="str">
        <f t="shared" si="53"/>
        <v>Dins Periode Legal</v>
      </c>
      <c r="M312" s="93" t="str">
        <f t="shared" si="54"/>
        <v>T4 - Dins Periode Legal</v>
      </c>
      <c r="N312" s="93" t="str">
        <f t="shared" si="57"/>
        <v>T4 - Import Total</v>
      </c>
      <c r="O312" s="110">
        <f t="shared" si="55"/>
        <v>9.9586586663723164E-2</v>
      </c>
      <c r="P312" s="107">
        <f t="shared" si="56"/>
        <v>1</v>
      </c>
    </row>
    <row r="313" spans="3:16" x14ac:dyDescent="0.25">
      <c r="C313" s="169">
        <v>43799</v>
      </c>
      <c r="D313" s="90" t="s">
        <v>34</v>
      </c>
      <c r="E313" s="9">
        <v>73.930000000000007</v>
      </c>
      <c r="F313" s="8" t="s">
        <v>1817</v>
      </c>
      <c r="G313" s="135">
        <f t="shared" si="50"/>
        <v>11</v>
      </c>
      <c r="H313" s="105" t="str">
        <f>IF($G313="","",VLOOKUP($G313,APR.FP!$AJ$8:$AL$19,2,FALSE))</f>
        <v>T4</v>
      </c>
      <c r="I313" s="145">
        <f>IF($G313="","",VLOOKUP($G313,APR.FP!$AJ$8:$AL$19,3,FALSE))</f>
        <v>43830</v>
      </c>
      <c r="J313" s="148">
        <f t="shared" si="51"/>
        <v>30</v>
      </c>
      <c r="K313" s="139">
        <f t="shared" si="52"/>
        <v>2217.9</v>
      </c>
      <c r="L313" s="93" t="str">
        <f t="shared" si="53"/>
        <v>Dins Periode Legal</v>
      </c>
      <c r="M313" s="93" t="str">
        <f t="shared" si="54"/>
        <v>T4 - Dins Periode Legal</v>
      </c>
      <c r="N313" s="93" t="str">
        <f t="shared" si="57"/>
        <v>T4 - Import Total</v>
      </c>
      <c r="O313" s="110">
        <f t="shared" si="55"/>
        <v>2.3095955630439723E-2</v>
      </c>
      <c r="P313" s="107">
        <f t="shared" si="56"/>
        <v>1</v>
      </c>
    </row>
    <row r="314" spans="3:16" x14ac:dyDescent="0.25">
      <c r="C314" s="169">
        <v>43799</v>
      </c>
      <c r="D314" s="90" t="s">
        <v>34</v>
      </c>
      <c r="E314" s="9">
        <v>150.97</v>
      </c>
      <c r="F314" s="8" t="s">
        <v>1818</v>
      </c>
      <c r="G314" s="135">
        <f t="shared" si="50"/>
        <v>11</v>
      </c>
      <c r="H314" s="105" t="str">
        <f>IF($G314="","",VLOOKUP($G314,APR.FP!$AJ$8:$AL$19,2,FALSE))</f>
        <v>T4</v>
      </c>
      <c r="I314" s="145">
        <f>IF($G314="","",VLOOKUP($G314,APR.FP!$AJ$8:$AL$19,3,FALSE))</f>
        <v>43830</v>
      </c>
      <c r="J314" s="148">
        <f t="shared" si="51"/>
        <v>30</v>
      </c>
      <c r="K314" s="139">
        <f t="shared" si="52"/>
        <v>4529.1000000000004</v>
      </c>
      <c r="L314" s="93" t="str">
        <f t="shared" si="53"/>
        <v>Dins Periode Legal</v>
      </c>
      <c r="M314" s="93" t="str">
        <f t="shared" si="54"/>
        <v>T4 - Dins Periode Legal</v>
      </c>
      <c r="N314" s="93" t="str">
        <f t="shared" si="57"/>
        <v>T4 - Import Total</v>
      </c>
      <c r="O314" s="110">
        <f t="shared" si="55"/>
        <v>4.7163484668300885E-2</v>
      </c>
      <c r="P314" s="107">
        <f t="shared" si="56"/>
        <v>1</v>
      </c>
    </row>
    <row r="315" spans="3:16" x14ac:dyDescent="0.25">
      <c r="C315" s="169">
        <v>43824</v>
      </c>
      <c r="D315" s="90" t="s">
        <v>34</v>
      </c>
      <c r="E315" s="9">
        <v>143.44999999999999</v>
      </c>
      <c r="F315" s="8" t="s">
        <v>1815</v>
      </c>
      <c r="G315" s="135">
        <f t="shared" si="50"/>
        <v>12</v>
      </c>
      <c r="H315" s="105" t="str">
        <f>IF($G315="","",VLOOKUP($G315,APR.FP!$AJ$8:$AL$19,2,FALSE))</f>
        <v>T4</v>
      </c>
      <c r="I315" s="145">
        <f>IF($G315="","",VLOOKUP($G315,APR.FP!$AJ$8:$AL$19,3,FALSE))</f>
        <v>43830</v>
      </c>
      <c r="J315" s="148">
        <f t="shared" si="51"/>
        <v>6</v>
      </c>
      <c r="K315" s="139">
        <f t="shared" si="52"/>
        <v>860.69999999999993</v>
      </c>
      <c r="L315" s="93" t="str">
        <f t="shared" si="53"/>
        <v>Dins Periode Legal</v>
      </c>
      <c r="M315" s="93" t="str">
        <f t="shared" si="54"/>
        <v>T4 - Dins Periode Legal</v>
      </c>
      <c r="N315" s="93" t="str">
        <f t="shared" si="57"/>
        <v>T4 - Import Total</v>
      </c>
      <c r="O315" s="110">
        <f t="shared" si="55"/>
        <v>8.9628427842190668E-3</v>
      </c>
      <c r="P315" s="107">
        <f t="shared" si="56"/>
        <v>1</v>
      </c>
    </row>
    <row r="316" spans="3:16" x14ac:dyDescent="0.25">
      <c r="C316" s="169">
        <v>43830</v>
      </c>
      <c r="D316" s="90" t="s">
        <v>34</v>
      </c>
      <c r="E316" s="9">
        <v>808.41</v>
      </c>
      <c r="F316" s="8" t="s">
        <v>1816</v>
      </c>
      <c r="G316" s="135">
        <f t="shared" si="50"/>
        <v>12</v>
      </c>
      <c r="H316" s="105" t="str">
        <f>IF($G316="","",VLOOKUP($G316,APR.FP!$AJ$8:$AL$19,2,FALSE))</f>
        <v>T4</v>
      </c>
      <c r="I316" s="145">
        <f>IF($G316="","",VLOOKUP($G316,APR.FP!$AJ$8:$AL$19,3,FALSE))</f>
        <v>43830</v>
      </c>
      <c r="J316" s="148">
        <f t="shared" si="51"/>
        <v>0</v>
      </c>
      <c r="K316" s="139">
        <f t="shared" si="52"/>
        <v>0</v>
      </c>
      <c r="L316" s="93" t="str">
        <f t="shared" si="53"/>
        <v>Dins Periode Legal</v>
      </c>
      <c r="M316" s="93" t="str">
        <f t="shared" si="54"/>
        <v>T4 - Dins Periode Legal</v>
      </c>
      <c r="N316" s="93" t="str">
        <f t="shared" si="57"/>
        <v>T4 - Import Total</v>
      </c>
      <c r="O316" s="110">
        <f t="shared" si="55"/>
        <v>0</v>
      </c>
      <c r="P316" s="107">
        <f t="shared" si="56"/>
        <v>1</v>
      </c>
    </row>
    <row r="317" spans="3:16" x14ac:dyDescent="0.25">
      <c r="C317" s="137">
        <v>43830</v>
      </c>
      <c r="D317" s="114" t="s">
        <v>1813</v>
      </c>
      <c r="E317" s="146">
        <v>112.53</v>
      </c>
      <c r="F317" s="8" t="s">
        <v>1814</v>
      </c>
      <c r="G317" s="135">
        <f t="shared" si="50"/>
        <v>12</v>
      </c>
      <c r="H317" s="105" t="str">
        <f>IF($G317="","",VLOOKUP($G317,APR.FP!$AJ$8:$AL$19,2,FALSE))</f>
        <v>T4</v>
      </c>
      <c r="I317" s="145">
        <f>IF($G317="","",VLOOKUP($G317,APR.FP!$AJ$8:$AL$19,3,FALSE))</f>
        <v>43830</v>
      </c>
      <c r="J317" s="148">
        <f t="shared" si="51"/>
        <v>0</v>
      </c>
      <c r="K317" s="139">
        <f t="shared" si="52"/>
        <v>0</v>
      </c>
      <c r="L317" s="93" t="str">
        <f t="shared" si="53"/>
        <v>Dins Periode Legal</v>
      </c>
      <c r="M317" s="93" t="str">
        <f t="shared" si="54"/>
        <v>T4 - Dins Periode Legal</v>
      </c>
      <c r="N317" s="93" t="str">
        <f t="shared" si="57"/>
        <v>T4 - Import Total</v>
      </c>
      <c r="O317" s="110">
        <f t="shared" si="55"/>
        <v>0</v>
      </c>
      <c r="P317" s="107">
        <f t="shared" si="56"/>
        <v>1</v>
      </c>
    </row>
    <row r="318" spans="3:16" x14ac:dyDescent="0.25">
      <c r="C318" s="169">
        <v>43794</v>
      </c>
      <c r="D318" s="114" t="s">
        <v>1468</v>
      </c>
      <c r="E318" s="9">
        <v>3231.28</v>
      </c>
      <c r="F318" s="8" t="s">
        <v>1819</v>
      </c>
      <c r="G318" s="135">
        <f t="shared" si="50"/>
        <v>11</v>
      </c>
      <c r="H318" s="105" t="str">
        <f>IF($G318="","",VLOOKUP($G318,APR.FP!$AJ$8:$AL$19,2,FALSE))</f>
        <v>T4</v>
      </c>
      <c r="I318" s="145">
        <f>IF($G318="","",VLOOKUP($G318,APR.FP!$AJ$8:$AL$19,3,FALSE))</f>
        <v>43830</v>
      </c>
      <c r="J318" s="148">
        <f t="shared" si="51"/>
        <v>36</v>
      </c>
      <c r="K318" s="139">
        <f t="shared" si="52"/>
        <v>116326.08</v>
      </c>
      <c r="L318" s="93" t="str">
        <f t="shared" si="53"/>
        <v>Fora Periode Legal</v>
      </c>
      <c r="M318" s="93" t="str">
        <f t="shared" si="54"/>
        <v>T4 - Fora Periode Legal</v>
      </c>
      <c r="N318" s="93" t="str">
        <f t="shared" si="57"/>
        <v>T4 - Import Total</v>
      </c>
      <c r="O318" s="110">
        <f t="shared" si="55"/>
        <v>1.2113539755367606</v>
      </c>
      <c r="P318" s="107">
        <f t="shared" si="56"/>
        <v>1</v>
      </c>
    </row>
    <row r="319" spans="3:16" x14ac:dyDescent="0.25">
      <c r="C319" s="169">
        <v>43799</v>
      </c>
      <c r="D319" s="114" t="s">
        <v>1468</v>
      </c>
      <c r="E319" s="9">
        <v>10.26</v>
      </c>
      <c r="F319" s="8" t="s">
        <v>1820</v>
      </c>
      <c r="G319" s="135">
        <f t="shared" si="50"/>
        <v>11</v>
      </c>
      <c r="H319" s="105" t="str">
        <f>IF($G319="","",VLOOKUP($G319,APR.FP!$AJ$8:$AL$19,2,FALSE))</f>
        <v>T4</v>
      </c>
      <c r="I319" s="145">
        <f>IF($G319="","",VLOOKUP($G319,APR.FP!$AJ$8:$AL$19,3,FALSE))</f>
        <v>43830</v>
      </c>
      <c r="J319" s="148">
        <f t="shared" si="51"/>
        <v>30</v>
      </c>
      <c r="K319" s="139">
        <f t="shared" si="52"/>
        <v>307.8</v>
      </c>
      <c r="L319" s="93" t="str">
        <f t="shared" si="53"/>
        <v>Dins Periode Legal</v>
      </c>
      <c r="M319" s="93" t="str">
        <f t="shared" si="54"/>
        <v>T4 - Dins Periode Legal</v>
      </c>
      <c r="N319" s="93" t="str">
        <f t="shared" si="57"/>
        <v>T4 - Import Total</v>
      </c>
      <c r="O319" s="110">
        <f t="shared" si="55"/>
        <v>3.2052550354160899E-3</v>
      </c>
      <c r="P319" s="107">
        <f t="shared" si="56"/>
        <v>1</v>
      </c>
    </row>
    <row r="320" spans="3:16" x14ac:dyDescent="0.25">
      <c r="C320" s="169">
        <v>43800</v>
      </c>
      <c r="D320" s="114" t="s">
        <v>1468</v>
      </c>
      <c r="E320" s="9">
        <v>59.4</v>
      </c>
      <c r="F320" s="8" t="s">
        <v>1821</v>
      </c>
      <c r="G320" s="135">
        <f t="shared" si="50"/>
        <v>12</v>
      </c>
      <c r="H320" s="105" t="str">
        <f>IF($G320="","",VLOOKUP($G320,APR.FP!$AJ$8:$AL$19,2,FALSE))</f>
        <v>T4</v>
      </c>
      <c r="I320" s="145">
        <f>IF($G320="","",VLOOKUP($G320,APR.FP!$AJ$8:$AL$19,3,FALSE))</f>
        <v>43830</v>
      </c>
      <c r="J320" s="148">
        <f t="shared" si="51"/>
        <v>30</v>
      </c>
      <c r="K320" s="139">
        <f t="shared" si="52"/>
        <v>1782</v>
      </c>
      <c r="L320" s="93" t="str">
        <f t="shared" si="53"/>
        <v>Dins Periode Legal</v>
      </c>
      <c r="M320" s="93" t="str">
        <f t="shared" si="54"/>
        <v>T4 - Dins Periode Legal</v>
      </c>
      <c r="N320" s="93" t="str">
        <f t="shared" si="57"/>
        <v>T4 - Import Total</v>
      </c>
      <c r="O320" s="110">
        <f t="shared" si="55"/>
        <v>1.8556739678724728E-2</v>
      </c>
      <c r="P320" s="107">
        <f t="shared" si="56"/>
        <v>1</v>
      </c>
    </row>
    <row r="321" spans="3:16" x14ac:dyDescent="0.25">
      <c r="C321" s="137">
        <v>43770</v>
      </c>
      <c r="D321" s="114" t="s">
        <v>211</v>
      </c>
      <c r="E321" s="9">
        <v>351.75</v>
      </c>
      <c r="F321" s="8" t="s">
        <v>1822</v>
      </c>
      <c r="G321" s="135">
        <f t="shared" si="50"/>
        <v>11</v>
      </c>
      <c r="H321" s="105" t="str">
        <f>IF($G321="","",VLOOKUP($G321,APR.FP!$AJ$8:$AL$19,2,FALSE))</f>
        <v>T4</v>
      </c>
      <c r="I321" s="145">
        <f>IF($G321="","",VLOOKUP($G321,APR.FP!$AJ$8:$AL$19,3,FALSE))</f>
        <v>43830</v>
      </c>
      <c r="J321" s="148">
        <f t="shared" si="51"/>
        <v>60</v>
      </c>
      <c r="K321" s="139">
        <f t="shared" si="52"/>
        <v>21105</v>
      </c>
      <c r="L321" s="93" t="str">
        <f t="shared" si="53"/>
        <v>Fora Periode Legal</v>
      </c>
      <c r="M321" s="93" t="str">
        <f t="shared" si="54"/>
        <v>T4 - Fora Periode Legal</v>
      </c>
      <c r="N321" s="93" t="str">
        <f t="shared" si="57"/>
        <v>T4 - Import Total</v>
      </c>
      <c r="O321" s="110">
        <f t="shared" si="55"/>
        <v>0.21977552801317929</v>
      </c>
      <c r="P321" s="107">
        <f t="shared" si="56"/>
        <v>1</v>
      </c>
    </row>
    <row r="322" spans="3:16" x14ac:dyDescent="0.25">
      <c r="C322" s="137">
        <v>43799</v>
      </c>
      <c r="D322" s="114" t="s">
        <v>41</v>
      </c>
      <c r="E322" s="9">
        <v>1241.46</v>
      </c>
      <c r="F322" s="8" t="s">
        <v>1824</v>
      </c>
      <c r="G322" s="135">
        <f t="shared" si="50"/>
        <v>11</v>
      </c>
      <c r="H322" s="105" t="str">
        <f>IF($G322="","",VLOOKUP($G322,APR.FP!$AJ$8:$AL$19,2,FALSE))</f>
        <v>T4</v>
      </c>
      <c r="I322" s="145">
        <f>IF($G322="","",VLOOKUP($G322,APR.FP!$AJ$8:$AL$19,3,FALSE))</f>
        <v>43830</v>
      </c>
      <c r="J322" s="148">
        <f t="shared" si="51"/>
        <v>30</v>
      </c>
      <c r="K322" s="139">
        <f t="shared" si="52"/>
        <v>37243.800000000003</v>
      </c>
      <c r="L322" s="93" t="str">
        <f t="shared" si="53"/>
        <v>Dins Periode Legal</v>
      </c>
      <c r="M322" s="93" t="str">
        <f t="shared" si="54"/>
        <v>T4 - Dins Periode Legal</v>
      </c>
      <c r="N322" s="93" t="str">
        <f t="shared" si="57"/>
        <v>T4 - Import Total</v>
      </c>
      <c r="O322" s="110">
        <f t="shared" si="55"/>
        <v>0.38783585928534686</v>
      </c>
      <c r="P322" s="107">
        <f t="shared" si="56"/>
        <v>1</v>
      </c>
    </row>
    <row r="323" spans="3:16" x14ac:dyDescent="0.25">
      <c r="C323" s="137">
        <v>43830</v>
      </c>
      <c r="D323" s="114" t="s">
        <v>41</v>
      </c>
      <c r="E323" s="9">
        <v>1241.46</v>
      </c>
      <c r="F323" s="8" t="s">
        <v>1823</v>
      </c>
      <c r="G323" s="135">
        <f t="shared" si="50"/>
        <v>12</v>
      </c>
      <c r="H323" s="105" t="str">
        <f>IF($G323="","",VLOOKUP($G323,APR.FP!$AJ$8:$AL$19,2,FALSE))</f>
        <v>T4</v>
      </c>
      <c r="I323" s="145">
        <f>IF($G323="","",VLOOKUP($G323,APR.FP!$AJ$8:$AL$19,3,FALSE))</f>
        <v>43830</v>
      </c>
      <c r="J323" s="148">
        <f t="shared" si="51"/>
        <v>0</v>
      </c>
      <c r="K323" s="139">
        <f t="shared" si="52"/>
        <v>0</v>
      </c>
      <c r="L323" s="93" t="str">
        <f t="shared" si="53"/>
        <v>Dins Periode Legal</v>
      </c>
      <c r="M323" s="93" t="str">
        <f t="shared" si="54"/>
        <v>T4 - Dins Periode Legal</v>
      </c>
      <c r="N323" s="93" t="str">
        <f t="shared" si="57"/>
        <v>T4 - Import Total</v>
      </c>
      <c r="O323" s="110">
        <f t="shared" si="55"/>
        <v>0</v>
      </c>
      <c r="P323" s="107">
        <f t="shared" si="56"/>
        <v>1</v>
      </c>
    </row>
    <row r="324" spans="3:16" x14ac:dyDescent="0.25">
      <c r="C324" s="137">
        <v>43799</v>
      </c>
      <c r="D324" s="114" t="s">
        <v>1825</v>
      </c>
      <c r="E324" s="9">
        <v>96.8</v>
      </c>
      <c r="F324" s="8" t="s">
        <v>1826</v>
      </c>
      <c r="G324" s="135">
        <f t="shared" si="50"/>
        <v>11</v>
      </c>
      <c r="H324" s="105" t="str">
        <f>IF($G324="","",VLOOKUP($G324,APR.FP!$AJ$8:$AL$19,2,FALSE))</f>
        <v>T4</v>
      </c>
      <c r="I324" s="145">
        <f>IF($G324="","",VLOOKUP($G324,APR.FP!$AJ$8:$AL$19,3,FALSE))</f>
        <v>43830</v>
      </c>
      <c r="J324" s="148">
        <f t="shared" si="51"/>
        <v>30</v>
      </c>
      <c r="K324" s="139">
        <f t="shared" si="52"/>
        <v>2904</v>
      </c>
      <c r="L324" s="93" t="str">
        <f t="shared" si="53"/>
        <v>Dins Periode Legal</v>
      </c>
      <c r="M324" s="93" t="str">
        <f t="shared" si="54"/>
        <v>T4 - Dins Periode Legal</v>
      </c>
      <c r="N324" s="93" t="str">
        <f t="shared" si="57"/>
        <v>T4 - Import Total</v>
      </c>
      <c r="O324" s="110">
        <f t="shared" si="55"/>
        <v>3.0240612809773637E-2</v>
      </c>
      <c r="P324" s="107">
        <f t="shared" si="56"/>
        <v>1</v>
      </c>
    </row>
    <row r="325" spans="3:16" x14ac:dyDescent="0.25">
      <c r="C325" s="137">
        <v>43819</v>
      </c>
      <c r="D325" s="114" t="s">
        <v>30</v>
      </c>
      <c r="E325" s="9">
        <v>953.48</v>
      </c>
      <c r="F325" s="8" t="s">
        <v>1827</v>
      </c>
      <c r="G325" s="135">
        <f t="shared" si="50"/>
        <v>12</v>
      </c>
      <c r="H325" s="105" t="str">
        <f>IF($G325="","",VLOOKUP($G325,APR.FP!$AJ$8:$AL$19,2,FALSE))</f>
        <v>T4</v>
      </c>
      <c r="I325" s="145">
        <f>IF($G325="","",VLOOKUP($G325,APR.FP!$AJ$8:$AL$19,3,FALSE))</f>
        <v>43830</v>
      </c>
      <c r="J325" s="148">
        <f t="shared" si="51"/>
        <v>11</v>
      </c>
      <c r="K325" s="139">
        <f t="shared" si="52"/>
        <v>10488.28</v>
      </c>
      <c r="L325" s="93" t="str">
        <f t="shared" si="53"/>
        <v>Dins Periode Legal</v>
      </c>
      <c r="M325" s="93" t="str">
        <f t="shared" si="54"/>
        <v>T4 - Dins Periode Legal</v>
      </c>
      <c r="N325" s="93" t="str">
        <f t="shared" si="57"/>
        <v>T4 - Import Total</v>
      </c>
      <c r="O325" s="110">
        <f t="shared" si="55"/>
        <v>0.10921901326463246</v>
      </c>
      <c r="P325" s="107">
        <f t="shared" si="56"/>
        <v>1</v>
      </c>
    </row>
    <row r="326" spans="3:16" x14ac:dyDescent="0.25">
      <c r="C326" s="137">
        <v>43819</v>
      </c>
      <c r="D326" s="114" t="s">
        <v>30</v>
      </c>
      <c r="E326" s="9">
        <v>273.27</v>
      </c>
      <c r="F326" s="8" t="s">
        <v>1828</v>
      </c>
      <c r="G326" s="135">
        <f t="shared" si="50"/>
        <v>12</v>
      </c>
      <c r="H326" s="105" t="str">
        <f>IF($G326="","",VLOOKUP($G326,APR.FP!$AJ$8:$AL$19,2,FALSE))</f>
        <v>T4</v>
      </c>
      <c r="I326" s="145">
        <f>IF($G326="","",VLOOKUP($G326,APR.FP!$AJ$8:$AL$19,3,FALSE))</f>
        <v>43830</v>
      </c>
      <c r="J326" s="148">
        <f t="shared" si="51"/>
        <v>11</v>
      </c>
      <c r="K326" s="139">
        <f t="shared" si="52"/>
        <v>3005.97</v>
      </c>
      <c r="L326" s="93" t="str">
        <f t="shared" si="53"/>
        <v>Dins Periode Legal</v>
      </c>
      <c r="M326" s="93" t="str">
        <f t="shared" si="54"/>
        <v>T4 - Dins Periode Legal</v>
      </c>
      <c r="N326" s="93" t="str">
        <f t="shared" si="57"/>
        <v>T4 - Import Total</v>
      </c>
      <c r="O326" s="110">
        <f t="shared" si="55"/>
        <v>3.1302470691389549E-2</v>
      </c>
      <c r="P326" s="107">
        <f t="shared" si="56"/>
        <v>1</v>
      </c>
    </row>
    <row r="327" spans="3:16" x14ac:dyDescent="0.25">
      <c r="C327" s="137">
        <v>43830</v>
      </c>
      <c r="D327" s="114" t="s">
        <v>24</v>
      </c>
      <c r="E327" s="9">
        <v>200.01</v>
      </c>
      <c r="F327" s="8" t="s">
        <v>1829</v>
      </c>
      <c r="G327" s="135">
        <f t="shared" ref="G327:G330" si="58">IF(MONTH(C327)="","",MONTH(C327))</f>
        <v>12</v>
      </c>
      <c r="H327" s="105" t="str">
        <f>IF($G327="","",VLOOKUP($G327,APR.FP!$AJ$8:$AL$19,2,FALSE))</f>
        <v>T4</v>
      </c>
      <c r="I327" s="145">
        <f>IF($G327="","",VLOOKUP($G327,APR.FP!$AJ$8:$AL$19,3,FALSE))</f>
        <v>43830</v>
      </c>
      <c r="J327" s="148">
        <f t="shared" ref="J327:J330" si="59">IF(C327="",0,DAYS360(C327,I327))</f>
        <v>0</v>
      </c>
      <c r="K327" s="139">
        <f t="shared" ref="K327:K330" si="60">+E327*J327</f>
        <v>0</v>
      </c>
      <c r="L327" s="93" t="str">
        <f t="shared" ref="L327:L330" si="61">IF(J327&lt;=30,"Dins Periode Legal","Fora Periode Legal")</f>
        <v>Dins Periode Legal</v>
      </c>
      <c r="M327" s="93" t="str">
        <f t="shared" ref="M327:M330" si="62">CONCATENATE($H327," - ",L327)</f>
        <v>T4 - Dins Periode Legal</v>
      </c>
      <c r="N327" s="93" t="str">
        <f t="shared" si="57"/>
        <v>T4 - Import Total</v>
      </c>
      <c r="O327" s="110">
        <f t="shared" ref="O327:O330" si="63">IF(H327="",0,E327/(VLOOKUP(N327,$T$10:$U$28,2,FALSE))*J327)</f>
        <v>0</v>
      </c>
      <c r="P327" s="107">
        <f t="shared" ref="P327:P330" si="64">IF(G327="",0,1)</f>
        <v>1</v>
      </c>
    </row>
    <row r="328" spans="3:16" x14ac:dyDescent="0.25">
      <c r="C328" s="137">
        <v>43819</v>
      </c>
      <c r="D328" s="114" t="s">
        <v>1737</v>
      </c>
      <c r="E328" s="146">
        <v>151.25</v>
      </c>
      <c r="F328" s="8" t="s">
        <v>1751</v>
      </c>
      <c r="G328" s="135">
        <f t="shared" si="58"/>
        <v>12</v>
      </c>
      <c r="H328" s="105" t="str">
        <f>IF($G328="","",VLOOKUP($G328,APR.FP!$AJ$8:$AL$19,2,FALSE))</f>
        <v>T4</v>
      </c>
      <c r="I328" s="145">
        <f>IF($G328="","",VLOOKUP($G328,APR.FP!$AJ$8:$AL$19,3,FALSE))</f>
        <v>43830</v>
      </c>
      <c r="J328" s="148">
        <f t="shared" si="59"/>
        <v>11</v>
      </c>
      <c r="K328" s="139">
        <f t="shared" si="60"/>
        <v>1663.75</v>
      </c>
      <c r="L328" s="93" t="str">
        <f t="shared" si="61"/>
        <v>Dins Periode Legal</v>
      </c>
      <c r="M328" s="93" t="str">
        <f t="shared" si="62"/>
        <v>T4 - Dins Periode Legal</v>
      </c>
      <c r="N328" s="93" t="str">
        <f t="shared" si="57"/>
        <v>T4 - Import Total</v>
      </c>
      <c r="O328" s="110">
        <f t="shared" si="63"/>
        <v>1.7325351088932815E-2</v>
      </c>
      <c r="P328" s="107">
        <f t="shared" si="64"/>
        <v>1</v>
      </c>
    </row>
    <row r="329" spans="3:16" x14ac:dyDescent="0.25">
      <c r="C329" s="137">
        <v>43802</v>
      </c>
      <c r="D329" s="114" t="s">
        <v>25</v>
      </c>
      <c r="E329" s="9">
        <v>559.75</v>
      </c>
      <c r="F329" s="8" t="s">
        <v>1830</v>
      </c>
      <c r="G329" s="135">
        <f t="shared" si="58"/>
        <v>12</v>
      </c>
      <c r="H329" s="105" t="str">
        <f>IF($G329="","",VLOOKUP($G329,APR.FP!$AJ$8:$AL$19,2,FALSE))</f>
        <v>T4</v>
      </c>
      <c r="I329" s="145">
        <f>IF($G329="","",VLOOKUP($G329,APR.FP!$AJ$8:$AL$19,3,FALSE))</f>
        <v>43830</v>
      </c>
      <c r="J329" s="148">
        <f t="shared" si="59"/>
        <v>28</v>
      </c>
      <c r="K329" s="139">
        <f t="shared" si="60"/>
        <v>15673</v>
      </c>
      <c r="L329" s="93" t="str">
        <f t="shared" si="61"/>
        <v>Dins Periode Legal</v>
      </c>
      <c r="M329" s="93" t="str">
        <f t="shared" si="62"/>
        <v>T4 - Dins Periode Legal</v>
      </c>
      <c r="N329" s="93" t="str">
        <f t="shared" si="57"/>
        <v>T4 - Import Total</v>
      </c>
      <c r="O329" s="110">
        <f t="shared" si="63"/>
        <v>0.16320975363897461</v>
      </c>
      <c r="P329" s="107">
        <f t="shared" si="64"/>
        <v>1</v>
      </c>
    </row>
    <row r="330" spans="3:16" x14ac:dyDescent="0.25">
      <c r="C330" s="137">
        <v>43816</v>
      </c>
      <c r="D330" s="114" t="s">
        <v>25</v>
      </c>
      <c r="E330" s="9">
        <v>72</v>
      </c>
      <c r="F330" s="8" t="s">
        <v>1831</v>
      </c>
      <c r="G330" s="135">
        <f t="shared" si="58"/>
        <v>12</v>
      </c>
      <c r="H330" s="105" t="str">
        <f>IF($G330="","",VLOOKUP($G330,APR.FP!$AJ$8:$AL$19,2,FALSE))</f>
        <v>T4</v>
      </c>
      <c r="I330" s="145">
        <f>IF($G330="","",VLOOKUP($G330,APR.FP!$AJ$8:$AL$19,3,FALSE))</f>
        <v>43830</v>
      </c>
      <c r="J330" s="148">
        <f t="shared" si="59"/>
        <v>14</v>
      </c>
      <c r="K330" s="139">
        <f t="shared" si="60"/>
        <v>1008</v>
      </c>
      <c r="L330" s="93" t="str">
        <f t="shared" si="61"/>
        <v>Dins Periode Legal</v>
      </c>
      <c r="M330" s="93" t="str">
        <f t="shared" si="62"/>
        <v>T4 - Dins Periode Legal</v>
      </c>
      <c r="N330" s="93" t="str">
        <f t="shared" si="57"/>
        <v>T4 - Import Total</v>
      </c>
      <c r="O330" s="110">
        <f t="shared" si="63"/>
        <v>1.0496741636450353E-2</v>
      </c>
      <c r="P330" s="107">
        <f t="shared" si="64"/>
        <v>1</v>
      </c>
    </row>
    <row r="331" spans="3:16" x14ac:dyDescent="0.25">
      <c r="C331" s="137">
        <v>43799</v>
      </c>
      <c r="D331" s="114" t="s">
        <v>117</v>
      </c>
      <c r="E331" s="9">
        <v>463.03</v>
      </c>
      <c r="F331" s="8" t="s">
        <v>1832</v>
      </c>
      <c r="G331" s="135">
        <f t="shared" ref="G331:G348" si="65">IF(MONTH(C331)="","",MONTH(C331))</f>
        <v>11</v>
      </c>
      <c r="H331" s="105" t="str">
        <f>IF($G331="","",VLOOKUP($G331,APR.FP!$AJ$8:$AL$19,2,FALSE))</f>
        <v>T4</v>
      </c>
      <c r="I331" s="145">
        <f>IF($G331="","",VLOOKUP($G331,APR.FP!$AJ$8:$AL$19,3,FALSE))</f>
        <v>43830</v>
      </c>
      <c r="J331" s="148">
        <f t="shared" ref="J331:J348" si="66">IF(C331="",0,DAYS360(C331,I331))</f>
        <v>30</v>
      </c>
      <c r="K331" s="139">
        <f t="shared" ref="K331:K348" si="67">+E331*J331</f>
        <v>13890.9</v>
      </c>
      <c r="L331" s="93" t="str">
        <f t="shared" ref="L331:L348" si="68">IF(J331&lt;=30,"Dins Periode Legal","Fora Periode Legal")</f>
        <v>Dins Periode Legal</v>
      </c>
      <c r="M331" s="93" t="str">
        <f t="shared" ref="M331:M348" si="69">CONCATENATE($H331," - ",L331)</f>
        <v>T4 - Dins Periode Legal</v>
      </c>
      <c r="N331" s="93" t="str">
        <f t="shared" si="57"/>
        <v>T4 - Import Total</v>
      </c>
      <c r="O331" s="110">
        <f t="shared" ref="O331:O348" si="70">IF(H331="",0,E331/(VLOOKUP(N331,$T$10:$U$28,2,FALSE))*J331)</f>
        <v>0.14465197261683352</v>
      </c>
      <c r="P331" s="107">
        <f t="shared" ref="P331:P348" si="71">IF(G331="",0,1)</f>
        <v>1</v>
      </c>
    </row>
    <row r="332" spans="3:16" x14ac:dyDescent="0.25">
      <c r="C332" s="137">
        <v>43830</v>
      </c>
      <c r="D332" s="114" t="s">
        <v>117</v>
      </c>
      <c r="E332" s="9">
        <v>407.31</v>
      </c>
      <c r="F332" s="8" t="s">
        <v>1833</v>
      </c>
      <c r="G332" s="135">
        <f t="shared" si="65"/>
        <v>12</v>
      </c>
      <c r="H332" s="105" t="str">
        <f>IF($G332="","",VLOOKUP($G332,APR.FP!$AJ$8:$AL$19,2,FALSE))</f>
        <v>T4</v>
      </c>
      <c r="I332" s="145">
        <f>IF($G332="","",VLOOKUP($G332,APR.FP!$AJ$8:$AL$19,3,FALSE))</f>
        <v>43830</v>
      </c>
      <c r="J332" s="148">
        <f t="shared" si="66"/>
        <v>0</v>
      </c>
      <c r="K332" s="139">
        <f t="shared" si="67"/>
        <v>0</v>
      </c>
      <c r="L332" s="93" t="str">
        <f t="shared" si="68"/>
        <v>Dins Periode Legal</v>
      </c>
      <c r="M332" s="93" t="str">
        <f t="shared" si="69"/>
        <v>T4 - Dins Periode Legal</v>
      </c>
      <c r="N332" s="93" t="str">
        <f t="shared" si="57"/>
        <v>T4 - Import Total</v>
      </c>
      <c r="O332" s="110">
        <f t="shared" si="70"/>
        <v>0</v>
      </c>
      <c r="P332" s="107">
        <f t="shared" si="71"/>
        <v>1</v>
      </c>
    </row>
    <row r="333" spans="3:16" x14ac:dyDescent="0.25">
      <c r="C333" s="137">
        <v>43790</v>
      </c>
      <c r="D333" s="114" t="s">
        <v>1834</v>
      </c>
      <c r="E333" s="9">
        <v>51.04</v>
      </c>
      <c r="F333" s="8" t="s">
        <v>1835</v>
      </c>
      <c r="G333" s="135">
        <f t="shared" si="65"/>
        <v>11</v>
      </c>
      <c r="H333" s="105" t="str">
        <f>IF($G333="","",VLOOKUP($G333,APR.FP!$AJ$8:$AL$19,2,FALSE))</f>
        <v>T4</v>
      </c>
      <c r="I333" s="145">
        <f>IF($G333="","",VLOOKUP($G333,APR.FP!$AJ$8:$AL$19,3,FALSE))</f>
        <v>43830</v>
      </c>
      <c r="J333" s="148">
        <f t="shared" si="66"/>
        <v>40</v>
      </c>
      <c r="K333" s="139">
        <f t="shared" si="67"/>
        <v>2041.6</v>
      </c>
      <c r="L333" s="93" t="str">
        <f t="shared" si="68"/>
        <v>Fora Periode Legal</v>
      </c>
      <c r="M333" s="93" t="str">
        <f t="shared" si="69"/>
        <v>T4 - Fora Periode Legal</v>
      </c>
      <c r="N333" s="93" t="str">
        <f t="shared" si="57"/>
        <v>T4 - Import Total</v>
      </c>
      <c r="O333" s="110">
        <f t="shared" si="70"/>
        <v>2.1260067187477222E-2</v>
      </c>
      <c r="P333" s="107">
        <f t="shared" si="71"/>
        <v>1</v>
      </c>
    </row>
    <row r="334" spans="3:16" x14ac:dyDescent="0.25">
      <c r="C334" s="137">
        <v>43800</v>
      </c>
      <c r="D334" s="114" t="s">
        <v>1836</v>
      </c>
      <c r="E334" s="9">
        <v>485.91</v>
      </c>
      <c r="F334" s="8" t="s">
        <v>1837</v>
      </c>
      <c r="G334" s="135">
        <f t="shared" si="65"/>
        <v>12</v>
      </c>
      <c r="H334" s="105" t="str">
        <f>IF($G334="","",VLOOKUP($G334,APR.FP!$AJ$8:$AL$19,2,FALSE))</f>
        <v>T4</v>
      </c>
      <c r="I334" s="145">
        <f>IF($G334="","",VLOOKUP($G334,APR.FP!$AJ$8:$AL$19,3,FALSE))</f>
        <v>43830</v>
      </c>
      <c r="J334" s="148">
        <f t="shared" si="66"/>
        <v>30</v>
      </c>
      <c r="K334" s="139">
        <f t="shared" si="67"/>
        <v>14577.300000000001</v>
      </c>
      <c r="L334" s="93" t="str">
        <f t="shared" si="68"/>
        <v>Dins Periode Legal</v>
      </c>
      <c r="M334" s="93" t="str">
        <f t="shared" si="69"/>
        <v>T4 - Dins Periode Legal</v>
      </c>
      <c r="N334" s="93" t="str">
        <f t="shared" si="57"/>
        <v>T4 - Import Total</v>
      </c>
      <c r="O334" s="110">
        <f t="shared" si="70"/>
        <v>0.15179975382641642</v>
      </c>
      <c r="P334" s="107">
        <f t="shared" si="71"/>
        <v>1</v>
      </c>
    </row>
    <row r="335" spans="3:16" x14ac:dyDescent="0.25">
      <c r="C335" s="168">
        <v>43830</v>
      </c>
      <c r="D335" s="90" t="s">
        <v>26</v>
      </c>
      <c r="E335" s="90">
        <v>30.31</v>
      </c>
      <c r="F335" s="8" t="s">
        <v>1838</v>
      </c>
      <c r="G335" s="135">
        <f t="shared" si="65"/>
        <v>12</v>
      </c>
      <c r="H335" s="105" t="str">
        <f>IF($G335="","",VLOOKUP($G335,APR.FP!$AJ$8:$AL$19,2,FALSE))</f>
        <v>T4</v>
      </c>
      <c r="I335" s="145">
        <f>IF($G335="","",VLOOKUP($G335,APR.FP!$AJ$8:$AL$19,3,FALSE))</f>
        <v>43830</v>
      </c>
      <c r="J335" s="148">
        <f t="shared" si="66"/>
        <v>0</v>
      </c>
      <c r="K335" s="139">
        <f t="shared" si="67"/>
        <v>0</v>
      </c>
      <c r="L335" s="93" t="str">
        <f t="shared" si="68"/>
        <v>Dins Periode Legal</v>
      </c>
      <c r="M335" s="93" t="str">
        <f t="shared" si="69"/>
        <v>T4 - Dins Periode Legal</v>
      </c>
      <c r="N335" s="93" t="str">
        <f t="shared" si="57"/>
        <v>T4 - Import Total</v>
      </c>
      <c r="O335" s="110">
        <f t="shared" si="70"/>
        <v>0</v>
      </c>
      <c r="P335" s="107">
        <f t="shared" si="71"/>
        <v>1</v>
      </c>
    </row>
    <row r="336" spans="3:16" x14ac:dyDescent="0.25">
      <c r="C336" s="169">
        <v>43789</v>
      </c>
      <c r="D336" s="114" t="s">
        <v>51</v>
      </c>
      <c r="E336" s="9">
        <v>996.19</v>
      </c>
      <c r="F336" s="8" t="s">
        <v>1839</v>
      </c>
      <c r="G336" s="135">
        <f t="shared" si="65"/>
        <v>11</v>
      </c>
      <c r="H336" s="105" t="str">
        <f>IF($G336="","",VLOOKUP($G336,APR.FP!$AJ$8:$AL$19,2,FALSE))</f>
        <v>T4</v>
      </c>
      <c r="I336" s="145">
        <f>IF($G336="","",VLOOKUP($G336,APR.FP!$AJ$8:$AL$19,3,FALSE))</f>
        <v>43830</v>
      </c>
      <c r="J336" s="148">
        <f t="shared" si="66"/>
        <v>41</v>
      </c>
      <c r="K336" s="139">
        <f t="shared" si="67"/>
        <v>40843.79</v>
      </c>
      <c r="L336" s="93" t="str">
        <f t="shared" si="68"/>
        <v>Fora Periode Legal</v>
      </c>
      <c r="M336" s="93" t="str">
        <f t="shared" si="69"/>
        <v>T4 - Fora Periode Legal</v>
      </c>
      <c r="N336" s="93" t="str">
        <f t="shared" si="57"/>
        <v>T4 - Import Total</v>
      </c>
      <c r="O336" s="110">
        <f t="shared" si="70"/>
        <v>0.42532411813832799</v>
      </c>
      <c r="P336" s="107">
        <f t="shared" si="71"/>
        <v>1</v>
      </c>
    </row>
    <row r="337" spans="3:16" x14ac:dyDescent="0.25">
      <c r="C337" s="169">
        <v>43809</v>
      </c>
      <c r="D337" s="114" t="s">
        <v>51</v>
      </c>
      <c r="E337" s="9">
        <v>367.84</v>
      </c>
      <c r="F337" s="8" t="s">
        <v>1748</v>
      </c>
      <c r="G337" s="135">
        <f t="shared" si="65"/>
        <v>12</v>
      </c>
      <c r="H337" s="105" t="str">
        <f>IF($G337="","",VLOOKUP($G337,APR.FP!$AJ$8:$AL$19,2,FALSE))</f>
        <v>T4</v>
      </c>
      <c r="I337" s="145">
        <f>IF($G337="","",VLOOKUP($G337,APR.FP!$AJ$8:$AL$19,3,FALSE))</f>
        <v>43830</v>
      </c>
      <c r="J337" s="148">
        <f t="shared" si="66"/>
        <v>21</v>
      </c>
      <c r="K337" s="139">
        <f t="shared" si="67"/>
        <v>7724.6399999999994</v>
      </c>
      <c r="L337" s="93" t="str">
        <f t="shared" si="68"/>
        <v>Dins Periode Legal</v>
      </c>
      <c r="M337" s="93" t="str">
        <f t="shared" si="69"/>
        <v>T4 - Dins Periode Legal</v>
      </c>
      <c r="N337" s="93" t="str">
        <f t="shared" si="57"/>
        <v>T4 - Import Total</v>
      </c>
      <c r="O337" s="110">
        <f t="shared" si="70"/>
        <v>8.0440030073997873E-2</v>
      </c>
      <c r="P337" s="107">
        <f t="shared" si="71"/>
        <v>1</v>
      </c>
    </row>
    <row r="338" spans="3:16" x14ac:dyDescent="0.25">
      <c r="C338" s="169">
        <v>43819</v>
      </c>
      <c r="D338" s="114" t="s">
        <v>51</v>
      </c>
      <c r="E338" s="9">
        <v>367.84</v>
      </c>
      <c r="F338" s="8" t="s">
        <v>1840</v>
      </c>
      <c r="G338" s="135">
        <f t="shared" si="65"/>
        <v>12</v>
      </c>
      <c r="H338" s="105" t="str">
        <f>IF($G338="","",VLOOKUP($G338,APR.FP!$AJ$8:$AL$19,2,FALSE))</f>
        <v>T4</v>
      </c>
      <c r="I338" s="145">
        <f>IF($G338="","",VLOOKUP($G338,APR.FP!$AJ$8:$AL$19,3,FALSE))</f>
        <v>43830</v>
      </c>
      <c r="J338" s="148">
        <f t="shared" si="66"/>
        <v>11</v>
      </c>
      <c r="K338" s="139">
        <f t="shared" si="67"/>
        <v>4046.24</v>
      </c>
      <c r="L338" s="93" t="str">
        <f t="shared" si="68"/>
        <v>Dins Periode Legal</v>
      </c>
      <c r="M338" s="93" t="str">
        <f t="shared" si="69"/>
        <v>T4 - Dins Periode Legal</v>
      </c>
      <c r="N338" s="93" t="str">
        <f t="shared" si="57"/>
        <v>T4 - Import Total</v>
      </c>
      <c r="O338" s="110">
        <f t="shared" si="70"/>
        <v>4.21352538482846E-2</v>
      </c>
      <c r="P338" s="107">
        <f t="shared" si="71"/>
        <v>1</v>
      </c>
    </row>
    <row r="339" spans="3:16" x14ac:dyDescent="0.25">
      <c r="C339" s="137">
        <v>43819</v>
      </c>
      <c r="D339" s="114" t="s">
        <v>832</v>
      </c>
      <c r="E339" s="146">
        <v>1103.52</v>
      </c>
      <c r="F339" s="8" t="s">
        <v>1841</v>
      </c>
      <c r="G339" s="135">
        <f t="shared" si="65"/>
        <v>12</v>
      </c>
      <c r="H339" s="105" t="str">
        <f>IF($G339="","",VLOOKUP($G339,APR.FP!$AJ$8:$AL$19,2,FALSE))</f>
        <v>T4</v>
      </c>
      <c r="I339" s="145">
        <f>IF($G339="","",VLOOKUP($G339,APR.FP!$AJ$8:$AL$19,3,FALSE))</f>
        <v>43830</v>
      </c>
      <c r="J339" s="148">
        <f t="shared" si="66"/>
        <v>11</v>
      </c>
      <c r="K339" s="139">
        <f t="shared" si="67"/>
        <v>12138.72</v>
      </c>
      <c r="L339" s="93" t="str">
        <f t="shared" si="68"/>
        <v>Dins Periode Legal</v>
      </c>
      <c r="M339" s="93" t="str">
        <f t="shared" si="69"/>
        <v>T4 - Dins Periode Legal</v>
      </c>
      <c r="N339" s="93" t="str">
        <f t="shared" si="57"/>
        <v>T4 - Import Total</v>
      </c>
      <c r="O339" s="110">
        <f t="shared" si="70"/>
        <v>0.12640576154485381</v>
      </c>
      <c r="P339" s="107">
        <f t="shared" si="71"/>
        <v>1</v>
      </c>
    </row>
    <row r="340" spans="3:16" x14ac:dyDescent="0.25">
      <c r="C340" s="169">
        <v>43798</v>
      </c>
      <c r="D340" s="114" t="s">
        <v>1842</v>
      </c>
      <c r="E340" s="9">
        <v>998.25</v>
      </c>
      <c r="F340" s="8" t="s">
        <v>1845</v>
      </c>
      <c r="G340" s="135">
        <f t="shared" si="65"/>
        <v>11</v>
      </c>
      <c r="H340" s="105" t="str">
        <f>IF($G340="","",VLOOKUP($G340,APR.FP!$AJ$8:$AL$19,2,FALSE))</f>
        <v>T4</v>
      </c>
      <c r="I340" s="145">
        <f>IF($G340="","",VLOOKUP($G340,APR.FP!$AJ$8:$AL$19,3,FALSE))</f>
        <v>43830</v>
      </c>
      <c r="J340" s="148">
        <f t="shared" si="66"/>
        <v>32</v>
      </c>
      <c r="K340" s="139">
        <f t="shared" si="67"/>
        <v>31944</v>
      </c>
      <c r="L340" s="93" t="str">
        <f t="shared" si="68"/>
        <v>Fora Periode Legal</v>
      </c>
      <c r="M340" s="93" t="str">
        <f t="shared" si="69"/>
        <v>T4 - Fora Periode Legal</v>
      </c>
      <c r="N340" s="93" t="str">
        <f t="shared" si="57"/>
        <v>T4 - Import Total</v>
      </c>
      <c r="O340" s="110">
        <f t="shared" si="70"/>
        <v>0.33264674090751001</v>
      </c>
      <c r="P340" s="107">
        <f t="shared" si="71"/>
        <v>1</v>
      </c>
    </row>
    <row r="341" spans="3:16" x14ac:dyDescent="0.25">
      <c r="C341" s="169">
        <v>43798</v>
      </c>
      <c r="D341" s="114" t="s">
        <v>1842</v>
      </c>
      <c r="E341" s="9">
        <v>590.77</v>
      </c>
      <c r="F341" s="8" t="s">
        <v>1846</v>
      </c>
      <c r="G341" s="135">
        <f t="shared" si="65"/>
        <v>11</v>
      </c>
      <c r="H341" s="105" t="str">
        <f>IF($G341="","",VLOOKUP($G341,APR.FP!$AJ$8:$AL$19,2,FALSE))</f>
        <v>T4</v>
      </c>
      <c r="I341" s="145">
        <f>IF($G341="","",VLOOKUP($G341,APR.FP!$AJ$8:$AL$19,3,FALSE))</f>
        <v>43830</v>
      </c>
      <c r="J341" s="148">
        <f t="shared" si="66"/>
        <v>32</v>
      </c>
      <c r="K341" s="139">
        <f t="shared" si="67"/>
        <v>18904.64</v>
      </c>
      <c r="L341" s="93" t="str">
        <f t="shared" si="68"/>
        <v>Fora Periode Legal</v>
      </c>
      <c r="M341" s="93" t="str">
        <f t="shared" si="69"/>
        <v>T4 - Fora Periode Legal</v>
      </c>
      <c r="N341" s="93" t="str">
        <f t="shared" si="57"/>
        <v>T4 - Import Total</v>
      </c>
      <c r="O341" s="110">
        <f t="shared" si="70"/>
        <v>0.19686222401796111</v>
      </c>
      <c r="P341" s="107">
        <f t="shared" si="71"/>
        <v>1</v>
      </c>
    </row>
    <row r="342" spans="3:16" x14ac:dyDescent="0.25">
      <c r="C342" s="169">
        <v>43830</v>
      </c>
      <c r="D342" s="114" t="s">
        <v>1842</v>
      </c>
      <c r="E342" s="9">
        <v>596.03</v>
      </c>
      <c r="F342" s="8" t="s">
        <v>1843</v>
      </c>
      <c r="G342" s="135">
        <f t="shared" si="65"/>
        <v>12</v>
      </c>
      <c r="H342" s="105" t="str">
        <f>IF($G342="","",VLOOKUP($G342,APR.FP!$AJ$8:$AL$19,2,FALSE))</f>
        <v>T4</v>
      </c>
      <c r="I342" s="145">
        <f>IF($G342="","",VLOOKUP($G342,APR.FP!$AJ$8:$AL$19,3,FALSE))</f>
        <v>43830</v>
      </c>
      <c r="J342" s="148">
        <f t="shared" si="66"/>
        <v>0</v>
      </c>
      <c r="K342" s="139">
        <f t="shared" si="67"/>
        <v>0</v>
      </c>
      <c r="L342" s="93" t="str">
        <f t="shared" si="68"/>
        <v>Dins Periode Legal</v>
      </c>
      <c r="M342" s="93" t="str">
        <f t="shared" si="69"/>
        <v>T4 - Dins Periode Legal</v>
      </c>
      <c r="N342" s="93" t="str">
        <f t="shared" si="57"/>
        <v>T4 - Import Total</v>
      </c>
      <c r="O342" s="110">
        <f t="shared" si="70"/>
        <v>0</v>
      </c>
      <c r="P342" s="107">
        <f t="shared" si="71"/>
        <v>1</v>
      </c>
    </row>
    <row r="343" spans="3:16" x14ac:dyDescent="0.25">
      <c r="C343" s="169">
        <v>43830</v>
      </c>
      <c r="D343" s="114" t="s">
        <v>1842</v>
      </c>
      <c r="E343" s="9">
        <v>998.25</v>
      </c>
      <c r="F343" s="8" t="s">
        <v>1844</v>
      </c>
      <c r="G343" s="135">
        <f t="shared" si="65"/>
        <v>12</v>
      </c>
      <c r="H343" s="105" t="str">
        <f>IF($G343="","",VLOOKUP($G343,APR.FP!$AJ$8:$AL$19,2,FALSE))</f>
        <v>T4</v>
      </c>
      <c r="I343" s="145">
        <f>IF($G343="","",VLOOKUP($G343,APR.FP!$AJ$8:$AL$19,3,FALSE))</f>
        <v>43830</v>
      </c>
      <c r="J343" s="148">
        <f t="shared" si="66"/>
        <v>0</v>
      </c>
      <c r="K343" s="139">
        <f t="shared" si="67"/>
        <v>0</v>
      </c>
      <c r="L343" s="93" t="str">
        <f t="shared" si="68"/>
        <v>Dins Periode Legal</v>
      </c>
      <c r="M343" s="93" t="str">
        <f t="shared" si="69"/>
        <v>T4 - Dins Periode Legal</v>
      </c>
      <c r="N343" s="93" t="str">
        <f t="shared" si="57"/>
        <v>T4 - Import Total</v>
      </c>
      <c r="O343" s="110">
        <f t="shared" si="70"/>
        <v>0</v>
      </c>
      <c r="P343" s="107">
        <f t="shared" si="71"/>
        <v>1</v>
      </c>
    </row>
    <row r="344" spans="3:16" x14ac:dyDescent="0.25">
      <c r="C344" s="137">
        <v>43800</v>
      </c>
      <c r="D344" s="114" t="s">
        <v>31</v>
      </c>
      <c r="E344" s="146">
        <v>360.46</v>
      </c>
      <c r="F344" s="8" t="s">
        <v>1847</v>
      </c>
      <c r="G344" s="135">
        <f t="shared" si="65"/>
        <v>12</v>
      </c>
      <c r="H344" s="105" t="str">
        <f>IF($G344="","",VLOOKUP($G344,APR.FP!$AJ$8:$AL$19,2,FALSE))</f>
        <v>T4</v>
      </c>
      <c r="I344" s="145">
        <f>IF($G344="","",VLOOKUP($G344,APR.FP!$AJ$8:$AL$19,3,FALSE))</f>
        <v>43830</v>
      </c>
      <c r="J344" s="148">
        <f t="shared" si="66"/>
        <v>30</v>
      </c>
      <c r="K344" s="139">
        <f t="shared" si="67"/>
        <v>10813.8</v>
      </c>
      <c r="L344" s="93" t="str">
        <f t="shared" si="68"/>
        <v>Dins Periode Legal</v>
      </c>
      <c r="M344" s="93" t="str">
        <f t="shared" si="69"/>
        <v>T4 - Dins Periode Legal</v>
      </c>
      <c r="N344" s="93" t="str">
        <f t="shared" si="57"/>
        <v>T4 - Import Total</v>
      </c>
      <c r="O344" s="110">
        <f t="shared" si="70"/>
        <v>0.11260879435341947</v>
      </c>
      <c r="P344" s="107">
        <f t="shared" si="71"/>
        <v>1</v>
      </c>
    </row>
    <row r="345" spans="3:16" x14ac:dyDescent="0.25">
      <c r="C345" s="137">
        <v>43799</v>
      </c>
      <c r="D345" s="114" t="s">
        <v>27</v>
      </c>
      <c r="E345" s="9">
        <v>768.3</v>
      </c>
      <c r="F345" s="8" t="s">
        <v>1848</v>
      </c>
      <c r="G345" s="135">
        <f t="shared" si="65"/>
        <v>11</v>
      </c>
      <c r="H345" s="105" t="str">
        <f>IF($G345="","",VLOOKUP($G345,APR.FP!$AJ$8:$AL$19,2,FALSE))</f>
        <v>T4</v>
      </c>
      <c r="I345" s="145">
        <f>IF($G345="","",VLOOKUP($G345,APR.FP!$AJ$8:$AL$19,3,FALSE))</f>
        <v>43830</v>
      </c>
      <c r="J345" s="148">
        <f t="shared" si="66"/>
        <v>30</v>
      </c>
      <c r="K345" s="139">
        <f t="shared" si="67"/>
        <v>23049</v>
      </c>
      <c r="L345" s="93" t="str">
        <f t="shared" si="68"/>
        <v>Dins Periode Legal</v>
      </c>
      <c r="M345" s="93" t="str">
        <f t="shared" si="69"/>
        <v>T4 - Dins Periode Legal</v>
      </c>
      <c r="N345" s="93" t="str">
        <f t="shared" si="57"/>
        <v>T4 - Import Total</v>
      </c>
      <c r="O345" s="110">
        <f t="shared" si="70"/>
        <v>0.24001924402633351</v>
      </c>
      <c r="P345" s="107">
        <f t="shared" si="71"/>
        <v>1</v>
      </c>
    </row>
    <row r="346" spans="3:16" x14ac:dyDescent="0.25">
      <c r="C346" s="137">
        <v>43814</v>
      </c>
      <c r="D346" s="114" t="s">
        <v>27</v>
      </c>
      <c r="E346" s="9">
        <v>307.73</v>
      </c>
      <c r="F346" s="8" t="s">
        <v>1761</v>
      </c>
      <c r="G346" s="135">
        <f t="shared" si="65"/>
        <v>12</v>
      </c>
      <c r="H346" s="105" t="str">
        <f>IF($G346="","",VLOOKUP($G346,APR.FP!$AJ$8:$AL$19,2,FALSE))</f>
        <v>T4</v>
      </c>
      <c r="I346" s="145">
        <f>IF($G346="","",VLOOKUP($G346,APR.FP!$AJ$8:$AL$19,3,FALSE))</f>
        <v>43830</v>
      </c>
      <c r="J346" s="148">
        <f t="shared" si="66"/>
        <v>16</v>
      </c>
      <c r="K346" s="139">
        <f t="shared" si="67"/>
        <v>4923.68</v>
      </c>
      <c r="L346" s="93" t="str">
        <f t="shared" si="68"/>
        <v>Dins Periode Legal</v>
      </c>
      <c r="M346" s="93" t="str">
        <f t="shared" si="69"/>
        <v>T4 - Dins Periode Legal</v>
      </c>
      <c r="N346" s="93" t="str">
        <f t="shared" si="57"/>
        <v>T4 - Import Total</v>
      </c>
      <c r="O346" s="110">
        <f t="shared" si="70"/>
        <v>5.1272417520394721E-2</v>
      </c>
      <c r="P346" s="107">
        <f t="shared" si="71"/>
        <v>1</v>
      </c>
    </row>
    <row r="347" spans="3:16" x14ac:dyDescent="0.25">
      <c r="C347" s="137">
        <v>43830</v>
      </c>
      <c r="D347" s="114" t="s">
        <v>97</v>
      </c>
      <c r="E347" s="146">
        <v>408.48</v>
      </c>
      <c r="F347" s="8" t="s">
        <v>1849</v>
      </c>
      <c r="G347" s="135">
        <f t="shared" si="65"/>
        <v>12</v>
      </c>
      <c r="H347" s="105" t="str">
        <f>IF($G347="","",VLOOKUP($G347,APR.FP!$AJ$8:$AL$19,2,FALSE))</f>
        <v>T4</v>
      </c>
      <c r="I347" s="145">
        <f>IF($G347="","",VLOOKUP($G347,APR.FP!$AJ$8:$AL$19,3,FALSE))</f>
        <v>43830</v>
      </c>
      <c r="J347" s="148">
        <f t="shared" si="66"/>
        <v>0</v>
      </c>
      <c r="K347" s="139">
        <f t="shared" si="67"/>
        <v>0</v>
      </c>
      <c r="L347" s="93" t="str">
        <f t="shared" si="68"/>
        <v>Dins Periode Legal</v>
      </c>
      <c r="M347" s="93" t="str">
        <f t="shared" si="69"/>
        <v>T4 - Dins Periode Legal</v>
      </c>
      <c r="N347" s="93" t="str">
        <f t="shared" si="57"/>
        <v>T4 - Import Total</v>
      </c>
      <c r="O347" s="110">
        <f t="shared" si="70"/>
        <v>0</v>
      </c>
      <c r="P347" s="107">
        <f t="shared" si="71"/>
        <v>1</v>
      </c>
    </row>
    <row r="348" spans="3:16" x14ac:dyDescent="0.25">
      <c r="C348" s="137">
        <v>43799</v>
      </c>
      <c r="D348" s="114" t="s">
        <v>29</v>
      </c>
      <c r="E348" s="9">
        <v>114.7</v>
      </c>
      <c r="F348" s="8" t="s">
        <v>1850</v>
      </c>
      <c r="G348" s="135">
        <f t="shared" si="65"/>
        <v>11</v>
      </c>
      <c r="H348" s="105" t="str">
        <f>IF($G348="","",VLOOKUP($G348,APR.FP!$AJ$8:$AL$19,2,FALSE))</f>
        <v>T4</v>
      </c>
      <c r="I348" s="145">
        <f>IF($G348="","",VLOOKUP($G348,APR.FP!$AJ$8:$AL$19,3,FALSE))</f>
        <v>43830</v>
      </c>
      <c r="J348" s="148">
        <f t="shared" si="66"/>
        <v>30</v>
      </c>
      <c r="K348" s="139">
        <f t="shared" si="67"/>
        <v>3441</v>
      </c>
      <c r="L348" s="93" t="str">
        <f t="shared" si="68"/>
        <v>Dins Periode Legal</v>
      </c>
      <c r="M348" s="93" t="str">
        <f t="shared" si="69"/>
        <v>T4 - Dins Periode Legal</v>
      </c>
      <c r="N348" s="93" t="str">
        <f t="shared" si="57"/>
        <v>T4 - Import Total</v>
      </c>
      <c r="O348" s="110">
        <f t="shared" si="70"/>
        <v>3.5832626955382606E-2</v>
      </c>
      <c r="P348" s="107">
        <f t="shared" si="71"/>
        <v>1</v>
      </c>
    </row>
    <row r="1048576" spans="4:4" x14ac:dyDescent="0.25">
      <c r="D1048576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5"/>
  <sheetViews>
    <sheetView zoomScale="70" zoomScaleNormal="70" workbookViewId="0">
      <pane ySplit="6" topLeftCell="A7" activePane="bottomLeft" state="frozen"/>
      <selection activeCell="J110" sqref="J110"/>
      <selection pane="bottomLeft" activeCell="C8" sqref="C8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2:37" ht="26.25" x14ac:dyDescent="0.25">
      <c r="B2" s="92" t="s">
        <v>1485</v>
      </c>
    </row>
    <row r="4" spans="2:37" ht="26.25" x14ac:dyDescent="0.25">
      <c r="C4" s="92" t="s">
        <v>1340</v>
      </c>
    </row>
    <row r="6" spans="2:37" s="99" customFormat="1" x14ac:dyDescent="0.25">
      <c r="B6" s="100"/>
      <c r="C6" s="102" t="s">
        <v>719</v>
      </c>
      <c r="D6" s="102" t="s">
        <v>720</v>
      </c>
      <c r="E6" s="102" t="s">
        <v>721</v>
      </c>
      <c r="F6" s="102" t="s">
        <v>722</v>
      </c>
      <c r="G6" s="102" t="s">
        <v>723</v>
      </c>
      <c r="H6" s="102" t="s">
        <v>724</v>
      </c>
      <c r="I6" s="102" t="s">
        <v>725</v>
      </c>
      <c r="J6" s="102" t="s">
        <v>726</v>
      </c>
      <c r="K6" s="102" t="s">
        <v>727</v>
      </c>
      <c r="L6" s="103" t="s">
        <v>732</v>
      </c>
      <c r="M6" s="103" t="s">
        <v>731</v>
      </c>
      <c r="N6" s="103" t="s">
        <v>728</v>
      </c>
      <c r="O6" s="103" t="s">
        <v>743</v>
      </c>
      <c r="P6" s="103" t="s">
        <v>730</v>
      </c>
      <c r="Q6" s="103" t="s">
        <v>1348</v>
      </c>
      <c r="R6" s="103" t="s">
        <v>1349</v>
      </c>
      <c r="S6" s="109" t="s">
        <v>94</v>
      </c>
      <c r="T6" s="103" t="s">
        <v>741</v>
      </c>
    </row>
    <row r="7" spans="2:37" s="91" customFormat="1" x14ac:dyDescent="0.25">
      <c r="C7" s="95">
        <v>43481</v>
      </c>
      <c r="D7" s="95">
        <v>43511</v>
      </c>
      <c r="F7" s="91">
        <v>1409</v>
      </c>
      <c r="H7" s="96" t="s">
        <v>446</v>
      </c>
      <c r="I7" s="97">
        <v>41000460</v>
      </c>
      <c r="J7" s="91" t="s">
        <v>200</v>
      </c>
      <c r="K7" s="94">
        <v>4840</v>
      </c>
      <c r="L7" s="104">
        <f>IF(D7="","",MONTH(D7))</f>
        <v>2</v>
      </c>
      <c r="M7" s="105" t="str">
        <f>IF(L7="","",VLOOKUP(L7,$AJ$8:$AK$19,2,FALSE))</f>
        <v>T1</v>
      </c>
      <c r="N7" s="93">
        <f>IF(D7="",0,D7-C7)</f>
        <v>30</v>
      </c>
      <c r="O7" s="106">
        <f>K7*N7</f>
        <v>145200</v>
      </c>
      <c r="P7" s="93" t="str">
        <f>IF(N7&lt;=30,"Dins Periode Legal","Fora Periode Legal")</f>
        <v>Dins Periode Legal</v>
      </c>
      <c r="Q7" s="93" t="str">
        <f>CONCATENATE($M7," - ",P7)</f>
        <v>T1 - Dins Periode Legal</v>
      </c>
      <c r="R7" s="93" t="str">
        <f>CONCATENATE($M7," - Import Total")</f>
        <v>T1 - Import Total</v>
      </c>
      <c r="S7" s="110">
        <f>IF(M7="",0,K7/(VLOOKUP(R7,$X$9:$Y$27,2,FALSE))*N7)</f>
        <v>30</v>
      </c>
      <c r="T7" s="107">
        <f>IF(L7="",0,1)</f>
        <v>1</v>
      </c>
      <c r="V7" s="98"/>
      <c r="W7" s="98"/>
      <c r="X7" s="91" t="s">
        <v>731</v>
      </c>
      <c r="Y7" s="98" t="s">
        <v>740</v>
      </c>
      <c r="Z7" s="98" t="s">
        <v>94</v>
      </c>
      <c r="AA7" s="98" t="s">
        <v>741</v>
      </c>
    </row>
    <row r="8" spans="2:37" s="91" customFormat="1" x14ac:dyDescent="0.25">
      <c r="B8" s="90"/>
      <c r="C8" s="95">
        <v>43787</v>
      </c>
      <c r="D8" s="95">
        <v>43818</v>
      </c>
      <c r="E8" s="90"/>
      <c r="F8" s="90">
        <v>12078</v>
      </c>
      <c r="G8" s="90" t="s">
        <v>1724</v>
      </c>
      <c r="H8" s="90" t="s">
        <v>1725</v>
      </c>
      <c r="I8" s="90">
        <v>41002580</v>
      </c>
      <c r="J8" s="90" t="s">
        <v>1726</v>
      </c>
      <c r="K8" s="90">
        <v>2064.8000000000002</v>
      </c>
      <c r="L8" s="104">
        <f t="shared" ref="L8" si="0">IF(D8="","",MONTH(D8))</f>
        <v>12</v>
      </c>
      <c r="M8" s="105" t="str">
        <f t="shared" ref="M8" si="1">IF(L8="","",VLOOKUP(L8,$AJ$8:$AK$19,2,FALSE))</f>
        <v>T4</v>
      </c>
      <c r="N8" s="93">
        <f t="shared" ref="N8" si="2">IF(D8="",0,D8-C8)</f>
        <v>31</v>
      </c>
      <c r="O8" s="106">
        <f t="shared" ref="O8" si="3">K8*N8</f>
        <v>64008.800000000003</v>
      </c>
      <c r="P8" s="93" t="str">
        <f t="shared" ref="P8" si="4">IF(N8&lt;=30,"Dins Periode Legal","Fora Periode Legal")</f>
        <v>Fora Periode Legal</v>
      </c>
      <c r="Q8" s="93" t="str">
        <f t="shared" ref="Q8" si="5">CONCATENATE($M8," - ",P8)</f>
        <v>T4 - Fora Periode Legal</v>
      </c>
      <c r="R8" s="93" t="str">
        <f t="shared" ref="R8" si="6">CONCATENATE($M8," - Import Total")</f>
        <v>T4 - Import Total</v>
      </c>
      <c r="S8" s="110">
        <f t="shared" ref="S8" si="7">IF(M8="",0,K8/(VLOOKUP(R8,$X$9:$Y$27,2,FALSE))*N8)</f>
        <v>31</v>
      </c>
      <c r="T8" s="107">
        <f t="shared" ref="T8" si="8">IF(L8="",0,1)</f>
        <v>1</v>
      </c>
      <c r="AJ8" s="91">
        <v>1</v>
      </c>
      <c r="AK8" s="91" t="s">
        <v>733</v>
      </c>
    </row>
    <row r="9" spans="2:37" s="91" customFormat="1" x14ac:dyDescent="0.25">
      <c r="B9" s="90"/>
      <c r="C9" s="95"/>
      <c r="D9" s="95"/>
      <c r="E9" s="90"/>
      <c r="F9" s="90"/>
      <c r="G9" s="90"/>
      <c r="H9" s="90"/>
      <c r="I9" s="90"/>
      <c r="J9" s="90"/>
      <c r="K9" s="90"/>
      <c r="L9" s="104"/>
      <c r="M9" s="105"/>
      <c r="N9" s="93"/>
      <c r="O9" s="106"/>
      <c r="P9" s="93"/>
      <c r="Q9" s="93"/>
      <c r="R9" s="93"/>
      <c r="S9" s="110"/>
      <c r="T9" s="107"/>
      <c r="X9" s="101" t="s">
        <v>739</v>
      </c>
      <c r="Y9" s="106">
        <f>SUMIF($R:$R,$X9,$K:$K)</f>
        <v>4840</v>
      </c>
      <c r="Z9" s="106">
        <f>SUMIF($R:$R,$X9,$S:$S)</f>
        <v>30</v>
      </c>
      <c r="AA9" s="106">
        <f>SUMIF($R:$R,$X9,$T:$T)</f>
        <v>1</v>
      </c>
      <c r="AJ9" s="91">
        <v>2</v>
      </c>
      <c r="AK9" s="91" t="s">
        <v>733</v>
      </c>
    </row>
    <row r="10" spans="2:37" s="91" customFormat="1" x14ac:dyDescent="0.25">
      <c r="B10" s="90"/>
      <c r="C10" s="95"/>
      <c r="D10" s="95"/>
      <c r="H10" s="96"/>
      <c r="I10" s="97"/>
      <c r="K10" s="94"/>
      <c r="L10" s="104"/>
      <c r="M10" s="105"/>
      <c r="N10" s="93"/>
      <c r="O10" s="106"/>
      <c r="P10" s="93"/>
      <c r="Q10" s="93"/>
      <c r="R10" s="93"/>
      <c r="S10" s="110"/>
      <c r="T10" s="107"/>
      <c r="X10" s="101" t="s">
        <v>737</v>
      </c>
      <c r="Y10" s="106">
        <f>SUMIF($Q:$Q,$X10,$K:$K)</f>
        <v>4840</v>
      </c>
      <c r="Z10" s="106">
        <f>SUMIF($Q:$Q,$X10,$S:$S)</f>
        <v>30</v>
      </c>
      <c r="AA10" s="106">
        <f>SUMIF($Q:$Q,$X10,$T:$T)</f>
        <v>1</v>
      </c>
      <c r="AJ10" s="91">
        <v>3</v>
      </c>
      <c r="AK10" s="91" t="s">
        <v>733</v>
      </c>
    </row>
    <row r="11" spans="2:37" s="91" customFormat="1" x14ac:dyDescent="0.25">
      <c r="B11" s="90"/>
      <c r="C11" s="95"/>
      <c r="D11" s="95"/>
      <c r="H11" s="96"/>
      <c r="I11" s="97"/>
      <c r="K11" s="94"/>
      <c r="L11" s="104"/>
      <c r="M11" s="105"/>
      <c r="N11" s="93"/>
      <c r="O11" s="106"/>
      <c r="P11" s="93"/>
      <c r="Q11" s="93"/>
      <c r="R11" s="93"/>
      <c r="S11" s="110"/>
      <c r="T11" s="107"/>
      <c r="X11" s="101" t="s">
        <v>738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734</v>
      </c>
    </row>
    <row r="12" spans="2:37" s="91" customFormat="1" x14ac:dyDescent="0.25">
      <c r="B12" s="90"/>
      <c r="C12" s="95"/>
      <c r="D12" s="95"/>
      <c r="H12" s="96"/>
      <c r="I12" s="97"/>
      <c r="K12" s="94"/>
      <c r="L12" s="104"/>
      <c r="M12" s="105"/>
      <c r="N12" s="93"/>
      <c r="O12" s="106"/>
      <c r="P12" s="93"/>
      <c r="Q12" s="93"/>
      <c r="R12" s="93"/>
      <c r="S12" s="110"/>
      <c r="T12" s="107"/>
      <c r="X12" s="101" t="s">
        <v>1488</v>
      </c>
      <c r="Y12" s="106">
        <f>SUMIF($R:$R,X9,$O:$O)</f>
        <v>145200</v>
      </c>
      <c r="Z12" s="106"/>
      <c r="AA12" s="106"/>
      <c r="AJ12" s="91">
        <v>5</v>
      </c>
      <c r="AK12" s="91" t="s">
        <v>734</v>
      </c>
    </row>
    <row r="13" spans="2:37" s="91" customFormat="1" x14ac:dyDescent="0.25">
      <c r="B13" s="90"/>
      <c r="C13" s="95"/>
      <c r="D13" s="95"/>
      <c r="H13" s="96"/>
      <c r="I13" s="97"/>
      <c r="K13" s="94"/>
      <c r="L13" s="104"/>
      <c r="M13" s="105"/>
      <c r="N13" s="93"/>
      <c r="O13" s="106"/>
      <c r="P13" s="93"/>
      <c r="Q13" s="93"/>
      <c r="R13" s="93"/>
      <c r="S13" s="110"/>
      <c r="T13" s="107"/>
      <c r="AJ13" s="91">
        <v>6</v>
      </c>
      <c r="AK13" s="91" t="s">
        <v>734</v>
      </c>
    </row>
    <row r="14" spans="2:37" s="91" customFormat="1" x14ac:dyDescent="0.25">
      <c r="B14" s="90"/>
      <c r="C14" s="95"/>
      <c r="D14" s="95"/>
      <c r="H14" s="96"/>
      <c r="I14" s="97"/>
      <c r="K14" s="94"/>
      <c r="L14" s="104"/>
      <c r="M14" s="105"/>
      <c r="N14" s="93"/>
      <c r="O14" s="106"/>
      <c r="P14" s="93"/>
      <c r="Q14" s="93"/>
      <c r="R14" s="93"/>
      <c r="S14" s="110"/>
      <c r="T14" s="107"/>
      <c r="X14" s="101" t="s">
        <v>744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735</v>
      </c>
    </row>
    <row r="15" spans="2:37" s="91" customFormat="1" x14ac:dyDescent="0.25">
      <c r="B15" s="90"/>
      <c r="C15" s="95"/>
      <c r="D15" s="95"/>
      <c r="H15" s="96"/>
      <c r="I15" s="97"/>
      <c r="K15" s="94"/>
      <c r="L15" s="104"/>
      <c r="M15" s="105"/>
      <c r="N15" s="93"/>
      <c r="O15" s="106"/>
      <c r="P15" s="93"/>
      <c r="Q15" s="93"/>
      <c r="R15" s="93"/>
      <c r="S15" s="110"/>
      <c r="T15" s="107"/>
      <c r="X15" s="101" t="s">
        <v>745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735</v>
      </c>
    </row>
    <row r="16" spans="2:37" s="91" customFormat="1" x14ac:dyDescent="0.25">
      <c r="B16" s="90"/>
      <c r="C16" s="95"/>
      <c r="D16" s="95"/>
      <c r="H16" s="96"/>
      <c r="I16" s="97"/>
      <c r="K16" s="94"/>
      <c r="L16" s="104"/>
      <c r="M16" s="105"/>
      <c r="N16" s="93"/>
      <c r="O16" s="106"/>
      <c r="P16" s="93"/>
      <c r="Q16" s="93"/>
      <c r="R16" s="93"/>
      <c r="S16" s="110"/>
      <c r="T16" s="107"/>
      <c r="X16" s="101" t="s">
        <v>746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735</v>
      </c>
    </row>
    <row r="17" spans="2:37" s="91" customFormat="1" x14ac:dyDescent="0.25">
      <c r="B17" s="90"/>
      <c r="C17" s="95"/>
      <c r="D17" s="95"/>
      <c r="H17" s="96"/>
      <c r="I17" s="97"/>
      <c r="K17" s="94"/>
      <c r="L17" s="104"/>
      <c r="M17" s="105"/>
      <c r="N17" s="93"/>
      <c r="O17" s="106"/>
      <c r="P17" s="93"/>
      <c r="Q17" s="93"/>
      <c r="R17" s="93"/>
      <c r="S17" s="110"/>
      <c r="T17" s="107"/>
      <c r="X17" s="101" t="s">
        <v>1489</v>
      </c>
      <c r="Y17" s="106">
        <f>SUMIF($R:$R,X14,$O:$O)</f>
        <v>0</v>
      </c>
      <c r="AJ17" s="91">
        <v>10</v>
      </c>
      <c r="AK17" s="91" t="s">
        <v>736</v>
      </c>
    </row>
    <row r="18" spans="2:37" s="91" customFormat="1" x14ac:dyDescent="0.25">
      <c r="B18" s="90"/>
      <c r="C18" s="95"/>
      <c r="D18" s="95"/>
      <c r="H18" s="96"/>
      <c r="I18" s="97"/>
      <c r="K18" s="94"/>
      <c r="L18" s="104"/>
      <c r="M18" s="105"/>
      <c r="N18" s="93"/>
      <c r="O18" s="106"/>
      <c r="P18" s="93"/>
      <c r="Q18" s="93"/>
      <c r="R18" s="93"/>
      <c r="S18" s="110"/>
      <c r="T18" s="107"/>
      <c r="AJ18" s="91">
        <v>11</v>
      </c>
      <c r="AK18" s="91" t="s">
        <v>736</v>
      </c>
    </row>
    <row r="19" spans="2:37" s="91" customFormat="1" x14ac:dyDescent="0.25">
      <c r="B19" s="90"/>
      <c r="C19" s="95"/>
      <c r="D19" s="95"/>
      <c r="H19" s="96"/>
      <c r="I19" s="97"/>
      <c r="K19" s="94"/>
      <c r="L19" s="104"/>
      <c r="M19" s="105"/>
      <c r="N19" s="93"/>
      <c r="O19" s="106"/>
      <c r="P19" s="93"/>
      <c r="Q19" s="93"/>
      <c r="R19" s="93"/>
      <c r="S19" s="110"/>
      <c r="T19" s="107"/>
      <c r="X19" s="101" t="s">
        <v>747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736</v>
      </c>
    </row>
    <row r="20" spans="2:37" s="91" customFormat="1" x14ac:dyDescent="0.25">
      <c r="B20" s="90"/>
      <c r="C20" s="95"/>
      <c r="D20" s="95"/>
      <c r="H20" s="96"/>
      <c r="I20" s="97"/>
      <c r="K20" s="94"/>
      <c r="L20" s="104"/>
      <c r="M20" s="105"/>
      <c r="N20" s="93"/>
      <c r="O20" s="106"/>
      <c r="P20" s="93"/>
      <c r="Q20" s="93"/>
      <c r="R20" s="93"/>
      <c r="S20" s="110"/>
      <c r="T20" s="107"/>
      <c r="X20" s="101" t="s">
        <v>748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7" s="91" customFormat="1" x14ac:dyDescent="0.25">
      <c r="B21" s="90"/>
      <c r="C21" s="95"/>
      <c r="D21" s="95"/>
      <c r="H21" s="96"/>
      <c r="I21" s="97"/>
      <c r="K21" s="94"/>
      <c r="L21" s="104"/>
      <c r="M21" s="105"/>
      <c r="N21" s="93"/>
      <c r="O21" s="106"/>
      <c r="P21" s="93"/>
      <c r="Q21" s="93"/>
      <c r="R21" s="93"/>
      <c r="S21" s="110"/>
      <c r="T21" s="107"/>
      <c r="X21" s="101" t="s">
        <v>749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7" s="91" customFormat="1" x14ac:dyDescent="0.25">
      <c r="B22" s="90"/>
      <c r="C22" s="95"/>
      <c r="D22" s="95"/>
      <c r="H22" s="96"/>
      <c r="I22" s="97"/>
      <c r="K22" s="94"/>
      <c r="L22" s="104"/>
      <c r="M22" s="105"/>
      <c r="N22" s="93"/>
      <c r="O22" s="106"/>
      <c r="P22" s="93"/>
      <c r="Q22" s="93"/>
      <c r="R22" s="93"/>
      <c r="S22" s="110"/>
      <c r="T22" s="107"/>
      <c r="X22" s="101" t="s">
        <v>1490</v>
      </c>
      <c r="Y22" s="106">
        <f>SUMIF($R:$R,X19,$O:$O)</f>
        <v>0</v>
      </c>
    </row>
    <row r="23" spans="2:37" s="91" customFormat="1" x14ac:dyDescent="0.25">
      <c r="B23" s="90"/>
      <c r="C23" s="95"/>
      <c r="D23" s="95"/>
      <c r="H23" s="96"/>
      <c r="I23" s="97"/>
      <c r="K23" s="94"/>
      <c r="L23" s="104"/>
      <c r="M23" s="105"/>
      <c r="N23" s="93"/>
      <c r="O23" s="106"/>
      <c r="P23" s="93"/>
      <c r="Q23" s="93"/>
      <c r="R23" s="93"/>
      <c r="S23" s="110"/>
      <c r="T23" s="107"/>
    </row>
    <row r="24" spans="2:37" s="91" customFormat="1" x14ac:dyDescent="0.25">
      <c r="B24" s="90"/>
      <c r="C24" s="95"/>
      <c r="D24" s="95"/>
      <c r="H24" s="96"/>
      <c r="I24" s="97"/>
      <c r="K24" s="94"/>
      <c r="L24" s="104"/>
      <c r="M24" s="105"/>
      <c r="N24" s="93"/>
      <c r="O24" s="106"/>
      <c r="P24" s="93"/>
      <c r="Q24" s="93"/>
      <c r="R24" s="93"/>
      <c r="S24" s="110"/>
      <c r="T24" s="107"/>
      <c r="X24" s="101" t="s">
        <v>750</v>
      </c>
      <c r="Y24" s="106">
        <f>SUMIF($R:$R,$X24,$K:$K)</f>
        <v>2064.8000000000002</v>
      </c>
      <c r="Z24" s="106">
        <f>SUMIF($R:$R,$X24,$S:$S)</f>
        <v>31</v>
      </c>
      <c r="AA24" s="106">
        <f>SUMIF($R:$R,$X24,$T:$T)</f>
        <v>1</v>
      </c>
    </row>
    <row r="25" spans="2:37" s="91" customFormat="1" x14ac:dyDescent="0.25">
      <c r="B25" s="90"/>
      <c r="C25" s="95"/>
      <c r="D25" s="95"/>
      <c r="H25" s="96"/>
      <c r="I25" s="97"/>
      <c r="K25" s="94"/>
      <c r="L25" s="104"/>
      <c r="M25" s="105"/>
      <c r="N25" s="93"/>
      <c r="O25" s="106"/>
      <c r="P25" s="93"/>
      <c r="Q25" s="93"/>
      <c r="R25" s="93"/>
      <c r="S25" s="110"/>
      <c r="T25" s="107"/>
      <c r="X25" s="101" t="s">
        <v>751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95"/>
      <c r="D26" s="95"/>
      <c r="H26" s="96"/>
      <c r="I26" s="97"/>
      <c r="K26" s="94"/>
      <c r="L26" s="104"/>
      <c r="M26" s="105"/>
      <c r="N26" s="93"/>
      <c r="O26" s="106"/>
      <c r="P26" s="93"/>
      <c r="Q26" s="93"/>
      <c r="R26" s="93"/>
      <c r="S26" s="110"/>
      <c r="T26" s="107"/>
      <c r="X26" s="101" t="s">
        <v>752</v>
      </c>
      <c r="Y26" s="106">
        <f>SUMIF($Q:$Q,$X26,$K:$K)</f>
        <v>2064.8000000000002</v>
      </c>
      <c r="Z26" s="106">
        <f>SUMIF($Q:$Q,$X26,$S:$S)</f>
        <v>31</v>
      </c>
      <c r="AA26" s="106">
        <f>SUMIF($Q:$Q,$X26,$T:$T)</f>
        <v>1</v>
      </c>
    </row>
    <row r="27" spans="2:37" s="91" customFormat="1" x14ac:dyDescent="0.25">
      <c r="B27" s="90"/>
      <c r="C27" s="95"/>
      <c r="D27" s="95"/>
      <c r="H27" s="96"/>
      <c r="I27" s="97"/>
      <c r="K27" s="94"/>
      <c r="L27" s="104"/>
      <c r="M27" s="105"/>
      <c r="N27" s="93"/>
      <c r="O27" s="106"/>
      <c r="P27" s="93"/>
      <c r="Q27" s="93"/>
      <c r="R27" s="93"/>
      <c r="S27" s="110"/>
      <c r="T27" s="107"/>
      <c r="X27" s="101" t="s">
        <v>1491</v>
      </c>
      <c r="Y27" s="106">
        <f>SUMIF($R:$R,X24,$O:$O)</f>
        <v>64008.800000000003</v>
      </c>
    </row>
    <row r="28" spans="2:37" s="91" customFormat="1" x14ac:dyDescent="0.25">
      <c r="B28" s="90"/>
      <c r="C28" s="95"/>
      <c r="D28" s="95"/>
      <c r="H28" s="96"/>
      <c r="I28" s="97"/>
      <c r="K28" s="94"/>
      <c r="L28" s="104"/>
      <c r="M28" s="105"/>
      <c r="N28" s="93"/>
      <c r="O28" s="106"/>
      <c r="P28" s="93"/>
      <c r="Q28" s="93"/>
      <c r="R28" s="93"/>
      <c r="S28" s="110"/>
      <c r="T28" s="107"/>
    </row>
    <row r="29" spans="2:37" s="91" customFormat="1" x14ac:dyDescent="0.25">
      <c r="B29" s="90"/>
      <c r="C29" s="95"/>
      <c r="D29" s="95"/>
      <c r="H29" s="96"/>
      <c r="I29" s="97"/>
      <c r="K29" s="94"/>
      <c r="L29" s="104"/>
      <c r="M29" s="105"/>
      <c r="N29" s="93"/>
      <c r="O29" s="106"/>
      <c r="P29" s="93"/>
      <c r="Q29" s="93"/>
      <c r="R29" s="93"/>
      <c r="S29" s="110"/>
      <c r="T29" s="107"/>
    </row>
    <row r="30" spans="2:37" s="91" customFormat="1" x14ac:dyDescent="0.25">
      <c r="B30" s="90"/>
      <c r="C30" s="95"/>
      <c r="D30" s="95"/>
      <c r="H30" s="96"/>
      <c r="I30" s="97"/>
      <c r="K30" s="94"/>
      <c r="L30" s="104"/>
      <c r="M30" s="105"/>
      <c r="N30" s="93"/>
      <c r="O30" s="106"/>
      <c r="P30" s="93"/>
      <c r="Q30" s="93"/>
      <c r="R30" s="93"/>
      <c r="S30" s="110"/>
      <c r="T30" s="107"/>
    </row>
    <row r="31" spans="2:37" s="91" customFormat="1" x14ac:dyDescent="0.25">
      <c r="B31" s="90"/>
      <c r="C31" s="95"/>
      <c r="D31" s="95"/>
      <c r="H31" s="96"/>
      <c r="I31" s="97"/>
      <c r="K31" s="94"/>
      <c r="L31" s="104"/>
      <c r="M31" s="105"/>
      <c r="N31" s="93"/>
      <c r="O31" s="106"/>
      <c r="P31" s="93"/>
      <c r="Q31" s="93"/>
      <c r="R31" s="93"/>
      <c r="S31" s="110"/>
      <c r="T31" s="107"/>
    </row>
    <row r="32" spans="2:37" s="91" customFormat="1" x14ac:dyDescent="0.25">
      <c r="B32" s="90"/>
      <c r="C32" s="95"/>
      <c r="D32" s="95"/>
      <c r="H32" s="96"/>
      <c r="I32" s="97"/>
      <c r="K32" s="94"/>
      <c r="L32" s="104"/>
      <c r="M32" s="105"/>
      <c r="N32" s="93"/>
      <c r="O32" s="106"/>
      <c r="P32" s="93"/>
      <c r="Q32" s="93"/>
      <c r="R32" s="93"/>
      <c r="S32" s="110"/>
      <c r="T32" s="107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2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2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2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2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2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2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2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</row>
    <row r="120" spans="2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2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</row>
    <row r="122" spans="2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</row>
    <row r="123" spans="2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</row>
    <row r="124" spans="2:27" x14ac:dyDescent="0.25"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2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U125" s="91"/>
      <c r="V125" s="91"/>
      <c r="W125" s="91"/>
      <c r="X125" s="91"/>
      <c r="Y125" s="91"/>
      <c r="Z125" s="91"/>
      <c r="AA125" s="91"/>
    </row>
    <row r="126" spans="2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2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2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3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3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3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V179" s="91"/>
      <c r="W179" s="91"/>
      <c r="X179" s="91"/>
      <c r="Y179" s="91"/>
      <c r="Z179" s="91"/>
      <c r="AA179" s="91"/>
    </row>
    <row r="180" spans="3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3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3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3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3:27" s="91" customFormat="1" x14ac:dyDescent="0.25"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</row>
    <row r="185" spans="3:27" x14ac:dyDescent="0.25"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3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3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3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3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3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3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3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C781" s="95"/>
      <c r="D781" s="95"/>
      <c r="E781" s="91"/>
      <c r="F781" s="91"/>
      <c r="G781" s="91"/>
      <c r="H781" s="96"/>
      <c r="I781" s="97"/>
      <c r="J781" s="91"/>
      <c r="K781" s="94"/>
      <c r="L781" s="104"/>
      <c r="M781" s="105"/>
      <c r="N781" s="93"/>
      <c r="O781" s="106"/>
      <c r="P781" s="93"/>
      <c r="Q781" s="93"/>
      <c r="R781" s="93"/>
      <c r="S781" s="110"/>
      <c r="T781" s="107"/>
      <c r="V781" s="91"/>
      <c r="W781" s="91"/>
      <c r="X781" s="91"/>
      <c r="Y781" s="91"/>
      <c r="Z781" s="91"/>
      <c r="AA781" s="91"/>
    </row>
    <row r="782" spans="3:27" x14ac:dyDescent="0.25">
      <c r="C782" s="95"/>
      <c r="D782" s="95"/>
      <c r="E782" s="91"/>
      <c r="F782" s="91"/>
      <c r="G782" s="91"/>
      <c r="H782" s="96"/>
      <c r="I782" s="97"/>
      <c r="J782" s="91"/>
      <c r="K782" s="94"/>
      <c r="L782" s="104"/>
      <c r="M782" s="105"/>
      <c r="N782" s="93"/>
      <c r="O782" s="106"/>
      <c r="P782" s="93"/>
      <c r="Q782" s="93"/>
      <c r="R782" s="93"/>
      <c r="S782" s="110"/>
      <c r="T782" s="107"/>
      <c r="V782" s="91"/>
      <c r="W782" s="91"/>
      <c r="X782" s="91"/>
      <c r="Y782" s="91"/>
      <c r="Z782" s="91"/>
      <c r="AA782" s="91"/>
    </row>
    <row r="783" spans="3:27" x14ac:dyDescent="0.25">
      <c r="C783" s="95"/>
      <c r="D783" s="95"/>
      <c r="E783" s="91"/>
      <c r="F783" s="91"/>
      <c r="G783" s="91"/>
      <c r="H783" s="96"/>
      <c r="I783" s="97"/>
      <c r="J783" s="91"/>
      <c r="K783" s="94"/>
      <c r="L783" s="104"/>
      <c r="M783" s="105"/>
      <c r="N783" s="93"/>
      <c r="O783" s="106"/>
      <c r="P783" s="93"/>
      <c r="Q783" s="93"/>
      <c r="R783" s="93"/>
      <c r="S783" s="110"/>
      <c r="T783" s="107"/>
      <c r="V783" s="91"/>
      <c r="W783" s="91"/>
      <c r="X783" s="91"/>
      <c r="Y783" s="91"/>
      <c r="Z783" s="91"/>
      <c r="AA783" s="91"/>
    </row>
    <row r="784" spans="3:27" x14ac:dyDescent="0.25">
      <c r="C784" s="95"/>
      <c r="D784" s="95"/>
      <c r="E784" s="91"/>
      <c r="F784" s="91"/>
      <c r="G784" s="91"/>
      <c r="H784" s="96"/>
      <c r="I784" s="97"/>
      <c r="J784" s="91"/>
      <c r="K784" s="94"/>
      <c r="L784" s="104"/>
      <c r="M784" s="105"/>
      <c r="N784" s="93"/>
      <c r="O784" s="106"/>
      <c r="P784" s="93"/>
      <c r="Q784" s="93"/>
      <c r="R784" s="93"/>
      <c r="S784" s="110"/>
      <c r="T784" s="107"/>
      <c r="V784" s="91"/>
      <c r="W784" s="91"/>
      <c r="X784" s="91"/>
      <c r="Y784" s="91"/>
      <c r="Z784" s="91"/>
      <c r="AA784" s="91"/>
    </row>
    <row r="785" spans="3:27" x14ac:dyDescent="0.25">
      <c r="C785" s="95"/>
      <c r="D785" s="95"/>
      <c r="E785" s="91"/>
      <c r="F785" s="91"/>
      <c r="G785" s="91"/>
      <c r="H785" s="96"/>
      <c r="I785" s="97"/>
      <c r="J785" s="91"/>
      <c r="K785" s="94"/>
      <c r="L785" s="104"/>
      <c r="M785" s="105"/>
      <c r="N785" s="93"/>
      <c r="O785" s="106"/>
      <c r="P785" s="93"/>
      <c r="Q785" s="93"/>
      <c r="R785" s="93"/>
      <c r="S785" s="110"/>
      <c r="T785" s="107"/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O10" sqref="O10"/>
    </sheetView>
  </sheetViews>
  <sheetFormatPr baseColWidth="10" defaultRowHeight="15" x14ac:dyDescent="0.25"/>
  <cols>
    <col min="1" max="2" width="5.7109375" style="135" customWidth="1"/>
    <col min="3" max="3" width="13" style="137" customWidth="1"/>
    <col min="4" max="4" width="41.42578125" style="135" customWidth="1"/>
    <col min="5" max="5" width="12" style="146" bestFit="1" customWidth="1"/>
    <col min="6" max="6" width="33.85546875" style="135" customWidth="1"/>
    <col min="7" max="7" width="7.28515625" style="135" bestFit="1" customWidth="1"/>
    <col min="8" max="8" width="12" style="135" bestFit="1" customWidth="1"/>
    <col min="9" max="9" width="12" style="135" customWidth="1"/>
    <col min="10" max="11" width="18.28515625" style="146" customWidth="1"/>
    <col min="12" max="12" width="18.85546875" style="146" bestFit="1" customWidth="1"/>
    <col min="13" max="13" width="27.28515625" style="146" bestFit="1" customWidth="1"/>
    <col min="14" max="14" width="24.85546875" style="146" bestFit="1" customWidth="1"/>
    <col min="15" max="15" width="7.85546875" style="146" customWidth="1"/>
    <col min="16" max="16" width="14.28515625" style="146" bestFit="1" customWidth="1"/>
    <col min="17" max="17" width="7.85546875" style="135" bestFit="1" customWidth="1"/>
    <col min="18" max="18" width="8.140625" style="135" bestFit="1" customWidth="1"/>
    <col min="19" max="19" width="11.42578125" style="135"/>
    <col min="20" max="20" width="23.5703125" style="136" bestFit="1" customWidth="1"/>
    <col min="21" max="21" width="12.42578125" style="135" bestFit="1" customWidth="1"/>
    <col min="22" max="22" width="13.5703125" style="135" bestFit="1" customWidth="1"/>
    <col min="23" max="23" width="11.42578125" style="135"/>
    <col min="24" max="24" width="14.5703125" style="135" bestFit="1" customWidth="1"/>
    <col min="25" max="16384" width="11.42578125" style="135"/>
  </cols>
  <sheetData>
    <row r="1" spans="2:23" x14ac:dyDescent="0.25">
      <c r="C1" s="149"/>
    </row>
    <row r="2" spans="2:23" ht="26.25" x14ac:dyDescent="0.25">
      <c r="B2" s="92" t="s">
        <v>1344</v>
      </c>
    </row>
    <row r="3" spans="2:23" x14ac:dyDescent="0.25">
      <c r="C3" s="150"/>
      <c r="W3" s="137"/>
    </row>
    <row r="4" spans="2:23" ht="26.25" x14ac:dyDescent="0.25">
      <c r="C4" s="92" t="s">
        <v>1340</v>
      </c>
    </row>
    <row r="5" spans="2:23" x14ac:dyDescent="0.25">
      <c r="C5" s="152"/>
      <c r="D5" s="142"/>
      <c r="J5" s="147"/>
      <c r="K5" s="147"/>
      <c r="L5" s="147"/>
      <c r="M5" s="147"/>
      <c r="N5" s="147"/>
      <c r="O5" s="147"/>
      <c r="P5" s="147"/>
      <c r="Q5" s="144"/>
      <c r="S5" s="139"/>
    </row>
    <row r="6" spans="2:23" x14ac:dyDescent="0.25">
      <c r="C6" s="153" t="s">
        <v>719</v>
      </c>
      <c r="D6" s="102" t="s">
        <v>1345</v>
      </c>
      <c r="E6" s="154" t="s">
        <v>740</v>
      </c>
      <c r="F6" s="102" t="s">
        <v>723</v>
      </c>
      <c r="G6" s="103" t="s">
        <v>732</v>
      </c>
      <c r="H6" s="103" t="s">
        <v>731</v>
      </c>
      <c r="I6" s="103" t="s">
        <v>1346</v>
      </c>
      <c r="J6" s="109" t="s">
        <v>1347</v>
      </c>
      <c r="K6" s="109" t="s">
        <v>743</v>
      </c>
      <c r="L6" s="103" t="s">
        <v>730</v>
      </c>
      <c r="M6" s="103" t="s">
        <v>1348</v>
      </c>
      <c r="N6" s="103" t="s">
        <v>1349</v>
      </c>
      <c r="O6" s="109" t="s">
        <v>94</v>
      </c>
      <c r="P6" s="103" t="s">
        <v>741</v>
      </c>
      <c r="Q6" s="144"/>
      <c r="R6" s="144"/>
    </row>
    <row r="7" spans="2:23" x14ac:dyDescent="0.25">
      <c r="C7" s="137">
        <v>43538</v>
      </c>
      <c r="D7" s="135" t="s">
        <v>716</v>
      </c>
      <c r="E7" s="146">
        <v>1847.36</v>
      </c>
      <c r="F7" s="141" t="s">
        <v>718</v>
      </c>
      <c r="G7" s="135">
        <f>IF(MONTH(C7)="","",MONTH(C7))</f>
        <v>3</v>
      </c>
      <c r="H7" s="105" t="str">
        <f>IF($G7="","",VLOOKUP($G7,APR.FP!$AJ$8:$AL$19,2,FALSE))</f>
        <v>T1</v>
      </c>
      <c r="I7" s="145">
        <f>IF($G7="","",VLOOKUP($G7,APR.FP!$AJ$8:$AL$19,3,FALSE))</f>
        <v>43555</v>
      </c>
      <c r="J7" s="148">
        <f>IF(C7="",0,DAYS360(C7,I7))</f>
        <v>17</v>
      </c>
      <c r="K7" s="139">
        <f>+E7*J7</f>
        <v>31405.119999999999</v>
      </c>
      <c r="L7" s="93" t="str">
        <f>IF(J7&lt;=30,"Dins Periode Legal","Fora Periode Legal")</f>
        <v>Dins Periode Legal</v>
      </c>
      <c r="M7" s="93" t="str">
        <f>CONCATENATE($H7," - ",L7)</f>
        <v>T1 - Dins Periode Legal</v>
      </c>
      <c r="N7" s="93" t="str">
        <f>CONCATENATE($H7," - Import Total")</f>
        <v>T1 - Import Total</v>
      </c>
      <c r="O7" s="110">
        <f>IF(H7="",0,E7/(VLOOKUP(N7,$T$10:$U$28,2,FALSE))*J7)</f>
        <v>4.7747956218917578</v>
      </c>
      <c r="P7" s="107">
        <f>IF(G7="",0,1)</f>
        <v>1</v>
      </c>
      <c r="Q7" s="139"/>
      <c r="S7" s="139"/>
    </row>
    <row r="8" spans="2:23" x14ac:dyDescent="0.25">
      <c r="C8" s="137">
        <v>43530</v>
      </c>
      <c r="D8" s="135" t="s">
        <v>716</v>
      </c>
      <c r="E8" s="146">
        <v>4729.91</v>
      </c>
      <c r="F8" s="141" t="s">
        <v>717</v>
      </c>
      <c r="G8" s="135">
        <f t="shared" ref="G8" si="0">IF(MONTH(C8)="","",MONTH(C8))</f>
        <v>3</v>
      </c>
      <c r="H8" s="105" t="str">
        <f>IF($G8="","",VLOOKUP($G8,APR.FP!$AJ$8:$AL$19,2,FALSE))</f>
        <v>T1</v>
      </c>
      <c r="I8" s="145">
        <f>IF($G8="","",VLOOKUP($G8,APR.FP!$AJ$8:$AL$19,3,FALSE))</f>
        <v>43555</v>
      </c>
      <c r="J8" s="148">
        <f t="shared" ref="J8" si="1">IF(C8="",0,DAYS360(C8,I8))</f>
        <v>25</v>
      </c>
      <c r="K8" s="139">
        <f>+E8*J8</f>
        <v>118247.75</v>
      </c>
      <c r="L8" s="93" t="str">
        <f t="shared" ref="L8:L9" si="2">IF(J8&lt;=30,"Dins Periode Legal","Fora Periode Legal")</f>
        <v>Dins Periode Legal</v>
      </c>
      <c r="M8" s="93" t="str">
        <f t="shared" ref="M8:M9" si="3">CONCATENATE($H8," - ",L8)</f>
        <v>T1 - Dins Periode Legal</v>
      </c>
      <c r="N8" s="93" t="str">
        <f t="shared" ref="N8:N10" si="4">CONCATENATE($H8," - Import Total")</f>
        <v>T1 - Import Total</v>
      </c>
      <c r="O8" s="110">
        <f t="shared" ref="O8:O9" si="5">IF(H8="",0,E8/(VLOOKUP(N8,$T$10:$U$28,2,FALSE))*J8)</f>
        <v>17.978241732512121</v>
      </c>
      <c r="P8" s="107">
        <f t="shared" ref="P8" si="6">IF(G8="",0,1)</f>
        <v>1</v>
      </c>
      <c r="Q8" s="139"/>
      <c r="T8" s="91" t="s">
        <v>731</v>
      </c>
      <c r="U8" s="98" t="s">
        <v>740</v>
      </c>
      <c r="V8" s="98" t="s">
        <v>94</v>
      </c>
      <c r="W8" s="98" t="s">
        <v>741</v>
      </c>
    </row>
    <row r="9" spans="2:23" x14ac:dyDescent="0.25">
      <c r="C9" s="137">
        <v>43709</v>
      </c>
      <c r="D9" s="135" t="s">
        <v>1360</v>
      </c>
      <c r="E9" s="146">
        <v>4507.25</v>
      </c>
      <c r="F9" s="141" t="s">
        <v>1484</v>
      </c>
      <c r="G9" s="135">
        <f t="shared" ref="G9" si="7">IF(MONTH(C9)="","",MONTH(C9))</f>
        <v>9</v>
      </c>
      <c r="H9" s="105" t="str">
        <f>IF($G9="","",VLOOKUP($G9,APR.FP!$AJ$8:$AL$19,2,FALSE))</f>
        <v>T3</v>
      </c>
      <c r="I9" s="145">
        <f>IF($G9="","",VLOOKUP($G9,APR.FP!$AJ$8:$AL$19,3,FALSE))</f>
        <v>43738</v>
      </c>
      <c r="J9" s="148">
        <f t="shared" ref="J9" si="8">IF(C9="",0,DAYS360(C9,I9))</f>
        <v>29</v>
      </c>
      <c r="K9" s="139">
        <f>+E9*J9</f>
        <v>130710.25</v>
      </c>
      <c r="L9" s="93" t="str">
        <f t="shared" si="2"/>
        <v>Dins Periode Legal</v>
      </c>
      <c r="M9" s="93" t="str">
        <f t="shared" si="3"/>
        <v>T3 - Dins Periode Legal</v>
      </c>
      <c r="N9" s="93" t="str">
        <f t="shared" si="4"/>
        <v>T3 - Import Total</v>
      </c>
      <c r="O9" s="110">
        <f t="shared" si="5"/>
        <v>29</v>
      </c>
      <c r="P9" s="107">
        <f t="shared" ref="P9" si="9">IF(G9="",0,1)</f>
        <v>1</v>
      </c>
      <c r="Q9" s="139"/>
      <c r="T9" s="91"/>
      <c r="U9" s="91"/>
      <c r="V9" s="91"/>
      <c r="W9" s="91"/>
    </row>
    <row r="10" spans="2:23" x14ac:dyDescent="0.25">
      <c r="C10" s="137">
        <v>43817</v>
      </c>
      <c r="D10" s="135" t="s">
        <v>228</v>
      </c>
      <c r="E10" s="146">
        <v>9680</v>
      </c>
      <c r="F10" s="141" t="s">
        <v>1736</v>
      </c>
      <c r="G10" s="135">
        <f t="shared" ref="G10" si="10">IF(MONTH(C10)="","",MONTH(C10))</f>
        <v>12</v>
      </c>
      <c r="H10" s="105" t="str">
        <f>IF($G10="","",VLOOKUP($G10,APR.FP!$AJ$8:$AL$19,2,FALSE))</f>
        <v>T4</v>
      </c>
      <c r="I10" s="145">
        <v>43846</v>
      </c>
      <c r="J10" s="148">
        <f t="shared" ref="J10" si="11">IF(C10="",0,DAYS360(C10,I10))</f>
        <v>28</v>
      </c>
      <c r="K10" s="139">
        <f>+E10*J10</f>
        <v>271040</v>
      </c>
      <c r="L10" s="93" t="str">
        <f t="shared" ref="L10" si="12">IF(J10&lt;=30,"Dins Periode Legal","Fora Periode Legal")</f>
        <v>Dins Periode Legal</v>
      </c>
      <c r="M10" s="93" t="str">
        <f t="shared" ref="M10" si="13">CONCATENATE($H10," - ",L10)</f>
        <v>T4 - Dins Periode Legal</v>
      </c>
      <c r="N10" s="93" t="str">
        <f t="shared" si="4"/>
        <v>T4 - Import Total</v>
      </c>
      <c r="O10" s="110">
        <f t="shared" ref="O10" si="14">IF(H10="",0,E10/(VLOOKUP(N10,$T$10:$U$28,2,FALSE))*J10)</f>
        <v>28</v>
      </c>
      <c r="P10" s="107">
        <f t="shared" ref="P10" si="15">IF(G10="",0,1)</f>
        <v>1</v>
      </c>
      <c r="Q10" s="139"/>
      <c r="T10" s="101" t="s">
        <v>739</v>
      </c>
      <c r="U10" s="106">
        <f>SUMIF($N:$N,$T10,$E:$E)</f>
        <v>6577.2699999999995</v>
      </c>
      <c r="V10" s="106">
        <f>SUMIF(N:N,T10,O:O)</f>
        <v>22.75303735440388</v>
      </c>
      <c r="W10" s="106">
        <f>SUMIF(N:N,T10,P:P)</f>
        <v>2</v>
      </c>
    </row>
    <row r="11" spans="2:23" x14ac:dyDescent="0.25">
      <c r="F11" s="141"/>
      <c r="H11" s="105"/>
      <c r="I11" s="145"/>
      <c r="J11" s="148"/>
      <c r="K11" s="139"/>
      <c r="L11" s="93"/>
      <c r="M11" s="93"/>
      <c r="N11" s="93"/>
      <c r="O11" s="110"/>
      <c r="P11" s="107"/>
      <c r="Q11" s="139"/>
      <c r="T11" s="101" t="s">
        <v>737</v>
      </c>
      <c r="U11" s="106">
        <f>SUMIF($M:$M,$T11,$E:$E)</f>
        <v>6577.2699999999995</v>
      </c>
      <c r="V11" s="106">
        <f>SUMIF(M:M,T11,O:O)</f>
        <v>22.75303735440388</v>
      </c>
      <c r="W11" s="106">
        <f>SUMIF(M:M,T11,P:P)</f>
        <v>2</v>
      </c>
    </row>
    <row r="12" spans="2:23" x14ac:dyDescent="0.25">
      <c r="F12" s="141"/>
      <c r="H12" s="105"/>
      <c r="I12" s="145"/>
      <c r="J12" s="148"/>
      <c r="K12" s="139"/>
      <c r="L12" s="93"/>
      <c r="M12" s="93"/>
      <c r="N12" s="93"/>
      <c r="O12" s="110"/>
      <c r="P12" s="107"/>
      <c r="Q12" s="139"/>
      <c r="T12" s="101" t="s">
        <v>738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F13" s="141"/>
      <c r="H13" s="105"/>
      <c r="I13" s="145"/>
      <c r="J13" s="148"/>
      <c r="K13" s="139"/>
      <c r="L13" s="93"/>
      <c r="M13" s="93"/>
      <c r="N13" s="93"/>
      <c r="O13" s="110"/>
      <c r="P13" s="107"/>
      <c r="Q13" s="139"/>
      <c r="T13" s="101" t="s">
        <v>1488</v>
      </c>
      <c r="U13" s="106">
        <f>SUMIF($N:$N,T10,$K:$K)</f>
        <v>149652.87</v>
      </c>
      <c r="V13" s="106"/>
      <c r="W13" s="106"/>
    </row>
    <row r="14" spans="2:23" x14ac:dyDescent="0.25">
      <c r="F14" s="141"/>
      <c r="H14" s="105"/>
      <c r="I14" s="145"/>
      <c r="J14" s="148"/>
      <c r="K14" s="139"/>
      <c r="L14" s="93"/>
      <c r="M14" s="93"/>
      <c r="N14" s="93"/>
      <c r="O14" s="110"/>
      <c r="P14" s="107"/>
      <c r="Q14" s="139"/>
      <c r="T14" s="91"/>
    </row>
    <row r="15" spans="2:23" x14ac:dyDescent="0.25">
      <c r="F15" s="141"/>
      <c r="H15" s="105"/>
      <c r="I15" s="145"/>
      <c r="J15" s="148"/>
      <c r="K15" s="139"/>
      <c r="L15" s="93"/>
      <c r="M15" s="93"/>
      <c r="N15" s="93"/>
      <c r="O15" s="110"/>
      <c r="P15" s="107"/>
      <c r="Q15" s="139"/>
      <c r="T15" s="101" t="s">
        <v>744</v>
      </c>
      <c r="U15" s="106">
        <f>SUMIF($N:$N,$T15,$E:$E)</f>
        <v>0</v>
      </c>
      <c r="V15" s="106">
        <f>SUMIF(N:N,T15,O:O)</f>
        <v>0</v>
      </c>
      <c r="W15" s="106">
        <f>SUMIF(N:N,T15,P:P)</f>
        <v>0</v>
      </c>
    </row>
    <row r="16" spans="2:23" x14ac:dyDescent="0.25">
      <c r="F16" s="141"/>
      <c r="H16" s="105"/>
      <c r="I16" s="145"/>
      <c r="J16" s="148"/>
      <c r="K16" s="139"/>
      <c r="L16" s="93"/>
      <c r="M16" s="93"/>
      <c r="N16" s="93"/>
      <c r="O16" s="110"/>
      <c r="P16" s="107"/>
      <c r="Q16" s="139"/>
      <c r="T16" s="101" t="s">
        <v>745</v>
      </c>
      <c r="U16" s="106">
        <f>SUMIF($M:$M,$T16,$E:$E)</f>
        <v>0</v>
      </c>
      <c r="V16" s="106">
        <f>SUMIF(M:M,T16,O:O)</f>
        <v>0</v>
      </c>
      <c r="W16" s="106">
        <f>SUMIF(M:M,T16,P:P)</f>
        <v>0</v>
      </c>
    </row>
    <row r="17" spans="6:23" x14ac:dyDescent="0.25">
      <c r="F17" s="141"/>
      <c r="H17" s="105"/>
      <c r="I17" s="145"/>
      <c r="J17" s="148"/>
      <c r="K17" s="139"/>
      <c r="L17" s="93"/>
      <c r="M17" s="93"/>
      <c r="N17" s="93"/>
      <c r="O17" s="110"/>
      <c r="P17" s="107"/>
      <c r="Q17" s="139"/>
      <c r="T17" s="101" t="s">
        <v>746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1"/>
      <c r="H18" s="105"/>
      <c r="I18" s="145"/>
      <c r="J18" s="148"/>
      <c r="K18" s="139"/>
      <c r="L18" s="93"/>
      <c r="M18" s="93"/>
      <c r="N18" s="93"/>
      <c r="O18" s="110"/>
      <c r="P18" s="107"/>
      <c r="Q18" s="139"/>
      <c r="T18" s="101" t="s">
        <v>1489</v>
      </c>
      <c r="U18" s="106">
        <f>SUMIF($N:$N,T15,$K:$K)</f>
        <v>0</v>
      </c>
      <c r="V18" s="91"/>
      <c r="W18" s="91"/>
    </row>
    <row r="19" spans="6:23" x14ac:dyDescent="0.25">
      <c r="F19" s="141"/>
      <c r="H19" s="105"/>
      <c r="I19" s="145"/>
      <c r="J19" s="148"/>
      <c r="K19" s="139"/>
      <c r="L19" s="93"/>
      <c r="M19" s="93"/>
      <c r="N19" s="93"/>
      <c r="O19" s="110"/>
      <c r="P19" s="107"/>
      <c r="Q19" s="139"/>
      <c r="T19" s="91"/>
    </row>
    <row r="20" spans="6:23" x14ac:dyDescent="0.25">
      <c r="F20" s="141"/>
      <c r="H20" s="105"/>
      <c r="I20" s="145"/>
      <c r="J20" s="148"/>
      <c r="K20" s="139"/>
      <c r="L20" s="93"/>
      <c r="M20" s="93"/>
      <c r="N20" s="93"/>
      <c r="O20" s="110"/>
      <c r="P20" s="107"/>
      <c r="Q20" s="139"/>
      <c r="T20" s="101" t="s">
        <v>747</v>
      </c>
      <c r="U20" s="106">
        <f>SUMIF($N:$N,$T20,$E:$E)</f>
        <v>4507.25</v>
      </c>
      <c r="V20" s="106">
        <f>SUMIF(N:N,T20,O:O)</f>
        <v>29</v>
      </c>
      <c r="W20" s="106">
        <f>SUMIF(N:N,T20,P:P)</f>
        <v>1</v>
      </c>
    </row>
    <row r="21" spans="6:23" x14ac:dyDescent="0.25">
      <c r="F21" s="141"/>
      <c r="H21" s="105"/>
      <c r="I21" s="145"/>
      <c r="J21" s="148"/>
      <c r="K21" s="139"/>
      <c r="L21" s="93"/>
      <c r="M21" s="93"/>
      <c r="N21" s="93"/>
      <c r="O21" s="110"/>
      <c r="P21" s="107"/>
      <c r="Q21" s="139"/>
      <c r="T21" s="101" t="s">
        <v>748</v>
      </c>
      <c r="U21" s="106">
        <f>SUMIF($M:$M,$T21,$E:$E)</f>
        <v>4507.25</v>
      </c>
      <c r="V21" s="106">
        <f>SUMIF(M:M,T21,O:O)</f>
        <v>29</v>
      </c>
      <c r="W21" s="106">
        <f>SUMIF(M:M,T21,P:P)</f>
        <v>1</v>
      </c>
    </row>
    <row r="22" spans="6:23" x14ac:dyDescent="0.25">
      <c r="F22" s="141"/>
      <c r="H22" s="105"/>
      <c r="I22" s="145"/>
      <c r="J22" s="148"/>
      <c r="K22" s="139"/>
      <c r="L22" s="93"/>
      <c r="M22" s="93"/>
      <c r="N22" s="93"/>
      <c r="O22" s="110"/>
      <c r="P22" s="107"/>
      <c r="Q22" s="139"/>
      <c r="T22" s="101" t="s">
        <v>749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6:23" x14ac:dyDescent="0.25">
      <c r="F23" s="141"/>
      <c r="H23" s="105"/>
      <c r="I23" s="145"/>
      <c r="J23" s="148"/>
      <c r="K23" s="139"/>
      <c r="L23" s="93"/>
      <c r="M23" s="93"/>
      <c r="N23" s="93"/>
      <c r="O23" s="110"/>
      <c r="P23" s="107"/>
      <c r="Q23" s="139"/>
      <c r="T23" s="101" t="s">
        <v>1490</v>
      </c>
      <c r="U23" s="106">
        <f>SUMIF($N:$N,T20,$K:$K)</f>
        <v>130710.25</v>
      </c>
      <c r="V23" s="91"/>
      <c r="W23" s="91"/>
    </row>
    <row r="24" spans="6:23" x14ac:dyDescent="0.25">
      <c r="F24" s="141"/>
      <c r="H24" s="105"/>
      <c r="I24" s="145"/>
      <c r="J24" s="148"/>
      <c r="K24" s="139"/>
      <c r="L24" s="93"/>
      <c r="M24" s="93"/>
      <c r="N24" s="93"/>
      <c r="O24" s="110"/>
      <c r="P24" s="107"/>
      <c r="Q24" s="139"/>
      <c r="T24" s="91"/>
    </row>
    <row r="25" spans="6:23" x14ac:dyDescent="0.25">
      <c r="F25" s="141"/>
      <c r="H25" s="105"/>
      <c r="I25" s="145"/>
      <c r="J25" s="148"/>
      <c r="K25" s="139"/>
      <c r="L25" s="93"/>
      <c r="M25" s="93"/>
      <c r="N25" s="93"/>
      <c r="O25" s="110"/>
      <c r="P25" s="107"/>
      <c r="Q25" s="139"/>
      <c r="T25" s="101" t="s">
        <v>750</v>
      </c>
      <c r="U25" s="106">
        <f>SUMIF($N:$N,$T25,$E:$E)</f>
        <v>9680</v>
      </c>
      <c r="V25" s="106">
        <f>SUMIF(N:N,T25,O:O)</f>
        <v>28</v>
      </c>
      <c r="W25" s="106">
        <f>SUMIF(N:N,T25,P:P)</f>
        <v>1</v>
      </c>
    </row>
    <row r="26" spans="6:23" x14ac:dyDescent="0.25">
      <c r="F26" s="141"/>
      <c r="H26" s="105"/>
      <c r="I26" s="145"/>
      <c r="J26" s="148"/>
      <c r="K26" s="139"/>
      <c r="L26" s="93"/>
      <c r="M26" s="93"/>
      <c r="N26" s="93"/>
      <c r="O26" s="110"/>
      <c r="P26" s="107"/>
      <c r="Q26" s="139"/>
      <c r="T26" s="101" t="s">
        <v>751</v>
      </c>
      <c r="U26" s="106">
        <f>SUMIF($M:$M,$T26,$E:$E)</f>
        <v>9680</v>
      </c>
      <c r="V26" s="106">
        <f>SUMIF(M:M,T26,O:O)</f>
        <v>28</v>
      </c>
      <c r="W26" s="106">
        <f>SUMIF(M:M,T26,P:P)</f>
        <v>1</v>
      </c>
    </row>
    <row r="27" spans="6:23" x14ac:dyDescent="0.25">
      <c r="F27" s="141"/>
      <c r="H27" s="105"/>
      <c r="I27" s="145"/>
      <c r="J27" s="148"/>
      <c r="K27" s="139"/>
      <c r="L27" s="93"/>
      <c r="M27" s="93"/>
      <c r="N27" s="93"/>
      <c r="O27" s="110"/>
      <c r="P27" s="107"/>
      <c r="Q27" s="139"/>
      <c r="T27" s="101" t="s">
        <v>752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1"/>
      <c r="H28" s="105"/>
      <c r="I28" s="145"/>
      <c r="J28" s="148"/>
      <c r="K28" s="139"/>
      <c r="L28" s="93"/>
      <c r="M28" s="93"/>
      <c r="N28" s="93"/>
      <c r="O28" s="110"/>
      <c r="P28" s="107"/>
      <c r="Q28" s="139"/>
      <c r="T28" s="101" t="s">
        <v>1491</v>
      </c>
      <c r="U28" s="106">
        <f>SUMIF($N:$N,T25,$K:$K)</f>
        <v>271040</v>
      </c>
      <c r="V28" s="138"/>
      <c r="W28" s="140"/>
    </row>
    <row r="29" spans="6:23" x14ac:dyDescent="0.25">
      <c r="F29" s="141"/>
      <c r="H29" s="105"/>
      <c r="I29" s="145"/>
      <c r="J29" s="148"/>
      <c r="K29" s="139"/>
      <c r="L29" s="93"/>
      <c r="M29" s="93"/>
      <c r="N29" s="93"/>
      <c r="O29" s="110"/>
      <c r="P29" s="107"/>
      <c r="Q29" s="139"/>
      <c r="U29" s="138"/>
      <c r="V29" s="138"/>
      <c r="W29" s="140"/>
    </row>
    <row r="30" spans="6:23" x14ac:dyDescent="0.25">
      <c r="F30" s="141"/>
      <c r="H30" s="105"/>
      <c r="I30" s="145"/>
      <c r="J30" s="148"/>
      <c r="K30" s="139"/>
      <c r="L30" s="93"/>
      <c r="M30" s="93"/>
      <c r="N30" s="93"/>
      <c r="O30" s="110"/>
      <c r="P30" s="107"/>
      <c r="Q30" s="139"/>
      <c r="U30" s="138"/>
      <c r="V30" s="138"/>
      <c r="W30" s="140"/>
    </row>
    <row r="31" spans="6:23" x14ac:dyDescent="0.25">
      <c r="F31" s="141"/>
      <c r="H31" s="105"/>
      <c r="I31" s="145"/>
      <c r="J31" s="148"/>
      <c r="K31" s="139"/>
      <c r="L31" s="93"/>
      <c r="M31" s="93"/>
      <c r="N31" s="93"/>
      <c r="O31" s="110"/>
      <c r="P31" s="107"/>
      <c r="Q31" s="139"/>
      <c r="U31" s="138"/>
      <c r="V31" s="138"/>
      <c r="W31" s="140"/>
    </row>
    <row r="32" spans="6:23" x14ac:dyDescent="0.25">
      <c r="H32" s="105"/>
      <c r="I32" s="145"/>
      <c r="J32" s="148"/>
      <c r="K32" s="139"/>
      <c r="L32" s="93"/>
      <c r="M32" s="93"/>
      <c r="N32" s="93"/>
      <c r="O32" s="110"/>
      <c r="P32" s="107"/>
      <c r="Q32" s="139"/>
      <c r="U32" s="138"/>
      <c r="V32" s="138"/>
      <c r="W32" s="140"/>
    </row>
    <row r="33" spans="6:23" x14ac:dyDescent="0.25">
      <c r="F33" s="141"/>
      <c r="H33" s="105"/>
      <c r="I33" s="145"/>
      <c r="J33" s="148"/>
      <c r="K33" s="139"/>
      <c r="L33" s="93"/>
      <c r="M33" s="93"/>
      <c r="N33" s="93"/>
      <c r="O33" s="110"/>
      <c r="P33" s="107"/>
      <c r="Q33" s="139"/>
      <c r="U33" s="138"/>
      <c r="V33" s="138"/>
      <c r="W33" s="140"/>
    </row>
    <row r="34" spans="6:23" x14ac:dyDescent="0.25">
      <c r="H34" s="105"/>
      <c r="I34" s="145"/>
      <c r="J34" s="148"/>
      <c r="K34" s="139"/>
      <c r="L34" s="93"/>
      <c r="M34" s="93"/>
      <c r="N34" s="93"/>
      <c r="O34" s="110"/>
      <c r="P34" s="107"/>
      <c r="Q34" s="139"/>
      <c r="U34" s="138"/>
      <c r="V34" s="138"/>
      <c r="W34" s="140"/>
    </row>
    <row r="35" spans="6:23" x14ac:dyDescent="0.25">
      <c r="F35" s="141"/>
      <c r="H35" s="105"/>
      <c r="I35" s="145"/>
      <c r="J35" s="148"/>
      <c r="K35" s="139"/>
      <c r="L35" s="93"/>
      <c r="M35" s="93"/>
      <c r="N35" s="93"/>
      <c r="O35" s="110"/>
      <c r="P35" s="107"/>
      <c r="Q35" s="139"/>
      <c r="U35" s="138"/>
      <c r="V35" s="138"/>
      <c r="W35" s="140"/>
    </row>
    <row r="36" spans="6:23" x14ac:dyDescent="0.25">
      <c r="F36" s="141"/>
      <c r="H36" s="105"/>
      <c r="I36" s="145"/>
      <c r="J36" s="148"/>
      <c r="K36" s="139"/>
      <c r="L36" s="93"/>
      <c r="M36" s="93"/>
      <c r="N36" s="93"/>
      <c r="O36" s="110"/>
      <c r="P36" s="107"/>
      <c r="Q36" s="139"/>
      <c r="U36" s="138"/>
      <c r="V36" s="138"/>
      <c r="W36" s="140"/>
    </row>
    <row r="37" spans="6:23" x14ac:dyDescent="0.25">
      <c r="F37" s="141"/>
      <c r="H37" s="105"/>
      <c r="I37" s="145"/>
      <c r="J37" s="148"/>
      <c r="K37" s="139"/>
      <c r="L37" s="93"/>
      <c r="M37" s="93"/>
      <c r="N37" s="93"/>
      <c r="O37" s="110"/>
      <c r="P37" s="107"/>
      <c r="Q37" s="139"/>
      <c r="U37" s="138"/>
      <c r="V37" s="138"/>
      <c r="W37" s="140"/>
    </row>
    <row r="38" spans="6:23" x14ac:dyDescent="0.25">
      <c r="F38" s="141"/>
      <c r="H38" s="105"/>
      <c r="I38" s="145"/>
      <c r="J38" s="148"/>
      <c r="K38" s="139"/>
      <c r="L38" s="93"/>
      <c r="M38" s="93"/>
      <c r="N38" s="93"/>
      <c r="O38" s="110"/>
      <c r="P38" s="107"/>
      <c r="Q38" s="139"/>
      <c r="U38" s="138"/>
      <c r="V38" s="138"/>
      <c r="W38" s="140"/>
    </row>
    <row r="39" spans="6:23" x14ac:dyDescent="0.25">
      <c r="F39" s="141"/>
      <c r="H39" s="105"/>
      <c r="I39" s="145"/>
      <c r="J39" s="148"/>
      <c r="K39" s="139"/>
      <c r="L39" s="93"/>
      <c r="M39" s="93"/>
      <c r="N39" s="93"/>
      <c r="O39" s="110"/>
      <c r="P39" s="107"/>
      <c r="Q39" s="139"/>
      <c r="U39" s="138"/>
      <c r="V39" s="138"/>
      <c r="W39" s="140"/>
    </row>
    <row r="40" spans="6:23" x14ac:dyDescent="0.25">
      <c r="F40" s="141"/>
      <c r="H40" s="105"/>
      <c r="I40" s="145"/>
      <c r="J40" s="148"/>
      <c r="K40" s="139"/>
      <c r="L40" s="93"/>
      <c r="M40" s="93"/>
      <c r="N40" s="93"/>
      <c r="O40" s="110"/>
      <c r="P40" s="107"/>
      <c r="Q40" s="139"/>
      <c r="U40" s="138"/>
      <c r="V40" s="138"/>
      <c r="W40" s="140"/>
    </row>
    <row r="41" spans="6:23" x14ac:dyDescent="0.25">
      <c r="F41" s="141"/>
      <c r="H41" s="105"/>
      <c r="I41" s="145"/>
      <c r="J41" s="148"/>
      <c r="K41" s="139"/>
      <c r="L41" s="93"/>
      <c r="M41" s="93"/>
      <c r="N41" s="93"/>
      <c r="O41" s="110"/>
      <c r="P41" s="107"/>
      <c r="Q41" s="139"/>
      <c r="U41" s="138"/>
      <c r="V41" s="138"/>
      <c r="W41" s="140"/>
    </row>
    <row r="42" spans="6:23" x14ac:dyDescent="0.25">
      <c r="F42" s="141"/>
      <c r="H42" s="105"/>
      <c r="I42" s="145"/>
      <c r="J42" s="148"/>
      <c r="K42" s="139"/>
      <c r="L42" s="93"/>
      <c r="M42" s="93"/>
      <c r="N42" s="93"/>
      <c r="O42" s="110"/>
      <c r="P42" s="107"/>
      <c r="Q42" s="139"/>
      <c r="U42" s="138"/>
      <c r="V42" s="138"/>
      <c r="W42" s="140"/>
    </row>
    <row r="43" spans="6:23" x14ac:dyDescent="0.25">
      <c r="F43" s="141"/>
      <c r="H43" s="105"/>
      <c r="I43" s="145"/>
      <c r="J43" s="148"/>
      <c r="K43" s="139"/>
      <c r="L43" s="93"/>
      <c r="M43" s="93"/>
      <c r="N43" s="93"/>
      <c r="O43" s="110"/>
      <c r="P43" s="107"/>
      <c r="Q43" s="139"/>
      <c r="U43" s="138"/>
      <c r="V43" s="138"/>
      <c r="W43" s="140"/>
    </row>
    <row r="44" spans="6:23" x14ac:dyDescent="0.25">
      <c r="F44" s="141"/>
      <c r="H44" s="105"/>
      <c r="I44" s="145"/>
      <c r="J44" s="148"/>
      <c r="K44" s="139"/>
      <c r="L44" s="93"/>
      <c r="M44" s="93"/>
      <c r="N44" s="93"/>
      <c r="O44" s="110"/>
      <c r="P44" s="107"/>
      <c r="Q44" s="139"/>
      <c r="U44" s="138"/>
      <c r="V44" s="138"/>
      <c r="W44" s="140"/>
    </row>
    <row r="45" spans="6:23" x14ac:dyDescent="0.25">
      <c r="F45" s="141"/>
      <c r="H45" s="105"/>
      <c r="I45" s="145"/>
      <c r="J45" s="148"/>
      <c r="K45" s="139"/>
      <c r="L45" s="93"/>
      <c r="M45" s="93"/>
      <c r="N45" s="93"/>
      <c r="O45" s="110"/>
      <c r="P45" s="107"/>
      <c r="Q45" s="139"/>
      <c r="U45" s="138"/>
      <c r="V45" s="138"/>
      <c r="W45" s="140"/>
    </row>
    <row r="46" spans="6:23" x14ac:dyDescent="0.25">
      <c r="F46" s="141"/>
      <c r="H46" s="105"/>
      <c r="I46" s="145"/>
      <c r="J46" s="148"/>
      <c r="K46" s="139"/>
      <c r="L46" s="93"/>
      <c r="M46" s="93"/>
      <c r="N46" s="93"/>
      <c r="O46" s="110"/>
      <c r="P46" s="107"/>
      <c r="Q46" s="139"/>
      <c r="U46" s="138"/>
      <c r="V46" s="138"/>
      <c r="W46" s="140"/>
    </row>
    <row r="47" spans="6:23" x14ac:dyDescent="0.25">
      <c r="F47" s="141"/>
      <c r="H47" s="105"/>
      <c r="I47" s="145"/>
      <c r="J47" s="148"/>
      <c r="K47" s="139"/>
      <c r="L47" s="93"/>
      <c r="M47" s="93"/>
      <c r="N47" s="93"/>
      <c r="O47" s="110"/>
      <c r="P47" s="107"/>
      <c r="Q47" s="139"/>
      <c r="V47" s="138"/>
      <c r="W47" s="140"/>
    </row>
    <row r="48" spans="6:23" x14ac:dyDescent="0.25">
      <c r="F48" s="141"/>
      <c r="H48" s="105"/>
      <c r="I48" s="145"/>
      <c r="J48" s="148"/>
      <c r="K48" s="139"/>
      <c r="L48" s="93"/>
      <c r="M48" s="93"/>
      <c r="N48" s="93"/>
      <c r="O48" s="110"/>
      <c r="P48" s="107"/>
      <c r="Q48" s="139"/>
      <c r="V48" s="138"/>
      <c r="W48" s="140"/>
    </row>
    <row r="49" spans="6:23" x14ac:dyDescent="0.25">
      <c r="F49" s="141"/>
      <c r="H49" s="105"/>
      <c r="I49" s="145"/>
      <c r="J49" s="148"/>
      <c r="K49" s="139"/>
      <c r="L49" s="93"/>
      <c r="M49" s="93"/>
      <c r="N49" s="93"/>
      <c r="O49" s="110"/>
      <c r="P49" s="107"/>
      <c r="Q49" s="139"/>
      <c r="V49" s="138"/>
      <c r="W49" s="140"/>
    </row>
    <row r="50" spans="6:23" x14ac:dyDescent="0.25">
      <c r="F50" s="141"/>
      <c r="H50" s="105"/>
      <c r="I50" s="145"/>
      <c r="J50" s="148"/>
      <c r="K50" s="139"/>
      <c r="L50" s="93"/>
      <c r="M50" s="93"/>
      <c r="N50" s="93"/>
      <c r="O50" s="110"/>
      <c r="P50" s="107"/>
      <c r="Q50" s="139"/>
      <c r="V50" s="138"/>
      <c r="W50" s="140"/>
    </row>
    <row r="51" spans="6:23" x14ac:dyDescent="0.25">
      <c r="F51" s="141"/>
      <c r="H51" s="105"/>
      <c r="I51" s="145"/>
      <c r="J51" s="148"/>
      <c r="K51" s="139"/>
      <c r="L51" s="93"/>
      <c r="M51" s="93"/>
      <c r="N51" s="93"/>
      <c r="O51" s="110"/>
      <c r="P51" s="107"/>
      <c r="Q51" s="139"/>
      <c r="V51" s="138"/>
      <c r="W51" s="140"/>
    </row>
    <row r="52" spans="6:23" x14ac:dyDescent="0.25">
      <c r="F52" s="141"/>
      <c r="H52" s="105"/>
      <c r="I52" s="145"/>
      <c r="J52" s="148"/>
      <c r="K52" s="139"/>
      <c r="L52" s="93"/>
      <c r="M52" s="93"/>
      <c r="N52" s="93"/>
      <c r="O52" s="110"/>
      <c r="P52" s="107"/>
      <c r="Q52" s="139"/>
      <c r="V52" s="138"/>
      <c r="W52" s="140"/>
    </row>
    <row r="53" spans="6:23" x14ac:dyDescent="0.25">
      <c r="F53" s="141"/>
      <c r="H53" s="105"/>
      <c r="I53" s="145"/>
      <c r="J53" s="148"/>
      <c r="K53" s="139"/>
      <c r="L53" s="93"/>
      <c r="M53" s="93"/>
      <c r="N53" s="93"/>
      <c r="O53" s="110"/>
      <c r="P53" s="107"/>
      <c r="Q53" s="139"/>
      <c r="V53" s="138"/>
      <c r="W53" s="140"/>
    </row>
    <row r="54" spans="6:23" x14ac:dyDescent="0.25">
      <c r="F54" s="141"/>
      <c r="H54" s="105"/>
      <c r="I54" s="145"/>
      <c r="J54" s="148"/>
      <c r="K54" s="139"/>
      <c r="L54" s="93"/>
      <c r="M54" s="93"/>
      <c r="N54" s="93"/>
      <c r="O54" s="110"/>
      <c r="P54" s="107"/>
      <c r="Q54" s="139"/>
      <c r="V54" s="138"/>
      <c r="W54" s="140"/>
    </row>
    <row r="55" spans="6:23" x14ac:dyDescent="0.25">
      <c r="F55" s="141"/>
      <c r="H55" s="105"/>
      <c r="I55" s="145"/>
      <c r="J55" s="148"/>
      <c r="K55" s="139"/>
      <c r="L55" s="93"/>
      <c r="M55" s="93"/>
      <c r="N55" s="93"/>
      <c r="O55" s="110"/>
      <c r="P55" s="107"/>
      <c r="Q55" s="139"/>
      <c r="V55" s="138"/>
      <c r="W55" s="140"/>
    </row>
    <row r="56" spans="6:23" x14ac:dyDescent="0.25">
      <c r="F56" s="141"/>
      <c r="H56" s="105"/>
      <c r="I56" s="145"/>
      <c r="J56" s="148"/>
      <c r="K56" s="139"/>
      <c r="L56" s="93"/>
      <c r="M56" s="93"/>
      <c r="N56" s="93"/>
      <c r="O56" s="110"/>
      <c r="P56" s="107"/>
      <c r="Q56" s="139"/>
      <c r="V56" s="138"/>
      <c r="W56" s="140"/>
    </row>
    <row r="57" spans="6:23" x14ac:dyDescent="0.25">
      <c r="F57" s="141"/>
      <c r="H57" s="105"/>
      <c r="I57" s="145"/>
      <c r="J57" s="148"/>
      <c r="K57" s="139"/>
      <c r="L57" s="93"/>
      <c r="M57" s="93"/>
      <c r="N57" s="93"/>
      <c r="O57" s="110"/>
      <c r="P57" s="107"/>
      <c r="Q57" s="139"/>
      <c r="V57" s="138"/>
      <c r="W57" s="140"/>
    </row>
    <row r="58" spans="6:23" x14ac:dyDescent="0.25">
      <c r="F58" s="141"/>
      <c r="H58" s="105"/>
      <c r="I58" s="145"/>
      <c r="J58" s="148"/>
      <c r="K58" s="139"/>
      <c r="L58" s="93"/>
      <c r="M58" s="93"/>
      <c r="N58" s="93"/>
      <c r="O58" s="110"/>
      <c r="P58" s="107"/>
      <c r="Q58" s="139"/>
      <c r="R58" s="139"/>
      <c r="V58" s="138"/>
      <c r="W58" s="140"/>
    </row>
    <row r="59" spans="6:23" x14ac:dyDescent="0.25">
      <c r="F59" s="141"/>
      <c r="H59" s="105"/>
      <c r="I59" s="145"/>
      <c r="J59" s="148"/>
      <c r="K59" s="139"/>
      <c r="L59" s="93"/>
      <c r="M59" s="93"/>
      <c r="N59" s="93"/>
      <c r="O59" s="110"/>
      <c r="P59" s="107"/>
      <c r="Q59" s="139"/>
      <c r="R59" s="139"/>
      <c r="V59" s="138"/>
      <c r="W59" s="140"/>
    </row>
    <row r="60" spans="6:23" x14ac:dyDescent="0.25">
      <c r="F60" s="141"/>
      <c r="H60" s="105"/>
      <c r="I60" s="145"/>
      <c r="J60" s="148"/>
      <c r="K60" s="139"/>
      <c r="L60" s="93"/>
      <c r="M60" s="93"/>
      <c r="N60" s="93"/>
      <c r="O60" s="110"/>
      <c r="P60" s="107"/>
      <c r="Q60" s="139"/>
      <c r="R60" s="139"/>
      <c r="V60" s="138"/>
      <c r="W60" s="140"/>
    </row>
    <row r="61" spans="6:23" x14ac:dyDescent="0.25">
      <c r="F61" s="141"/>
      <c r="H61" s="105"/>
      <c r="I61" s="145"/>
      <c r="J61" s="148"/>
      <c r="K61" s="139"/>
      <c r="L61" s="93"/>
      <c r="M61" s="93"/>
      <c r="N61" s="93"/>
      <c r="O61" s="110"/>
      <c r="P61" s="107"/>
      <c r="Q61" s="139"/>
      <c r="R61" s="139"/>
      <c r="V61" s="138"/>
      <c r="W61" s="140"/>
    </row>
    <row r="62" spans="6:23" x14ac:dyDescent="0.25">
      <c r="H62" s="105"/>
      <c r="I62" s="145"/>
      <c r="J62" s="148"/>
      <c r="K62" s="139"/>
      <c r="L62" s="93"/>
      <c r="M62" s="93"/>
      <c r="N62" s="93"/>
      <c r="O62" s="110"/>
      <c r="P62" s="107"/>
      <c r="Q62" s="139"/>
      <c r="R62" s="139"/>
      <c r="V62" s="138"/>
      <c r="W62" s="140"/>
    </row>
    <row r="63" spans="6:23" x14ac:dyDescent="0.25">
      <c r="H63" s="105"/>
      <c r="I63" s="145"/>
      <c r="J63" s="148"/>
      <c r="K63" s="139"/>
      <c r="L63" s="93"/>
      <c r="M63" s="93"/>
      <c r="N63" s="93"/>
      <c r="O63" s="110"/>
      <c r="P63" s="107"/>
      <c r="Q63" s="139"/>
      <c r="R63" s="139"/>
      <c r="V63" s="138"/>
      <c r="W63" s="140"/>
    </row>
    <row r="64" spans="6:23" x14ac:dyDescent="0.25">
      <c r="F64" s="141"/>
      <c r="H64" s="105"/>
      <c r="I64" s="145"/>
      <c r="J64" s="148"/>
      <c r="K64" s="139"/>
      <c r="L64" s="93"/>
      <c r="M64" s="93"/>
      <c r="N64" s="93"/>
      <c r="O64" s="110"/>
      <c r="P64" s="107"/>
      <c r="V64" s="138"/>
      <c r="W64" s="140"/>
    </row>
    <row r="65" spans="6:23" x14ac:dyDescent="0.25">
      <c r="H65" s="105"/>
      <c r="I65" s="145"/>
      <c r="J65" s="148"/>
      <c r="K65" s="139"/>
      <c r="L65" s="93"/>
      <c r="M65" s="93"/>
      <c r="N65" s="93"/>
      <c r="O65" s="110"/>
      <c r="P65" s="107"/>
      <c r="V65" s="138"/>
      <c r="W65" s="140"/>
    </row>
    <row r="66" spans="6:23" x14ac:dyDescent="0.25">
      <c r="F66" s="141"/>
      <c r="H66" s="105"/>
      <c r="I66" s="145"/>
      <c r="J66" s="148"/>
      <c r="K66" s="139"/>
      <c r="L66" s="93"/>
      <c r="M66" s="93"/>
      <c r="N66" s="93"/>
      <c r="O66" s="110"/>
      <c r="P66" s="107"/>
      <c r="V66" s="138"/>
      <c r="W66" s="140"/>
    </row>
    <row r="67" spans="6:23" x14ac:dyDescent="0.25">
      <c r="H67" s="105"/>
      <c r="I67" s="145"/>
      <c r="J67" s="148"/>
      <c r="K67" s="139"/>
      <c r="L67" s="93"/>
      <c r="M67" s="93"/>
      <c r="N67" s="93"/>
      <c r="O67" s="110"/>
      <c r="P67" s="107"/>
      <c r="V67" s="138"/>
      <c r="W67" s="140"/>
    </row>
    <row r="68" spans="6:23" x14ac:dyDescent="0.25">
      <c r="H68" s="105"/>
      <c r="I68" s="145"/>
      <c r="J68" s="148"/>
      <c r="K68" s="139"/>
      <c r="L68" s="93"/>
      <c r="M68" s="93"/>
      <c r="N68" s="93"/>
      <c r="O68" s="110"/>
      <c r="P68" s="107"/>
      <c r="V68" s="138"/>
      <c r="W68" s="140"/>
    </row>
    <row r="69" spans="6:23" x14ac:dyDescent="0.25">
      <c r="H69" s="105"/>
      <c r="I69" s="145"/>
      <c r="J69" s="148"/>
      <c r="K69" s="139"/>
      <c r="L69" s="93"/>
      <c r="M69" s="93"/>
      <c r="N69" s="93"/>
      <c r="O69" s="110"/>
      <c r="P69" s="107"/>
      <c r="V69" s="138"/>
      <c r="W69" s="140"/>
    </row>
    <row r="70" spans="6:23" x14ac:dyDescent="0.25">
      <c r="H70" s="105"/>
      <c r="I70" s="145"/>
      <c r="J70" s="148"/>
      <c r="K70" s="139"/>
      <c r="L70" s="93"/>
      <c r="M70" s="93"/>
      <c r="N70" s="93"/>
      <c r="O70" s="110"/>
      <c r="P70" s="107"/>
      <c r="V70" s="138"/>
      <c r="W70" s="140"/>
    </row>
    <row r="71" spans="6:23" x14ac:dyDescent="0.25">
      <c r="H71" s="105"/>
      <c r="I71" s="145"/>
      <c r="J71" s="148"/>
      <c r="K71" s="139"/>
      <c r="L71" s="93"/>
      <c r="M71" s="93"/>
      <c r="N71" s="93"/>
      <c r="O71" s="110"/>
      <c r="P71" s="107"/>
      <c r="V71" s="138"/>
      <c r="W71" s="140"/>
    </row>
    <row r="72" spans="6:23" x14ac:dyDescent="0.25">
      <c r="H72" s="105"/>
      <c r="I72" s="145"/>
      <c r="J72" s="148"/>
      <c r="K72" s="139"/>
      <c r="L72" s="93"/>
      <c r="M72" s="93"/>
      <c r="N72" s="93"/>
      <c r="O72" s="110"/>
      <c r="P72" s="107"/>
      <c r="V72" s="138"/>
      <c r="W72" s="140"/>
    </row>
    <row r="73" spans="6:23" x14ac:dyDescent="0.25">
      <c r="H73" s="105"/>
      <c r="I73" s="145"/>
      <c r="J73" s="148"/>
      <c r="K73" s="139"/>
      <c r="L73" s="93"/>
      <c r="M73" s="93"/>
      <c r="N73" s="93"/>
      <c r="O73" s="110"/>
      <c r="P73" s="107"/>
      <c r="V73" s="138"/>
      <c r="W73" s="140"/>
    </row>
    <row r="74" spans="6:23" x14ac:dyDescent="0.25">
      <c r="H74" s="105"/>
      <c r="I74" s="145"/>
      <c r="J74" s="148"/>
      <c r="K74" s="139"/>
      <c r="L74" s="93"/>
      <c r="M74" s="93"/>
      <c r="N74" s="93"/>
      <c r="O74" s="110"/>
      <c r="P74" s="107"/>
      <c r="V74" s="138"/>
      <c r="W74" s="140"/>
    </row>
    <row r="75" spans="6:23" x14ac:dyDescent="0.25">
      <c r="H75" s="105"/>
      <c r="I75" s="145"/>
      <c r="J75" s="148"/>
      <c r="K75" s="139"/>
      <c r="L75" s="93"/>
      <c r="M75" s="93"/>
      <c r="N75" s="93"/>
      <c r="O75" s="110"/>
      <c r="P75" s="107"/>
      <c r="V75" s="138"/>
      <c r="W75" s="140"/>
    </row>
    <row r="76" spans="6:23" x14ac:dyDescent="0.25">
      <c r="H76" s="105"/>
      <c r="I76" s="145"/>
      <c r="J76" s="148"/>
      <c r="K76" s="139"/>
      <c r="L76" s="93"/>
      <c r="M76" s="93"/>
      <c r="N76" s="93"/>
      <c r="O76" s="110"/>
      <c r="P76" s="107"/>
    </row>
    <row r="77" spans="6:23" x14ac:dyDescent="0.25">
      <c r="H77" s="105"/>
      <c r="I77" s="145"/>
      <c r="J77" s="148"/>
      <c r="K77" s="139"/>
      <c r="L77" s="93"/>
      <c r="M77" s="93"/>
      <c r="N77" s="93"/>
      <c r="O77" s="110"/>
      <c r="P77" s="107"/>
      <c r="V77" s="138"/>
      <c r="W77" s="140"/>
    </row>
    <row r="78" spans="6:23" x14ac:dyDescent="0.25">
      <c r="F78" s="141"/>
      <c r="H78" s="105"/>
      <c r="I78" s="145"/>
      <c r="J78" s="148"/>
      <c r="K78" s="139"/>
      <c r="L78" s="93"/>
      <c r="M78" s="93"/>
      <c r="N78" s="93"/>
      <c r="O78" s="110"/>
      <c r="P78" s="107"/>
      <c r="V78" s="138"/>
      <c r="W78" s="140"/>
    </row>
    <row r="79" spans="6:23" x14ac:dyDescent="0.25">
      <c r="F79" s="141"/>
      <c r="H79" s="105"/>
      <c r="I79" s="145"/>
      <c r="J79" s="148"/>
      <c r="K79" s="139"/>
      <c r="L79" s="93"/>
      <c r="M79" s="93"/>
      <c r="N79" s="93"/>
      <c r="O79" s="110"/>
      <c r="P79" s="107"/>
      <c r="V79" s="138"/>
      <c r="W79" s="140"/>
    </row>
    <row r="80" spans="6:23" x14ac:dyDescent="0.25">
      <c r="F80" s="141"/>
      <c r="H80" s="105"/>
      <c r="I80" s="145"/>
      <c r="J80" s="148"/>
      <c r="K80" s="139"/>
      <c r="L80" s="93"/>
      <c r="M80" s="93"/>
      <c r="N80" s="93"/>
      <c r="O80" s="110"/>
      <c r="P80" s="107"/>
      <c r="V80" s="138"/>
      <c r="W80" s="140"/>
    </row>
    <row r="81" spans="6:23" x14ac:dyDescent="0.25">
      <c r="H81" s="105"/>
      <c r="I81" s="145"/>
      <c r="J81" s="148"/>
      <c r="K81" s="139"/>
      <c r="L81" s="93"/>
      <c r="M81" s="93"/>
      <c r="N81" s="93"/>
      <c r="O81" s="110"/>
      <c r="P81" s="107"/>
      <c r="V81" s="138"/>
      <c r="W81" s="140"/>
    </row>
    <row r="82" spans="6:23" x14ac:dyDescent="0.25">
      <c r="H82" s="105"/>
      <c r="I82" s="145"/>
      <c r="J82" s="148"/>
      <c r="K82" s="139"/>
      <c r="L82" s="93"/>
      <c r="M82" s="93"/>
      <c r="N82" s="93"/>
      <c r="O82" s="110"/>
      <c r="P82" s="107"/>
      <c r="V82" s="138"/>
      <c r="W82" s="140"/>
    </row>
    <row r="83" spans="6:23" x14ac:dyDescent="0.25">
      <c r="H83" s="105"/>
      <c r="I83" s="145"/>
      <c r="J83" s="148"/>
      <c r="K83" s="139"/>
      <c r="L83" s="93"/>
      <c r="M83" s="93"/>
      <c r="N83" s="93"/>
      <c r="O83" s="110"/>
      <c r="P83" s="107"/>
      <c r="V83" s="138"/>
      <c r="W83" s="140"/>
    </row>
    <row r="84" spans="6:23" x14ac:dyDescent="0.25">
      <c r="H84" s="105"/>
      <c r="I84" s="145"/>
      <c r="J84" s="148"/>
      <c r="K84" s="139"/>
      <c r="L84" s="93"/>
      <c r="M84" s="93"/>
      <c r="N84" s="93"/>
      <c r="O84" s="110"/>
      <c r="P84" s="107"/>
      <c r="V84" s="138"/>
      <c r="W84" s="140"/>
    </row>
    <row r="85" spans="6:23" x14ac:dyDescent="0.25">
      <c r="H85" s="105"/>
      <c r="I85" s="145"/>
      <c r="J85" s="148"/>
      <c r="K85" s="139"/>
      <c r="L85" s="93"/>
      <c r="M85" s="93"/>
      <c r="N85" s="93"/>
      <c r="O85" s="110"/>
      <c r="P85" s="107"/>
      <c r="V85" s="138"/>
      <c r="W85" s="140"/>
    </row>
    <row r="86" spans="6:23" x14ac:dyDescent="0.25">
      <c r="H86" s="105"/>
      <c r="I86" s="145"/>
      <c r="J86" s="148"/>
      <c r="K86" s="139"/>
      <c r="L86" s="93"/>
      <c r="M86" s="93"/>
      <c r="N86" s="93"/>
      <c r="O86" s="110"/>
      <c r="P86" s="107"/>
      <c r="V86" s="138"/>
      <c r="W86" s="140"/>
    </row>
    <row r="87" spans="6:23" x14ac:dyDescent="0.25">
      <c r="H87" s="105"/>
      <c r="I87" s="145"/>
      <c r="J87" s="148"/>
      <c r="K87" s="139"/>
      <c r="L87" s="93"/>
      <c r="M87" s="93"/>
      <c r="N87" s="93"/>
      <c r="O87" s="110"/>
      <c r="P87" s="107"/>
      <c r="V87" s="138"/>
      <c r="W87" s="140"/>
    </row>
    <row r="88" spans="6:23" x14ac:dyDescent="0.25">
      <c r="H88" s="105"/>
      <c r="I88" s="145"/>
      <c r="J88" s="148"/>
      <c r="K88" s="139"/>
      <c r="L88" s="93"/>
      <c r="M88" s="93"/>
      <c r="N88" s="93"/>
      <c r="O88" s="110"/>
      <c r="P88" s="107"/>
      <c r="V88" s="138"/>
      <c r="W88" s="140"/>
    </row>
    <row r="89" spans="6:23" x14ac:dyDescent="0.25">
      <c r="F89" s="141"/>
      <c r="H89" s="105"/>
      <c r="I89" s="145"/>
      <c r="J89" s="148"/>
      <c r="K89" s="139"/>
      <c r="L89" s="93"/>
      <c r="M89" s="93"/>
      <c r="N89" s="93"/>
      <c r="O89" s="110"/>
      <c r="P89" s="107"/>
      <c r="V89" s="138"/>
      <c r="W89" s="140"/>
    </row>
    <row r="90" spans="6:23" x14ac:dyDescent="0.25">
      <c r="F90" s="141"/>
      <c r="H90" s="105"/>
      <c r="I90" s="145"/>
      <c r="J90" s="148"/>
      <c r="K90" s="139"/>
      <c r="L90" s="93"/>
      <c r="M90" s="93"/>
      <c r="N90" s="93"/>
      <c r="O90" s="110"/>
      <c r="P90" s="107"/>
      <c r="V90" s="138"/>
      <c r="W90" s="140"/>
    </row>
    <row r="91" spans="6:23" x14ac:dyDescent="0.25">
      <c r="F91" s="141"/>
      <c r="H91" s="105"/>
      <c r="I91" s="145"/>
      <c r="J91" s="148"/>
      <c r="K91" s="139"/>
      <c r="L91" s="93"/>
      <c r="M91" s="93"/>
      <c r="N91" s="93"/>
      <c r="O91" s="110"/>
      <c r="P91" s="107"/>
      <c r="V91" s="138"/>
      <c r="W91" s="140"/>
    </row>
    <row r="92" spans="6:23" x14ac:dyDescent="0.25">
      <c r="H92" s="105"/>
      <c r="I92" s="145"/>
      <c r="J92" s="148"/>
      <c r="K92" s="139"/>
      <c r="L92" s="93"/>
      <c r="M92" s="93"/>
      <c r="N92" s="93"/>
      <c r="O92" s="110"/>
      <c r="P92" s="107"/>
      <c r="V92" s="138"/>
      <c r="W92" s="140"/>
    </row>
    <row r="93" spans="6:23" x14ac:dyDescent="0.25">
      <c r="H93" s="105"/>
      <c r="I93" s="145"/>
      <c r="J93" s="148"/>
      <c r="K93" s="139"/>
      <c r="L93" s="93"/>
      <c r="M93" s="93"/>
      <c r="N93" s="93"/>
      <c r="O93" s="110"/>
      <c r="P93" s="107"/>
      <c r="V93" s="138"/>
      <c r="W93" s="140"/>
    </row>
    <row r="94" spans="6:23" x14ac:dyDescent="0.25">
      <c r="H94" s="105"/>
      <c r="I94" s="145"/>
      <c r="J94" s="148"/>
      <c r="K94" s="139"/>
      <c r="L94" s="93"/>
      <c r="M94" s="93"/>
      <c r="N94" s="93"/>
      <c r="O94" s="110"/>
      <c r="P94" s="107"/>
      <c r="V94" s="138"/>
      <c r="W94" s="140"/>
    </row>
    <row r="95" spans="6:23" x14ac:dyDescent="0.25">
      <c r="F95" s="141"/>
      <c r="H95" s="105"/>
      <c r="I95" s="145"/>
      <c r="J95" s="148"/>
      <c r="K95" s="139"/>
      <c r="L95" s="93"/>
      <c r="M95" s="93"/>
      <c r="N95" s="93"/>
      <c r="O95" s="110"/>
      <c r="P95" s="107"/>
      <c r="V95" s="138"/>
      <c r="W95" s="140"/>
    </row>
    <row r="96" spans="6:23" x14ac:dyDescent="0.25">
      <c r="F96" s="141"/>
      <c r="H96" s="105"/>
      <c r="I96" s="145"/>
      <c r="J96" s="148"/>
      <c r="K96" s="139"/>
      <c r="L96" s="93"/>
      <c r="M96" s="93"/>
      <c r="N96" s="93"/>
      <c r="O96" s="110"/>
      <c r="P96" s="107"/>
      <c r="V96" s="138"/>
      <c r="W96" s="140"/>
    </row>
    <row r="97" spans="2:23" x14ac:dyDescent="0.25">
      <c r="H97" s="105"/>
      <c r="I97" s="145"/>
      <c r="J97" s="148"/>
      <c r="K97" s="139"/>
      <c r="L97" s="93"/>
      <c r="M97" s="93"/>
      <c r="N97" s="93"/>
      <c r="O97" s="110"/>
      <c r="P97" s="107"/>
      <c r="V97" s="138"/>
      <c r="W97" s="140"/>
    </row>
    <row r="98" spans="2:23" x14ac:dyDescent="0.25">
      <c r="H98" s="105"/>
      <c r="I98" s="145"/>
      <c r="J98" s="148"/>
      <c r="K98" s="139"/>
      <c r="L98" s="93"/>
      <c r="M98" s="93"/>
      <c r="N98" s="93"/>
      <c r="O98" s="110"/>
      <c r="P98" s="107"/>
      <c r="V98" s="138"/>
      <c r="W98" s="140"/>
    </row>
    <row r="99" spans="2:23" x14ac:dyDescent="0.25">
      <c r="H99" s="105"/>
      <c r="I99" s="145"/>
      <c r="J99" s="148"/>
      <c r="K99" s="139"/>
      <c r="L99" s="93"/>
      <c r="M99" s="93"/>
      <c r="N99" s="93"/>
      <c r="O99" s="110"/>
      <c r="P99" s="107"/>
      <c r="V99" s="138"/>
      <c r="W99" s="140"/>
    </row>
    <row r="100" spans="2:23" x14ac:dyDescent="0.25">
      <c r="H100" s="105"/>
      <c r="I100" s="145"/>
      <c r="J100" s="148"/>
      <c r="K100" s="139"/>
      <c r="L100" s="93"/>
      <c r="M100" s="93"/>
      <c r="N100" s="93"/>
      <c r="O100" s="110"/>
      <c r="P100" s="107"/>
      <c r="V100" s="138"/>
      <c r="W100" s="140"/>
    </row>
    <row r="101" spans="2:23" x14ac:dyDescent="0.25">
      <c r="F101" s="141"/>
      <c r="H101" s="105"/>
      <c r="I101" s="145"/>
      <c r="J101" s="148"/>
      <c r="K101" s="139"/>
      <c r="L101" s="93"/>
      <c r="M101" s="93"/>
      <c r="N101" s="93"/>
      <c r="O101" s="110"/>
      <c r="P101" s="107"/>
      <c r="V101" s="138"/>
      <c r="W101" s="140"/>
    </row>
    <row r="102" spans="2:23" x14ac:dyDescent="0.25">
      <c r="H102" s="105"/>
      <c r="I102" s="145"/>
      <c r="J102" s="148"/>
      <c r="K102" s="139"/>
      <c r="L102" s="93"/>
      <c r="M102" s="93"/>
      <c r="N102" s="93"/>
      <c r="O102" s="110"/>
      <c r="P102" s="107"/>
      <c r="V102" s="138"/>
      <c r="W102" s="140"/>
    </row>
    <row r="103" spans="2:23" x14ac:dyDescent="0.25">
      <c r="H103" s="105"/>
      <c r="I103" s="145"/>
      <c r="J103" s="148"/>
      <c r="K103" s="139"/>
      <c r="L103" s="93"/>
      <c r="M103" s="93"/>
      <c r="N103" s="93"/>
      <c r="O103" s="110"/>
      <c r="P103" s="107"/>
      <c r="V103" s="138"/>
      <c r="W103" s="140"/>
    </row>
    <row r="104" spans="2:23" x14ac:dyDescent="0.25">
      <c r="H104" s="105"/>
      <c r="I104" s="145"/>
      <c r="J104" s="148"/>
      <c r="K104" s="139"/>
      <c r="L104" s="93"/>
      <c r="M104" s="93"/>
      <c r="N104" s="93"/>
      <c r="O104" s="110"/>
      <c r="P104" s="107"/>
      <c r="V104" s="138"/>
      <c r="W104" s="140"/>
    </row>
    <row r="105" spans="2:23" x14ac:dyDescent="0.25">
      <c r="F105" s="141"/>
      <c r="H105" s="105"/>
      <c r="I105" s="145"/>
      <c r="J105" s="148"/>
      <c r="K105" s="139"/>
      <c r="L105" s="93"/>
      <c r="M105" s="93"/>
      <c r="N105" s="93"/>
      <c r="O105" s="110"/>
      <c r="P105" s="107"/>
      <c r="V105" s="138"/>
      <c r="W105" s="140"/>
    </row>
    <row r="106" spans="2:23" x14ac:dyDescent="0.25">
      <c r="H106" s="105"/>
      <c r="I106" s="145"/>
      <c r="J106" s="148"/>
      <c r="K106" s="139"/>
      <c r="L106" s="93"/>
      <c r="M106" s="93"/>
      <c r="N106" s="93"/>
      <c r="O106" s="110"/>
      <c r="P106" s="107"/>
      <c r="V106" s="138"/>
      <c r="W106" s="140"/>
    </row>
    <row r="107" spans="2:23" s="133" customFormat="1" x14ac:dyDescent="0.25">
      <c r="B107" s="135"/>
      <c r="C107" s="137"/>
      <c r="D107" s="135"/>
      <c r="E107" s="146"/>
      <c r="F107" s="135"/>
      <c r="G107" s="135"/>
      <c r="H107" s="105"/>
      <c r="I107" s="145"/>
      <c r="J107" s="148"/>
      <c r="K107" s="139"/>
      <c r="L107" s="93"/>
      <c r="M107" s="93"/>
      <c r="N107" s="93"/>
      <c r="O107" s="110"/>
      <c r="P107" s="107"/>
      <c r="T107" s="134"/>
      <c r="V107" s="131"/>
      <c r="W107" s="132"/>
    </row>
    <row r="108" spans="2:23" s="133" customFormat="1" x14ac:dyDescent="0.25">
      <c r="B108" s="135"/>
      <c r="C108" s="137"/>
      <c r="D108" s="135"/>
      <c r="E108" s="146"/>
      <c r="F108" s="135"/>
      <c r="G108" s="135"/>
      <c r="H108" s="105"/>
      <c r="I108" s="145"/>
      <c r="J108" s="148"/>
      <c r="K108" s="139"/>
      <c r="L108" s="93"/>
      <c r="M108" s="93"/>
      <c r="N108" s="93"/>
      <c r="O108" s="110"/>
      <c r="P108" s="107"/>
      <c r="T108" s="134"/>
      <c r="V108" s="131"/>
      <c r="W108" s="132"/>
    </row>
    <row r="109" spans="2:23" s="133" customFormat="1" x14ac:dyDescent="0.25">
      <c r="B109" s="135"/>
      <c r="C109" s="137"/>
      <c r="D109" s="135"/>
      <c r="E109" s="146"/>
      <c r="F109" s="135"/>
      <c r="G109" s="135"/>
      <c r="H109" s="105"/>
      <c r="I109" s="145"/>
      <c r="J109" s="148"/>
      <c r="K109" s="139"/>
      <c r="L109" s="93"/>
      <c r="M109" s="93"/>
      <c r="N109" s="93"/>
      <c r="O109" s="110"/>
      <c r="P109" s="107"/>
      <c r="T109" s="134"/>
      <c r="V109" s="131"/>
      <c r="W109" s="132"/>
    </row>
    <row r="110" spans="2:23" x14ac:dyDescent="0.25">
      <c r="H110" s="105"/>
      <c r="I110" s="145"/>
      <c r="J110" s="148"/>
      <c r="K110" s="139"/>
      <c r="L110" s="93"/>
      <c r="M110" s="93"/>
      <c r="N110" s="93"/>
      <c r="O110" s="110"/>
      <c r="P110" s="107"/>
      <c r="V110" s="138"/>
      <c r="W110" s="140"/>
    </row>
    <row r="111" spans="2:23" x14ac:dyDescent="0.25">
      <c r="F111" s="141"/>
      <c r="H111" s="105"/>
      <c r="I111" s="145"/>
      <c r="J111" s="148"/>
      <c r="K111" s="139"/>
      <c r="L111" s="93"/>
      <c r="M111" s="93"/>
      <c r="N111" s="93"/>
      <c r="O111" s="110"/>
      <c r="P111" s="107"/>
      <c r="V111" s="138"/>
      <c r="W111" s="140"/>
    </row>
    <row r="112" spans="2:23" x14ac:dyDescent="0.25">
      <c r="H112" s="105"/>
      <c r="I112" s="145"/>
      <c r="J112" s="148"/>
      <c r="K112" s="139"/>
      <c r="L112" s="93"/>
      <c r="M112" s="93"/>
      <c r="N112" s="93"/>
      <c r="O112" s="110"/>
      <c r="P112" s="107"/>
    </row>
    <row r="113" spans="6:16" x14ac:dyDescent="0.25">
      <c r="F113" s="141"/>
      <c r="H113" s="105"/>
      <c r="I113" s="145"/>
      <c r="J113" s="148"/>
      <c r="K113" s="139"/>
      <c r="L113" s="93"/>
      <c r="M113" s="93"/>
      <c r="N113" s="93"/>
      <c r="O113" s="110"/>
      <c r="P113" s="107"/>
    </row>
    <row r="114" spans="6:16" x14ac:dyDescent="0.25">
      <c r="F114" s="141"/>
      <c r="H114" s="105"/>
      <c r="I114" s="145"/>
      <c r="J114" s="148"/>
      <c r="K114" s="139"/>
      <c r="L114" s="93"/>
      <c r="M114" s="93"/>
      <c r="N114" s="93"/>
      <c r="O114" s="110"/>
      <c r="P114" s="107"/>
    </row>
    <row r="115" spans="6:16" x14ac:dyDescent="0.25">
      <c r="H115" s="105"/>
      <c r="I115" s="145"/>
      <c r="J115" s="148"/>
      <c r="K115" s="139"/>
      <c r="L115" s="93"/>
      <c r="M115" s="93"/>
      <c r="N115" s="93"/>
      <c r="O115" s="110"/>
      <c r="P115" s="107"/>
    </row>
    <row r="116" spans="6:16" x14ac:dyDescent="0.25">
      <c r="H116" s="105"/>
      <c r="I116" s="145"/>
      <c r="J116" s="148"/>
      <c r="K116" s="139"/>
      <c r="L116" s="93"/>
      <c r="M116" s="93"/>
      <c r="N116" s="93"/>
      <c r="O116" s="110"/>
      <c r="P116" s="107"/>
    </row>
    <row r="117" spans="6:16" x14ac:dyDescent="0.25">
      <c r="H117" s="105"/>
      <c r="I117" s="145"/>
      <c r="J117" s="148"/>
      <c r="K117" s="139"/>
      <c r="L117" s="93"/>
      <c r="M117" s="93"/>
      <c r="N117" s="93"/>
      <c r="O117" s="110"/>
      <c r="P117" s="107"/>
    </row>
    <row r="118" spans="6:16" x14ac:dyDescent="0.25">
      <c r="F118" s="141"/>
      <c r="H118" s="105"/>
      <c r="I118" s="145"/>
      <c r="J118" s="148"/>
      <c r="K118" s="139"/>
      <c r="L118" s="93"/>
      <c r="M118" s="93"/>
      <c r="N118" s="93"/>
      <c r="O118" s="110"/>
      <c r="P118" s="107"/>
    </row>
    <row r="119" spans="6:16" x14ac:dyDescent="0.25">
      <c r="H119" s="105"/>
      <c r="I119" s="145"/>
      <c r="J119" s="148"/>
      <c r="K119" s="139"/>
      <c r="L119" s="93"/>
      <c r="M119" s="93"/>
      <c r="N119" s="93"/>
      <c r="O119" s="110"/>
      <c r="P119" s="107"/>
    </row>
    <row r="120" spans="6:16" x14ac:dyDescent="0.25">
      <c r="H120" s="105"/>
      <c r="I120" s="145"/>
      <c r="J120" s="148"/>
      <c r="K120" s="139"/>
      <c r="L120" s="93"/>
      <c r="M120" s="93"/>
      <c r="N120" s="93"/>
      <c r="O120" s="110"/>
      <c r="P120" s="107"/>
    </row>
    <row r="121" spans="6:16" x14ac:dyDescent="0.25">
      <c r="H121" s="105"/>
      <c r="I121" s="145"/>
      <c r="J121" s="148"/>
      <c r="K121" s="139"/>
      <c r="L121" s="93"/>
      <c r="M121" s="93"/>
      <c r="N121" s="93"/>
      <c r="O121" s="110"/>
      <c r="P121" s="107"/>
    </row>
    <row r="122" spans="6:16" x14ac:dyDescent="0.25">
      <c r="H122" s="105"/>
      <c r="I122" s="145"/>
      <c r="J122" s="148"/>
      <c r="K122" s="139"/>
      <c r="L122" s="93"/>
      <c r="M122" s="93"/>
      <c r="N122" s="93"/>
      <c r="O122" s="110"/>
      <c r="P122" s="107"/>
    </row>
    <row r="123" spans="6:16" x14ac:dyDescent="0.25">
      <c r="H123" s="105"/>
      <c r="I123" s="145"/>
      <c r="J123" s="148"/>
      <c r="K123" s="139"/>
      <c r="L123" s="93"/>
      <c r="M123" s="93"/>
      <c r="N123" s="93"/>
      <c r="O123" s="110"/>
      <c r="P123" s="107"/>
    </row>
    <row r="124" spans="6:16" x14ac:dyDescent="0.25">
      <c r="F124" s="141"/>
      <c r="H124" s="105"/>
      <c r="I124" s="145"/>
      <c r="J124" s="148"/>
      <c r="K124" s="139"/>
      <c r="L124" s="93"/>
      <c r="M124" s="93"/>
      <c r="N124" s="93"/>
      <c r="O124" s="110"/>
      <c r="P124" s="107"/>
    </row>
    <row r="125" spans="6:16" x14ac:dyDescent="0.25">
      <c r="H125" s="105"/>
      <c r="I125" s="145"/>
      <c r="J125" s="148"/>
      <c r="K125" s="139"/>
      <c r="L125" s="93"/>
      <c r="M125" s="93"/>
      <c r="N125" s="93"/>
      <c r="O125" s="110"/>
      <c r="P125" s="107"/>
    </row>
    <row r="126" spans="6:16" x14ac:dyDescent="0.25">
      <c r="H126" s="105"/>
      <c r="I126" s="145"/>
      <c r="J126" s="148"/>
      <c r="K126" s="139"/>
      <c r="L126" s="93"/>
      <c r="M126" s="93"/>
      <c r="N126" s="93"/>
      <c r="O126" s="110"/>
      <c r="P126" s="107"/>
    </row>
    <row r="127" spans="6:16" x14ac:dyDescent="0.25">
      <c r="H127" s="105"/>
      <c r="I127" s="145"/>
      <c r="J127" s="148"/>
      <c r="K127" s="139"/>
      <c r="L127" s="93"/>
      <c r="M127" s="93"/>
      <c r="N127" s="93"/>
      <c r="O127" s="110"/>
      <c r="P127" s="107"/>
    </row>
    <row r="128" spans="6:16" x14ac:dyDescent="0.25">
      <c r="H128" s="105"/>
      <c r="I128" s="145"/>
      <c r="J128" s="148"/>
      <c r="K128" s="139"/>
      <c r="L128" s="93"/>
      <c r="M128" s="93"/>
      <c r="N128" s="93"/>
      <c r="O128" s="110"/>
      <c r="P128" s="107"/>
    </row>
    <row r="129" spans="8:16" x14ac:dyDescent="0.25">
      <c r="H129" s="105"/>
      <c r="I129" s="145"/>
      <c r="J129" s="148"/>
      <c r="K129" s="139"/>
      <c r="L129" s="93"/>
      <c r="M129" s="93"/>
      <c r="N129" s="93"/>
      <c r="O129" s="110"/>
      <c r="P129" s="107"/>
    </row>
    <row r="130" spans="8:16" x14ac:dyDescent="0.25">
      <c r="H130" s="105"/>
      <c r="I130" s="145"/>
      <c r="J130" s="148"/>
      <c r="K130" s="139"/>
      <c r="L130" s="93"/>
      <c r="M130" s="93"/>
      <c r="N130" s="93"/>
      <c r="O130" s="110"/>
      <c r="P130" s="107"/>
    </row>
    <row r="131" spans="8:16" x14ac:dyDescent="0.25">
      <c r="H131" s="105"/>
      <c r="I131" s="145"/>
      <c r="J131" s="148"/>
      <c r="K131" s="139"/>
      <c r="L131" s="93"/>
      <c r="M131" s="93"/>
      <c r="N131" s="93"/>
      <c r="O131" s="110"/>
      <c r="P131" s="107"/>
    </row>
    <row r="132" spans="8:16" x14ac:dyDescent="0.25">
      <c r="H132" s="105"/>
      <c r="I132" s="145"/>
      <c r="J132" s="148"/>
      <c r="K132" s="139"/>
      <c r="L132" s="93"/>
      <c r="M132" s="93"/>
      <c r="N132" s="93"/>
      <c r="O132" s="110"/>
      <c r="P132" s="107"/>
    </row>
    <row r="133" spans="8:16" x14ac:dyDescent="0.25">
      <c r="H133" s="105"/>
      <c r="I133" s="145"/>
      <c r="J133" s="148"/>
      <c r="K133" s="139"/>
      <c r="L133" s="93"/>
      <c r="M133" s="93"/>
      <c r="N133" s="93"/>
      <c r="O133" s="110"/>
      <c r="P133" s="107"/>
    </row>
    <row r="134" spans="8:16" x14ac:dyDescent="0.25">
      <c r="H134" s="105"/>
      <c r="I134" s="145"/>
      <c r="J134" s="148"/>
      <c r="K134" s="139"/>
      <c r="L134" s="93"/>
      <c r="M134" s="93"/>
      <c r="N134" s="93"/>
      <c r="O134" s="110"/>
      <c r="P134" s="107"/>
    </row>
    <row r="135" spans="8:16" x14ac:dyDescent="0.25">
      <c r="H135" s="105"/>
      <c r="I135" s="145"/>
      <c r="J135" s="148"/>
      <c r="K135" s="139"/>
      <c r="L135" s="93"/>
      <c r="M135" s="93"/>
      <c r="N135" s="93"/>
      <c r="O135" s="110"/>
      <c r="P135" s="107"/>
    </row>
    <row r="136" spans="8:16" x14ac:dyDescent="0.25">
      <c r="H136" s="105"/>
      <c r="I136" s="145"/>
      <c r="J136" s="148"/>
      <c r="K136" s="139"/>
      <c r="L136" s="93"/>
      <c r="M136" s="93"/>
      <c r="N136" s="93"/>
      <c r="O136" s="110"/>
      <c r="P136" s="107"/>
    </row>
    <row r="137" spans="8:16" x14ac:dyDescent="0.25">
      <c r="H137" s="105"/>
      <c r="I137" s="145"/>
      <c r="J137" s="148"/>
      <c r="K137" s="139"/>
      <c r="L137" s="93"/>
      <c r="M137" s="93"/>
      <c r="N137" s="93"/>
      <c r="O137" s="110"/>
      <c r="P137" s="107"/>
    </row>
    <row r="138" spans="8:16" x14ac:dyDescent="0.25">
      <c r="H138" s="105"/>
      <c r="I138" s="145"/>
      <c r="J138" s="148"/>
      <c r="K138" s="139"/>
      <c r="L138" s="93"/>
      <c r="M138" s="93"/>
      <c r="N138" s="93"/>
      <c r="O138" s="110"/>
      <c r="P138" s="107"/>
    </row>
    <row r="139" spans="8:16" x14ac:dyDescent="0.25">
      <c r="H139" s="105"/>
      <c r="I139" s="145"/>
      <c r="J139" s="148"/>
      <c r="K139" s="139"/>
      <c r="L139" s="93"/>
      <c r="M139" s="93"/>
      <c r="N139" s="93"/>
      <c r="O139" s="110"/>
      <c r="P139" s="107"/>
    </row>
    <row r="140" spans="8:16" x14ac:dyDescent="0.25">
      <c r="H140" s="105"/>
      <c r="I140" s="145"/>
      <c r="J140" s="148"/>
      <c r="K140" s="139"/>
      <c r="L140" s="93"/>
      <c r="M140" s="93"/>
      <c r="N140" s="93"/>
      <c r="O140" s="110"/>
      <c r="P140" s="107"/>
    </row>
    <row r="141" spans="8:16" x14ac:dyDescent="0.25">
      <c r="H141" s="105"/>
      <c r="I141" s="145"/>
      <c r="J141" s="148"/>
      <c r="K141" s="139"/>
      <c r="L141" s="93"/>
      <c r="M141" s="93"/>
      <c r="N141" s="93"/>
      <c r="O141" s="110"/>
      <c r="P141" s="107"/>
    </row>
    <row r="142" spans="8:16" x14ac:dyDescent="0.25">
      <c r="H142" s="105"/>
      <c r="I142" s="145"/>
      <c r="J142" s="148"/>
      <c r="K142" s="139"/>
      <c r="L142" s="93"/>
      <c r="M142" s="93"/>
      <c r="N142" s="93"/>
      <c r="O142" s="110"/>
      <c r="P142" s="107"/>
    </row>
    <row r="143" spans="8:16" x14ac:dyDescent="0.25">
      <c r="H143" s="105"/>
      <c r="I143" s="145"/>
      <c r="J143" s="148"/>
      <c r="K143" s="139"/>
      <c r="L143" s="93"/>
      <c r="M143" s="93"/>
      <c r="N143" s="93"/>
      <c r="O143" s="110"/>
      <c r="P143" s="107"/>
    </row>
    <row r="144" spans="8:16" x14ac:dyDescent="0.25">
      <c r="H144" s="105"/>
      <c r="I144" s="145"/>
      <c r="J144" s="148"/>
      <c r="K144" s="139"/>
      <c r="L144" s="93"/>
      <c r="M144" s="93"/>
      <c r="N144" s="93"/>
      <c r="O144" s="110"/>
      <c r="P144" s="107"/>
    </row>
    <row r="145" spans="8:16" x14ac:dyDescent="0.25">
      <c r="H145" s="105"/>
      <c r="I145" s="145"/>
      <c r="J145" s="148"/>
      <c r="K145" s="139"/>
      <c r="L145" s="93"/>
      <c r="M145" s="93"/>
      <c r="N145" s="93"/>
      <c r="O145" s="110"/>
      <c r="P145" s="107"/>
    </row>
    <row r="146" spans="8:16" x14ac:dyDescent="0.25">
      <c r="H146" s="105"/>
      <c r="I146" s="145"/>
      <c r="J146" s="148"/>
      <c r="K146" s="139"/>
      <c r="L146" s="93"/>
      <c r="M146" s="93"/>
      <c r="N146" s="93"/>
      <c r="O146" s="110"/>
      <c r="P146" s="107"/>
    </row>
    <row r="147" spans="8:16" x14ac:dyDescent="0.25">
      <c r="H147" s="105"/>
      <c r="I147" s="145"/>
      <c r="J147" s="148"/>
      <c r="K147" s="139"/>
      <c r="L147" s="93"/>
      <c r="M147" s="93"/>
      <c r="N147" s="93"/>
      <c r="O147" s="110"/>
      <c r="P147" s="107"/>
    </row>
    <row r="148" spans="8:16" x14ac:dyDescent="0.25">
      <c r="H148" s="105"/>
      <c r="I148" s="145"/>
      <c r="J148" s="148"/>
      <c r="K148" s="139"/>
      <c r="L148" s="93"/>
      <c r="M148" s="93"/>
      <c r="N148" s="93"/>
      <c r="O148" s="110"/>
      <c r="P148" s="107"/>
    </row>
    <row r="149" spans="8:16" x14ac:dyDescent="0.25">
      <c r="H149" s="105"/>
      <c r="I149" s="145"/>
      <c r="J149" s="148"/>
      <c r="K149" s="139"/>
      <c r="L149" s="93"/>
      <c r="M149" s="93"/>
      <c r="N149" s="93"/>
      <c r="O149" s="110"/>
      <c r="P149" s="107"/>
    </row>
    <row r="150" spans="8:16" x14ac:dyDescent="0.25">
      <c r="H150" s="105"/>
      <c r="I150" s="145"/>
      <c r="J150" s="148"/>
      <c r="K150" s="139"/>
      <c r="L150" s="93"/>
      <c r="M150" s="93"/>
      <c r="N150" s="93"/>
      <c r="O150" s="110"/>
      <c r="P150" s="107"/>
    </row>
    <row r="151" spans="8:16" x14ac:dyDescent="0.25">
      <c r="H151" s="105"/>
      <c r="I151" s="145"/>
      <c r="J151" s="148"/>
      <c r="K151" s="139"/>
      <c r="L151" s="93"/>
      <c r="M151" s="93"/>
      <c r="N151" s="93"/>
      <c r="O151" s="110"/>
      <c r="P151" s="107"/>
    </row>
    <row r="152" spans="8:16" x14ac:dyDescent="0.25">
      <c r="H152" s="105"/>
      <c r="I152" s="145"/>
      <c r="J152" s="148"/>
      <c r="K152" s="139"/>
      <c r="L152" s="93"/>
      <c r="M152" s="93"/>
      <c r="N152" s="93"/>
      <c r="O152" s="110"/>
      <c r="P152" s="107"/>
    </row>
    <row r="153" spans="8:16" x14ac:dyDescent="0.25">
      <c r="H153" s="105"/>
      <c r="I153" s="145"/>
      <c r="J153" s="148"/>
      <c r="K153" s="139"/>
      <c r="L153" s="93"/>
      <c r="M153" s="93"/>
      <c r="N153" s="93"/>
      <c r="O153" s="110"/>
      <c r="P153" s="107"/>
    </row>
    <row r="154" spans="8:16" x14ac:dyDescent="0.25">
      <c r="H154" s="105"/>
      <c r="I154" s="145"/>
      <c r="J154" s="148"/>
      <c r="K154" s="139"/>
      <c r="L154" s="93"/>
      <c r="M154" s="93"/>
      <c r="N154" s="93"/>
      <c r="O154" s="110"/>
      <c r="P154" s="107"/>
    </row>
    <row r="155" spans="8:16" x14ac:dyDescent="0.25">
      <c r="H155" s="105"/>
      <c r="I155" s="145"/>
      <c r="J155" s="148"/>
      <c r="K155" s="139"/>
      <c r="L155" s="93"/>
      <c r="M155" s="93"/>
      <c r="N155" s="93"/>
      <c r="O155" s="110"/>
      <c r="P155" s="107"/>
    </row>
    <row r="156" spans="8:16" x14ac:dyDescent="0.25">
      <c r="H156" s="105"/>
      <c r="I156" s="145"/>
      <c r="J156" s="148"/>
      <c r="K156" s="139"/>
      <c r="L156" s="93"/>
      <c r="M156" s="93"/>
      <c r="N156" s="93"/>
      <c r="O156" s="110"/>
      <c r="P156" s="107"/>
    </row>
    <row r="157" spans="8:16" x14ac:dyDescent="0.25">
      <c r="H157" s="105"/>
      <c r="I157" s="145"/>
      <c r="J157" s="148"/>
      <c r="K157" s="139"/>
      <c r="L157" s="93"/>
      <c r="M157" s="93"/>
      <c r="N157" s="93"/>
      <c r="O157" s="110"/>
      <c r="P157" s="107"/>
    </row>
    <row r="158" spans="8:16" x14ac:dyDescent="0.25">
      <c r="H158" s="105"/>
      <c r="I158" s="145"/>
      <c r="J158" s="148"/>
      <c r="K158" s="139"/>
      <c r="L158" s="93"/>
      <c r="M158" s="93"/>
      <c r="N158" s="93"/>
      <c r="O158" s="110"/>
      <c r="P158" s="107"/>
    </row>
    <row r="159" spans="8:16" x14ac:dyDescent="0.25">
      <c r="H159" s="105"/>
      <c r="I159" s="145"/>
      <c r="J159" s="148"/>
      <c r="K159" s="139"/>
      <c r="L159" s="93"/>
      <c r="M159" s="93"/>
      <c r="N159" s="93"/>
      <c r="O159" s="110"/>
      <c r="P159" s="107"/>
    </row>
    <row r="160" spans="8:16" x14ac:dyDescent="0.25">
      <c r="H160" s="105"/>
      <c r="I160" s="145"/>
      <c r="J160" s="148"/>
      <c r="K160" s="139"/>
      <c r="L160" s="93"/>
      <c r="M160" s="93"/>
      <c r="N160" s="93"/>
      <c r="O160" s="110"/>
      <c r="P160" s="107"/>
    </row>
    <row r="161" spans="4:16" x14ac:dyDescent="0.25">
      <c r="H161" s="105"/>
      <c r="I161" s="145"/>
      <c r="J161" s="148"/>
      <c r="K161" s="139"/>
      <c r="L161" s="93"/>
      <c r="M161" s="93"/>
      <c r="N161" s="93"/>
      <c r="O161" s="110"/>
      <c r="P161" s="107"/>
    </row>
    <row r="162" spans="4:16" x14ac:dyDescent="0.25">
      <c r="H162" s="105"/>
      <c r="I162" s="145"/>
      <c r="J162" s="148"/>
      <c r="K162" s="139"/>
      <c r="L162" s="93"/>
      <c r="M162" s="93"/>
      <c r="N162" s="93"/>
      <c r="O162" s="110"/>
      <c r="P162" s="107"/>
    </row>
    <row r="163" spans="4:16" x14ac:dyDescent="0.25">
      <c r="H163" s="105"/>
      <c r="I163" s="145"/>
      <c r="J163" s="148"/>
      <c r="K163" s="139"/>
      <c r="L163" s="93"/>
      <c r="M163" s="93"/>
      <c r="N163" s="93"/>
      <c r="O163" s="110"/>
      <c r="P163" s="107"/>
    </row>
    <row r="164" spans="4:16" x14ac:dyDescent="0.25">
      <c r="H164" s="105"/>
      <c r="I164" s="145"/>
      <c r="J164" s="148"/>
      <c r="K164" s="139"/>
      <c r="L164" s="93"/>
      <c r="M164" s="93"/>
      <c r="N164" s="93"/>
      <c r="O164" s="110"/>
      <c r="P164" s="107"/>
    </row>
    <row r="165" spans="4:16" x14ac:dyDescent="0.25">
      <c r="H165" s="105"/>
      <c r="I165" s="145"/>
      <c r="J165" s="148"/>
      <c r="K165" s="139"/>
      <c r="L165" s="93"/>
      <c r="M165" s="93"/>
      <c r="N165" s="93"/>
      <c r="O165" s="110"/>
      <c r="P165" s="107"/>
    </row>
    <row r="166" spans="4:16" x14ac:dyDescent="0.25">
      <c r="H166" s="105"/>
      <c r="I166" s="145"/>
      <c r="J166" s="148"/>
      <c r="K166" s="139"/>
      <c r="L166" s="93"/>
      <c r="M166" s="93"/>
      <c r="N166" s="93"/>
      <c r="O166" s="110"/>
      <c r="P166" s="107"/>
    </row>
    <row r="167" spans="4:16" x14ac:dyDescent="0.25">
      <c r="H167" s="105"/>
      <c r="I167" s="145"/>
      <c r="J167" s="148"/>
      <c r="K167" s="139"/>
      <c r="L167" s="93"/>
      <c r="M167" s="93"/>
      <c r="N167" s="93"/>
      <c r="O167" s="110"/>
      <c r="P167" s="107"/>
    </row>
    <row r="168" spans="4:16" x14ac:dyDescent="0.25">
      <c r="H168" s="105"/>
      <c r="I168" s="145"/>
      <c r="J168" s="148"/>
      <c r="K168" s="139"/>
      <c r="L168" s="93"/>
      <c r="M168" s="93"/>
      <c r="N168" s="93"/>
      <c r="O168" s="110"/>
      <c r="P168" s="107"/>
    </row>
    <row r="169" spans="4:16" x14ac:dyDescent="0.25">
      <c r="H169" s="105"/>
      <c r="I169" s="145"/>
      <c r="J169" s="148"/>
      <c r="K169" s="139"/>
      <c r="L169" s="93"/>
      <c r="M169" s="93"/>
      <c r="N169" s="93"/>
      <c r="O169" s="110"/>
      <c r="P169" s="107"/>
    </row>
    <row r="170" spans="4:16" x14ac:dyDescent="0.25">
      <c r="H170" s="105"/>
      <c r="I170" s="145"/>
      <c r="J170" s="148"/>
      <c r="K170" s="139"/>
      <c r="L170" s="93"/>
      <c r="M170" s="93"/>
      <c r="N170" s="93"/>
      <c r="O170" s="110"/>
      <c r="P170" s="107"/>
    </row>
    <row r="171" spans="4:16" x14ac:dyDescent="0.25">
      <c r="H171" s="105"/>
      <c r="I171" s="145"/>
      <c r="J171" s="148"/>
      <c r="K171" s="139"/>
      <c r="L171" s="93"/>
      <c r="M171" s="93"/>
      <c r="N171" s="93"/>
      <c r="O171" s="110"/>
      <c r="P171" s="107"/>
    </row>
    <row r="172" spans="4:16" x14ac:dyDescent="0.25">
      <c r="H172" s="105"/>
      <c r="I172" s="145"/>
      <c r="J172" s="148"/>
      <c r="K172" s="139"/>
      <c r="L172" s="93"/>
      <c r="M172" s="93"/>
      <c r="N172" s="93"/>
      <c r="O172" s="110"/>
      <c r="P172" s="107"/>
    </row>
    <row r="173" spans="4:16" x14ac:dyDescent="0.25">
      <c r="H173" s="105"/>
      <c r="I173" s="145"/>
      <c r="J173" s="148"/>
      <c r="K173" s="139"/>
      <c r="L173" s="93"/>
      <c r="M173" s="93"/>
      <c r="N173" s="93"/>
      <c r="O173" s="110"/>
      <c r="P173" s="107"/>
    </row>
    <row r="174" spans="4:16" x14ac:dyDescent="0.25">
      <c r="H174" s="105"/>
      <c r="I174" s="145"/>
      <c r="J174" s="148"/>
      <c r="K174" s="139"/>
      <c r="L174" s="93"/>
      <c r="M174" s="93"/>
      <c r="N174" s="93"/>
      <c r="O174" s="110"/>
      <c r="P174" s="107"/>
    </row>
    <row r="175" spans="4:16" x14ac:dyDescent="0.25">
      <c r="H175" s="105"/>
      <c r="I175" s="145"/>
      <c r="J175" s="148"/>
      <c r="K175" s="139"/>
      <c r="L175" s="93"/>
      <c r="M175" s="93"/>
      <c r="N175" s="93"/>
      <c r="O175" s="110"/>
      <c r="P175" s="107"/>
    </row>
    <row r="176" spans="4:16" x14ac:dyDescent="0.25">
      <c r="D176" s="143"/>
      <c r="H176" s="105"/>
      <c r="I176" s="145"/>
      <c r="J176" s="148"/>
      <c r="K176" s="139"/>
      <c r="L176" s="93"/>
      <c r="M176" s="93"/>
      <c r="N176" s="93"/>
      <c r="O176" s="110"/>
      <c r="P176" s="107"/>
    </row>
    <row r="177" spans="4:16" x14ac:dyDescent="0.25">
      <c r="H177" s="105"/>
      <c r="I177" s="145"/>
      <c r="J177" s="148"/>
      <c r="K177" s="139"/>
      <c r="L177" s="93"/>
      <c r="M177" s="93"/>
      <c r="N177" s="93"/>
      <c r="O177" s="110"/>
      <c r="P177" s="107"/>
    </row>
    <row r="178" spans="4:16" x14ac:dyDescent="0.25">
      <c r="H178" s="105"/>
      <c r="I178" s="145"/>
      <c r="J178" s="148"/>
      <c r="K178" s="139"/>
      <c r="L178" s="93"/>
      <c r="M178" s="93"/>
      <c r="N178" s="93"/>
      <c r="O178" s="110"/>
      <c r="P178" s="107"/>
    </row>
    <row r="179" spans="4:16" x14ac:dyDescent="0.25">
      <c r="D179" s="142"/>
      <c r="H179" s="105"/>
      <c r="I179" s="145"/>
      <c r="J179" s="148"/>
      <c r="K179" s="139"/>
      <c r="L179" s="93"/>
      <c r="M179" s="93"/>
      <c r="N179" s="93"/>
      <c r="O179" s="110"/>
      <c r="P179" s="107"/>
    </row>
    <row r="180" spans="4:16" x14ac:dyDescent="0.25">
      <c r="H180" s="105"/>
      <c r="I180" s="145"/>
      <c r="J180" s="148"/>
      <c r="K180" s="139"/>
      <c r="L180" s="93"/>
      <c r="M180" s="93"/>
      <c r="N180" s="93"/>
      <c r="O180" s="110"/>
      <c r="P180" s="107"/>
    </row>
    <row r="181" spans="4:16" x14ac:dyDescent="0.25">
      <c r="H181" s="105"/>
      <c r="I181" s="145"/>
      <c r="J181" s="148"/>
      <c r="K181" s="139"/>
      <c r="L181" s="93"/>
      <c r="M181" s="93"/>
      <c r="N181" s="93"/>
      <c r="O181" s="110"/>
      <c r="P181" s="107"/>
    </row>
    <row r="182" spans="4:16" x14ac:dyDescent="0.25">
      <c r="H182" s="105"/>
      <c r="I182" s="145"/>
      <c r="J182" s="148"/>
      <c r="K182" s="139"/>
      <c r="L182" s="93"/>
      <c r="M182" s="93"/>
      <c r="N182" s="93"/>
      <c r="O182" s="110"/>
      <c r="P182" s="107"/>
    </row>
    <row r="183" spans="4:16" x14ac:dyDescent="0.25">
      <c r="D183" s="142"/>
      <c r="H183" s="105"/>
      <c r="I183" s="145"/>
      <c r="J183" s="148"/>
      <c r="K183" s="139"/>
      <c r="L183" s="93"/>
      <c r="M183" s="93"/>
      <c r="N183" s="93"/>
      <c r="O183" s="110"/>
      <c r="P183" s="107"/>
    </row>
    <row r="184" spans="4:16" x14ac:dyDescent="0.25">
      <c r="H184" s="105"/>
      <c r="I184" s="145"/>
      <c r="J184" s="148"/>
      <c r="K184" s="139"/>
      <c r="L184" s="93"/>
      <c r="M184" s="93"/>
      <c r="N184" s="93"/>
      <c r="O184" s="110"/>
      <c r="P184" s="107"/>
    </row>
    <row r="185" spans="4:16" x14ac:dyDescent="0.25">
      <c r="D185" s="142"/>
      <c r="H185" s="105"/>
      <c r="I185" s="145"/>
      <c r="J185" s="148"/>
      <c r="K185" s="139"/>
      <c r="L185" s="93"/>
      <c r="M185" s="93"/>
      <c r="N185" s="93"/>
      <c r="O185" s="110"/>
      <c r="P185" s="107"/>
    </row>
    <row r="186" spans="4:16" x14ac:dyDescent="0.25">
      <c r="H186" s="105"/>
      <c r="I186" s="145"/>
      <c r="J186" s="148"/>
      <c r="K186" s="139"/>
      <c r="L186" s="93"/>
      <c r="M186" s="93"/>
      <c r="N186" s="93"/>
      <c r="O186" s="110"/>
      <c r="P186" s="107"/>
    </row>
    <row r="187" spans="4:16" x14ac:dyDescent="0.25">
      <c r="H187" s="105"/>
      <c r="I187" s="145"/>
      <c r="J187" s="148"/>
      <c r="K187" s="139"/>
      <c r="L187" s="93"/>
      <c r="M187" s="93"/>
      <c r="N187" s="93"/>
      <c r="O187" s="110"/>
      <c r="P187" s="107"/>
    </row>
    <row r="188" spans="4:16" x14ac:dyDescent="0.25">
      <c r="H188" s="105"/>
      <c r="I188" s="145"/>
      <c r="J188" s="148"/>
      <c r="K188" s="139"/>
      <c r="L188" s="93"/>
      <c r="M188" s="93"/>
      <c r="N188" s="93"/>
      <c r="O188" s="110"/>
      <c r="P188" s="107"/>
    </row>
    <row r="189" spans="4:16" x14ac:dyDescent="0.25">
      <c r="H189" s="105"/>
      <c r="I189" s="145"/>
      <c r="J189" s="148"/>
      <c r="K189" s="139"/>
      <c r="L189" s="93"/>
      <c r="M189" s="93"/>
      <c r="N189" s="93"/>
      <c r="O189" s="110"/>
      <c r="P189" s="107"/>
    </row>
    <row r="190" spans="4:16" x14ac:dyDescent="0.25">
      <c r="D190" s="142"/>
      <c r="H190" s="105"/>
      <c r="I190" s="145"/>
      <c r="J190" s="148"/>
      <c r="K190" s="139"/>
      <c r="L190" s="93"/>
      <c r="M190" s="93"/>
      <c r="N190" s="93"/>
      <c r="O190" s="110"/>
      <c r="P190" s="107"/>
    </row>
    <row r="191" spans="4:16" x14ac:dyDescent="0.25">
      <c r="H191" s="105"/>
      <c r="I191" s="145"/>
      <c r="J191" s="148"/>
      <c r="K191" s="139"/>
      <c r="L191" s="93"/>
      <c r="M191" s="93"/>
      <c r="N191" s="93"/>
      <c r="O191" s="110"/>
      <c r="P191" s="107"/>
    </row>
    <row r="192" spans="4:16" x14ac:dyDescent="0.25">
      <c r="H192" s="105"/>
      <c r="I192" s="145"/>
      <c r="J192" s="148"/>
      <c r="K192" s="139"/>
      <c r="L192" s="93"/>
      <c r="M192" s="93"/>
      <c r="N192" s="93"/>
      <c r="O192" s="110"/>
      <c r="P192" s="107"/>
    </row>
    <row r="193" spans="8:16" x14ac:dyDescent="0.25">
      <c r="H193" s="105"/>
      <c r="I193" s="145"/>
      <c r="J193" s="148"/>
      <c r="K193" s="139"/>
      <c r="L193" s="93"/>
      <c r="M193" s="93"/>
      <c r="N193" s="93"/>
      <c r="O193" s="110"/>
      <c r="P193" s="107"/>
    </row>
    <row r="194" spans="8:16" x14ac:dyDescent="0.25">
      <c r="H194" s="105"/>
      <c r="I194" s="145"/>
      <c r="J194" s="148"/>
      <c r="K194" s="139"/>
      <c r="L194" s="93"/>
      <c r="M194" s="93"/>
      <c r="N194" s="93"/>
      <c r="O194" s="110"/>
      <c r="P194" s="107"/>
    </row>
    <row r="195" spans="8:16" x14ac:dyDescent="0.25">
      <c r="H195" s="105"/>
      <c r="I195" s="145"/>
      <c r="J195" s="148"/>
      <c r="K195" s="139"/>
      <c r="L195" s="93"/>
      <c r="M195" s="93"/>
      <c r="N195" s="93"/>
      <c r="O195" s="110"/>
      <c r="P195" s="107"/>
    </row>
    <row r="196" spans="8:16" x14ac:dyDescent="0.25">
      <c r="H196" s="105"/>
      <c r="I196" s="145"/>
      <c r="J196" s="148"/>
      <c r="K196" s="139"/>
      <c r="L196" s="93"/>
      <c r="M196" s="93"/>
      <c r="N196" s="93"/>
      <c r="O196" s="110"/>
      <c r="P196" s="107"/>
    </row>
    <row r="197" spans="8:16" x14ac:dyDescent="0.25">
      <c r="H197" s="105"/>
      <c r="I197" s="145"/>
      <c r="J197" s="148"/>
      <c r="K197" s="139"/>
      <c r="L197" s="93"/>
      <c r="M197" s="93"/>
      <c r="N197" s="93"/>
      <c r="O197" s="110"/>
      <c r="P197" s="107"/>
    </row>
    <row r="198" spans="8:16" x14ac:dyDescent="0.25">
      <c r="H198" s="105"/>
      <c r="I198" s="145"/>
      <c r="J198" s="148"/>
      <c r="K198" s="139"/>
      <c r="L198" s="93"/>
      <c r="M198" s="93"/>
      <c r="N198" s="93"/>
      <c r="O198" s="110"/>
      <c r="P198" s="107"/>
    </row>
    <row r="199" spans="8:16" x14ac:dyDescent="0.25">
      <c r="H199" s="105"/>
      <c r="I199" s="145"/>
      <c r="J199" s="148"/>
      <c r="K199" s="139"/>
      <c r="L199" s="93"/>
      <c r="M199" s="93"/>
      <c r="N199" s="93"/>
      <c r="O199" s="110"/>
      <c r="P199" s="107"/>
    </row>
    <row r="200" spans="8:16" x14ac:dyDescent="0.25">
      <c r="H200" s="105"/>
      <c r="I200" s="145"/>
      <c r="J200" s="148"/>
      <c r="K200" s="139"/>
      <c r="L200" s="93"/>
      <c r="M200" s="93"/>
      <c r="N200" s="93"/>
      <c r="O200" s="110"/>
      <c r="P200" s="107"/>
    </row>
    <row r="201" spans="8:16" x14ac:dyDescent="0.25">
      <c r="H201" s="105"/>
      <c r="I201" s="145"/>
      <c r="J201" s="148"/>
      <c r="K201" s="139"/>
      <c r="L201" s="93"/>
      <c r="M201" s="93"/>
      <c r="N201" s="93"/>
      <c r="O201" s="110"/>
      <c r="P201" s="107"/>
    </row>
    <row r="202" spans="8:16" x14ac:dyDescent="0.25">
      <c r="H202" s="105"/>
      <c r="I202" s="145"/>
      <c r="J202" s="148"/>
      <c r="K202" s="139"/>
      <c r="L202" s="93"/>
      <c r="M202" s="93"/>
      <c r="N202" s="93"/>
      <c r="O202" s="110"/>
      <c r="P202" s="107"/>
    </row>
    <row r="203" spans="8:16" x14ac:dyDescent="0.25">
      <c r="H203" s="105"/>
      <c r="I203" s="145"/>
      <c r="J203" s="148"/>
      <c r="K203" s="139"/>
      <c r="L203" s="93"/>
      <c r="M203" s="93"/>
      <c r="N203" s="93"/>
      <c r="O203" s="110"/>
      <c r="P203" s="107"/>
    </row>
    <row r="204" spans="8:16" x14ac:dyDescent="0.25">
      <c r="H204" s="105"/>
      <c r="I204" s="145"/>
      <c r="J204" s="148"/>
      <c r="K204" s="139"/>
      <c r="L204" s="93"/>
      <c r="M204" s="93"/>
      <c r="N204" s="93"/>
      <c r="O204" s="110"/>
      <c r="P204" s="107"/>
    </row>
    <row r="205" spans="8:16" x14ac:dyDescent="0.25">
      <c r="H205" s="105"/>
      <c r="I205" s="145"/>
      <c r="J205" s="148"/>
      <c r="K205" s="139"/>
      <c r="L205" s="93"/>
      <c r="M205" s="93"/>
      <c r="N205" s="93"/>
      <c r="O205" s="110"/>
      <c r="P205" s="107"/>
    </row>
    <row r="206" spans="8:16" x14ac:dyDescent="0.25">
      <c r="H206" s="105"/>
      <c r="I206" s="145"/>
      <c r="J206" s="148"/>
      <c r="K206" s="139"/>
      <c r="L206" s="93"/>
      <c r="M206" s="93"/>
      <c r="N206" s="93"/>
      <c r="O206" s="110"/>
      <c r="P206" s="107"/>
    </row>
    <row r="207" spans="8:16" x14ac:dyDescent="0.25">
      <c r="H207" s="105"/>
      <c r="I207" s="145"/>
      <c r="J207" s="148"/>
      <c r="K207" s="139"/>
      <c r="L207" s="93"/>
      <c r="M207" s="93"/>
      <c r="N207" s="93"/>
      <c r="O207" s="110"/>
      <c r="P207" s="107"/>
    </row>
    <row r="208" spans="8:16" x14ac:dyDescent="0.25">
      <c r="H208" s="105"/>
      <c r="I208" s="145"/>
      <c r="J208" s="148"/>
      <c r="K208" s="139"/>
      <c r="L208" s="93"/>
      <c r="M208" s="93"/>
      <c r="N208" s="93"/>
      <c r="O208" s="110"/>
      <c r="P208" s="107"/>
    </row>
    <row r="209" spans="8:16" x14ac:dyDescent="0.25">
      <c r="H209" s="105"/>
      <c r="I209" s="145"/>
      <c r="J209" s="148"/>
      <c r="K209" s="139"/>
      <c r="L209" s="93"/>
      <c r="M209" s="93"/>
      <c r="N209" s="93"/>
      <c r="O209" s="110"/>
      <c r="P209" s="107"/>
    </row>
    <row r="210" spans="8:16" x14ac:dyDescent="0.25">
      <c r="H210" s="105"/>
      <c r="I210" s="145"/>
      <c r="J210" s="148"/>
      <c r="K210" s="139"/>
      <c r="L210" s="93"/>
      <c r="M210" s="93"/>
      <c r="N210" s="93"/>
      <c r="O210" s="110"/>
      <c r="P210" s="107"/>
    </row>
    <row r="211" spans="8:16" x14ac:dyDescent="0.25">
      <c r="H211" s="105"/>
      <c r="I211" s="145"/>
      <c r="J211" s="148"/>
      <c r="K211" s="139"/>
      <c r="L211" s="93"/>
      <c r="M211" s="93"/>
      <c r="N211" s="93"/>
      <c r="O211" s="110"/>
      <c r="P211" s="107"/>
    </row>
    <row r="212" spans="8:16" x14ac:dyDescent="0.25">
      <c r="H212" s="105"/>
      <c r="I212" s="145"/>
      <c r="J212" s="148"/>
      <c r="K212" s="139"/>
      <c r="L212" s="93"/>
      <c r="M212" s="93"/>
      <c r="N212" s="93"/>
      <c r="O212" s="110"/>
      <c r="P212" s="107"/>
    </row>
    <row r="213" spans="8:16" x14ac:dyDescent="0.25">
      <c r="H213" s="105"/>
      <c r="I213" s="145"/>
      <c r="J213" s="148"/>
      <c r="K213" s="139"/>
      <c r="L213" s="93"/>
      <c r="M213" s="93"/>
      <c r="N213" s="93"/>
      <c r="O213" s="110"/>
      <c r="P213" s="107"/>
    </row>
    <row r="214" spans="8:16" x14ac:dyDescent="0.25">
      <c r="H214" s="105"/>
      <c r="I214" s="145"/>
      <c r="J214" s="148"/>
      <c r="K214" s="139"/>
      <c r="L214" s="93"/>
      <c r="M214" s="93"/>
      <c r="N214" s="93"/>
      <c r="O214" s="110"/>
      <c r="P214" s="107"/>
    </row>
    <row r="215" spans="8:16" x14ac:dyDescent="0.25">
      <c r="H215" s="105"/>
      <c r="I215" s="145"/>
      <c r="J215" s="148"/>
      <c r="K215" s="139"/>
      <c r="L215" s="93"/>
      <c r="M215" s="93"/>
      <c r="N215" s="93"/>
      <c r="O215" s="110"/>
      <c r="P215" s="107"/>
    </row>
    <row r="216" spans="8:16" x14ac:dyDescent="0.25">
      <c r="H216" s="105"/>
      <c r="I216" s="145"/>
      <c r="J216" s="148"/>
      <c r="K216" s="139"/>
      <c r="L216" s="93"/>
      <c r="M216" s="93"/>
      <c r="N216" s="93"/>
      <c r="O216" s="110"/>
      <c r="P216" s="107"/>
    </row>
    <row r="217" spans="8:16" x14ac:dyDescent="0.25">
      <c r="H217" s="105"/>
      <c r="I217" s="145"/>
      <c r="J217" s="148"/>
      <c r="K217" s="139"/>
      <c r="L217" s="93"/>
      <c r="M217" s="93"/>
      <c r="N217" s="93"/>
      <c r="O217" s="110"/>
      <c r="P217" s="107"/>
    </row>
    <row r="218" spans="8:16" x14ac:dyDescent="0.25">
      <c r="H218" s="105"/>
      <c r="I218" s="145"/>
      <c r="J218" s="148"/>
      <c r="K218" s="139"/>
      <c r="L218" s="93"/>
      <c r="M218" s="93"/>
      <c r="N218" s="93"/>
      <c r="O218" s="110"/>
      <c r="P218" s="107"/>
    </row>
    <row r="219" spans="8:16" x14ac:dyDescent="0.25">
      <c r="H219" s="105"/>
      <c r="I219" s="145"/>
      <c r="J219" s="148"/>
      <c r="K219" s="139"/>
      <c r="L219" s="93"/>
      <c r="M219" s="93"/>
      <c r="N219" s="93"/>
      <c r="O219" s="110"/>
      <c r="P219" s="107"/>
    </row>
    <row r="220" spans="8:16" x14ac:dyDescent="0.25">
      <c r="H220" s="105"/>
      <c r="I220" s="145"/>
      <c r="J220" s="148"/>
      <c r="K220" s="139"/>
      <c r="L220" s="93"/>
      <c r="M220" s="93"/>
      <c r="N220" s="93"/>
      <c r="O220" s="110"/>
      <c r="P220" s="107"/>
    </row>
    <row r="221" spans="8:16" x14ac:dyDescent="0.25">
      <c r="H221" s="105"/>
      <c r="I221" s="145"/>
      <c r="J221" s="148"/>
      <c r="K221" s="139"/>
      <c r="L221" s="93"/>
      <c r="M221" s="93"/>
      <c r="N221" s="93"/>
      <c r="O221" s="110"/>
      <c r="P221" s="107"/>
    </row>
    <row r="222" spans="8:16" x14ac:dyDescent="0.25">
      <c r="H222" s="105"/>
      <c r="I222" s="145"/>
      <c r="J222" s="148"/>
      <c r="K222" s="139"/>
      <c r="L222" s="93"/>
      <c r="M222" s="93"/>
      <c r="N222" s="93"/>
      <c r="O222" s="110"/>
      <c r="P222" s="107"/>
    </row>
    <row r="223" spans="8:16" x14ac:dyDescent="0.25">
      <c r="H223" s="105"/>
      <c r="I223" s="145"/>
      <c r="J223" s="148"/>
      <c r="K223" s="139"/>
      <c r="L223" s="93"/>
      <c r="M223" s="93"/>
      <c r="N223" s="93"/>
      <c r="O223" s="110"/>
      <c r="P223" s="107"/>
    </row>
    <row r="224" spans="8:16" x14ac:dyDescent="0.25">
      <c r="H224" s="105"/>
      <c r="I224" s="145"/>
      <c r="J224" s="148"/>
      <c r="K224" s="139"/>
      <c r="L224" s="93"/>
      <c r="M224" s="93"/>
      <c r="N224" s="93"/>
      <c r="O224" s="110"/>
      <c r="P224" s="107"/>
    </row>
    <row r="225" spans="8:16" x14ac:dyDescent="0.25">
      <c r="H225" s="105"/>
      <c r="I225" s="145"/>
      <c r="J225" s="148"/>
      <c r="K225" s="139"/>
      <c r="L225" s="93"/>
      <c r="M225" s="93"/>
      <c r="N225" s="93"/>
      <c r="O225" s="110"/>
      <c r="P225" s="107"/>
    </row>
    <row r="226" spans="8:16" x14ac:dyDescent="0.25">
      <c r="H226" s="105"/>
      <c r="I226" s="145"/>
      <c r="J226" s="148"/>
      <c r="K226" s="139"/>
      <c r="L226" s="93"/>
      <c r="M226" s="93"/>
      <c r="N226" s="93"/>
      <c r="O226" s="110"/>
      <c r="P226" s="107"/>
    </row>
    <row r="227" spans="8:16" x14ac:dyDescent="0.25">
      <c r="H227" s="105"/>
      <c r="I227" s="145"/>
      <c r="J227" s="148"/>
      <c r="K227" s="139"/>
      <c r="L227" s="93"/>
      <c r="M227" s="93"/>
      <c r="N227" s="93"/>
      <c r="O227" s="110"/>
      <c r="P227" s="107"/>
    </row>
    <row r="228" spans="8:16" x14ac:dyDescent="0.25">
      <c r="H228" s="105"/>
      <c r="I228" s="145"/>
      <c r="J228" s="148"/>
      <c r="K228" s="139"/>
      <c r="L228" s="93"/>
      <c r="M228" s="93"/>
      <c r="N228" s="93"/>
      <c r="O228" s="110"/>
      <c r="P228" s="107"/>
    </row>
    <row r="229" spans="8:16" x14ac:dyDescent="0.25">
      <c r="H229" s="105"/>
      <c r="I229" s="145"/>
      <c r="J229" s="148"/>
      <c r="K229" s="139"/>
      <c r="L229" s="93"/>
      <c r="M229" s="93"/>
      <c r="N229" s="93"/>
      <c r="O229" s="110"/>
      <c r="P229" s="107"/>
    </row>
    <row r="230" spans="8:16" x14ac:dyDescent="0.25">
      <c r="H230" s="105"/>
      <c r="I230" s="145"/>
      <c r="J230" s="148"/>
      <c r="K230" s="139"/>
      <c r="L230" s="93"/>
      <c r="M230" s="93"/>
      <c r="N230" s="93"/>
      <c r="O230" s="110"/>
      <c r="P230" s="107"/>
    </row>
    <row r="231" spans="8:16" x14ac:dyDescent="0.25">
      <c r="H231" s="105"/>
      <c r="I231" s="145"/>
      <c r="J231" s="148"/>
      <c r="K231" s="139"/>
      <c r="L231" s="93"/>
      <c r="M231" s="93"/>
      <c r="N231" s="93"/>
      <c r="O231" s="110"/>
      <c r="P231" s="107"/>
    </row>
    <row r="232" spans="8:16" x14ac:dyDescent="0.25">
      <c r="H232" s="105"/>
      <c r="I232" s="145"/>
      <c r="J232" s="148"/>
      <c r="K232" s="139"/>
      <c r="L232" s="93"/>
      <c r="M232" s="93"/>
      <c r="N232" s="93"/>
      <c r="O232" s="110"/>
      <c r="P232" s="107"/>
    </row>
    <row r="233" spans="8:16" x14ac:dyDescent="0.25">
      <c r="H233" s="105"/>
      <c r="I233" s="145"/>
      <c r="J233" s="148"/>
      <c r="K233" s="139"/>
      <c r="L233" s="93"/>
      <c r="M233" s="93"/>
      <c r="N233" s="93"/>
      <c r="O233" s="110"/>
      <c r="P233" s="107"/>
    </row>
    <row r="234" spans="8:16" x14ac:dyDescent="0.25">
      <c r="H234" s="105"/>
      <c r="I234" s="145"/>
      <c r="J234" s="148"/>
      <c r="K234" s="139"/>
      <c r="L234" s="93"/>
      <c r="M234" s="93"/>
      <c r="N234" s="93"/>
      <c r="O234" s="110"/>
      <c r="P234" s="107"/>
    </row>
    <row r="235" spans="8:16" x14ac:dyDescent="0.25">
      <c r="H235" s="105"/>
      <c r="I235" s="145"/>
      <c r="J235" s="148"/>
      <c r="K235" s="139"/>
      <c r="L235" s="93"/>
      <c r="M235" s="93"/>
      <c r="N235" s="93"/>
      <c r="O235" s="110"/>
      <c r="P235" s="107"/>
    </row>
    <row r="236" spans="8:16" x14ac:dyDescent="0.25">
      <c r="H236" s="105"/>
      <c r="I236" s="145"/>
      <c r="J236" s="148"/>
      <c r="K236" s="139"/>
      <c r="L236" s="93"/>
      <c r="M236" s="93"/>
      <c r="N236" s="93"/>
      <c r="O236" s="110"/>
      <c r="P236" s="107"/>
    </row>
    <row r="237" spans="8:16" x14ac:dyDescent="0.25">
      <c r="H237" s="105"/>
      <c r="I237" s="145"/>
      <c r="J237" s="148"/>
      <c r="K237" s="139"/>
      <c r="L237" s="93"/>
      <c r="M237" s="93"/>
      <c r="N237" s="93"/>
      <c r="O237" s="110"/>
      <c r="P237" s="107"/>
    </row>
    <row r="238" spans="8:16" x14ac:dyDescent="0.25">
      <c r="H238" s="105"/>
      <c r="I238" s="145"/>
      <c r="J238" s="148"/>
      <c r="K238" s="139"/>
      <c r="L238" s="93"/>
      <c r="M238" s="93"/>
      <c r="N238" s="93"/>
      <c r="O238" s="110"/>
      <c r="P238" s="107"/>
    </row>
    <row r="239" spans="8:16" x14ac:dyDescent="0.25">
      <c r="H239" s="105"/>
      <c r="I239" s="145"/>
      <c r="J239" s="148"/>
      <c r="K239" s="139"/>
      <c r="L239" s="93"/>
      <c r="M239" s="93"/>
      <c r="N239" s="93"/>
      <c r="O239" s="110"/>
      <c r="P239" s="107"/>
    </row>
    <row r="240" spans="8:16" x14ac:dyDescent="0.25">
      <c r="H240" s="105"/>
      <c r="I240" s="145"/>
      <c r="J240" s="148"/>
      <c r="K240" s="139"/>
      <c r="L240" s="93"/>
      <c r="M240" s="93"/>
      <c r="N240" s="93"/>
      <c r="O240" s="110"/>
      <c r="P240" s="107"/>
    </row>
    <row r="241" spans="8:16" x14ac:dyDescent="0.25">
      <c r="H241" s="105"/>
      <c r="I241" s="145"/>
      <c r="J241" s="148"/>
      <c r="K241" s="139"/>
      <c r="L241" s="93"/>
      <c r="M241" s="93"/>
      <c r="N241" s="93"/>
      <c r="O241" s="110"/>
      <c r="P241" s="107"/>
    </row>
    <row r="242" spans="8:16" x14ac:dyDescent="0.25">
      <c r="H242" s="105"/>
      <c r="I242" s="145"/>
      <c r="J242" s="148"/>
      <c r="K242" s="139"/>
      <c r="L242" s="93"/>
      <c r="M242" s="93"/>
      <c r="N242" s="93"/>
      <c r="O242" s="110"/>
      <c r="P242" s="107"/>
    </row>
    <row r="243" spans="8:16" x14ac:dyDescent="0.25">
      <c r="H243" s="105"/>
      <c r="I243" s="145"/>
      <c r="J243" s="148"/>
      <c r="K243" s="139"/>
      <c r="L243" s="93"/>
      <c r="M243" s="93"/>
      <c r="N243" s="93"/>
      <c r="O243" s="110"/>
      <c r="P243" s="107"/>
    </row>
    <row r="244" spans="8:16" x14ac:dyDescent="0.25">
      <c r="H244" s="105"/>
      <c r="I244" s="145"/>
      <c r="J244" s="148"/>
      <c r="K244" s="139"/>
      <c r="L244" s="93"/>
      <c r="M244" s="93"/>
      <c r="N244" s="93"/>
      <c r="O244" s="110"/>
      <c r="P244" s="107"/>
    </row>
    <row r="245" spans="8:16" x14ac:dyDescent="0.25">
      <c r="H245" s="105"/>
      <c r="I245" s="145"/>
      <c r="J245" s="148"/>
      <c r="K245" s="139"/>
      <c r="L245" s="93"/>
      <c r="M245" s="93"/>
      <c r="N245" s="93"/>
      <c r="O245" s="110"/>
      <c r="P245" s="107"/>
    </row>
    <row r="246" spans="8:16" x14ac:dyDescent="0.25">
      <c r="H246" s="105"/>
      <c r="I246" s="145"/>
      <c r="J246" s="148"/>
      <c r="K246" s="139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ANDREA</cp:lastModifiedBy>
  <cp:lastPrinted>2020-01-10T10:31:13Z</cp:lastPrinted>
  <dcterms:created xsi:type="dcterms:W3CDTF">2014-03-31T10:53:18Z</dcterms:created>
  <dcterms:modified xsi:type="dcterms:W3CDTF">2021-03-08T13:14:13Z</dcterms:modified>
</cp:coreProperties>
</file>