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AJUNTAMENT\TRANSPARÈNCIA\2. GESTIÓ ECONÒMICA\2. GESTIÓ ECONÒMICA\2.2 TERMINI DE PAGAMENT A PROVEÏDORS\"/>
    </mc:Choice>
  </mc:AlternateContent>
  <xr:revisionPtr revIDLastSave="0" documentId="13_ncr:1_{427B5177-9085-4A94-9EBB-F602D94289AD}" xr6:coauthVersionLast="46" xr6:coauthVersionMax="46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state="hidden" r:id="rId5"/>
    <sheet name="APR.FPP" sheetId="9" state="hidden" r:id="rId6"/>
    <sheet name="IMM.FP" sheetId="17" state="hidden" r:id="rId7"/>
    <sheet name="IMM.FPP" sheetId="21" state="hidden" r:id="rId8"/>
  </sheets>
  <definedNames>
    <definedName name="_xlnm.Print_Area" localSheetId="4">APR.FP!$C$187:$N$246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7" l="1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M22" i="17"/>
  <c r="L22" i="17"/>
  <c r="L21" i="17"/>
  <c r="M21" i="17" s="1"/>
  <c r="L20" i="17"/>
  <c r="L19" i="17"/>
  <c r="L18" i="17"/>
  <c r="L17" i="17"/>
  <c r="M17" i="17" s="1"/>
  <c r="L16" i="17"/>
  <c r="M16" i="17" s="1"/>
  <c r="L15" i="17"/>
  <c r="N14" i="17"/>
  <c r="P14" i="17" s="1"/>
  <c r="L14" i="17"/>
  <c r="T14" i="17" s="1"/>
  <c r="N13" i="17"/>
  <c r="P13" i="17" s="1"/>
  <c r="L13" i="17"/>
  <c r="T13" i="17" s="1"/>
  <c r="N12" i="17"/>
  <c r="P12" i="17" s="1"/>
  <c r="L12" i="17"/>
  <c r="M12" i="17" s="1"/>
  <c r="N11" i="17"/>
  <c r="O11" i="17" s="1"/>
  <c r="L11" i="17"/>
  <c r="M11" i="17" s="1"/>
  <c r="N10" i="17"/>
  <c r="P10" i="17" s="1"/>
  <c r="L10" i="17"/>
  <c r="T10" i="17" s="1"/>
  <c r="N9" i="17"/>
  <c r="O9" i="17" s="1"/>
  <c r="L9" i="17"/>
  <c r="T9" i="17" s="1"/>
  <c r="N8" i="17"/>
  <c r="P8" i="17" s="1"/>
  <c r="L8" i="17"/>
  <c r="T8" i="17" s="1"/>
  <c r="P11" i="17" l="1"/>
  <c r="Q11" i="17" s="1"/>
  <c r="M9" i="17"/>
  <c r="R9" i="17" s="1"/>
  <c r="M20" i="17"/>
  <c r="O8" i="17"/>
  <c r="M18" i="17"/>
  <c r="M31" i="17"/>
  <c r="M10" i="17"/>
  <c r="Q10" i="17" s="1"/>
  <c r="O12" i="17"/>
  <c r="M14" i="17"/>
  <c r="Q14" i="17" s="1"/>
  <c r="M27" i="17"/>
  <c r="M29" i="17"/>
  <c r="M13" i="17"/>
  <c r="R13" i="17" s="1"/>
  <c r="M25" i="17"/>
  <c r="M19" i="17"/>
  <c r="R11" i="17"/>
  <c r="R12" i="17"/>
  <c r="Q12" i="17"/>
  <c r="T12" i="17"/>
  <c r="O13" i="17"/>
  <c r="M15" i="17"/>
  <c r="M8" i="17"/>
  <c r="P9" i="17"/>
  <c r="O10" i="17"/>
  <c r="O14" i="17"/>
  <c r="T11" i="17"/>
  <c r="N752" i="15"/>
  <c r="P752" i="15" s="1"/>
  <c r="N751" i="15"/>
  <c r="O751" i="15" s="1"/>
  <c r="N750" i="15"/>
  <c r="P750" i="15" s="1"/>
  <c r="N749" i="15"/>
  <c r="P749" i="15" s="1"/>
  <c r="N748" i="15"/>
  <c r="P748" i="15" s="1"/>
  <c r="N747" i="15"/>
  <c r="O747" i="15" s="1"/>
  <c r="N746" i="15"/>
  <c r="P746" i="15" s="1"/>
  <c r="N745" i="15"/>
  <c r="P745" i="15" s="1"/>
  <c r="N744" i="15"/>
  <c r="P744" i="15" s="1"/>
  <c r="N743" i="15"/>
  <c r="N742" i="15"/>
  <c r="O742" i="15" s="1"/>
  <c r="N741" i="15"/>
  <c r="O741" i="15" s="1"/>
  <c r="N740" i="15"/>
  <c r="P740" i="15" s="1"/>
  <c r="N739" i="15"/>
  <c r="N738" i="15"/>
  <c r="O738" i="15" s="1"/>
  <c r="N737" i="15"/>
  <c r="O737" i="15" s="1"/>
  <c r="N736" i="15"/>
  <c r="P736" i="15" s="1"/>
  <c r="N735" i="15"/>
  <c r="N734" i="15"/>
  <c r="O734" i="15" s="1"/>
  <c r="N733" i="15"/>
  <c r="P733" i="15" s="1"/>
  <c r="N732" i="15"/>
  <c r="P732" i="15" s="1"/>
  <c r="N731" i="15"/>
  <c r="N730" i="15"/>
  <c r="O730" i="15" s="1"/>
  <c r="N729" i="15"/>
  <c r="P729" i="15" s="1"/>
  <c r="N728" i="15"/>
  <c r="P728" i="15" s="1"/>
  <c r="N727" i="15"/>
  <c r="P727" i="15" s="1"/>
  <c r="N726" i="15"/>
  <c r="O726" i="15" s="1"/>
  <c r="N725" i="15"/>
  <c r="P725" i="15" s="1"/>
  <c r="N724" i="15"/>
  <c r="P724" i="15" s="1"/>
  <c r="N723" i="15"/>
  <c r="P723" i="15" s="1"/>
  <c r="N722" i="15"/>
  <c r="O722" i="15" s="1"/>
  <c r="N721" i="15"/>
  <c r="P721" i="15" s="1"/>
  <c r="N720" i="15"/>
  <c r="P720" i="15" s="1"/>
  <c r="N719" i="15"/>
  <c r="P719" i="15" s="1"/>
  <c r="N718" i="15"/>
  <c r="O718" i="15" s="1"/>
  <c r="N717" i="15"/>
  <c r="P717" i="15" s="1"/>
  <c r="N716" i="15"/>
  <c r="P716" i="15" s="1"/>
  <c r="N715" i="15"/>
  <c r="P715" i="15" s="1"/>
  <c r="N714" i="15"/>
  <c r="O714" i="15" s="1"/>
  <c r="N713" i="15"/>
  <c r="P713" i="15" s="1"/>
  <c r="N712" i="15"/>
  <c r="P712" i="15" s="1"/>
  <c r="N711" i="15"/>
  <c r="O711" i="15" s="1"/>
  <c r="N710" i="15"/>
  <c r="P710" i="15" s="1"/>
  <c r="N709" i="15"/>
  <c r="P709" i="15" s="1"/>
  <c r="N708" i="15"/>
  <c r="P708" i="15" s="1"/>
  <c r="N707" i="15"/>
  <c r="O707" i="15" s="1"/>
  <c r="N706" i="15"/>
  <c r="P706" i="15" s="1"/>
  <c r="N705" i="15"/>
  <c r="P705" i="15" s="1"/>
  <c r="N704" i="15"/>
  <c r="P704" i="15" s="1"/>
  <c r="N703" i="15"/>
  <c r="O703" i="15" s="1"/>
  <c r="N702" i="15"/>
  <c r="P702" i="15" s="1"/>
  <c r="N701" i="15"/>
  <c r="P701" i="15" s="1"/>
  <c r="N700" i="15"/>
  <c r="N699" i="15"/>
  <c r="N698" i="15"/>
  <c r="P698" i="15" s="1"/>
  <c r="N697" i="15"/>
  <c r="O697" i="15" s="1"/>
  <c r="N696" i="15"/>
  <c r="N695" i="15"/>
  <c r="O695" i="15" s="1"/>
  <c r="N694" i="15"/>
  <c r="P694" i="15" s="1"/>
  <c r="N693" i="15"/>
  <c r="P693" i="15" s="1"/>
  <c r="N692" i="15"/>
  <c r="P692" i="15" s="1"/>
  <c r="N691" i="15"/>
  <c r="O691" i="15" s="1"/>
  <c r="N690" i="15"/>
  <c r="P690" i="15" s="1"/>
  <c r="N689" i="15"/>
  <c r="P689" i="15" s="1"/>
  <c r="N688" i="15"/>
  <c r="P688" i="15" s="1"/>
  <c r="N687" i="15"/>
  <c r="O687" i="15" s="1"/>
  <c r="N686" i="15"/>
  <c r="O686" i="15" s="1"/>
  <c r="N685" i="15"/>
  <c r="P685" i="15" s="1"/>
  <c r="N684" i="15"/>
  <c r="P684" i="15" s="1"/>
  <c r="N683" i="15"/>
  <c r="O683" i="15" s="1"/>
  <c r="N682" i="15"/>
  <c r="P682" i="15" s="1"/>
  <c r="N681" i="15"/>
  <c r="P681" i="15" s="1"/>
  <c r="N680" i="15"/>
  <c r="O680" i="15" s="1"/>
  <c r="N679" i="15"/>
  <c r="O679" i="15" s="1"/>
  <c r="N678" i="15"/>
  <c r="P678" i="15" s="1"/>
  <c r="N677" i="15"/>
  <c r="N676" i="15"/>
  <c r="P676" i="15" s="1"/>
  <c r="N675" i="15"/>
  <c r="O675" i="15" s="1"/>
  <c r="N674" i="15"/>
  <c r="P674" i="15" s="1"/>
  <c r="N673" i="15"/>
  <c r="N672" i="15"/>
  <c r="P672" i="15" s="1"/>
  <c r="N671" i="15"/>
  <c r="O671" i="15" s="1"/>
  <c r="N670" i="15"/>
  <c r="P670" i="15" s="1"/>
  <c r="N669" i="15"/>
  <c r="O669" i="15" s="1"/>
  <c r="N668" i="15"/>
  <c r="O668" i="15" s="1"/>
  <c r="N667" i="15"/>
  <c r="O667" i="15" s="1"/>
  <c r="N666" i="15"/>
  <c r="P666" i="15" s="1"/>
  <c r="N665" i="15"/>
  <c r="O665" i="15" s="1"/>
  <c r="N664" i="15"/>
  <c r="P664" i="15" s="1"/>
  <c r="N663" i="15"/>
  <c r="O663" i="15" s="1"/>
  <c r="N662" i="15"/>
  <c r="P662" i="15" s="1"/>
  <c r="N661" i="15"/>
  <c r="O661" i="15" s="1"/>
  <c r="N660" i="15"/>
  <c r="O660" i="15" s="1"/>
  <c r="N659" i="15"/>
  <c r="O659" i="15" s="1"/>
  <c r="N658" i="15"/>
  <c r="P658" i="15" s="1"/>
  <c r="N657" i="15"/>
  <c r="O657" i="15" s="1"/>
  <c r="N656" i="15"/>
  <c r="P656" i="15" s="1"/>
  <c r="N655" i="15"/>
  <c r="O655" i="15" s="1"/>
  <c r="N654" i="15"/>
  <c r="P654" i="15" s="1"/>
  <c r="N653" i="15"/>
  <c r="O653" i="15" s="1"/>
  <c r="N652" i="15"/>
  <c r="P652" i="15" s="1"/>
  <c r="N651" i="15"/>
  <c r="O651" i="15" s="1"/>
  <c r="N650" i="15"/>
  <c r="P650" i="15" s="1"/>
  <c r="R10" i="17" l="1"/>
  <c r="R14" i="17"/>
  <c r="Q9" i="17"/>
  <c r="Q13" i="17"/>
  <c r="O740" i="15"/>
  <c r="R8" i="17"/>
  <c r="Q8" i="17"/>
  <c r="O732" i="15"/>
  <c r="O725" i="15"/>
  <c r="O702" i="15"/>
  <c r="O706" i="15"/>
  <c r="P738" i="15"/>
  <c r="O664" i="15"/>
  <c r="O662" i="15"/>
  <c r="O710" i="15"/>
  <c r="O733" i="15"/>
  <c r="O713" i="15"/>
  <c r="P737" i="15"/>
  <c r="P741" i="15"/>
  <c r="O748" i="15"/>
  <c r="O684" i="15"/>
  <c r="O650" i="15"/>
  <c r="O658" i="15"/>
  <c r="O699" i="15"/>
  <c r="P699" i="15"/>
  <c r="O700" i="15"/>
  <c r="P700" i="15"/>
  <c r="P660" i="15"/>
  <c r="O696" i="15"/>
  <c r="P696" i="15"/>
  <c r="O674" i="15"/>
  <c r="P675" i="15"/>
  <c r="P686" i="15"/>
  <c r="P691" i="15"/>
  <c r="P697" i="15"/>
  <c r="P683" i="15"/>
  <c r="O728" i="15"/>
  <c r="O729" i="15"/>
  <c r="P742" i="15"/>
  <c r="O744" i="15"/>
  <c r="O745" i="15"/>
  <c r="O749" i="15"/>
  <c r="O752" i="15"/>
  <c r="O717" i="15"/>
  <c r="O721" i="15"/>
  <c r="P726" i="15"/>
  <c r="P730" i="15"/>
  <c r="P703" i="15"/>
  <c r="P707" i="15"/>
  <c r="P711" i="15"/>
  <c r="P714" i="15"/>
  <c r="P718" i="15"/>
  <c r="P722" i="15"/>
  <c r="P734" i="15"/>
  <c r="O736" i="15"/>
  <c r="P695" i="15"/>
  <c r="O694" i="15"/>
  <c r="O690" i="15"/>
  <c r="P687" i="15"/>
  <c r="O682" i="15"/>
  <c r="P680" i="15"/>
  <c r="P679" i="15"/>
  <c r="O678" i="15"/>
  <c r="O676" i="15"/>
  <c r="O672" i="15"/>
  <c r="P671" i="15"/>
  <c r="O670" i="15"/>
  <c r="P669" i="15"/>
  <c r="P668" i="15"/>
  <c r="P667" i="15"/>
  <c r="O666" i="15"/>
  <c r="P663" i="15"/>
  <c r="O656" i="15"/>
  <c r="P655" i="15"/>
  <c r="O654" i="15"/>
  <c r="P653" i="15"/>
  <c r="O652" i="15"/>
  <c r="P651" i="15"/>
  <c r="P657" i="15"/>
  <c r="P661" i="15"/>
  <c r="P677" i="15"/>
  <c r="O677" i="15"/>
  <c r="P659" i="15"/>
  <c r="P665" i="15"/>
  <c r="P673" i="15"/>
  <c r="O673" i="15"/>
  <c r="O681" i="15"/>
  <c r="O685" i="15"/>
  <c r="O689" i="15"/>
  <c r="O693" i="15"/>
  <c r="O705" i="15"/>
  <c r="O709" i="15"/>
  <c r="O716" i="15"/>
  <c r="O720" i="15"/>
  <c r="O724" i="15"/>
  <c r="O743" i="15"/>
  <c r="P743" i="15"/>
  <c r="O688" i="15"/>
  <c r="O692" i="15"/>
  <c r="O698" i="15"/>
  <c r="O701" i="15"/>
  <c r="O704" i="15"/>
  <c r="O708" i="15"/>
  <c r="O712" i="15"/>
  <c r="O715" i="15"/>
  <c r="O719" i="15"/>
  <c r="O723" i="15"/>
  <c r="O727" i="15"/>
  <c r="O731" i="15"/>
  <c r="P731" i="15"/>
  <c r="O735" i="15"/>
  <c r="P735" i="15"/>
  <c r="O739" i="15"/>
  <c r="P739" i="15"/>
  <c r="O746" i="15"/>
  <c r="P747" i="15"/>
  <c r="O750" i="15"/>
  <c r="P751" i="15"/>
  <c r="N649" i="15"/>
  <c r="P649" i="15" s="1"/>
  <c r="N648" i="15"/>
  <c r="P648" i="15" s="1"/>
  <c r="N647" i="15"/>
  <c r="P647" i="15" s="1"/>
  <c r="N646" i="15"/>
  <c r="P646" i="15" s="1"/>
  <c r="N645" i="15"/>
  <c r="O645" i="15" s="1"/>
  <c r="N644" i="15"/>
  <c r="P644" i="15" s="1"/>
  <c r="N643" i="15"/>
  <c r="P643" i="15" s="1"/>
  <c r="N642" i="15"/>
  <c r="P642" i="15" s="1"/>
  <c r="N641" i="15"/>
  <c r="O641" i="15" s="1"/>
  <c r="N640" i="15"/>
  <c r="P640" i="15" s="1"/>
  <c r="N639" i="15"/>
  <c r="P639" i="15" s="1"/>
  <c r="N638" i="15"/>
  <c r="O638" i="15" s="1"/>
  <c r="N637" i="15"/>
  <c r="P637" i="15" s="1"/>
  <c r="N636" i="15"/>
  <c r="P636" i="15" s="1"/>
  <c r="N635" i="15"/>
  <c r="O635" i="15" s="1"/>
  <c r="N634" i="15"/>
  <c r="O634" i="15" s="1"/>
  <c r="N633" i="15"/>
  <c r="P633" i="15" s="1"/>
  <c r="N632" i="15"/>
  <c r="P632" i="15" s="1"/>
  <c r="N631" i="15"/>
  <c r="P631" i="15" s="1"/>
  <c r="N630" i="15"/>
  <c r="O630" i="15" s="1"/>
  <c r="N629" i="15"/>
  <c r="P629" i="15" s="1"/>
  <c r="N628" i="15"/>
  <c r="P628" i="15" s="1"/>
  <c r="N627" i="15"/>
  <c r="P627" i="15" s="1"/>
  <c r="N626" i="15"/>
  <c r="O626" i="15" s="1"/>
  <c r="N625" i="15"/>
  <c r="P625" i="15" s="1"/>
  <c r="N624" i="15"/>
  <c r="P624" i="15" s="1"/>
  <c r="N623" i="15"/>
  <c r="P623" i="15" s="1"/>
  <c r="N622" i="15"/>
  <c r="O622" i="15" s="1"/>
  <c r="N621" i="15"/>
  <c r="P621" i="15" s="1"/>
  <c r="N620" i="15"/>
  <c r="P620" i="15" s="1"/>
  <c r="N619" i="15"/>
  <c r="P619" i="15" s="1"/>
  <c r="N618" i="15"/>
  <c r="O618" i="15" s="1"/>
  <c r="N617" i="15"/>
  <c r="P617" i="15" s="1"/>
  <c r="O631" i="15" l="1"/>
  <c r="O646" i="15"/>
  <c r="O617" i="15"/>
  <c r="P618" i="15"/>
  <c r="O623" i="15"/>
  <c r="O637" i="15"/>
  <c r="P638" i="15"/>
  <c r="O639" i="15"/>
  <c r="O648" i="15"/>
  <c r="P645" i="15"/>
  <c r="O644" i="15"/>
  <c r="O642" i="15"/>
  <c r="P641" i="15"/>
  <c r="O640" i="15"/>
  <c r="P635" i="15"/>
  <c r="P634" i="15"/>
  <c r="O633" i="15"/>
  <c r="P630" i="15"/>
  <c r="O629" i="15"/>
  <c r="O627" i="15"/>
  <c r="P626" i="15"/>
  <c r="O625" i="15"/>
  <c r="P622" i="15"/>
  <c r="O621" i="15"/>
  <c r="O619" i="15"/>
  <c r="O620" i="15"/>
  <c r="O624" i="15"/>
  <c r="O628" i="15"/>
  <c r="O632" i="15"/>
  <c r="O636" i="15"/>
  <c r="O643" i="15"/>
  <c r="O647" i="15"/>
  <c r="O649" i="15"/>
  <c r="N616" i="15"/>
  <c r="P616" i="15" s="1"/>
  <c r="N615" i="15"/>
  <c r="O615" i="15" s="1"/>
  <c r="N614" i="15"/>
  <c r="O614" i="15" s="1"/>
  <c r="N613" i="15"/>
  <c r="P613" i="15" s="1"/>
  <c r="N612" i="15"/>
  <c r="P612" i="15" s="1"/>
  <c r="N611" i="15"/>
  <c r="O611" i="15" s="1"/>
  <c r="N610" i="15"/>
  <c r="O610" i="15" s="1"/>
  <c r="N609" i="15"/>
  <c r="O609" i="15" s="1"/>
  <c r="N608" i="15"/>
  <c r="O608" i="15" s="1"/>
  <c r="N607" i="15"/>
  <c r="O607" i="15" s="1"/>
  <c r="N606" i="15"/>
  <c r="O606" i="15" s="1"/>
  <c r="N605" i="15"/>
  <c r="P605" i="15" s="1"/>
  <c r="N604" i="15"/>
  <c r="O604" i="15" s="1"/>
  <c r="N603" i="15"/>
  <c r="O603" i="15" s="1"/>
  <c r="N602" i="15"/>
  <c r="P602" i="15" s="1"/>
  <c r="N601" i="15"/>
  <c r="P601" i="15" s="1"/>
  <c r="N600" i="15"/>
  <c r="O600" i="15" s="1"/>
  <c r="N599" i="15"/>
  <c r="O599" i="15" s="1"/>
  <c r="N598" i="15"/>
  <c r="P598" i="15" s="1"/>
  <c r="N597" i="15"/>
  <c r="N596" i="15"/>
  <c r="O596" i="15" s="1"/>
  <c r="N595" i="15"/>
  <c r="O595" i="15" s="1"/>
  <c r="N594" i="15"/>
  <c r="N593" i="15"/>
  <c r="O593" i="15" s="1"/>
  <c r="N592" i="15"/>
  <c r="O592" i="15" s="1"/>
  <c r="N591" i="15"/>
  <c r="P591" i="15" s="1"/>
  <c r="N590" i="15"/>
  <c r="N589" i="15"/>
  <c r="O589" i="15" s="1"/>
  <c r="N588" i="15"/>
  <c r="O588" i="15" s="1"/>
  <c r="N587" i="15"/>
  <c r="P587" i="15" s="1"/>
  <c r="N586" i="15"/>
  <c r="N585" i="15"/>
  <c r="O585" i="15" s="1"/>
  <c r="N584" i="15"/>
  <c r="O584" i="15" s="1"/>
  <c r="N583" i="15"/>
  <c r="P583" i="15" s="1"/>
  <c r="N582" i="15"/>
  <c r="O582" i="15" s="1"/>
  <c r="N581" i="15"/>
  <c r="O581" i="15" s="1"/>
  <c r="N580" i="15"/>
  <c r="O580" i="15" s="1"/>
  <c r="N579" i="15"/>
  <c r="N578" i="15"/>
  <c r="O578" i="15" s="1"/>
  <c r="N577" i="15"/>
  <c r="O577" i="15" s="1"/>
  <c r="N576" i="15"/>
  <c r="O576" i="15" s="1"/>
  <c r="N575" i="15"/>
  <c r="N574" i="15"/>
  <c r="O574" i="15" s="1"/>
  <c r="N573" i="15"/>
  <c r="O573" i="15" s="1"/>
  <c r="N572" i="15"/>
  <c r="P572" i="15" s="1"/>
  <c r="N571" i="15"/>
  <c r="N570" i="15"/>
  <c r="O570" i="15" s="1"/>
  <c r="N569" i="15"/>
  <c r="O569" i="15" s="1"/>
  <c r="N568" i="15"/>
  <c r="P568" i="15" s="1"/>
  <c r="N567" i="15"/>
  <c r="N566" i="15"/>
  <c r="O566" i="15" s="1"/>
  <c r="N565" i="15"/>
  <c r="O565" i="15" s="1"/>
  <c r="N564" i="15"/>
  <c r="O564" i="15" s="1"/>
  <c r="N563" i="15"/>
  <c r="N562" i="15"/>
  <c r="O562" i="15" s="1"/>
  <c r="N561" i="15"/>
  <c r="O561" i="15" s="1"/>
  <c r="N560" i="15"/>
  <c r="P560" i="15" s="1"/>
  <c r="N559" i="15"/>
  <c r="N558" i="15"/>
  <c r="N557" i="15"/>
  <c r="O557" i="15" s="1"/>
  <c r="N556" i="15"/>
  <c r="O556" i="15" s="1"/>
  <c r="N555" i="15"/>
  <c r="P555" i="15" s="1"/>
  <c r="N554" i="15"/>
  <c r="N553" i="15"/>
  <c r="N552" i="15"/>
  <c r="O552" i="15" s="1"/>
  <c r="N551" i="15"/>
  <c r="P551" i="15" s="1"/>
  <c r="N550" i="15"/>
  <c r="P550" i="15" s="1"/>
  <c r="N549" i="15"/>
  <c r="N548" i="15"/>
  <c r="O548" i="15" s="1"/>
  <c r="N547" i="15"/>
  <c r="P547" i="15" s="1"/>
  <c r="N546" i="15"/>
  <c r="P546" i="15" s="1"/>
  <c r="N545" i="15"/>
  <c r="N544" i="15"/>
  <c r="O544" i="15" s="1"/>
  <c r="N543" i="15"/>
  <c r="P543" i="15" s="1"/>
  <c r="N542" i="15"/>
  <c r="P542" i="15" s="1"/>
  <c r="N541" i="15"/>
  <c r="N540" i="15"/>
  <c r="O540" i="15" s="1"/>
  <c r="N539" i="15"/>
  <c r="O539" i="15" s="1"/>
  <c r="N538" i="15"/>
  <c r="O538" i="15" s="1"/>
  <c r="N537" i="15"/>
  <c r="P537" i="15" s="1"/>
  <c r="N536" i="15"/>
  <c r="O536" i="15" s="1"/>
  <c r="N535" i="15"/>
  <c r="P535" i="15" s="1"/>
  <c r="N534" i="15"/>
  <c r="O534" i="15" s="1"/>
  <c r="N533" i="15"/>
  <c r="O533" i="15" s="1"/>
  <c r="N532" i="15"/>
  <c r="O532" i="15" s="1"/>
  <c r="N531" i="15"/>
  <c r="P531" i="15" s="1"/>
  <c r="N530" i="15"/>
  <c r="O530" i="15" s="1"/>
  <c r="N529" i="15"/>
  <c r="P529" i="15" s="1"/>
  <c r="N528" i="15"/>
  <c r="P528" i="15" s="1"/>
  <c r="N527" i="15"/>
  <c r="O527" i="15" s="1"/>
  <c r="O547" i="15" l="1"/>
  <c r="O572" i="15"/>
  <c r="P573" i="15"/>
  <c r="P606" i="15"/>
  <c r="O551" i="15"/>
  <c r="P577" i="15"/>
  <c r="O543" i="15"/>
  <c r="O546" i="15"/>
  <c r="P607" i="15"/>
  <c r="O542" i="15"/>
  <c r="O602" i="15"/>
  <c r="O598" i="15"/>
  <c r="P592" i="15"/>
  <c r="O591" i="15"/>
  <c r="P588" i="15"/>
  <c r="O587" i="15"/>
  <c r="O583" i="15"/>
  <c r="P576" i="15"/>
  <c r="O568" i="15"/>
  <c r="P561" i="15"/>
  <c r="O560" i="15"/>
  <c r="O555" i="15"/>
  <c r="O550" i="15"/>
  <c r="P548" i="15"/>
  <c r="P544" i="15"/>
  <c r="P540" i="15"/>
  <c r="O537" i="15"/>
  <c r="P530" i="15"/>
  <c r="P533" i="15"/>
  <c r="P534" i="15"/>
  <c r="P539" i="15"/>
  <c r="P564" i="15"/>
  <c r="P565" i="15"/>
  <c r="P580" i="15"/>
  <c r="P581" i="15"/>
  <c r="P595" i="15"/>
  <c r="P609" i="15"/>
  <c r="P610" i="15"/>
  <c r="P603" i="15"/>
  <c r="O613" i="15"/>
  <c r="P538" i="15"/>
  <c r="P552" i="15"/>
  <c r="P556" i="15"/>
  <c r="P569" i="15"/>
  <c r="P584" i="15"/>
  <c r="P599" i="15"/>
  <c r="P614" i="15"/>
  <c r="P527" i="15"/>
  <c r="P559" i="15"/>
  <c r="O559" i="15"/>
  <c r="P575" i="15"/>
  <c r="O575" i="15"/>
  <c r="P590" i="15"/>
  <c r="O590" i="15"/>
  <c r="O529" i="15"/>
  <c r="O528" i="15"/>
  <c r="O531" i="15"/>
  <c r="P532" i="15"/>
  <c r="O535" i="15"/>
  <c r="P536" i="15"/>
  <c r="P563" i="15"/>
  <c r="O563" i="15"/>
  <c r="P579" i="15"/>
  <c r="O579" i="15"/>
  <c r="P594" i="15"/>
  <c r="O594" i="15"/>
  <c r="O541" i="15"/>
  <c r="P541" i="15"/>
  <c r="O545" i="15"/>
  <c r="P545" i="15"/>
  <c r="O549" i="15"/>
  <c r="P549" i="15"/>
  <c r="O553" i="15"/>
  <c r="P553" i="15"/>
  <c r="P554" i="15"/>
  <c r="O554" i="15"/>
  <c r="P567" i="15"/>
  <c r="O567" i="15"/>
  <c r="P597" i="15"/>
  <c r="O597" i="15"/>
  <c r="P558" i="15"/>
  <c r="O558" i="15"/>
  <c r="P571" i="15"/>
  <c r="O571" i="15"/>
  <c r="P586" i="15"/>
  <c r="O586" i="15"/>
  <c r="P557" i="15"/>
  <c r="P562" i="15"/>
  <c r="P566" i="15"/>
  <c r="P570" i="15"/>
  <c r="P574" i="15"/>
  <c r="P578" i="15"/>
  <c r="P582" i="15"/>
  <c r="P585" i="15"/>
  <c r="P589" i="15"/>
  <c r="P593" i="15"/>
  <c r="P596" i="15"/>
  <c r="P600" i="15"/>
  <c r="P604" i="15"/>
  <c r="P608" i="15"/>
  <c r="P611" i="15"/>
  <c r="P615" i="15"/>
  <c r="O601" i="15"/>
  <c r="O605" i="15"/>
  <c r="O612" i="15"/>
  <c r="O616" i="15"/>
  <c r="G61" i="9" l="1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0" i="9"/>
  <c r="H40" i="9" s="1"/>
  <c r="G39" i="9"/>
  <c r="I39" i="9" s="1"/>
  <c r="G38" i="9"/>
  <c r="H38" i="9" s="1"/>
  <c r="G37" i="9"/>
  <c r="I37" i="9" s="1"/>
  <c r="G36" i="9"/>
  <c r="H36" i="9" s="1"/>
  <c r="G35" i="9"/>
  <c r="G34" i="9"/>
  <c r="G33" i="9"/>
  <c r="G32" i="9"/>
  <c r="I57" i="9" l="1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39" i="9"/>
  <c r="I38" i="9"/>
  <c r="H37" i="9"/>
  <c r="I36" i="9"/>
  <c r="I40" i="9"/>
  <c r="G31" i="9"/>
  <c r="I31" i="9" s="1"/>
  <c r="G30" i="9"/>
  <c r="I30" i="9" s="1"/>
  <c r="G29" i="9"/>
  <c r="I29" i="9" s="1"/>
  <c r="G28" i="9"/>
  <c r="H28" i="9" s="1"/>
  <c r="G27" i="9"/>
  <c r="H27" i="9" s="1"/>
  <c r="G26" i="9"/>
  <c r="I26" i="9" s="1"/>
  <c r="G25" i="9"/>
  <c r="H25" i="9" s="1"/>
  <c r="G24" i="9"/>
  <c r="I24" i="9" s="1"/>
  <c r="G23" i="9"/>
  <c r="H23" i="9" s="1"/>
  <c r="G22" i="9"/>
  <c r="I22" i="9" s="1"/>
  <c r="G21" i="9"/>
  <c r="H21" i="9" s="1"/>
  <c r="G20" i="9"/>
  <c r="H20" i="9" s="1"/>
  <c r="G19" i="9"/>
  <c r="H19" i="9" s="1"/>
  <c r="G18" i="9"/>
  <c r="I18" i="9" s="1"/>
  <c r="G17" i="9"/>
  <c r="H17" i="9" s="1"/>
  <c r="G16" i="9"/>
  <c r="I16" i="9" s="1"/>
  <c r="G15" i="9"/>
  <c r="H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H30" i="9" l="1"/>
  <c r="I28" i="9"/>
  <c r="H26" i="9"/>
  <c r="I25" i="9"/>
  <c r="H24" i="9"/>
  <c r="H22" i="9"/>
  <c r="I21" i="9"/>
  <c r="I20" i="9"/>
  <c r="H18" i="9"/>
  <c r="I17" i="9"/>
  <c r="H16" i="9"/>
  <c r="I14" i="9"/>
  <c r="I13" i="9"/>
  <c r="H11" i="9"/>
  <c r="I10" i="9"/>
  <c r="I9" i="9"/>
  <c r="I12" i="9"/>
  <c r="I15" i="9"/>
  <c r="I19" i="9"/>
  <c r="I23" i="9"/>
  <c r="I27" i="9"/>
  <c r="H29" i="9"/>
  <c r="H31" i="9"/>
  <c r="N526" i="15" l="1"/>
  <c r="P526" i="15" s="1"/>
  <c r="N525" i="15"/>
  <c r="P525" i="15" s="1"/>
  <c r="N524" i="15"/>
  <c r="P524" i="15" s="1"/>
  <c r="N523" i="15"/>
  <c r="O523" i="15" s="1"/>
  <c r="N522" i="15"/>
  <c r="P522" i="15" s="1"/>
  <c r="N521" i="15"/>
  <c r="P521" i="15" s="1"/>
  <c r="N520" i="15"/>
  <c r="P520" i="15" s="1"/>
  <c r="N519" i="15"/>
  <c r="O519" i="15" s="1"/>
  <c r="N518" i="15"/>
  <c r="P518" i="15" s="1"/>
  <c r="N517" i="15"/>
  <c r="P517" i="15" s="1"/>
  <c r="N516" i="15"/>
  <c r="P516" i="15" s="1"/>
  <c r="N515" i="15"/>
  <c r="O515" i="15" s="1"/>
  <c r="N514" i="15"/>
  <c r="P514" i="15" s="1"/>
  <c r="N513" i="15"/>
  <c r="P513" i="15" s="1"/>
  <c r="N512" i="15"/>
  <c r="P512" i="15" s="1"/>
  <c r="N511" i="15"/>
  <c r="O511" i="15" s="1"/>
  <c r="N510" i="15"/>
  <c r="P510" i="15" s="1"/>
  <c r="N509" i="15"/>
  <c r="P509" i="15" s="1"/>
  <c r="N508" i="15"/>
  <c r="P508" i="15" s="1"/>
  <c r="N507" i="15"/>
  <c r="O507" i="15" s="1"/>
  <c r="N506" i="15"/>
  <c r="P506" i="15" s="1"/>
  <c r="N505" i="15"/>
  <c r="N504" i="15"/>
  <c r="P504" i="15" s="1"/>
  <c r="N503" i="15"/>
  <c r="O503" i="15" s="1"/>
  <c r="N502" i="15"/>
  <c r="P502" i="15" s="1"/>
  <c r="N501" i="15"/>
  <c r="O501" i="15" s="1"/>
  <c r="N500" i="15"/>
  <c r="P500" i="15" s="1"/>
  <c r="N499" i="15"/>
  <c r="O499" i="15" s="1"/>
  <c r="N498" i="15"/>
  <c r="P498" i="15" s="1"/>
  <c r="N497" i="15"/>
  <c r="O497" i="15" s="1"/>
  <c r="N496" i="15"/>
  <c r="O496" i="15" s="1"/>
  <c r="N495" i="15"/>
  <c r="O495" i="15" s="1"/>
  <c r="N494" i="15"/>
  <c r="P494" i="15" s="1"/>
  <c r="N493" i="15"/>
  <c r="O493" i="15" s="1"/>
  <c r="N492" i="15"/>
  <c r="P492" i="15" s="1"/>
  <c r="N491" i="15"/>
  <c r="O491" i="15" s="1"/>
  <c r="N490" i="15"/>
  <c r="P490" i="15" s="1"/>
  <c r="N489" i="15"/>
  <c r="O489" i="15" s="1"/>
  <c r="N488" i="15"/>
  <c r="P488" i="15" s="1"/>
  <c r="N487" i="15"/>
  <c r="O487" i="15" s="1"/>
  <c r="N486" i="15"/>
  <c r="P486" i="15" s="1"/>
  <c r="N485" i="15"/>
  <c r="O485" i="15" s="1"/>
  <c r="N484" i="15"/>
  <c r="O484" i="15" s="1"/>
  <c r="N483" i="15"/>
  <c r="O483" i="15" s="1"/>
  <c r="N482" i="15"/>
  <c r="P482" i="15" s="1"/>
  <c r="N481" i="15"/>
  <c r="O481" i="15" s="1"/>
  <c r="N480" i="15"/>
  <c r="P480" i="15" s="1"/>
  <c r="N479" i="15"/>
  <c r="O479" i="15" s="1"/>
  <c r="N478" i="15"/>
  <c r="P478" i="15" s="1"/>
  <c r="N477" i="15"/>
  <c r="O477" i="15" s="1"/>
  <c r="N476" i="15"/>
  <c r="O476" i="15" s="1"/>
  <c r="N475" i="15"/>
  <c r="O475" i="15" s="1"/>
  <c r="N474" i="15"/>
  <c r="P474" i="15" s="1"/>
  <c r="N473" i="15"/>
  <c r="O473" i="15" s="1"/>
  <c r="N472" i="15"/>
  <c r="O472" i="15" s="1"/>
  <c r="N471" i="15"/>
  <c r="O471" i="15" s="1"/>
  <c r="N470" i="15"/>
  <c r="P470" i="15" s="1"/>
  <c r="N469" i="15"/>
  <c r="O469" i="15" s="1"/>
  <c r="N468" i="15"/>
  <c r="P468" i="15" s="1"/>
  <c r="N467" i="15"/>
  <c r="O467" i="15" s="1"/>
  <c r="N466" i="15"/>
  <c r="P466" i="15" s="1"/>
  <c r="N465" i="15"/>
  <c r="O465" i="15" s="1"/>
  <c r="N464" i="15"/>
  <c r="O464" i="15" s="1"/>
  <c r="N463" i="15"/>
  <c r="O463" i="15" s="1"/>
  <c r="N462" i="15"/>
  <c r="P462" i="15" s="1"/>
  <c r="N461" i="15"/>
  <c r="O461" i="15" s="1"/>
  <c r="N460" i="15"/>
  <c r="O460" i="15" s="1"/>
  <c r="N459" i="15"/>
  <c r="O459" i="15" s="1"/>
  <c r="N458" i="15"/>
  <c r="P458" i="15" s="1"/>
  <c r="N457" i="15"/>
  <c r="O457" i="15" s="1"/>
  <c r="N456" i="15"/>
  <c r="P456" i="15" s="1"/>
  <c r="N455" i="15"/>
  <c r="O455" i="15" s="1"/>
  <c r="N454" i="15"/>
  <c r="P454" i="15" s="1"/>
  <c r="N453" i="15"/>
  <c r="O453" i="15" s="1"/>
  <c r="N452" i="15"/>
  <c r="P452" i="15" s="1"/>
  <c r="N451" i="15"/>
  <c r="O451" i="15" s="1"/>
  <c r="N450" i="15"/>
  <c r="P450" i="15" s="1"/>
  <c r="N449" i="15"/>
  <c r="O449" i="15" s="1"/>
  <c r="N448" i="15"/>
  <c r="P448" i="15" s="1"/>
  <c r="N447" i="15"/>
  <c r="O447" i="15" s="1"/>
  <c r="N446" i="15"/>
  <c r="P446" i="15" s="1"/>
  <c r="N445" i="15"/>
  <c r="O445" i="15" s="1"/>
  <c r="N444" i="15"/>
  <c r="P444" i="15" s="1"/>
  <c r="N443" i="15"/>
  <c r="O443" i="15" s="1"/>
  <c r="N442" i="15"/>
  <c r="P442" i="15" s="1"/>
  <c r="N441" i="15"/>
  <c r="O441" i="15" s="1"/>
  <c r="N440" i="15"/>
  <c r="P440" i="15" s="1"/>
  <c r="N439" i="15"/>
  <c r="P439" i="15" s="1"/>
  <c r="N438" i="15"/>
  <c r="P438" i="15" s="1"/>
  <c r="N437" i="15"/>
  <c r="O437" i="15" s="1"/>
  <c r="N436" i="15"/>
  <c r="P436" i="15" s="1"/>
  <c r="N435" i="15"/>
  <c r="O435" i="15" s="1"/>
  <c r="N434" i="15"/>
  <c r="P434" i="15" s="1"/>
  <c r="N433" i="15"/>
  <c r="O433" i="15" s="1"/>
  <c r="N432" i="15"/>
  <c r="O432" i="15" s="1"/>
  <c r="N431" i="15"/>
  <c r="P431" i="15" s="1"/>
  <c r="N430" i="15"/>
  <c r="P430" i="15" s="1"/>
  <c r="N429" i="15"/>
  <c r="O429" i="15" s="1"/>
  <c r="N428" i="15"/>
  <c r="O428" i="15" s="1"/>
  <c r="O466" i="15" l="1"/>
  <c r="O498" i="15"/>
  <c r="P445" i="15"/>
  <c r="O494" i="15"/>
  <c r="O462" i="15"/>
  <c r="O522" i="15"/>
  <c r="O442" i="15"/>
  <c r="P465" i="15"/>
  <c r="O508" i="15"/>
  <c r="P497" i="15"/>
  <c r="P447" i="15"/>
  <c r="O452" i="15"/>
  <c r="O478" i="15"/>
  <c r="P483" i="15"/>
  <c r="P484" i="15"/>
  <c r="O502" i="15"/>
  <c r="P433" i="15"/>
  <c r="O434" i="15"/>
  <c r="O470" i="15"/>
  <c r="P475" i="15"/>
  <c r="O488" i="15"/>
  <c r="O516" i="15"/>
  <c r="O526" i="15"/>
  <c r="O524" i="15"/>
  <c r="P523" i="15"/>
  <c r="O520" i="15"/>
  <c r="P519" i="15"/>
  <c r="O518" i="15"/>
  <c r="P515" i="15"/>
  <c r="O514" i="15"/>
  <c r="O512" i="15"/>
  <c r="P511" i="15"/>
  <c r="P507" i="15"/>
  <c r="O504" i="15"/>
  <c r="O500" i="15"/>
  <c r="P499" i="15"/>
  <c r="P496" i="15"/>
  <c r="O510" i="15"/>
  <c r="O506" i="15"/>
  <c r="P495" i="15"/>
  <c r="O492" i="15"/>
  <c r="P491" i="15"/>
  <c r="O490" i="15"/>
  <c r="O486" i="15"/>
  <c r="O482" i="15"/>
  <c r="P481" i="15"/>
  <c r="O480" i="15"/>
  <c r="P479" i="15"/>
  <c r="P476" i="15"/>
  <c r="O474" i="15"/>
  <c r="P472" i="15"/>
  <c r="O468" i="15"/>
  <c r="P467" i="15"/>
  <c r="P464" i="15"/>
  <c r="P463" i="15"/>
  <c r="P460" i="15"/>
  <c r="P459" i="15"/>
  <c r="O458" i="15"/>
  <c r="O456" i="15"/>
  <c r="O454" i="15"/>
  <c r="P451" i="15"/>
  <c r="O450" i="15"/>
  <c r="P449" i="15"/>
  <c r="O448" i="15"/>
  <c r="O444" i="15"/>
  <c r="P441" i="15"/>
  <c r="O440" i="15"/>
  <c r="O438" i="15"/>
  <c r="O436" i="15"/>
  <c r="P437" i="15"/>
  <c r="P432" i="15"/>
  <c r="O430" i="15"/>
  <c r="P429" i="15"/>
  <c r="P428" i="15"/>
  <c r="P435" i="15"/>
  <c r="P443" i="15"/>
  <c r="O446" i="15"/>
  <c r="P455" i="15"/>
  <c r="P461" i="15"/>
  <c r="P471" i="15"/>
  <c r="P477" i="15"/>
  <c r="P487" i="15"/>
  <c r="P493" i="15"/>
  <c r="P503" i="15"/>
  <c r="P505" i="15"/>
  <c r="O505" i="15"/>
  <c r="O431" i="15"/>
  <c r="O439" i="15"/>
  <c r="P453" i="15"/>
  <c r="P469" i="15"/>
  <c r="P485" i="15"/>
  <c r="P501" i="15"/>
  <c r="P457" i="15"/>
  <c r="P473" i="15"/>
  <c r="P489" i="15"/>
  <c r="O509" i="15"/>
  <c r="O513" i="15"/>
  <c r="O517" i="15"/>
  <c r="O521" i="15"/>
  <c r="O525" i="15"/>
  <c r="N427" i="15" l="1"/>
  <c r="P427" i="15" s="1"/>
  <c r="N426" i="15"/>
  <c r="P426" i="15" s="1"/>
  <c r="N425" i="15"/>
  <c r="P425" i="15" s="1"/>
  <c r="N424" i="15"/>
  <c r="P424" i="15" s="1"/>
  <c r="N423" i="15"/>
  <c r="O423" i="15" s="1"/>
  <c r="N422" i="15"/>
  <c r="P422" i="15" s="1"/>
  <c r="N421" i="15"/>
  <c r="P421" i="15" s="1"/>
  <c r="N420" i="15"/>
  <c r="P420" i="15" s="1"/>
  <c r="N419" i="15"/>
  <c r="O419" i="15" s="1"/>
  <c r="N418" i="15"/>
  <c r="P418" i="15" s="1"/>
  <c r="N417" i="15"/>
  <c r="P417" i="15" s="1"/>
  <c r="N416" i="15"/>
  <c r="P416" i="15" s="1"/>
  <c r="N415" i="15"/>
  <c r="O415" i="15" s="1"/>
  <c r="N414" i="15"/>
  <c r="N413" i="15"/>
  <c r="P413" i="15" s="1"/>
  <c r="N412" i="15"/>
  <c r="O412" i="15" s="1"/>
  <c r="N411" i="15"/>
  <c r="O411" i="15" s="1"/>
  <c r="N410" i="15"/>
  <c r="P410" i="15" s="1"/>
  <c r="L410" i="15"/>
  <c r="L411" i="15"/>
  <c r="T411" i="15" s="1"/>
  <c r="L412" i="15"/>
  <c r="T412" i="15" s="1"/>
  <c r="L413" i="15"/>
  <c r="M413" i="15" s="1"/>
  <c r="R413" i="15" s="1"/>
  <c r="L414" i="15"/>
  <c r="M414" i="15" s="1"/>
  <c r="R414" i="15" s="1"/>
  <c r="L415" i="15"/>
  <c r="T415" i="15" s="1"/>
  <c r="L416" i="15"/>
  <c r="T416" i="15" s="1"/>
  <c r="L417" i="15"/>
  <c r="L418" i="15"/>
  <c r="M418" i="15" s="1"/>
  <c r="R418" i="15" s="1"/>
  <c r="L419" i="15"/>
  <c r="M419" i="15" s="1"/>
  <c r="R419" i="15" s="1"/>
  <c r="L420" i="15"/>
  <c r="T420" i="15" s="1"/>
  <c r="L421" i="15"/>
  <c r="L422" i="15"/>
  <c r="T422" i="15" s="1"/>
  <c r="L423" i="15"/>
  <c r="T423" i="15" s="1"/>
  <c r="L424" i="15"/>
  <c r="T424" i="15" s="1"/>
  <c r="L425" i="15"/>
  <c r="L426" i="15"/>
  <c r="T426" i="15" s="1"/>
  <c r="L427" i="15"/>
  <c r="T427" i="15" s="1"/>
  <c r="M412" i="15"/>
  <c r="R412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P384" i="15" s="1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P376" i="15" s="1"/>
  <c r="N375" i="15"/>
  <c r="N374" i="15"/>
  <c r="P374" i="15" s="1"/>
  <c r="N373" i="15"/>
  <c r="P373" i="15" s="1"/>
  <c r="N372" i="15"/>
  <c r="P372" i="15" s="1"/>
  <c r="N371" i="15"/>
  <c r="P371" i="15" s="1"/>
  <c r="N370" i="15"/>
  <c r="P370" i="15" s="1"/>
  <c r="N369" i="15"/>
  <c r="P369" i="15" s="1"/>
  <c r="N368" i="15"/>
  <c r="P368" i="15" s="1"/>
  <c r="N367" i="15"/>
  <c r="N366" i="15"/>
  <c r="P366" i="15" s="1"/>
  <c r="N365" i="15"/>
  <c r="P365" i="15" s="1"/>
  <c r="N364" i="15"/>
  <c r="P364" i="15" s="1"/>
  <c r="N363" i="15"/>
  <c r="P363" i="15" s="1"/>
  <c r="N362" i="15"/>
  <c r="P362" i="15" s="1"/>
  <c r="N361" i="15"/>
  <c r="N360" i="15"/>
  <c r="N359" i="15"/>
  <c r="P359" i="15" s="1"/>
  <c r="N358" i="15"/>
  <c r="N357" i="15"/>
  <c r="P357" i="15" s="1"/>
  <c r="N356" i="15"/>
  <c r="N355" i="15"/>
  <c r="P355" i="15" s="1"/>
  <c r="N354" i="15"/>
  <c r="N353" i="15"/>
  <c r="N352" i="15"/>
  <c r="O352" i="15" s="1"/>
  <c r="N351" i="15"/>
  <c r="O351" i="15" s="1"/>
  <c r="N350" i="15"/>
  <c r="O350" i="15" s="1"/>
  <c r="N349" i="15"/>
  <c r="N348" i="15"/>
  <c r="O348" i="15" s="1"/>
  <c r="N347" i="15"/>
  <c r="O347" i="15" s="1"/>
  <c r="N346" i="15"/>
  <c r="O346" i="15" s="1"/>
  <c r="N345" i="15"/>
  <c r="O345" i="15" s="1"/>
  <c r="M420" i="15" l="1"/>
  <c r="R420" i="15" s="1"/>
  <c r="M424" i="15"/>
  <c r="R424" i="15" s="1"/>
  <c r="M416" i="15"/>
  <c r="R416" i="15" s="1"/>
  <c r="M422" i="15"/>
  <c r="R422" i="15" s="1"/>
  <c r="O409" i="15"/>
  <c r="O355" i="15"/>
  <c r="O393" i="15"/>
  <c r="M423" i="15"/>
  <c r="R423" i="15" s="1"/>
  <c r="M415" i="15"/>
  <c r="R415" i="15" s="1"/>
  <c r="M427" i="15"/>
  <c r="R427" i="15" s="1"/>
  <c r="M411" i="15"/>
  <c r="R411" i="15" s="1"/>
  <c r="T419" i="15"/>
  <c r="T413" i="15"/>
  <c r="O422" i="15"/>
  <c r="P358" i="15"/>
  <c r="O358" i="15"/>
  <c r="O349" i="15"/>
  <c r="P349" i="15"/>
  <c r="P353" i="15"/>
  <c r="O353" i="15"/>
  <c r="P367" i="15"/>
  <c r="O367" i="15"/>
  <c r="P360" i="15"/>
  <c r="O360" i="15"/>
  <c r="T410" i="15"/>
  <c r="M410" i="15"/>
  <c r="R410" i="15" s="1"/>
  <c r="P356" i="15"/>
  <c r="O356" i="15"/>
  <c r="P375" i="15"/>
  <c r="O375" i="15"/>
  <c r="M426" i="15"/>
  <c r="R426" i="15" s="1"/>
  <c r="T425" i="15"/>
  <c r="M425" i="15"/>
  <c r="R425" i="15" s="1"/>
  <c r="M421" i="15"/>
  <c r="R421" i="15" s="1"/>
  <c r="T421" i="15"/>
  <c r="M417" i="15"/>
  <c r="R417" i="15" s="1"/>
  <c r="T417" i="15"/>
  <c r="P414" i="15"/>
  <c r="Q414" i="15" s="1"/>
  <c r="O414" i="15"/>
  <c r="O416" i="15"/>
  <c r="Q420" i="15"/>
  <c r="P354" i="15"/>
  <c r="O354" i="15"/>
  <c r="O359" i="15"/>
  <c r="P361" i="15"/>
  <c r="O361" i="15"/>
  <c r="T414" i="15"/>
  <c r="T418" i="15"/>
  <c r="O357" i="15"/>
  <c r="O399" i="15"/>
  <c r="Q413" i="15"/>
  <c r="Q424" i="15"/>
  <c r="Q418" i="15"/>
  <c r="O426" i="15"/>
  <c r="O424" i="15"/>
  <c r="P423" i="15"/>
  <c r="O420" i="15"/>
  <c r="P419" i="15"/>
  <c r="Q419" i="15" s="1"/>
  <c r="O418" i="15"/>
  <c r="P415" i="15"/>
  <c r="P412" i="15"/>
  <c r="Q412" i="15" s="1"/>
  <c r="P411" i="15"/>
  <c r="O410" i="15"/>
  <c r="O413" i="15"/>
  <c r="O417" i="15"/>
  <c r="O421" i="15"/>
  <c r="O425" i="15"/>
  <c r="O427" i="15"/>
  <c r="O408" i="15"/>
  <c r="O407" i="15"/>
  <c r="O406" i="15"/>
  <c r="O405" i="15"/>
  <c r="O404" i="15"/>
  <c r="O403" i="15"/>
  <c r="O402" i="15"/>
  <c r="O401" i="15"/>
  <c r="O400" i="15"/>
  <c r="O398" i="15"/>
  <c r="O397" i="15"/>
  <c r="O396" i="15"/>
  <c r="O395" i="15"/>
  <c r="O394" i="15"/>
  <c r="O392" i="15"/>
  <c r="O391" i="15"/>
  <c r="O390" i="15"/>
  <c r="O389" i="15"/>
  <c r="O388" i="15"/>
  <c r="O387" i="15"/>
  <c r="O386" i="15"/>
  <c r="O385" i="15"/>
  <c r="O384" i="15"/>
  <c r="O383" i="15"/>
  <c r="O382" i="15"/>
  <c r="O381" i="15"/>
  <c r="O380" i="15"/>
  <c r="O379" i="15"/>
  <c r="O378" i="15"/>
  <c r="O377" i="15"/>
  <c r="O376" i="15"/>
  <c r="O374" i="15"/>
  <c r="O373" i="15"/>
  <c r="O372" i="15"/>
  <c r="O371" i="15"/>
  <c r="O370" i="15"/>
  <c r="O369" i="15"/>
  <c r="O368" i="15"/>
  <c r="O366" i="15"/>
  <c r="O365" i="15"/>
  <c r="O364" i="15"/>
  <c r="O363" i="15"/>
  <c r="O362" i="15"/>
  <c r="P352" i="15"/>
  <c r="P351" i="15"/>
  <c r="P350" i="15"/>
  <c r="P348" i="15"/>
  <c r="P347" i="15"/>
  <c r="P346" i="15"/>
  <c r="P345" i="15"/>
  <c r="Q417" i="15" l="1"/>
  <c r="Q415" i="15"/>
  <c r="Q411" i="15"/>
  <c r="Q416" i="15"/>
  <c r="Q422" i="15"/>
  <c r="Q427" i="15"/>
  <c r="Q423" i="15"/>
  <c r="Q425" i="15"/>
  <c r="Q410" i="15"/>
  <c r="Q421" i="15"/>
  <c r="Q426" i="15"/>
  <c r="N344" i="15"/>
  <c r="O344" i="15" s="1"/>
  <c r="N343" i="15"/>
  <c r="P343" i="15" s="1"/>
  <c r="N342" i="15"/>
  <c r="O342" i="15" s="1"/>
  <c r="N341" i="15"/>
  <c r="O341" i="15" s="1"/>
  <c r="P344" i="15" l="1"/>
  <c r="O343" i="15"/>
  <c r="P342" i="15"/>
  <c r="P341" i="15"/>
  <c r="G7" i="21" l="1"/>
  <c r="H7" i="21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0" i="9"/>
  <c r="L40" i="9" s="1"/>
  <c r="J39" i="9"/>
  <c r="J38" i="9"/>
  <c r="L38" i="9" s="1"/>
  <c r="J37" i="9"/>
  <c r="P36" i="9"/>
  <c r="I35" i="9"/>
  <c r="J35" i="9" s="1"/>
  <c r="I34" i="9"/>
  <c r="J34" i="9" s="1"/>
  <c r="L34" i="9" s="1"/>
  <c r="I33" i="9"/>
  <c r="J33" i="9" s="1"/>
  <c r="L33" i="9" s="1"/>
  <c r="I32" i="9"/>
  <c r="J32" i="9" s="1"/>
  <c r="N30" i="9"/>
  <c r="J30" i="9"/>
  <c r="K30" i="9" s="1"/>
  <c r="J29" i="9"/>
  <c r="J28" i="9"/>
  <c r="L28" i="9" s="1"/>
  <c r="J26" i="9"/>
  <c r="J25" i="9"/>
  <c r="J24" i="9"/>
  <c r="L24" i="9" s="1"/>
  <c r="P21" i="9"/>
  <c r="P20" i="9"/>
  <c r="P19" i="9"/>
  <c r="P18" i="9"/>
  <c r="J16" i="9"/>
  <c r="L16" i="9" s="1"/>
  <c r="J14" i="9"/>
  <c r="J13" i="9"/>
  <c r="L13" i="9" s="1"/>
  <c r="P30" i="9"/>
  <c r="P26" i="9"/>
  <c r="P23" i="9"/>
  <c r="J23" i="9"/>
  <c r="L23" i="9" s="1"/>
  <c r="J22" i="9"/>
  <c r="J21" i="9"/>
  <c r="N18" i="9"/>
  <c r="P15" i="9"/>
  <c r="J15" i="9"/>
  <c r="K15" i="9" s="1"/>
  <c r="P12" i="9"/>
  <c r="J12" i="9"/>
  <c r="K12" i="9" s="1"/>
  <c r="J11" i="9"/>
  <c r="N10" i="9"/>
  <c r="J9" i="9"/>
  <c r="N8" i="9"/>
  <c r="G7" i="9"/>
  <c r="M13" i="9" l="1"/>
  <c r="H34" i="9"/>
  <c r="M34" i="9" s="1"/>
  <c r="N12" i="9"/>
  <c r="P13" i="9"/>
  <c r="H32" i="9"/>
  <c r="N32" i="9" s="1"/>
  <c r="H35" i="9"/>
  <c r="N35" i="9" s="1"/>
  <c r="N7" i="21"/>
  <c r="I7" i="21"/>
  <c r="J7" i="21" s="1"/>
  <c r="K7" i="21" s="1"/>
  <c r="P7" i="21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P40" i="9"/>
  <c r="K39" i="9"/>
  <c r="L39" i="9"/>
  <c r="P39" i="9"/>
  <c r="N38" i="9"/>
  <c r="P38" i="9"/>
  <c r="K37" i="9"/>
  <c r="L37" i="9"/>
  <c r="P37" i="9"/>
  <c r="J36" i="9"/>
  <c r="L36" i="9" s="1"/>
  <c r="N36" i="9"/>
  <c r="K35" i="9"/>
  <c r="L35" i="9"/>
  <c r="P35" i="9"/>
  <c r="P34" i="9"/>
  <c r="H33" i="9"/>
  <c r="P33" i="9"/>
  <c r="K32" i="9"/>
  <c r="L32" i="9"/>
  <c r="M32" i="9" s="1"/>
  <c r="P32" i="9"/>
  <c r="M47" i="9"/>
  <c r="K33" i="9"/>
  <c r="K34" i="9"/>
  <c r="K38" i="9"/>
  <c r="K40" i="9"/>
  <c r="K45" i="9"/>
  <c r="K47" i="9"/>
  <c r="K49" i="9"/>
  <c r="K53" i="9"/>
  <c r="N39" i="9"/>
  <c r="J31" i="9"/>
  <c r="L31" i="9" s="1"/>
  <c r="M31" i="9" s="1"/>
  <c r="P31" i="9"/>
  <c r="P16" i="9"/>
  <c r="N31" i="9"/>
  <c r="M16" i="9"/>
  <c r="K29" i="9"/>
  <c r="L29" i="9"/>
  <c r="P29" i="9"/>
  <c r="P28" i="9"/>
  <c r="N27" i="9"/>
  <c r="J27" i="9"/>
  <c r="K27" i="9" s="1"/>
  <c r="P27" i="9"/>
  <c r="L26" i="9"/>
  <c r="M26" i="9" s="1"/>
  <c r="K26" i="9"/>
  <c r="K25" i="9"/>
  <c r="L25" i="9"/>
  <c r="M25" i="9" s="1"/>
  <c r="N25" i="9"/>
  <c r="P25" i="9"/>
  <c r="P24" i="9"/>
  <c r="M23" i="9"/>
  <c r="N23" i="9"/>
  <c r="L22" i="9"/>
  <c r="M22" i="9" s="1"/>
  <c r="K22" i="9"/>
  <c r="N22" i="9"/>
  <c r="P22" i="9"/>
  <c r="K21" i="9"/>
  <c r="L21" i="9"/>
  <c r="J20" i="9"/>
  <c r="L20" i="9" s="1"/>
  <c r="J19" i="9"/>
  <c r="L19" i="9" s="1"/>
  <c r="J18" i="9"/>
  <c r="P17" i="9"/>
  <c r="J17" i="9"/>
  <c r="N16" i="9"/>
  <c r="N15" i="9"/>
  <c r="K14" i="9"/>
  <c r="L14" i="9"/>
  <c r="N14" i="9"/>
  <c r="P14" i="9"/>
  <c r="N13" i="9"/>
  <c r="K23" i="9"/>
  <c r="L12" i="9"/>
  <c r="M12" i="9" s="1"/>
  <c r="K13" i="9"/>
  <c r="L15" i="9"/>
  <c r="M15" i="9" s="1"/>
  <c r="K16" i="9"/>
  <c r="N17" i="9"/>
  <c r="K24" i="9"/>
  <c r="K28" i="9"/>
  <c r="N29" i="9"/>
  <c r="L30" i="9"/>
  <c r="M30" i="9" s="1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0" i="15"/>
  <c r="P340" i="15" s="1"/>
  <c r="N339" i="15"/>
  <c r="O339" i="15" s="1"/>
  <c r="N338" i="15"/>
  <c r="P338" i="15" s="1"/>
  <c r="N337" i="15"/>
  <c r="O337" i="15" s="1"/>
  <c r="N336" i="15"/>
  <c r="P336" i="15" s="1"/>
  <c r="N335" i="15"/>
  <c r="O335" i="15" s="1"/>
  <c r="N334" i="15"/>
  <c r="O334" i="15" s="1"/>
  <c r="N333" i="15"/>
  <c r="P333" i="15" s="1"/>
  <c r="N332" i="15"/>
  <c r="P332" i="15" s="1"/>
  <c r="N331" i="15"/>
  <c r="O331" i="15" s="1"/>
  <c r="N330" i="15"/>
  <c r="O330" i="15" s="1"/>
  <c r="N329" i="15"/>
  <c r="P329" i="15" s="1"/>
  <c r="N328" i="15"/>
  <c r="P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O322" i="15" s="1"/>
  <c r="N321" i="15"/>
  <c r="P321" i="15" s="1"/>
  <c r="N320" i="15"/>
  <c r="O320" i="15" s="1"/>
  <c r="N319" i="15"/>
  <c r="O319" i="15" s="1"/>
  <c r="N318" i="15"/>
  <c r="P318" i="15" s="1"/>
  <c r="N317" i="15"/>
  <c r="P317" i="15" s="1"/>
  <c r="N316" i="15"/>
  <c r="O316" i="15" s="1"/>
  <c r="N315" i="15"/>
  <c r="O315" i="15" s="1"/>
  <c r="N314" i="15"/>
  <c r="P314" i="15" s="1"/>
  <c r="N313" i="15"/>
  <c r="P313" i="15" s="1"/>
  <c r="N312" i="15"/>
  <c r="O312" i="15" s="1"/>
  <c r="N311" i="15"/>
  <c r="O311" i="15" s="1"/>
  <c r="N310" i="15"/>
  <c r="O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N304" i="15"/>
  <c r="O304" i="15" s="1"/>
  <c r="N303" i="15"/>
  <c r="O303" i="15" s="1"/>
  <c r="N302" i="15"/>
  <c r="P302" i="15" s="1"/>
  <c r="N301" i="15"/>
  <c r="P301" i="15" s="1"/>
  <c r="N300" i="15"/>
  <c r="O300" i="15" s="1"/>
  <c r="N299" i="15"/>
  <c r="O299" i="15" s="1"/>
  <c r="N298" i="15"/>
  <c r="O298" i="15" s="1"/>
  <c r="N297" i="15"/>
  <c r="P297" i="15" s="1"/>
  <c r="M42" i="9" l="1"/>
  <c r="P298" i="15"/>
  <c r="P299" i="15"/>
  <c r="M35" i="9"/>
  <c r="M45" i="9"/>
  <c r="N34" i="9"/>
  <c r="M38" i="9"/>
  <c r="M39" i="9"/>
  <c r="M44" i="9"/>
  <c r="M11" i="9"/>
  <c r="L7" i="21"/>
  <c r="M7" i="21" s="1"/>
  <c r="P319" i="15"/>
  <c r="K31" i="9"/>
  <c r="N42" i="9"/>
  <c r="M50" i="9"/>
  <c r="P311" i="15"/>
  <c r="O314" i="15"/>
  <c r="K20" i="9"/>
  <c r="M21" i="9"/>
  <c r="P303" i="15"/>
  <c r="M9" i="9"/>
  <c r="M20" i="9"/>
  <c r="M36" i="9"/>
  <c r="N11" i="9"/>
  <c r="M29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0" i="9"/>
  <c r="N40" i="9"/>
  <c r="M37" i="9"/>
  <c r="N37" i="9"/>
  <c r="K36" i="9"/>
  <c r="M33" i="9"/>
  <c r="N33" i="9"/>
  <c r="K8" i="9"/>
  <c r="K19" i="9"/>
  <c r="N28" i="9"/>
  <c r="M28" i="9"/>
  <c r="L27" i="9"/>
  <c r="M27" i="9" s="1"/>
  <c r="N26" i="9"/>
  <c r="N24" i="9"/>
  <c r="M24" i="9"/>
  <c r="N21" i="9"/>
  <c r="N20" i="9"/>
  <c r="M19" i="9"/>
  <c r="N19" i="9"/>
  <c r="K18" i="9"/>
  <c r="L18" i="9"/>
  <c r="M18" i="9" s="1"/>
  <c r="K17" i="9"/>
  <c r="L17" i="9"/>
  <c r="M17" i="9" s="1"/>
  <c r="M14" i="9"/>
  <c r="K10" i="9"/>
  <c r="P337" i="15"/>
  <c r="P334" i="15"/>
  <c r="O333" i="15"/>
  <c r="P330" i="15"/>
  <c r="O329" i="15"/>
  <c r="O326" i="15"/>
  <c r="P323" i="15"/>
  <c r="P322" i="15"/>
  <c r="O318" i="15"/>
  <c r="P315" i="15"/>
  <c r="P310" i="15"/>
  <c r="P307" i="15"/>
  <c r="P306" i="15"/>
  <c r="O302" i="15"/>
  <c r="O297" i="15"/>
  <c r="O301" i="15"/>
  <c r="P300" i="15"/>
  <c r="P304" i="15"/>
  <c r="P308" i="15"/>
  <c r="P312" i="15"/>
  <c r="P316" i="15"/>
  <c r="P320" i="15"/>
  <c r="P324" i="15"/>
  <c r="P327" i="15"/>
  <c r="P331" i="15"/>
  <c r="P335" i="15"/>
  <c r="O338" i="15"/>
  <c r="P339" i="15"/>
  <c r="O305" i="15"/>
  <c r="O309" i="15"/>
  <c r="O313" i="15"/>
  <c r="O317" i="15"/>
  <c r="O321" i="15"/>
  <c r="O325" i="15"/>
  <c r="O328" i="15"/>
  <c r="O332" i="15"/>
  <c r="O336" i="15"/>
  <c r="O340" i="15"/>
  <c r="N296" i="15"/>
  <c r="P296" i="15" s="1"/>
  <c r="N295" i="15"/>
  <c r="P295" i="15" s="1"/>
  <c r="N294" i="15"/>
  <c r="P294" i="15" s="1"/>
  <c r="N293" i="15"/>
  <c r="P293" i="15" s="1"/>
  <c r="N292" i="15"/>
  <c r="P292" i="15" s="1"/>
  <c r="N291" i="15"/>
  <c r="P291" i="15" s="1"/>
  <c r="N290" i="15"/>
  <c r="O290" i="15" s="1"/>
  <c r="N289" i="15"/>
  <c r="O289" i="15" s="1"/>
  <c r="N288" i="15"/>
  <c r="P288" i="15" s="1"/>
  <c r="N287" i="15"/>
  <c r="P287" i="15" s="1"/>
  <c r="N286" i="15"/>
  <c r="O286" i="15" s="1"/>
  <c r="N285" i="15"/>
  <c r="O285" i="15" s="1"/>
  <c r="N284" i="15"/>
  <c r="P284" i="15" s="1"/>
  <c r="N283" i="15"/>
  <c r="O283" i="15" s="1"/>
  <c r="N282" i="15"/>
  <c r="P282" i="15" s="1"/>
  <c r="N281" i="15"/>
  <c r="P281" i="15" s="1"/>
  <c r="P283" i="15" l="1"/>
  <c r="P285" i="15"/>
  <c r="O281" i="15"/>
  <c r="O287" i="15"/>
  <c r="O291" i="15"/>
  <c r="O282" i="15"/>
  <c r="O284" i="15"/>
  <c r="O294" i="15"/>
  <c r="O295" i="15"/>
  <c r="O293" i="15"/>
  <c r="P289" i="15"/>
  <c r="O292" i="15"/>
  <c r="P290" i="15"/>
  <c r="O288" i="15"/>
  <c r="P286" i="15"/>
  <c r="O296" i="15"/>
  <c r="N280" i="15" l="1"/>
  <c r="P280" i="15" s="1"/>
  <c r="N279" i="15"/>
  <c r="O279" i="15" s="1"/>
  <c r="N278" i="15"/>
  <c r="O278" i="15" s="1"/>
  <c r="N277" i="15"/>
  <c r="P277" i="15" s="1"/>
  <c r="N276" i="15"/>
  <c r="P276" i="15" s="1"/>
  <c r="N275" i="15"/>
  <c r="O275" i="15" s="1"/>
  <c r="N274" i="15"/>
  <c r="O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P256" i="15" s="1"/>
  <c r="N255" i="15"/>
  <c r="O255" i="15" s="1"/>
  <c r="N254" i="15"/>
  <c r="P254" i="15" s="1"/>
  <c r="N253" i="15"/>
  <c r="P253" i="15" s="1"/>
  <c r="N252" i="15"/>
  <c r="P252" i="15" s="1"/>
  <c r="N251" i="15"/>
  <c r="O251" i="15" s="1"/>
  <c r="N250" i="15"/>
  <c r="P250" i="15" s="1"/>
  <c r="N249" i="15"/>
  <c r="P249" i="15" s="1"/>
  <c r="N248" i="15"/>
  <c r="O248" i="15" s="1"/>
  <c r="N247" i="15"/>
  <c r="O247" i="15" s="1"/>
  <c r="L237" i="15"/>
  <c r="M237" i="15" s="1"/>
  <c r="N237" i="15"/>
  <c r="O237" i="15" s="1"/>
  <c r="L245" i="15"/>
  <c r="M245" i="15" s="1"/>
  <c r="N245" i="15"/>
  <c r="O245" i="15" s="1"/>
  <c r="O272" i="15" l="1"/>
  <c r="O268" i="15"/>
  <c r="P278" i="15"/>
  <c r="O280" i="15"/>
  <c r="P279" i="15"/>
  <c r="O276" i="15"/>
  <c r="P275" i="15"/>
  <c r="P274" i="15"/>
  <c r="P271" i="15"/>
  <c r="O270" i="15"/>
  <c r="P267" i="15"/>
  <c r="O266" i="15"/>
  <c r="O264" i="15"/>
  <c r="P263" i="15"/>
  <c r="O262" i="15"/>
  <c r="O260" i="15"/>
  <c r="P259" i="15"/>
  <c r="O258" i="15"/>
  <c r="O256" i="15"/>
  <c r="P255" i="15"/>
  <c r="O254" i="15"/>
  <c r="O252" i="15"/>
  <c r="P251" i="15"/>
  <c r="O250" i="15"/>
  <c r="O249" i="15"/>
  <c r="O253" i="15"/>
  <c r="O257" i="15"/>
  <c r="O261" i="15"/>
  <c r="O265" i="15"/>
  <c r="O269" i="15"/>
  <c r="O273" i="15"/>
  <c r="O277" i="15"/>
  <c r="P248" i="15"/>
  <c r="P247" i="15"/>
  <c r="P237" i="15"/>
  <c r="Q237" i="15" s="1"/>
  <c r="R237" i="15"/>
  <c r="T237" i="15"/>
  <c r="P245" i="15"/>
  <c r="Q245" i="15" s="1"/>
  <c r="R245" i="15"/>
  <c r="T245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8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1" i="15"/>
  <c r="L82" i="15"/>
  <c r="L138" i="15"/>
  <c r="L139" i="15"/>
  <c r="P55" i="9" l="1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41" i="9"/>
  <c r="P41" i="9" s="1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8" i="15"/>
  <c r="N128" i="15"/>
  <c r="P128" i="15" s="1"/>
  <c r="T128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1" i="15"/>
  <c r="R131" i="15" s="1"/>
  <c r="N131" i="15"/>
  <c r="P131" i="15" s="1"/>
  <c r="M82" i="15"/>
  <c r="R82" i="15" s="1"/>
  <c r="N82" i="15"/>
  <c r="O82" i="15" s="1"/>
  <c r="T82" i="15"/>
  <c r="M138" i="15"/>
  <c r="R138" i="15" s="1"/>
  <c r="N138" i="15"/>
  <c r="P138" i="15" s="1"/>
  <c r="T138" i="15"/>
  <c r="M139" i="15"/>
  <c r="N139" i="15"/>
  <c r="P139" i="15" s="1"/>
  <c r="T139" i="15"/>
  <c r="L140" i="15"/>
  <c r="M140" i="15" s="1"/>
  <c r="N140" i="15"/>
  <c r="O140" i="15" s="1"/>
  <c r="L166" i="15"/>
  <c r="M166" i="15" s="1"/>
  <c r="N166" i="15"/>
  <c r="O166" i="15" s="1"/>
  <c r="L175" i="15"/>
  <c r="M175" i="15" s="1"/>
  <c r="R175" i="15" s="1"/>
  <c r="N175" i="15"/>
  <c r="O175" i="15" s="1"/>
  <c r="L192" i="15"/>
  <c r="M192" i="15" s="1"/>
  <c r="N192" i="15"/>
  <c r="L163" i="15"/>
  <c r="T163" i="15" s="1"/>
  <c r="N163" i="15"/>
  <c r="P163" i="15" s="1"/>
  <c r="L141" i="15"/>
  <c r="M141" i="15" s="1"/>
  <c r="N141" i="15"/>
  <c r="O141" i="15" s="1"/>
  <c r="L117" i="15"/>
  <c r="M117" i="15" s="1"/>
  <c r="N117" i="15"/>
  <c r="P117" i="15" s="1"/>
  <c r="L125" i="15"/>
  <c r="M125" i="15" s="1"/>
  <c r="R125" i="15" s="1"/>
  <c r="N125" i="15"/>
  <c r="O125" i="15" s="1"/>
  <c r="L123" i="15"/>
  <c r="M123" i="15" s="1"/>
  <c r="N123" i="15"/>
  <c r="P123" i="15" s="1"/>
  <c r="L142" i="15"/>
  <c r="M142" i="15" s="1"/>
  <c r="N142" i="15"/>
  <c r="O142" i="15" s="1"/>
  <c r="L164" i="15"/>
  <c r="M164" i="15" s="1"/>
  <c r="N164" i="15"/>
  <c r="P164" i="15" s="1"/>
  <c r="L167" i="15"/>
  <c r="M167" i="15" s="1"/>
  <c r="N167" i="15"/>
  <c r="L126" i="15"/>
  <c r="M126" i="15" s="1"/>
  <c r="N126" i="15"/>
  <c r="O126" i="15" s="1"/>
  <c r="L121" i="15"/>
  <c r="M121" i="15" s="1"/>
  <c r="N121" i="15"/>
  <c r="O121" i="15" s="1"/>
  <c r="L143" i="15"/>
  <c r="M143" i="15" s="1"/>
  <c r="R143" i="15" s="1"/>
  <c r="N143" i="15"/>
  <c r="P143" i="15" s="1"/>
  <c r="L132" i="15"/>
  <c r="M132" i="15" s="1"/>
  <c r="R132" i="15" s="1"/>
  <c r="N132" i="15"/>
  <c r="O132" i="15" s="1"/>
  <c r="L144" i="15"/>
  <c r="M144" i="15" s="1"/>
  <c r="N144" i="15"/>
  <c r="P144" i="15" s="1"/>
  <c r="L114" i="15"/>
  <c r="M114" i="15" s="1"/>
  <c r="N114" i="15"/>
  <c r="O114" i="15" s="1"/>
  <c r="L145" i="15"/>
  <c r="M145" i="15" s="1"/>
  <c r="N145" i="15"/>
  <c r="O145" i="15" s="1"/>
  <c r="L129" i="15"/>
  <c r="M129" i="15" s="1"/>
  <c r="N129" i="15"/>
  <c r="L146" i="15"/>
  <c r="M146" i="15" s="1"/>
  <c r="N146" i="15"/>
  <c r="O146" i="15" s="1"/>
  <c r="L133" i="15"/>
  <c r="M133" i="15" s="1"/>
  <c r="N133" i="15"/>
  <c r="O133" i="15" s="1"/>
  <c r="L147" i="15"/>
  <c r="M147" i="15" s="1"/>
  <c r="R147" i="15" s="1"/>
  <c r="N147" i="15"/>
  <c r="P147" i="15" s="1"/>
  <c r="L124" i="15"/>
  <c r="M124" i="15" s="1"/>
  <c r="R124" i="15" s="1"/>
  <c r="N124" i="15"/>
  <c r="O124" i="15" s="1"/>
  <c r="L148" i="15"/>
  <c r="M148" i="15" s="1"/>
  <c r="N148" i="15"/>
  <c r="P148" i="15" s="1"/>
  <c r="L149" i="15"/>
  <c r="M149" i="15" s="1"/>
  <c r="N149" i="15"/>
  <c r="O149" i="15" s="1"/>
  <c r="L150" i="15"/>
  <c r="M150" i="15" s="1"/>
  <c r="N150" i="15"/>
  <c r="O150" i="15" s="1"/>
  <c r="L151" i="15"/>
  <c r="M151" i="15" s="1"/>
  <c r="N151" i="15"/>
  <c r="L130" i="15"/>
  <c r="M130" i="15" s="1"/>
  <c r="N130" i="15"/>
  <c r="O130" i="15" s="1"/>
  <c r="L152" i="15"/>
  <c r="M152" i="15" s="1"/>
  <c r="N152" i="15"/>
  <c r="O152" i="15" s="1"/>
  <c r="L134" i="15"/>
  <c r="T134" i="15" s="1"/>
  <c r="N134" i="15"/>
  <c r="P134" i="15" s="1"/>
  <c r="L153" i="15"/>
  <c r="M153" i="15" s="1"/>
  <c r="R153" i="15" s="1"/>
  <c r="N153" i="15"/>
  <c r="O153" i="15" s="1"/>
  <c r="L154" i="15"/>
  <c r="M154" i="15" s="1"/>
  <c r="N154" i="15"/>
  <c r="P154" i="15" s="1"/>
  <c r="L113" i="15"/>
  <c r="M113" i="15" s="1"/>
  <c r="N113" i="15"/>
  <c r="O113" i="15" s="1"/>
  <c r="L155" i="15"/>
  <c r="M155" i="15" s="1"/>
  <c r="N155" i="15"/>
  <c r="O155" i="15" s="1"/>
  <c r="L156" i="15"/>
  <c r="M156" i="15" s="1"/>
  <c r="N156" i="15"/>
  <c r="O156" i="15" s="1"/>
  <c r="L199" i="15"/>
  <c r="M199" i="15" s="1"/>
  <c r="N199" i="15"/>
  <c r="O199" i="15" s="1"/>
  <c r="L200" i="15"/>
  <c r="M200" i="15" s="1"/>
  <c r="R200" i="15" s="1"/>
  <c r="N200" i="15"/>
  <c r="L228" i="15"/>
  <c r="M228" i="15" s="1"/>
  <c r="N228" i="15"/>
  <c r="P228" i="15" s="1"/>
  <c r="L227" i="15"/>
  <c r="M227" i="15" s="1"/>
  <c r="N227" i="15"/>
  <c r="O227" i="15" s="1"/>
  <c r="L168" i="15"/>
  <c r="M168" i="15" s="1"/>
  <c r="R168" i="15" s="1"/>
  <c r="N168" i="15"/>
  <c r="P168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5" i="15"/>
  <c r="M135" i="15" s="1"/>
  <c r="N135" i="15"/>
  <c r="P135" i="15" s="1"/>
  <c r="L157" i="15"/>
  <c r="M157" i="15" s="1"/>
  <c r="R157" i="15" s="1"/>
  <c r="N157" i="15"/>
  <c r="L158" i="15"/>
  <c r="M158" i="15" s="1"/>
  <c r="R158" i="15" s="1"/>
  <c r="N158" i="15"/>
  <c r="P158" i="15" s="1"/>
  <c r="L159" i="15"/>
  <c r="M159" i="15" s="1"/>
  <c r="R159" i="15" s="1"/>
  <c r="N159" i="15"/>
  <c r="O159" i="15" s="1"/>
  <c r="L160" i="15"/>
  <c r="M160" i="15" s="1"/>
  <c r="R160" i="15" s="1"/>
  <c r="N160" i="15"/>
  <c r="P160" i="15" s="1"/>
  <c r="L177" i="15"/>
  <c r="M177" i="15" s="1"/>
  <c r="R177" i="15" s="1"/>
  <c r="N177" i="15"/>
  <c r="O177" i="15" s="1"/>
  <c r="L116" i="15"/>
  <c r="M116" i="15" s="1"/>
  <c r="N116" i="15"/>
  <c r="O116" i="15" s="1"/>
  <c r="L161" i="15"/>
  <c r="N161" i="15"/>
  <c r="L136" i="15"/>
  <c r="M136" i="15" s="1"/>
  <c r="R136" i="15" s="1"/>
  <c r="N136" i="15"/>
  <c r="O136" i="15" s="1"/>
  <c r="L120" i="15"/>
  <c r="M120" i="15" s="1"/>
  <c r="R120" i="15" s="1"/>
  <c r="N120" i="15"/>
  <c r="O120" i="15" s="1"/>
  <c r="L137" i="15"/>
  <c r="M137" i="15" s="1"/>
  <c r="N137" i="15"/>
  <c r="P137" i="15" s="1"/>
  <c r="L169" i="15"/>
  <c r="M169" i="15" s="1"/>
  <c r="N169" i="15"/>
  <c r="O169" i="15" s="1"/>
  <c r="L172" i="15"/>
  <c r="T172" i="15" s="1"/>
  <c r="N172" i="15"/>
  <c r="P172" i="15" s="1"/>
  <c r="L176" i="15"/>
  <c r="M176" i="15" s="1"/>
  <c r="R176" i="15" s="1"/>
  <c r="N176" i="15"/>
  <c r="P176" i="15" s="1"/>
  <c r="L162" i="15"/>
  <c r="M162" i="15" s="1"/>
  <c r="N162" i="15"/>
  <c r="O162" i="15" s="1"/>
  <c r="L184" i="15"/>
  <c r="M184" i="15" s="1"/>
  <c r="N184" i="15"/>
  <c r="O184" i="15" s="1"/>
  <c r="L178" i="15"/>
  <c r="M178" i="15" s="1"/>
  <c r="N178" i="15"/>
  <c r="O178" i="15" s="1"/>
  <c r="L185" i="15"/>
  <c r="N185" i="15"/>
  <c r="P185" i="15" s="1"/>
  <c r="L165" i="15"/>
  <c r="N165" i="15"/>
  <c r="O165" i="15" s="1"/>
  <c r="L182" i="15"/>
  <c r="T182" i="15" s="1"/>
  <c r="N182" i="15"/>
  <c r="P182" i="15" s="1"/>
  <c r="L179" i="15"/>
  <c r="M179" i="15" s="1"/>
  <c r="N179" i="15"/>
  <c r="O179" i="15" s="1"/>
  <c r="L174" i="15"/>
  <c r="M174" i="15" s="1"/>
  <c r="R174" i="15" s="1"/>
  <c r="N174" i="15"/>
  <c r="O174" i="15" s="1"/>
  <c r="L170" i="15"/>
  <c r="M170" i="15" s="1"/>
  <c r="R170" i="15" s="1"/>
  <c r="N170" i="15"/>
  <c r="O170" i="15" s="1"/>
  <c r="L180" i="15"/>
  <c r="M180" i="15" s="1"/>
  <c r="N180" i="15"/>
  <c r="L186" i="15"/>
  <c r="M186" i="15" s="1"/>
  <c r="N186" i="15"/>
  <c r="O186" i="15" s="1"/>
  <c r="L181" i="15"/>
  <c r="M181" i="15" s="1"/>
  <c r="N181" i="15"/>
  <c r="L183" i="15"/>
  <c r="M183" i="15" s="1"/>
  <c r="N183" i="15"/>
  <c r="P183" i="15" s="1"/>
  <c r="L238" i="15"/>
  <c r="M238" i="15" s="1"/>
  <c r="R238" i="15" s="1"/>
  <c r="N238" i="15"/>
  <c r="L240" i="15"/>
  <c r="M240" i="15" s="1"/>
  <c r="N240" i="15"/>
  <c r="O240" i="15" s="1"/>
  <c r="L8" i="15"/>
  <c r="M8" i="15" s="1"/>
  <c r="N8" i="15"/>
  <c r="L201" i="15"/>
  <c r="M201" i="15" s="1"/>
  <c r="R201" i="15" s="1"/>
  <c r="N201" i="15"/>
  <c r="O201" i="15" s="1"/>
  <c r="L202" i="15"/>
  <c r="N202" i="15"/>
  <c r="L203" i="15"/>
  <c r="M203" i="15" s="1"/>
  <c r="N203" i="15"/>
  <c r="L187" i="15"/>
  <c r="M187" i="15" s="1"/>
  <c r="N187" i="15"/>
  <c r="O187" i="15" s="1"/>
  <c r="L188" i="15"/>
  <c r="N188" i="15"/>
  <c r="P188" i="15" s="1"/>
  <c r="L189" i="15"/>
  <c r="N189" i="15"/>
  <c r="L204" i="15"/>
  <c r="N204" i="15"/>
  <c r="O204" i="15" s="1"/>
  <c r="L221" i="15"/>
  <c r="M221" i="15" s="1"/>
  <c r="N221" i="15"/>
  <c r="O221" i="15" s="1"/>
  <c r="L193" i="15"/>
  <c r="M193" i="15" s="1"/>
  <c r="N193" i="15"/>
  <c r="O193" i="15" s="1"/>
  <c r="L194" i="15"/>
  <c r="M194" i="15" s="1"/>
  <c r="N194" i="15"/>
  <c r="L205" i="15"/>
  <c r="M205" i="15" s="1"/>
  <c r="N205" i="15"/>
  <c r="O205" i="15" s="1"/>
  <c r="L224" i="15"/>
  <c r="N224" i="15"/>
  <c r="O224" i="15" s="1"/>
  <c r="L195" i="15"/>
  <c r="M195" i="15" s="1"/>
  <c r="N195" i="15"/>
  <c r="P195" i="15" s="1"/>
  <c r="L206" i="15"/>
  <c r="M206" i="15" s="1"/>
  <c r="R206" i="15" s="1"/>
  <c r="N206" i="15"/>
  <c r="L196" i="15"/>
  <c r="N196" i="15"/>
  <c r="O196" i="15" s="1"/>
  <c r="L207" i="15"/>
  <c r="M207" i="15" s="1"/>
  <c r="N207" i="15"/>
  <c r="L208" i="15"/>
  <c r="M208" i="15" s="1"/>
  <c r="N208" i="15"/>
  <c r="O208" i="15" s="1"/>
  <c r="L209" i="15"/>
  <c r="M209" i="15" s="1"/>
  <c r="R209" i="15" s="1"/>
  <c r="N209" i="15"/>
  <c r="L197" i="15"/>
  <c r="N197" i="15"/>
  <c r="L190" i="15"/>
  <c r="M190" i="15" s="1"/>
  <c r="N190" i="15"/>
  <c r="P190" i="15" s="1"/>
  <c r="L210" i="15"/>
  <c r="M210" i="15" s="1"/>
  <c r="N210" i="15"/>
  <c r="L191" i="15"/>
  <c r="M191" i="15" s="1"/>
  <c r="R191" i="15" s="1"/>
  <c r="N191" i="15"/>
  <c r="L211" i="15"/>
  <c r="N211" i="15"/>
  <c r="O211" i="15" s="1"/>
  <c r="L173" i="15"/>
  <c r="M173" i="15" s="1"/>
  <c r="N173" i="15"/>
  <c r="O173" i="15" s="1"/>
  <c r="L198" i="15"/>
  <c r="M198" i="15" s="1"/>
  <c r="R198" i="15" s="1"/>
  <c r="N198" i="15"/>
  <c r="O198" i="15" s="1"/>
  <c r="L212" i="15"/>
  <c r="M212" i="15" s="1"/>
  <c r="N212" i="15"/>
  <c r="L213" i="15"/>
  <c r="M213" i="15" s="1"/>
  <c r="N213" i="15"/>
  <c r="O213" i="15" s="1"/>
  <c r="L214" i="15"/>
  <c r="M214" i="15" s="1"/>
  <c r="N214" i="15"/>
  <c r="P214" i="15" s="1"/>
  <c r="L215" i="15"/>
  <c r="N215" i="15"/>
  <c r="P215" i="15" s="1"/>
  <c r="L216" i="15"/>
  <c r="T216" i="15" s="1"/>
  <c r="N216" i="15"/>
  <c r="L241" i="15"/>
  <c r="M241" i="15" s="1"/>
  <c r="N241" i="15"/>
  <c r="O241" i="15" s="1"/>
  <c r="L242" i="15"/>
  <c r="M242" i="15" s="1"/>
  <c r="R242" i="15" s="1"/>
  <c r="N242" i="15"/>
  <c r="O242" i="15" s="1"/>
  <c r="L223" i="15"/>
  <c r="M223" i="15" s="1"/>
  <c r="N223" i="15"/>
  <c r="L218" i="15"/>
  <c r="N218" i="15"/>
  <c r="O218" i="15" s="1"/>
  <c r="L225" i="15"/>
  <c r="N225" i="15"/>
  <c r="P225" i="15" s="1"/>
  <c r="L226" i="15"/>
  <c r="M226" i="15" s="1"/>
  <c r="R226" i="15" s="1"/>
  <c r="N226" i="15"/>
  <c r="L235" i="15"/>
  <c r="T235" i="15" s="1"/>
  <c r="N235" i="15"/>
  <c r="O235" i="15" s="1"/>
  <c r="L233" i="15"/>
  <c r="M233" i="15" s="1"/>
  <c r="N233" i="15"/>
  <c r="O233" i="15" s="1"/>
  <c r="L217" i="15"/>
  <c r="M217" i="15" s="1"/>
  <c r="N217" i="15"/>
  <c r="P217" i="15" s="1"/>
  <c r="L222" i="15"/>
  <c r="M222" i="15" s="1"/>
  <c r="N222" i="15"/>
  <c r="L243" i="15"/>
  <c r="M243" i="15" s="1"/>
  <c r="N243" i="15"/>
  <c r="O243" i="15" s="1"/>
  <c r="L244" i="15"/>
  <c r="M244" i="15" s="1"/>
  <c r="N244" i="15"/>
  <c r="O244" i="15" s="1"/>
  <c r="L171" i="15"/>
  <c r="M171" i="15" s="1"/>
  <c r="R171" i="15" s="1"/>
  <c r="N171" i="15"/>
  <c r="L229" i="15"/>
  <c r="M229" i="15" s="1"/>
  <c r="N229" i="15"/>
  <c r="O229" i="15" s="1"/>
  <c r="L230" i="15"/>
  <c r="N230" i="15"/>
  <c r="O230" i="15" s="1"/>
  <c r="L231" i="15"/>
  <c r="M231" i="15" s="1"/>
  <c r="N231" i="15"/>
  <c r="L219" i="15"/>
  <c r="M219" i="15" s="1"/>
  <c r="N219" i="15"/>
  <c r="O219" i="15" s="1"/>
  <c r="L220" i="15"/>
  <c r="N220" i="15"/>
  <c r="O220" i="15" s="1"/>
  <c r="L239" i="15"/>
  <c r="M239" i="15" s="1"/>
  <c r="N239" i="15"/>
  <c r="P239" i="15" s="1"/>
  <c r="L232" i="15"/>
  <c r="M232" i="15" s="1"/>
  <c r="R232" i="15" s="1"/>
  <c r="N232" i="15"/>
  <c r="L234" i="15"/>
  <c r="T234" i="15" s="1"/>
  <c r="N234" i="15"/>
  <c r="O234" i="15" s="1"/>
  <c r="L236" i="15"/>
  <c r="M236" i="15" s="1"/>
  <c r="N236" i="15"/>
  <c r="O236" i="15" s="1"/>
  <c r="L127" i="15"/>
  <c r="M127" i="15" s="1"/>
  <c r="N127" i="15"/>
  <c r="P127" i="15" s="1"/>
  <c r="L246" i="15"/>
  <c r="M246" i="15" s="1"/>
  <c r="N246" i="15"/>
  <c r="L247" i="15"/>
  <c r="T247" i="15" s="1"/>
  <c r="L248" i="15"/>
  <c r="L249" i="15"/>
  <c r="T249" i="15" s="1"/>
  <c r="L250" i="15"/>
  <c r="T250" i="15" s="1"/>
  <c r="L251" i="15"/>
  <c r="T251" i="15" s="1"/>
  <c r="L252" i="15"/>
  <c r="T252" i="15" s="1"/>
  <c r="L253" i="15"/>
  <c r="T253" i="15" s="1"/>
  <c r="L254" i="15"/>
  <c r="L255" i="15"/>
  <c r="L256" i="15"/>
  <c r="L257" i="15"/>
  <c r="L258" i="15"/>
  <c r="L259" i="15"/>
  <c r="T259" i="15" s="1"/>
  <c r="L260" i="15"/>
  <c r="T260" i="15" s="1"/>
  <c r="L261" i="15"/>
  <c r="L262" i="15"/>
  <c r="T262" i="15" s="1"/>
  <c r="L263" i="15"/>
  <c r="L264" i="15"/>
  <c r="T264" i="15" s="1"/>
  <c r="L265" i="15"/>
  <c r="L266" i="15"/>
  <c r="T266" i="15" s="1"/>
  <c r="L267" i="15"/>
  <c r="L268" i="15"/>
  <c r="T268" i="15" s="1"/>
  <c r="L269" i="15"/>
  <c r="L270" i="15"/>
  <c r="T270" i="15" s="1"/>
  <c r="L271" i="15"/>
  <c r="L272" i="15"/>
  <c r="L273" i="15"/>
  <c r="T273" i="15" s="1"/>
  <c r="L274" i="15"/>
  <c r="L275" i="15"/>
  <c r="L276" i="15"/>
  <c r="L277" i="15"/>
  <c r="L278" i="15"/>
  <c r="L279" i="15"/>
  <c r="L280" i="15"/>
  <c r="L281" i="15"/>
  <c r="T281" i="15" s="1"/>
  <c r="L282" i="15"/>
  <c r="L283" i="15"/>
  <c r="L284" i="15"/>
  <c r="L285" i="15"/>
  <c r="T285" i="15" s="1"/>
  <c r="L286" i="15"/>
  <c r="L287" i="15"/>
  <c r="L288" i="15"/>
  <c r="L289" i="15"/>
  <c r="T289" i="15" s="1"/>
  <c r="L290" i="15"/>
  <c r="L291" i="15"/>
  <c r="L292" i="15"/>
  <c r="L293" i="15"/>
  <c r="L294" i="15"/>
  <c r="T294" i="15" s="1"/>
  <c r="L295" i="15"/>
  <c r="T295" i="15" s="1"/>
  <c r="L296" i="15"/>
  <c r="T296" i="15" s="1"/>
  <c r="L297" i="15"/>
  <c r="L298" i="15"/>
  <c r="T298" i="15" s="1"/>
  <c r="L299" i="15"/>
  <c r="L300" i="15"/>
  <c r="L301" i="15"/>
  <c r="T301" i="15" s="1"/>
  <c r="L302" i="15"/>
  <c r="T302" i="15" s="1"/>
  <c r="L303" i="15"/>
  <c r="T303" i="15" s="1"/>
  <c r="L304" i="15"/>
  <c r="L305" i="15"/>
  <c r="T305" i="15" s="1"/>
  <c r="L306" i="15"/>
  <c r="T306" i="15" s="1"/>
  <c r="L307" i="15"/>
  <c r="T307" i="15" s="1"/>
  <c r="L308" i="15"/>
  <c r="L309" i="15"/>
  <c r="L310" i="15"/>
  <c r="T310" i="15" s="1"/>
  <c r="L311" i="15"/>
  <c r="L312" i="15"/>
  <c r="L313" i="15"/>
  <c r="L314" i="15"/>
  <c r="L315" i="15"/>
  <c r="L316" i="15"/>
  <c r="L317" i="15"/>
  <c r="L318" i="15"/>
  <c r="L319" i="15"/>
  <c r="T319" i="15" s="1"/>
  <c r="L320" i="15"/>
  <c r="T320" i="15" s="1"/>
  <c r="L321" i="15"/>
  <c r="L322" i="15"/>
  <c r="L323" i="15"/>
  <c r="L324" i="15"/>
  <c r="T324" i="15" s="1"/>
  <c r="L325" i="15"/>
  <c r="L326" i="15"/>
  <c r="T326" i="15" s="1"/>
  <c r="L327" i="15"/>
  <c r="L328" i="15"/>
  <c r="L329" i="15"/>
  <c r="L330" i="15"/>
  <c r="L331" i="15"/>
  <c r="T331" i="15" s="1"/>
  <c r="L332" i="15"/>
  <c r="L333" i="15"/>
  <c r="L334" i="15"/>
  <c r="L335" i="15"/>
  <c r="L336" i="15"/>
  <c r="T336" i="15" s="1"/>
  <c r="L337" i="15"/>
  <c r="T337" i="15" s="1"/>
  <c r="L338" i="15"/>
  <c r="T338" i="15" s="1"/>
  <c r="L339" i="15"/>
  <c r="T339" i="15" s="1"/>
  <c r="L340" i="15"/>
  <c r="L341" i="15"/>
  <c r="L342" i="15"/>
  <c r="T342" i="15" s="1"/>
  <c r="L343" i="15"/>
  <c r="L344" i="15"/>
  <c r="L345" i="15"/>
  <c r="L346" i="15"/>
  <c r="L347" i="15"/>
  <c r="T347" i="15" s="1"/>
  <c r="L348" i="15"/>
  <c r="L349" i="15"/>
  <c r="L350" i="15"/>
  <c r="L351" i="15"/>
  <c r="L352" i="15"/>
  <c r="L353" i="15"/>
  <c r="T353" i="15" s="1"/>
  <c r="L354" i="15"/>
  <c r="L355" i="15"/>
  <c r="L356" i="15"/>
  <c r="T356" i="15" s="1"/>
  <c r="L357" i="15"/>
  <c r="L358" i="15"/>
  <c r="L359" i="15"/>
  <c r="T359" i="15" s="1"/>
  <c r="L360" i="15"/>
  <c r="T360" i="15" s="1"/>
  <c r="L361" i="15"/>
  <c r="L362" i="15"/>
  <c r="T362" i="15" s="1"/>
  <c r="L363" i="15"/>
  <c r="T363" i="15" s="1"/>
  <c r="L364" i="15"/>
  <c r="L365" i="15"/>
  <c r="T365" i="15" s="1"/>
  <c r="L366" i="15"/>
  <c r="T366" i="15" s="1"/>
  <c r="L367" i="15"/>
  <c r="T367" i="15" s="1"/>
  <c r="L368" i="15"/>
  <c r="T368" i="15" s="1"/>
  <c r="L369" i="15"/>
  <c r="T369" i="15" s="1"/>
  <c r="L370" i="15"/>
  <c r="T370" i="15" s="1"/>
  <c r="L371" i="15"/>
  <c r="L372" i="15"/>
  <c r="L373" i="15"/>
  <c r="L374" i="15"/>
  <c r="L375" i="15"/>
  <c r="L376" i="15"/>
  <c r="L377" i="15"/>
  <c r="L378" i="15"/>
  <c r="L379" i="15"/>
  <c r="T379" i="15" s="1"/>
  <c r="L380" i="15"/>
  <c r="L381" i="15"/>
  <c r="L382" i="15"/>
  <c r="T382" i="15" s="1"/>
  <c r="L383" i="15"/>
  <c r="L384" i="15"/>
  <c r="T384" i="15" s="1"/>
  <c r="L385" i="15"/>
  <c r="L386" i="15"/>
  <c r="L387" i="15"/>
  <c r="L388" i="15"/>
  <c r="T388" i="15" s="1"/>
  <c r="L389" i="15"/>
  <c r="L390" i="15"/>
  <c r="T390" i="15" s="1"/>
  <c r="L391" i="15"/>
  <c r="L392" i="15"/>
  <c r="L393" i="15"/>
  <c r="L394" i="15"/>
  <c r="T394" i="15" s="1"/>
  <c r="L395" i="15"/>
  <c r="T395" i="15" s="1"/>
  <c r="L396" i="15"/>
  <c r="T396" i="15" s="1"/>
  <c r="L397" i="15"/>
  <c r="T397" i="15" s="1"/>
  <c r="L398" i="15"/>
  <c r="T398" i="15" s="1"/>
  <c r="L399" i="15"/>
  <c r="L400" i="15"/>
  <c r="L401" i="15"/>
  <c r="L402" i="15"/>
  <c r="L403" i="15"/>
  <c r="T403" i="15" s="1"/>
  <c r="L404" i="15"/>
  <c r="L405" i="15"/>
  <c r="L406" i="15"/>
  <c r="T406" i="15" s="1"/>
  <c r="L407" i="15"/>
  <c r="L408" i="15"/>
  <c r="L409" i="15"/>
  <c r="L428" i="15"/>
  <c r="T428" i="15" s="1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T441" i="15" s="1"/>
  <c r="L442" i="15"/>
  <c r="T442" i="15" s="1"/>
  <c r="L443" i="15"/>
  <c r="L444" i="15"/>
  <c r="L445" i="15"/>
  <c r="L446" i="15"/>
  <c r="T446" i="15" s="1"/>
  <c r="L447" i="15"/>
  <c r="L448" i="15"/>
  <c r="T448" i="15" s="1"/>
  <c r="L449" i="15"/>
  <c r="L450" i="15"/>
  <c r="L451" i="15"/>
  <c r="L452" i="15"/>
  <c r="L453" i="15"/>
  <c r="L454" i="15"/>
  <c r="L455" i="15"/>
  <c r="L456" i="15"/>
  <c r="T456" i="15" s="1"/>
  <c r="L457" i="15"/>
  <c r="T457" i="15" s="1"/>
  <c r="L458" i="15"/>
  <c r="T458" i="15" s="1"/>
  <c r="L459" i="15"/>
  <c r="L460" i="15"/>
  <c r="T460" i="15" s="1"/>
  <c r="L461" i="15"/>
  <c r="L462" i="15"/>
  <c r="T462" i="15" s="1"/>
  <c r="L463" i="15"/>
  <c r="L464" i="15"/>
  <c r="L465" i="15"/>
  <c r="L466" i="15"/>
  <c r="T466" i="15" s="1"/>
  <c r="L467" i="15"/>
  <c r="L468" i="15"/>
  <c r="L469" i="15"/>
  <c r="L470" i="15"/>
  <c r="T470" i="15" s="1"/>
  <c r="L471" i="15"/>
  <c r="L472" i="15"/>
  <c r="L473" i="15"/>
  <c r="L474" i="15"/>
  <c r="T474" i="15" s="1"/>
  <c r="L475" i="15"/>
  <c r="L476" i="15"/>
  <c r="L477" i="15"/>
  <c r="L478" i="15"/>
  <c r="L479" i="15"/>
  <c r="L480" i="15"/>
  <c r="L481" i="15"/>
  <c r="T481" i="15" s="1"/>
  <c r="L482" i="15"/>
  <c r="L483" i="15"/>
  <c r="L484" i="15"/>
  <c r="L485" i="15"/>
  <c r="T485" i="15" s="1"/>
  <c r="L486" i="15"/>
  <c r="L487" i="15"/>
  <c r="L488" i="15"/>
  <c r="L489" i="15"/>
  <c r="L490" i="15"/>
  <c r="L491" i="15"/>
  <c r="L492" i="15"/>
  <c r="T492" i="15" s="1"/>
  <c r="L493" i="15"/>
  <c r="T493" i="15" s="1"/>
  <c r="L494" i="15"/>
  <c r="T494" i="15" s="1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T507" i="15" s="1"/>
  <c r="L508" i="15"/>
  <c r="L509" i="15"/>
  <c r="L510" i="15"/>
  <c r="L511" i="15"/>
  <c r="L512" i="15"/>
  <c r="L513" i="15"/>
  <c r="L514" i="15"/>
  <c r="T514" i="15" s="1"/>
  <c r="L515" i="15"/>
  <c r="L516" i="15"/>
  <c r="L517" i="15"/>
  <c r="L518" i="15"/>
  <c r="L519" i="15"/>
  <c r="L520" i="15"/>
  <c r="L521" i="15"/>
  <c r="L522" i="15"/>
  <c r="L523" i="15"/>
  <c r="L524" i="15"/>
  <c r="T524" i="15" s="1"/>
  <c r="L525" i="15"/>
  <c r="L526" i="15"/>
  <c r="L527" i="15"/>
  <c r="T527" i="15" s="1"/>
  <c r="L528" i="15"/>
  <c r="T528" i="15" s="1"/>
  <c r="L529" i="15"/>
  <c r="T529" i="15" s="1"/>
  <c r="L530" i="15"/>
  <c r="L531" i="15"/>
  <c r="L532" i="15"/>
  <c r="L533" i="15"/>
  <c r="L534" i="15"/>
  <c r="L535" i="15"/>
  <c r="T535" i="15" s="1"/>
  <c r="L536" i="15"/>
  <c r="L537" i="15"/>
  <c r="L538" i="15"/>
  <c r="L539" i="15"/>
  <c r="L540" i="15"/>
  <c r="L541" i="15"/>
  <c r="L542" i="15"/>
  <c r="L543" i="15"/>
  <c r="T543" i="15" s="1"/>
  <c r="L544" i="15"/>
  <c r="L545" i="15"/>
  <c r="L546" i="15"/>
  <c r="L547" i="15"/>
  <c r="L548" i="15"/>
  <c r="L549" i="15"/>
  <c r="L550" i="15"/>
  <c r="L551" i="15"/>
  <c r="L552" i="15"/>
  <c r="T552" i="15" s="1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T565" i="15" s="1"/>
  <c r="L566" i="15"/>
  <c r="T566" i="15" s="1"/>
  <c r="L567" i="15"/>
  <c r="T567" i="15" s="1"/>
  <c r="L568" i="15"/>
  <c r="L569" i="15"/>
  <c r="L570" i="15"/>
  <c r="L571" i="15"/>
  <c r="L572" i="15"/>
  <c r="L573" i="15"/>
  <c r="T573" i="15" s="1"/>
  <c r="L574" i="15"/>
  <c r="L575" i="15"/>
  <c r="L576" i="15"/>
  <c r="L577" i="15"/>
  <c r="L578" i="15"/>
  <c r="L579" i="15"/>
  <c r="L580" i="15"/>
  <c r="L581" i="15"/>
  <c r="L582" i="15"/>
  <c r="T582" i="15" s="1"/>
  <c r="L583" i="15"/>
  <c r="L584" i="15"/>
  <c r="L585" i="15"/>
  <c r="L586" i="15"/>
  <c r="T586" i="15" s="1"/>
  <c r="L587" i="15"/>
  <c r="L588" i="15"/>
  <c r="T588" i="15" s="1"/>
  <c r="L589" i="15"/>
  <c r="T589" i="15" s="1"/>
  <c r="L590" i="15"/>
  <c r="T590" i="15" s="1"/>
  <c r="L591" i="15"/>
  <c r="T591" i="15" s="1"/>
  <c r="L592" i="15"/>
  <c r="L593" i="15"/>
  <c r="T593" i="15" s="1"/>
  <c r="L594" i="15"/>
  <c r="T594" i="15" s="1"/>
  <c r="L595" i="15"/>
  <c r="T595" i="15" s="1"/>
  <c r="L596" i="15"/>
  <c r="L597" i="15"/>
  <c r="L598" i="15"/>
  <c r="T598" i="15" s="1"/>
  <c r="L599" i="15"/>
  <c r="T599" i="15" s="1"/>
  <c r="L600" i="15"/>
  <c r="T600" i="15" s="1"/>
  <c r="L601" i="15"/>
  <c r="T601" i="15" s="1"/>
  <c r="L602" i="15"/>
  <c r="L603" i="15"/>
  <c r="L604" i="15"/>
  <c r="T604" i="15" s="1"/>
  <c r="L605" i="15"/>
  <c r="L606" i="15"/>
  <c r="T606" i="15" s="1"/>
  <c r="L607" i="15"/>
  <c r="T607" i="15" s="1"/>
  <c r="L608" i="15"/>
  <c r="T608" i="15" s="1"/>
  <c r="L609" i="15"/>
  <c r="T609" i="15" s="1"/>
  <c r="L610" i="15"/>
  <c r="T610" i="15" s="1"/>
  <c r="L611" i="15"/>
  <c r="T611" i="15" s="1"/>
  <c r="L612" i="15"/>
  <c r="L613" i="15"/>
  <c r="L614" i="15"/>
  <c r="T614" i="15" s="1"/>
  <c r="L615" i="15"/>
  <c r="L616" i="15"/>
  <c r="L617" i="15"/>
  <c r="T617" i="15" s="1"/>
  <c r="L618" i="15"/>
  <c r="T618" i="15" s="1"/>
  <c r="L619" i="15"/>
  <c r="L620" i="15"/>
  <c r="T620" i="15" s="1"/>
  <c r="L621" i="15"/>
  <c r="L622" i="15"/>
  <c r="T622" i="15" s="1"/>
  <c r="L623" i="15"/>
  <c r="T623" i="15" s="1"/>
  <c r="L624" i="15"/>
  <c r="T624" i="15" s="1"/>
  <c r="L625" i="15"/>
  <c r="T625" i="15" s="1"/>
  <c r="L626" i="15"/>
  <c r="L627" i="15"/>
  <c r="L628" i="15"/>
  <c r="L629" i="15"/>
  <c r="L630" i="15"/>
  <c r="L631" i="15"/>
  <c r="T631" i="15" s="1"/>
  <c r="L632" i="15"/>
  <c r="T632" i="15" s="1"/>
  <c r="L633" i="15"/>
  <c r="L634" i="15"/>
  <c r="L635" i="15"/>
  <c r="L636" i="15"/>
  <c r="T636" i="15" s="1"/>
  <c r="L637" i="15"/>
  <c r="L638" i="15"/>
  <c r="T638" i="15" s="1"/>
  <c r="L639" i="15"/>
  <c r="L640" i="15"/>
  <c r="L641" i="15"/>
  <c r="L642" i="15"/>
  <c r="L643" i="15"/>
  <c r="L644" i="15"/>
  <c r="L645" i="15"/>
  <c r="L646" i="15"/>
  <c r="L647" i="15"/>
  <c r="T647" i="15" s="1"/>
  <c r="L648" i="15"/>
  <c r="T648" i="15" s="1"/>
  <c r="L649" i="15"/>
  <c r="T649" i="15" s="1"/>
  <c r="L650" i="15"/>
  <c r="L651" i="15"/>
  <c r="L652" i="15"/>
  <c r="L653" i="15"/>
  <c r="T653" i="15" s="1"/>
  <c r="L654" i="15"/>
  <c r="T654" i="15" s="1"/>
  <c r="L655" i="15"/>
  <c r="L656" i="15"/>
  <c r="L657" i="15"/>
  <c r="L658" i="15"/>
  <c r="T658" i="15" s="1"/>
  <c r="L659" i="15"/>
  <c r="T659" i="15" s="1"/>
  <c r="L660" i="15"/>
  <c r="L661" i="15"/>
  <c r="L662" i="15"/>
  <c r="L663" i="15"/>
  <c r="T663" i="15" s="1"/>
  <c r="L664" i="15"/>
  <c r="T664" i="15" s="1"/>
  <c r="L665" i="15"/>
  <c r="T665" i="15" s="1"/>
  <c r="L666" i="15"/>
  <c r="L667" i="15"/>
  <c r="L668" i="15"/>
  <c r="L669" i="15"/>
  <c r="L670" i="15"/>
  <c r="L671" i="15"/>
  <c r="L672" i="15"/>
  <c r="L673" i="15"/>
  <c r="L674" i="15"/>
  <c r="L675" i="15"/>
  <c r="L676" i="15"/>
  <c r="T676" i="15" s="1"/>
  <c r="L677" i="15"/>
  <c r="L678" i="15"/>
  <c r="L679" i="15"/>
  <c r="L680" i="15"/>
  <c r="T680" i="15" s="1"/>
  <c r="L681" i="15"/>
  <c r="L682" i="15"/>
  <c r="L683" i="15"/>
  <c r="T683" i="15" s="1"/>
  <c r="L684" i="15"/>
  <c r="T684" i="15" s="1"/>
  <c r="L685" i="15"/>
  <c r="L686" i="15"/>
  <c r="L687" i="15"/>
  <c r="L688" i="15"/>
  <c r="T688" i="15" s="1"/>
  <c r="L689" i="15"/>
  <c r="L690" i="15"/>
  <c r="L691" i="15"/>
  <c r="L692" i="15"/>
  <c r="L693" i="15"/>
  <c r="L694" i="15"/>
  <c r="L695" i="15"/>
  <c r="L696" i="15"/>
  <c r="T696" i="15" s="1"/>
  <c r="L697" i="15"/>
  <c r="L698" i="15"/>
  <c r="L699" i="15"/>
  <c r="T699" i="15" s="1"/>
  <c r="L700" i="15"/>
  <c r="L701" i="15"/>
  <c r="T701" i="15" s="1"/>
  <c r="L702" i="15"/>
  <c r="L703" i="15"/>
  <c r="L704" i="15"/>
  <c r="L705" i="15"/>
  <c r="L706" i="15"/>
  <c r="T706" i="15" s="1"/>
  <c r="L707" i="15"/>
  <c r="L708" i="15"/>
  <c r="L709" i="15"/>
  <c r="T709" i="15" s="1"/>
  <c r="L710" i="15"/>
  <c r="L711" i="15"/>
  <c r="T711" i="15" s="1"/>
  <c r="L712" i="15"/>
  <c r="T712" i="15" s="1"/>
  <c r="L713" i="15"/>
  <c r="T713" i="15" s="1"/>
  <c r="L714" i="15"/>
  <c r="T714" i="15" s="1"/>
  <c r="L715" i="15"/>
  <c r="L716" i="15"/>
  <c r="L717" i="15"/>
  <c r="L718" i="15"/>
  <c r="L719" i="15"/>
  <c r="T719" i="15" s="1"/>
  <c r="L720" i="15"/>
  <c r="L721" i="15"/>
  <c r="L722" i="15"/>
  <c r="T722" i="15" s="1"/>
  <c r="L723" i="15"/>
  <c r="T723" i="15" s="1"/>
  <c r="L724" i="15"/>
  <c r="L725" i="15"/>
  <c r="L726" i="15"/>
  <c r="L727" i="15"/>
  <c r="L728" i="15"/>
  <c r="L729" i="15"/>
  <c r="L730" i="15"/>
  <c r="L731" i="15"/>
  <c r="T731" i="15" s="1"/>
  <c r="L732" i="15"/>
  <c r="L733" i="15"/>
  <c r="L734" i="15"/>
  <c r="L735" i="15"/>
  <c r="L736" i="15"/>
  <c r="T736" i="15" s="1"/>
  <c r="L737" i="15"/>
  <c r="T737" i="15" s="1"/>
  <c r="L738" i="15"/>
  <c r="T738" i="15" s="1"/>
  <c r="L739" i="15"/>
  <c r="T739" i="15" s="1"/>
  <c r="L740" i="15"/>
  <c r="T740" i="15" s="1"/>
  <c r="L741" i="15"/>
  <c r="L742" i="15"/>
  <c r="L743" i="15"/>
  <c r="L744" i="15"/>
  <c r="L745" i="15"/>
  <c r="L746" i="15"/>
  <c r="L747" i="15"/>
  <c r="L748" i="15"/>
  <c r="L749" i="15"/>
  <c r="L750" i="15"/>
  <c r="L751" i="15"/>
  <c r="T751" i="15" s="1"/>
  <c r="L752" i="15"/>
  <c r="L753" i="15"/>
  <c r="M753" i="15" s="1"/>
  <c r="L754" i="15"/>
  <c r="M754" i="15" s="1"/>
  <c r="L755" i="15"/>
  <c r="L756" i="15"/>
  <c r="L757" i="15"/>
  <c r="M757" i="15" s="1"/>
  <c r="L758" i="15"/>
  <c r="M758" i="15" s="1"/>
  <c r="L759" i="15"/>
  <c r="M759" i="15" s="1"/>
  <c r="L760" i="15"/>
  <c r="M760" i="15" s="1"/>
  <c r="L761" i="15"/>
  <c r="M761" i="15" s="1"/>
  <c r="L762" i="15"/>
  <c r="L763" i="15"/>
  <c r="L764" i="15"/>
  <c r="M764" i="15" s="1"/>
  <c r="L765" i="15"/>
  <c r="M765" i="15" s="1"/>
  <c r="L766" i="15"/>
  <c r="M766" i="15" s="1"/>
  <c r="L767" i="15"/>
  <c r="M767" i="15" s="1"/>
  <c r="L768" i="15"/>
  <c r="M768" i="15" s="1"/>
  <c r="L769" i="15"/>
  <c r="L770" i="15"/>
  <c r="L771" i="15"/>
  <c r="L772" i="15"/>
  <c r="M772" i="15" s="1"/>
  <c r="L773" i="15"/>
  <c r="M773" i="15" s="1"/>
  <c r="L774" i="15"/>
  <c r="M774" i="15" s="1"/>
  <c r="L775" i="15"/>
  <c r="M775" i="15" s="1"/>
  <c r="L776" i="15"/>
  <c r="L777" i="15"/>
  <c r="L778" i="15"/>
  <c r="M778" i="15" s="1"/>
  <c r="L779" i="15"/>
  <c r="M779" i="15" s="1"/>
  <c r="L780" i="15"/>
  <c r="L781" i="15"/>
  <c r="M781" i="15" s="1"/>
  <c r="L782" i="15"/>
  <c r="M782" i="15" s="1"/>
  <c r="L783" i="15"/>
  <c r="L784" i="15"/>
  <c r="L785" i="15"/>
  <c r="M785" i="15" s="1"/>
  <c r="L786" i="15"/>
  <c r="M786" i="15" s="1"/>
  <c r="L787" i="15"/>
  <c r="M787" i="15" s="1"/>
  <c r="L788" i="15"/>
  <c r="M788" i="15" s="1"/>
  <c r="L789" i="15"/>
  <c r="M789" i="15" s="1"/>
  <c r="L790" i="15"/>
  <c r="M790" i="15" s="1"/>
  <c r="L791" i="15"/>
  <c r="L792" i="15"/>
  <c r="L793" i="15"/>
  <c r="L794" i="15"/>
  <c r="M794" i="15" s="1"/>
  <c r="L795" i="15"/>
  <c r="L796" i="15"/>
  <c r="L797" i="15"/>
  <c r="M797" i="15" s="1"/>
  <c r="L798" i="15"/>
  <c r="M798" i="15" s="1"/>
  <c r="L799" i="15"/>
  <c r="L800" i="15"/>
  <c r="L801" i="15"/>
  <c r="M801" i="15" s="1"/>
  <c r="L802" i="15"/>
  <c r="L803" i="15"/>
  <c r="M803" i="15" s="1"/>
  <c r="L804" i="15"/>
  <c r="M804" i="15" s="1"/>
  <c r="L805" i="15"/>
  <c r="M805" i="15" s="1"/>
  <c r="L806" i="15"/>
  <c r="M806" i="15" s="1"/>
  <c r="L807" i="15"/>
  <c r="L808" i="15"/>
  <c r="L809" i="15"/>
  <c r="L810" i="15"/>
  <c r="M810" i="15" s="1"/>
  <c r="L811" i="15"/>
  <c r="L812" i="15"/>
  <c r="L813" i="15"/>
  <c r="M813" i="15" s="1"/>
  <c r="L814" i="15"/>
  <c r="M814" i="15" s="1"/>
  <c r="L815" i="15"/>
  <c r="M815" i="15" s="1"/>
  <c r="L816" i="15"/>
  <c r="M816" i="15" s="1"/>
  <c r="L817" i="15"/>
  <c r="M817" i="15" s="1"/>
  <c r="L818" i="15"/>
  <c r="M818" i="15" s="1"/>
  <c r="L819" i="15"/>
  <c r="M819" i="15" s="1"/>
  <c r="L820" i="15"/>
  <c r="M820" i="15" s="1"/>
  <c r="L821" i="15"/>
  <c r="M821" i="15" s="1"/>
  <c r="L822" i="15"/>
  <c r="M822" i="15" s="1"/>
  <c r="L823" i="15"/>
  <c r="L824" i="15"/>
  <c r="M824" i="15" s="1"/>
  <c r="L825" i="15"/>
  <c r="L826" i="15"/>
  <c r="L827" i="15"/>
  <c r="M827" i="15" s="1"/>
  <c r="L828" i="15"/>
  <c r="M828" i="15" s="1"/>
  <c r="L829" i="15"/>
  <c r="M829" i="15" s="1"/>
  <c r="L830" i="15"/>
  <c r="L831" i="15"/>
  <c r="L832" i="15"/>
  <c r="M832" i="15" s="1"/>
  <c r="L833" i="15"/>
  <c r="M833" i="15" s="1"/>
  <c r="L834" i="15"/>
  <c r="M834" i="15" s="1"/>
  <c r="L835" i="15"/>
  <c r="M835" i="15" s="1"/>
  <c r="L836" i="15"/>
  <c r="M836" i="15" s="1"/>
  <c r="L837" i="15"/>
  <c r="M837" i="15" s="1"/>
  <c r="L838" i="15"/>
  <c r="M838" i="15" s="1"/>
  <c r="L839" i="15"/>
  <c r="L840" i="15"/>
  <c r="M840" i="15" s="1"/>
  <c r="L841" i="15"/>
  <c r="M841" i="15" s="1"/>
  <c r="L842" i="15"/>
  <c r="L843" i="15"/>
  <c r="M843" i="15" s="1"/>
  <c r="L844" i="15"/>
  <c r="M844" i="15" s="1"/>
  <c r="L845" i="15"/>
  <c r="M845" i="15" s="1"/>
  <c r="L846" i="15"/>
  <c r="M846" i="15" s="1"/>
  <c r="L847" i="15"/>
  <c r="L848" i="15"/>
  <c r="M848" i="15" s="1"/>
  <c r="L849" i="15"/>
  <c r="L850" i="15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M857" i="15" s="1"/>
  <c r="L858" i="15"/>
  <c r="M858" i="15" s="1"/>
  <c r="L859" i="15"/>
  <c r="M859" i="15" s="1"/>
  <c r="L860" i="15"/>
  <c r="L861" i="15"/>
  <c r="M861" i="15" s="1"/>
  <c r="L862" i="15"/>
  <c r="L863" i="15"/>
  <c r="M863" i="15" s="1"/>
  <c r="L864" i="15"/>
  <c r="M864" i="15" s="1"/>
  <c r="L865" i="15"/>
  <c r="M865" i="15" s="1"/>
  <c r="L866" i="15"/>
  <c r="L867" i="15"/>
  <c r="M867" i="15" s="1"/>
  <c r="L868" i="15"/>
  <c r="M868" i="15" s="1"/>
  <c r="L869" i="15"/>
  <c r="M869" i="15" s="1"/>
  <c r="L870" i="15"/>
  <c r="L871" i="15"/>
  <c r="M871" i="15" s="1"/>
  <c r="L872" i="15"/>
  <c r="M872" i="15" s="1"/>
  <c r="L873" i="15"/>
  <c r="M873" i="15" s="1"/>
  <c r="L874" i="15"/>
  <c r="L875" i="15"/>
  <c r="L876" i="15"/>
  <c r="L877" i="15"/>
  <c r="M877" i="15" s="1"/>
  <c r="L878" i="15"/>
  <c r="M878" i="15" s="1"/>
  <c r="L879" i="15"/>
  <c r="M879" i="15" s="1"/>
  <c r="L880" i="15"/>
  <c r="M880" i="15" s="1"/>
  <c r="L881" i="15"/>
  <c r="M881" i="15" s="1"/>
  <c r="L882" i="15"/>
  <c r="M882" i="15" s="1"/>
  <c r="L883" i="15"/>
  <c r="M883" i="15" s="1"/>
  <c r="L884" i="15"/>
  <c r="M884" i="15" s="1"/>
  <c r="L885" i="15"/>
  <c r="M885" i="15" s="1"/>
  <c r="L886" i="15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L894" i="15"/>
  <c r="M894" i="15" s="1"/>
  <c r="L895" i="15"/>
  <c r="M895" i="15" s="1"/>
  <c r="L896" i="15"/>
  <c r="M896" i="15" s="1"/>
  <c r="L897" i="15"/>
  <c r="M897" i="15" s="1"/>
  <c r="L898" i="15"/>
  <c r="L899" i="15"/>
  <c r="L900" i="15"/>
  <c r="M746" i="15" l="1"/>
  <c r="T746" i="15"/>
  <c r="M742" i="15"/>
  <c r="T742" i="15"/>
  <c r="M734" i="15"/>
  <c r="T734" i="15"/>
  <c r="M707" i="15"/>
  <c r="T707" i="15"/>
  <c r="M703" i="15"/>
  <c r="T703" i="15"/>
  <c r="M695" i="15"/>
  <c r="T695" i="15"/>
  <c r="M687" i="15"/>
  <c r="T687" i="15"/>
  <c r="M679" i="15"/>
  <c r="T679" i="15"/>
  <c r="M671" i="15"/>
  <c r="T671" i="15"/>
  <c r="M655" i="15"/>
  <c r="T655" i="15"/>
  <c r="M643" i="15"/>
  <c r="T643" i="15"/>
  <c r="M749" i="15"/>
  <c r="T749" i="15"/>
  <c r="M745" i="15"/>
  <c r="T745" i="15"/>
  <c r="M741" i="15"/>
  <c r="T741" i="15"/>
  <c r="M733" i="15"/>
  <c r="T733" i="15"/>
  <c r="M729" i="15"/>
  <c r="T729" i="15"/>
  <c r="M725" i="15"/>
  <c r="T725" i="15"/>
  <c r="M721" i="15"/>
  <c r="T721" i="15"/>
  <c r="M717" i="15"/>
  <c r="T717" i="15"/>
  <c r="M710" i="15"/>
  <c r="T710" i="15"/>
  <c r="M702" i="15"/>
  <c r="T702" i="15"/>
  <c r="M700" i="15"/>
  <c r="T700" i="15"/>
  <c r="M694" i="15"/>
  <c r="T694" i="15"/>
  <c r="M690" i="15"/>
  <c r="T690" i="15"/>
  <c r="M686" i="15"/>
  <c r="T686" i="15"/>
  <c r="M682" i="15"/>
  <c r="T682" i="15"/>
  <c r="M678" i="15"/>
  <c r="T678" i="15"/>
  <c r="M674" i="15"/>
  <c r="T674" i="15"/>
  <c r="M670" i="15"/>
  <c r="T670" i="15"/>
  <c r="M666" i="15"/>
  <c r="T666" i="15"/>
  <c r="M662" i="15"/>
  <c r="T662" i="15"/>
  <c r="M650" i="15"/>
  <c r="T650" i="15"/>
  <c r="M646" i="15"/>
  <c r="T646" i="15"/>
  <c r="M642" i="15"/>
  <c r="T642" i="15"/>
  <c r="M639" i="15"/>
  <c r="T639" i="15"/>
  <c r="M635" i="15"/>
  <c r="T635" i="15"/>
  <c r="M627" i="15"/>
  <c r="T627" i="15"/>
  <c r="M619" i="15"/>
  <c r="T619" i="15"/>
  <c r="M748" i="15"/>
  <c r="T748" i="15"/>
  <c r="M728" i="15"/>
  <c r="T728" i="15"/>
  <c r="M720" i="15"/>
  <c r="T720" i="15"/>
  <c r="M689" i="15"/>
  <c r="T689" i="15"/>
  <c r="M681" i="15"/>
  <c r="T681" i="15"/>
  <c r="M673" i="15"/>
  <c r="T673" i="15"/>
  <c r="M661" i="15"/>
  <c r="T661" i="15"/>
  <c r="M645" i="15"/>
  <c r="T645" i="15"/>
  <c r="M641" i="15"/>
  <c r="T641" i="15"/>
  <c r="M634" i="15"/>
  <c r="T634" i="15"/>
  <c r="M630" i="15"/>
  <c r="T630" i="15"/>
  <c r="M626" i="15"/>
  <c r="T626" i="15"/>
  <c r="M752" i="15"/>
  <c r="T752" i="15"/>
  <c r="M744" i="15"/>
  <c r="T744" i="15"/>
  <c r="M732" i="15"/>
  <c r="T732" i="15"/>
  <c r="M724" i="15"/>
  <c r="T724" i="15"/>
  <c r="M716" i="15"/>
  <c r="T716" i="15"/>
  <c r="M705" i="15"/>
  <c r="T705" i="15"/>
  <c r="M693" i="15"/>
  <c r="T693" i="15"/>
  <c r="M685" i="15"/>
  <c r="T685" i="15"/>
  <c r="M677" i="15"/>
  <c r="T677" i="15"/>
  <c r="M669" i="15"/>
  <c r="T669" i="15"/>
  <c r="M657" i="15"/>
  <c r="T657" i="15"/>
  <c r="M747" i="15"/>
  <c r="T747" i="15"/>
  <c r="M743" i="15"/>
  <c r="T743" i="15"/>
  <c r="M735" i="15"/>
  <c r="T735" i="15"/>
  <c r="M727" i="15"/>
  <c r="T727" i="15"/>
  <c r="M715" i="15"/>
  <c r="T715" i="15"/>
  <c r="M708" i="15"/>
  <c r="T708" i="15"/>
  <c r="M704" i="15"/>
  <c r="T704" i="15"/>
  <c r="M698" i="15"/>
  <c r="T698" i="15"/>
  <c r="M692" i="15"/>
  <c r="T692" i="15"/>
  <c r="M672" i="15"/>
  <c r="T672" i="15"/>
  <c r="M668" i="15"/>
  <c r="T668" i="15"/>
  <c r="M660" i="15"/>
  <c r="T660" i="15"/>
  <c r="M656" i="15"/>
  <c r="T656" i="15"/>
  <c r="M652" i="15"/>
  <c r="T652" i="15"/>
  <c r="M644" i="15"/>
  <c r="T644" i="15"/>
  <c r="M640" i="15"/>
  <c r="T640" i="15"/>
  <c r="M637" i="15"/>
  <c r="T637" i="15"/>
  <c r="M633" i="15"/>
  <c r="T633" i="15"/>
  <c r="M629" i="15"/>
  <c r="T629" i="15"/>
  <c r="M621" i="15"/>
  <c r="T621" i="15"/>
  <c r="M750" i="15"/>
  <c r="T750" i="15"/>
  <c r="M730" i="15"/>
  <c r="T730" i="15"/>
  <c r="M726" i="15"/>
  <c r="T726" i="15"/>
  <c r="M718" i="15"/>
  <c r="T718" i="15"/>
  <c r="M697" i="15"/>
  <c r="T697" i="15"/>
  <c r="M691" i="15"/>
  <c r="T691" i="15"/>
  <c r="M675" i="15"/>
  <c r="T675" i="15"/>
  <c r="M667" i="15"/>
  <c r="T667" i="15"/>
  <c r="M651" i="15"/>
  <c r="T651" i="15"/>
  <c r="M628" i="15"/>
  <c r="T628" i="15"/>
  <c r="M605" i="15"/>
  <c r="T605" i="15"/>
  <c r="M615" i="15"/>
  <c r="T615" i="15"/>
  <c r="M596" i="15"/>
  <c r="T596" i="15"/>
  <c r="M585" i="15"/>
  <c r="T585" i="15"/>
  <c r="M578" i="15"/>
  <c r="T578" i="15"/>
  <c r="M574" i="15"/>
  <c r="T574" i="15"/>
  <c r="M570" i="15"/>
  <c r="T570" i="15"/>
  <c r="M562" i="15"/>
  <c r="T562" i="15"/>
  <c r="M557" i="15"/>
  <c r="T557" i="15"/>
  <c r="M553" i="15"/>
  <c r="T553" i="15"/>
  <c r="M549" i="15"/>
  <c r="T549" i="15"/>
  <c r="M545" i="15"/>
  <c r="T545" i="15"/>
  <c r="M541" i="15"/>
  <c r="T541" i="15"/>
  <c r="M537" i="15"/>
  <c r="T537" i="15"/>
  <c r="M533" i="15"/>
  <c r="T533" i="15"/>
  <c r="M592" i="15"/>
  <c r="T592" i="15"/>
  <c r="M584" i="15"/>
  <c r="T584" i="15"/>
  <c r="M581" i="15"/>
  <c r="T581" i="15"/>
  <c r="M577" i="15"/>
  <c r="T577" i="15"/>
  <c r="M569" i="15"/>
  <c r="T569" i="15"/>
  <c r="M561" i="15"/>
  <c r="T561" i="15"/>
  <c r="M556" i="15"/>
  <c r="T556" i="15"/>
  <c r="M548" i="15"/>
  <c r="T548" i="15"/>
  <c r="M544" i="15"/>
  <c r="T544" i="15"/>
  <c r="M540" i="15"/>
  <c r="T540" i="15"/>
  <c r="M536" i="15"/>
  <c r="T536" i="15"/>
  <c r="M532" i="15"/>
  <c r="T532" i="15"/>
  <c r="M603" i="15"/>
  <c r="T603" i="15"/>
  <c r="M613" i="15"/>
  <c r="T613" i="15"/>
  <c r="M602" i="15"/>
  <c r="T602" i="15"/>
  <c r="M587" i="15"/>
  <c r="T587" i="15"/>
  <c r="M583" i="15"/>
  <c r="T583" i="15"/>
  <c r="M580" i="15"/>
  <c r="T580" i="15"/>
  <c r="M576" i="15"/>
  <c r="T576" i="15"/>
  <c r="M572" i="15"/>
  <c r="T572" i="15"/>
  <c r="M568" i="15"/>
  <c r="T568" i="15"/>
  <c r="M564" i="15"/>
  <c r="T564" i="15"/>
  <c r="M560" i="15"/>
  <c r="T560" i="15"/>
  <c r="M555" i="15"/>
  <c r="T555" i="15"/>
  <c r="M551" i="15"/>
  <c r="T551" i="15"/>
  <c r="M547" i="15"/>
  <c r="T547" i="15"/>
  <c r="M539" i="15"/>
  <c r="T539" i="15"/>
  <c r="M531" i="15"/>
  <c r="T531" i="15"/>
  <c r="M616" i="15"/>
  <c r="T616" i="15"/>
  <c r="M612" i="15"/>
  <c r="T612" i="15"/>
  <c r="M597" i="15"/>
  <c r="T597" i="15"/>
  <c r="M579" i="15"/>
  <c r="T579" i="15"/>
  <c r="M575" i="15"/>
  <c r="T575" i="15"/>
  <c r="M571" i="15"/>
  <c r="T571" i="15"/>
  <c r="M563" i="15"/>
  <c r="T563" i="15"/>
  <c r="M559" i="15"/>
  <c r="T559" i="15"/>
  <c r="M558" i="15"/>
  <c r="T558" i="15"/>
  <c r="M554" i="15"/>
  <c r="T554" i="15"/>
  <c r="M550" i="15"/>
  <c r="T550" i="15"/>
  <c r="M546" i="15"/>
  <c r="T546" i="15"/>
  <c r="M542" i="15"/>
  <c r="T542" i="15"/>
  <c r="M538" i="15"/>
  <c r="T538" i="15"/>
  <c r="M534" i="15"/>
  <c r="T534" i="15"/>
  <c r="M530" i="15"/>
  <c r="T530" i="15"/>
  <c r="M523" i="15"/>
  <c r="T523" i="15"/>
  <c r="M519" i="15"/>
  <c r="T519" i="15"/>
  <c r="M515" i="15"/>
  <c r="T515" i="15"/>
  <c r="M511" i="15"/>
  <c r="T511" i="15"/>
  <c r="M503" i="15"/>
  <c r="T503" i="15"/>
  <c r="M499" i="15"/>
  <c r="T499" i="15"/>
  <c r="M495" i="15"/>
  <c r="T495" i="15"/>
  <c r="M491" i="15"/>
  <c r="T491" i="15"/>
  <c r="M487" i="15"/>
  <c r="T487" i="15"/>
  <c r="M483" i="15"/>
  <c r="T483" i="15"/>
  <c r="M479" i="15"/>
  <c r="T479" i="15"/>
  <c r="M475" i="15"/>
  <c r="T475" i="15"/>
  <c r="M471" i="15"/>
  <c r="T471" i="15"/>
  <c r="M467" i="15"/>
  <c r="T467" i="15"/>
  <c r="M463" i="15"/>
  <c r="T463" i="15"/>
  <c r="M459" i="15"/>
  <c r="T459" i="15"/>
  <c r="M455" i="15"/>
  <c r="T455" i="15"/>
  <c r="M451" i="15"/>
  <c r="T451" i="15"/>
  <c r="M447" i="15"/>
  <c r="T447" i="15"/>
  <c r="M443" i="15"/>
  <c r="T443" i="15"/>
  <c r="M439" i="15"/>
  <c r="T439" i="15"/>
  <c r="M435" i="15"/>
  <c r="T435" i="15"/>
  <c r="M431" i="15"/>
  <c r="T431" i="15"/>
  <c r="M409" i="15"/>
  <c r="T409" i="15"/>
  <c r="M405" i="15"/>
  <c r="T405" i="15"/>
  <c r="M401" i="15"/>
  <c r="T401" i="15"/>
  <c r="M393" i="15"/>
  <c r="T393" i="15"/>
  <c r="M389" i="15"/>
  <c r="T389" i="15"/>
  <c r="M385" i="15"/>
  <c r="T385" i="15"/>
  <c r="M381" i="15"/>
  <c r="T381" i="15"/>
  <c r="M377" i="15"/>
  <c r="T377" i="15"/>
  <c r="M373" i="15"/>
  <c r="T373" i="15"/>
  <c r="M361" i="15"/>
  <c r="T361" i="15"/>
  <c r="M358" i="15"/>
  <c r="T358" i="15"/>
  <c r="M354" i="15"/>
  <c r="T354" i="15"/>
  <c r="M350" i="15"/>
  <c r="T350" i="15"/>
  <c r="M346" i="15"/>
  <c r="T346" i="15"/>
  <c r="M526" i="15"/>
  <c r="T526" i="15"/>
  <c r="M522" i="15"/>
  <c r="T522" i="15"/>
  <c r="M518" i="15"/>
  <c r="T518" i="15"/>
  <c r="M510" i="15"/>
  <c r="T510" i="15"/>
  <c r="M506" i="15"/>
  <c r="T506" i="15"/>
  <c r="M502" i="15"/>
  <c r="T502" i="15"/>
  <c r="M498" i="15"/>
  <c r="T498" i="15"/>
  <c r="M490" i="15"/>
  <c r="T490" i="15"/>
  <c r="M486" i="15"/>
  <c r="T486" i="15"/>
  <c r="M482" i="15"/>
  <c r="T482" i="15"/>
  <c r="M478" i="15"/>
  <c r="T478" i="15"/>
  <c r="M454" i="15"/>
  <c r="T454" i="15"/>
  <c r="M450" i="15"/>
  <c r="T450" i="15"/>
  <c r="M438" i="15"/>
  <c r="T438" i="15"/>
  <c r="M434" i="15"/>
  <c r="T434" i="15"/>
  <c r="M430" i="15"/>
  <c r="T430" i="15"/>
  <c r="M408" i="15"/>
  <c r="T408" i="15"/>
  <c r="M404" i="15"/>
  <c r="T404" i="15"/>
  <c r="M400" i="15"/>
  <c r="T400" i="15"/>
  <c r="M392" i="15"/>
  <c r="T392" i="15"/>
  <c r="M380" i="15"/>
  <c r="T380" i="15"/>
  <c r="M376" i="15"/>
  <c r="T376" i="15"/>
  <c r="M372" i="15"/>
  <c r="T372" i="15"/>
  <c r="M364" i="15"/>
  <c r="T364" i="15"/>
  <c r="M357" i="15"/>
  <c r="T357" i="15"/>
  <c r="M349" i="15"/>
  <c r="T349" i="15"/>
  <c r="M345" i="15"/>
  <c r="T345" i="15"/>
  <c r="M341" i="15"/>
  <c r="T341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501" i="15"/>
  <c r="T501" i="15"/>
  <c r="M497" i="15"/>
  <c r="T497" i="15"/>
  <c r="M489" i="15"/>
  <c r="T489" i="15"/>
  <c r="M477" i="15"/>
  <c r="T477" i="15"/>
  <c r="M473" i="15"/>
  <c r="T473" i="15"/>
  <c r="M469" i="15"/>
  <c r="T469" i="15"/>
  <c r="M465" i="15"/>
  <c r="T465" i="15"/>
  <c r="M461" i="15"/>
  <c r="T461" i="15"/>
  <c r="M453" i="15"/>
  <c r="T453" i="15"/>
  <c r="M449" i="15"/>
  <c r="T449" i="15"/>
  <c r="M445" i="15"/>
  <c r="T445" i="15"/>
  <c r="M437" i="15"/>
  <c r="T437" i="15"/>
  <c r="M433" i="15"/>
  <c r="T433" i="15"/>
  <c r="M429" i="15"/>
  <c r="T429" i="15"/>
  <c r="M407" i="15"/>
  <c r="T407" i="15"/>
  <c r="M399" i="15"/>
  <c r="T399" i="15"/>
  <c r="M391" i="15"/>
  <c r="T391" i="15"/>
  <c r="M387" i="15"/>
  <c r="T387" i="15"/>
  <c r="M383" i="15"/>
  <c r="T383" i="15"/>
  <c r="M375" i="15"/>
  <c r="T375" i="15"/>
  <c r="M371" i="15"/>
  <c r="T371" i="15"/>
  <c r="M352" i="15"/>
  <c r="T352" i="15"/>
  <c r="M348" i="15"/>
  <c r="T348" i="15"/>
  <c r="M344" i="15"/>
  <c r="T344" i="15"/>
  <c r="M520" i="15"/>
  <c r="T520" i="15"/>
  <c r="M516" i="15"/>
  <c r="T516" i="15"/>
  <c r="M512" i="15"/>
  <c r="T512" i="15"/>
  <c r="M508" i="15"/>
  <c r="T508" i="15"/>
  <c r="M504" i="15"/>
  <c r="T504" i="15"/>
  <c r="M500" i="15"/>
  <c r="T500" i="15"/>
  <c r="M496" i="15"/>
  <c r="T496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52" i="15"/>
  <c r="T452" i="15"/>
  <c r="M444" i="15"/>
  <c r="T444" i="15"/>
  <c r="M440" i="15"/>
  <c r="T440" i="15"/>
  <c r="M436" i="15"/>
  <c r="T436" i="15"/>
  <c r="M432" i="15"/>
  <c r="T432" i="15"/>
  <c r="M402" i="15"/>
  <c r="T402" i="15"/>
  <c r="M386" i="15"/>
  <c r="T386" i="15"/>
  <c r="M378" i="15"/>
  <c r="T378" i="15"/>
  <c r="M374" i="15"/>
  <c r="T374" i="15"/>
  <c r="M355" i="15"/>
  <c r="T355" i="15"/>
  <c r="M351" i="15"/>
  <c r="T351" i="15"/>
  <c r="M343" i="15"/>
  <c r="T343" i="15"/>
  <c r="M335" i="15"/>
  <c r="T335" i="15"/>
  <c r="M311" i="15"/>
  <c r="T311" i="15"/>
  <c r="M334" i="15"/>
  <c r="T334" i="15"/>
  <c r="M330" i="15"/>
  <c r="T330" i="15"/>
  <c r="M322" i="15"/>
  <c r="T322" i="15"/>
  <c r="M318" i="15"/>
  <c r="T318" i="15"/>
  <c r="M314" i="15"/>
  <c r="T314" i="15"/>
  <c r="M323" i="15"/>
  <c r="T323" i="15"/>
  <c r="M299" i="15"/>
  <c r="T299" i="15"/>
  <c r="M333" i="15"/>
  <c r="T333" i="15"/>
  <c r="M329" i="15"/>
  <c r="T329" i="15"/>
  <c r="M325" i="15"/>
  <c r="T325" i="15"/>
  <c r="M321" i="15"/>
  <c r="T321" i="15"/>
  <c r="M317" i="15"/>
  <c r="T317" i="15"/>
  <c r="M313" i="15"/>
  <c r="T313" i="15"/>
  <c r="M309" i="15"/>
  <c r="T309" i="15"/>
  <c r="M297" i="15"/>
  <c r="T297" i="15"/>
  <c r="M327" i="15"/>
  <c r="T327" i="15"/>
  <c r="M315" i="15"/>
  <c r="T315" i="15"/>
  <c r="M340" i="15"/>
  <c r="T340" i="15"/>
  <c r="M332" i="15"/>
  <c r="T332" i="15"/>
  <c r="M328" i="15"/>
  <c r="T328" i="15"/>
  <c r="M316" i="15"/>
  <c r="T316" i="15"/>
  <c r="M312" i="15"/>
  <c r="T312" i="15"/>
  <c r="M308" i="15"/>
  <c r="T308" i="15"/>
  <c r="M304" i="15"/>
  <c r="T304" i="15"/>
  <c r="M300" i="15"/>
  <c r="T300" i="15"/>
  <c r="M293" i="15"/>
  <c r="T293" i="15"/>
  <c r="M277" i="15"/>
  <c r="T277" i="15"/>
  <c r="M269" i="15"/>
  <c r="T269" i="15"/>
  <c r="M265" i="15"/>
  <c r="T265" i="15"/>
  <c r="M261" i="15"/>
  <c r="T261" i="15"/>
  <c r="M257" i="15"/>
  <c r="T257" i="15"/>
  <c r="M292" i="15"/>
  <c r="T292" i="15"/>
  <c r="M288" i="15"/>
  <c r="T288" i="15"/>
  <c r="M284" i="15"/>
  <c r="T284" i="15"/>
  <c r="M280" i="15"/>
  <c r="T280" i="15"/>
  <c r="M276" i="15"/>
  <c r="T276" i="15"/>
  <c r="M272" i="15"/>
  <c r="T272" i="15"/>
  <c r="M256" i="15"/>
  <c r="T256" i="15"/>
  <c r="M248" i="15"/>
  <c r="T248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7" i="15"/>
  <c r="T267" i="15"/>
  <c r="M263" i="15"/>
  <c r="T263" i="15"/>
  <c r="M255" i="15"/>
  <c r="T255" i="15"/>
  <c r="M290" i="15"/>
  <c r="T290" i="15"/>
  <c r="M286" i="15"/>
  <c r="T286" i="15"/>
  <c r="M282" i="15"/>
  <c r="T282" i="15"/>
  <c r="M278" i="15"/>
  <c r="T278" i="15"/>
  <c r="M274" i="15"/>
  <c r="T274" i="15"/>
  <c r="M258" i="15"/>
  <c r="T258" i="15"/>
  <c r="M254" i="15"/>
  <c r="T254" i="15"/>
  <c r="M776" i="15"/>
  <c r="M680" i="15"/>
  <c r="M264" i="15"/>
  <c r="P116" i="15"/>
  <c r="Q116" i="15" s="1"/>
  <c r="M457" i="15"/>
  <c r="M456" i="15"/>
  <c r="O214" i="15"/>
  <c r="T135" i="15"/>
  <c r="T129" i="15"/>
  <c r="T118" i="15"/>
  <c r="M886" i="15"/>
  <c r="M875" i="15"/>
  <c r="M731" i="15"/>
  <c r="M713" i="15"/>
  <c r="M620" i="15"/>
  <c r="M593" i="15"/>
  <c r="M524" i="15"/>
  <c r="P213" i="15"/>
  <c r="T194" i="15"/>
  <c r="M862" i="15"/>
  <c r="M654" i="15"/>
  <c r="M134" i="15"/>
  <c r="R134" i="15" s="1"/>
  <c r="M301" i="15"/>
  <c r="T190" i="15"/>
  <c r="T168" i="15"/>
  <c r="T145" i="15"/>
  <c r="T222" i="15"/>
  <c r="T213" i="15"/>
  <c r="T212" i="15"/>
  <c r="P224" i="15"/>
  <c r="T158" i="15"/>
  <c r="M874" i="15"/>
  <c r="M842" i="15"/>
  <c r="M830" i="15"/>
  <c r="M722" i="15"/>
  <c r="M384" i="15"/>
  <c r="T205" i="15"/>
  <c r="T160" i="15"/>
  <c r="T143" i="15"/>
  <c r="M163" i="15"/>
  <c r="Q163" i="15" s="1"/>
  <c r="M636" i="15"/>
  <c r="P220" i="15"/>
  <c r="O195" i="15"/>
  <c r="P205" i="15"/>
  <c r="Q205" i="15" s="1"/>
  <c r="T176" i="15"/>
  <c r="T157" i="15"/>
  <c r="T115" i="15"/>
  <c r="T151" i="15"/>
  <c r="M601" i="15"/>
  <c r="T239" i="15"/>
  <c r="T208" i="15"/>
  <c r="T206" i="15"/>
  <c r="P186" i="15"/>
  <c r="Q186" i="15" s="1"/>
  <c r="O172" i="15"/>
  <c r="O118" i="15"/>
  <c r="P145" i="15"/>
  <c r="Q145" i="15" s="1"/>
  <c r="M303" i="15"/>
  <c r="M281" i="15"/>
  <c r="M266" i="15"/>
  <c r="M737" i="15"/>
  <c r="M711" i="15"/>
  <c r="M796" i="15"/>
  <c r="M870" i="15"/>
  <c r="M866" i="15"/>
  <c r="M800" i="15"/>
  <c r="M755" i="15"/>
  <c r="M740" i="15"/>
  <c r="M738" i="15"/>
  <c r="M736" i="15"/>
  <c r="M625" i="15"/>
  <c r="M617" i="15"/>
  <c r="M600" i="15"/>
  <c r="M594" i="15"/>
  <c r="M567" i="15"/>
  <c r="M428" i="15"/>
  <c r="M365" i="15"/>
  <c r="M331" i="15"/>
  <c r="T232" i="15"/>
  <c r="T201" i="15"/>
  <c r="T170" i="15"/>
  <c r="T174" i="15"/>
  <c r="O176" i="15"/>
  <c r="P120" i="15"/>
  <c r="Q120" i="15" s="1"/>
  <c r="T149" i="15"/>
  <c r="T147" i="15"/>
  <c r="T127" i="15"/>
  <c r="T207" i="15"/>
  <c r="T187" i="15"/>
  <c r="O183" i="15"/>
  <c r="O182" i="15"/>
  <c r="T137" i="15"/>
  <c r="O160" i="15"/>
  <c r="T159" i="15"/>
  <c r="P150" i="15"/>
  <c r="Q150" i="15" s="1"/>
  <c r="T124" i="15"/>
  <c r="P146" i="15"/>
  <c r="Q146" i="15" s="1"/>
  <c r="T114" i="15"/>
  <c r="O143" i="15"/>
  <c r="T121" i="15"/>
  <c r="Q164" i="15"/>
  <c r="M688" i="15"/>
  <c r="M360" i="15"/>
  <c r="T244" i="15"/>
  <c r="O217" i="15"/>
  <c r="T223" i="15"/>
  <c r="P173" i="15"/>
  <c r="Q173" i="15" s="1"/>
  <c r="P184" i="15"/>
  <c r="Q184" i="15" s="1"/>
  <c r="P156" i="15"/>
  <c r="Q156" i="15" s="1"/>
  <c r="O134" i="15"/>
  <c r="P125" i="15"/>
  <c r="Q125" i="15" s="1"/>
  <c r="O163" i="15"/>
  <c r="Q29" i="15"/>
  <c r="M850" i="15"/>
  <c r="M825" i="15"/>
  <c r="M808" i="15"/>
  <c r="M807" i="15"/>
  <c r="M799" i="15"/>
  <c r="M792" i="15"/>
  <c r="M791" i="15"/>
  <c r="M751" i="15"/>
  <c r="M719" i="15"/>
  <c r="M712" i="15"/>
  <c r="M847" i="15"/>
  <c r="M659" i="15"/>
  <c r="M543" i="15"/>
  <c r="M528" i="15"/>
  <c r="M493" i="15"/>
  <c r="M492" i="15"/>
  <c r="M460" i="15"/>
  <c r="M366" i="15"/>
  <c r="M336" i="15"/>
  <c r="M326" i="15"/>
  <c r="M356" i="15"/>
  <c r="M337" i="15"/>
  <c r="M324" i="15"/>
  <c r="M319" i="15"/>
  <c r="M363" i="15"/>
  <c r="M338" i="15"/>
  <c r="M664" i="15"/>
  <c r="M353" i="15"/>
  <c r="M342" i="15"/>
  <c r="M339" i="15"/>
  <c r="M320" i="15"/>
  <c r="M306" i="15"/>
  <c r="M268" i="15"/>
  <c r="M262" i="15"/>
  <c r="M253" i="15"/>
  <c r="M252" i="15"/>
  <c r="M247" i="15"/>
  <c r="O127" i="15"/>
  <c r="O239" i="15"/>
  <c r="T243" i="15"/>
  <c r="T226" i="15"/>
  <c r="T241" i="15"/>
  <c r="O215" i="15"/>
  <c r="P198" i="15"/>
  <c r="Q198" i="15" s="1"/>
  <c r="T191" i="15"/>
  <c r="T210" i="15"/>
  <c r="O190" i="15"/>
  <c r="T183" i="15"/>
  <c r="T186" i="15"/>
  <c r="T180" i="15"/>
  <c r="T178" i="15"/>
  <c r="P136" i="15"/>
  <c r="P177" i="15"/>
  <c r="Q177" i="15" s="1"/>
  <c r="T150" i="15"/>
  <c r="O147" i="15"/>
  <c r="T133" i="15"/>
  <c r="T132" i="15"/>
  <c r="P126" i="15"/>
  <c r="Q126" i="15" s="1"/>
  <c r="O164" i="15"/>
  <c r="T142" i="15"/>
  <c r="Q123" i="15"/>
  <c r="T141" i="15"/>
  <c r="P63" i="15"/>
  <c r="Q63" i="15" s="1"/>
  <c r="T242" i="15"/>
  <c r="T209" i="15"/>
  <c r="P208" i="15"/>
  <c r="Q208" i="15" s="1"/>
  <c r="T181" i="15"/>
  <c r="M298" i="15"/>
  <c r="M270" i="15"/>
  <c r="M260" i="15"/>
  <c r="R217" i="15"/>
  <c r="T233" i="15"/>
  <c r="M216" i="15"/>
  <c r="R216" i="15" s="1"/>
  <c r="T193" i="15"/>
  <c r="P221" i="15"/>
  <c r="Q221" i="15" s="1"/>
  <c r="P170" i="15"/>
  <c r="Q170" i="15" s="1"/>
  <c r="P174" i="15"/>
  <c r="Q174" i="15" s="1"/>
  <c r="P159" i="15"/>
  <c r="Q159" i="15" s="1"/>
  <c r="O158" i="15"/>
  <c r="O135" i="15"/>
  <c r="O168" i="15"/>
  <c r="P227" i="15"/>
  <c r="Q227" i="15" s="1"/>
  <c r="P199" i="15"/>
  <c r="Q199" i="15" s="1"/>
  <c r="T153" i="15"/>
  <c r="P130" i="15"/>
  <c r="Q130" i="15" s="1"/>
  <c r="T164" i="15"/>
  <c r="T125" i="15"/>
  <c r="T152" i="15"/>
  <c r="T167" i="15"/>
  <c r="T123" i="15"/>
  <c r="P140" i="15"/>
  <c r="Q140" i="15" s="1"/>
  <c r="T175" i="15"/>
  <c r="T166" i="15"/>
  <c r="P175" i="15"/>
  <c r="Q175" i="15" s="1"/>
  <c r="T140" i="15"/>
  <c r="M900" i="15"/>
  <c r="M899" i="15"/>
  <c r="M898" i="15"/>
  <c r="M860" i="15"/>
  <c r="M849" i="15"/>
  <c r="M812" i="15"/>
  <c r="M783" i="15"/>
  <c r="M769" i="15"/>
  <c r="M763" i="15"/>
  <c r="M762" i="15"/>
  <c r="M665" i="15"/>
  <c r="M638" i="15"/>
  <c r="M622" i="15"/>
  <c r="M614" i="15"/>
  <c r="M589" i="15"/>
  <c r="M623" i="15"/>
  <c r="M826" i="15"/>
  <c r="M823" i="15"/>
  <c r="M683" i="15"/>
  <c r="M663" i="15"/>
  <c r="M631" i="15"/>
  <c r="M609" i="15"/>
  <c r="M607" i="15"/>
  <c r="M599" i="15"/>
  <c r="M590" i="15"/>
  <c r="M588" i="15"/>
  <c r="M653" i="15"/>
  <c r="M647" i="15"/>
  <c r="M624" i="15"/>
  <c r="M618" i="15"/>
  <c r="M610" i="15"/>
  <c r="M608" i="15"/>
  <c r="M591" i="15"/>
  <c r="M595" i="15"/>
  <c r="M535" i="15"/>
  <c r="M448" i="15"/>
  <c r="M396" i="15"/>
  <c r="M369" i="15"/>
  <c r="M368" i="15"/>
  <c r="M397" i="15"/>
  <c r="M573" i="15"/>
  <c r="M529" i="15"/>
  <c r="M514" i="15"/>
  <c r="M481" i="15"/>
  <c r="M406" i="15"/>
  <c r="M398" i="15"/>
  <c r="M388" i="15"/>
  <c r="M370" i="15"/>
  <c r="M367" i="15"/>
  <c r="M362" i="15"/>
  <c r="M347" i="15"/>
  <c r="M394" i="15"/>
  <c r="M382" i="15"/>
  <c r="M295" i="15"/>
  <c r="M273" i="15"/>
  <c r="P219" i="15"/>
  <c r="Q219" i="15" s="1"/>
  <c r="T231" i="15"/>
  <c r="T171" i="15"/>
  <c r="P218" i="15"/>
  <c r="R223" i="15"/>
  <c r="P242" i="15"/>
  <c r="Q242" i="15" s="1"/>
  <c r="P241" i="15"/>
  <c r="Q241" i="15" s="1"/>
  <c r="M211" i="15"/>
  <c r="R211" i="15" s="1"/>
  <c r="T211" i="15"/>
  <c r="P193" i="15"/>
  <c r="Q193" i="15" s="1"/>
  <c r="M188" i="15"/>
  <c r="Q188" i="15" s="1"/>
  <c r="T188" i="15"/>
  <c r="R184" i="15"/>
  <c r="R154" i="15"/>
  <c r="Q154" i="15"/>
  <c r="R231" i="15"/>
  <c r="T229" i="15"/>
  <c r="P244" i="15"/>
  <c r="Q244" i="15" s="1"/>
  <c r="T217" i="15"/>
  <c r="T189" i="15"/>
  <c r="M189" i="15"/>
  <c r="T203" i="15"/>
  <c r="O180" i="15"/>
  <c r="P180" i="15"/>
  <c r="Q180" i="15" s="1"/>
  <c r="R228" i="15"/>
  <c r="Q228" i="15"/>
  <c r="R148" i="15"/>
  <c r="Q148" i="15"/>
  <c r="M249" i="15"/>
  <c r="T246" i="15"/>
  <c r="P236" i="15"/>
  <c r="Q236" i="15" s="1"/>
  <c r="M234" i="15"/>
  <c r="R234" i="15" s="1"/>
  <c r="T219" i="15"/>
  <c r="P230" i="15"/>
  <c r="P243" i="15"/>
  <c r="Q243" i="15" s="1"/>
  <c r="P233" i="15"/>
  <c r="Q233" i="15" s="1"/>
  <c r="M235" i="15"/>
  <c r="R235" i="15" s="1"/>
  <c r="M218" i="15"/>
  <c r="T218" i="15"/>
  <c r="O197" i="15"/>
  <c r="P197" i="15"/>
  <c r="O207" i="15"/>
  <c r="P207" i="15"/>
  <c r="Q207" i="15" s="1"/>
  <c r="T195" i="15"/>
  <c r="P187" i="15"/>
  <c r="Q187" i="15" s="1"/>
  <c r="O203" i="15"/>
  <c r="P203" i="15"/>
  <c r="Q203" i="15" s="1"/>
  <c r="M202" i="15"/>
  <c r="T202" i="15"/>
  <c r="P201" i="15"/>
  <c r="Q201" i="15" s="1"/>
  <c r="O8" i="15"/>
  <c r="P8" i="15"/>
  <c r="Q8" i="15" s="1"/>
  <c r="T238" i="15"/>
  <c r="R144" i="15"/>
  <c r="Q144" i="15"/>
  <c r="R117" i="15"/>
  <c r="Q217" i="15"/>
  <c r="M225" i="15"/>
  <c r="Q225" i="15" s="1"/>
  <c r="T225" i="15"/>
  <c r="M215" i="15"/>
  <c r="Q215" i="15" s="1"/>
  <c r="T215" i="15"/>
  <c r="M197" i="15"/>
  <c r="R197" i="15" s="1"/>
  <c r="T197" i="15"/>
  <c r="T204" i="15"/>
  <c r="M204" i="15"/>
  <c r="R204" i="15" s="1"/>
  <c r="R137" i="15"/>
  <c r="T228" i="15"/>
  <c r="T156" i="15"/>
  <c r="T155" i="15"/>
  <c r="O154" i="15"/>
  <c r="O148" i="15"/>
  <c r="Q147" i="15"/>
  <c r="O144" i="15"/>
  <c r="Q143" i="15"/>
  <c r="O117" i="15"/>
  <c r="O29" i="15"/>
  <c r="P9" i="15"/>
  <c r="Q9" i="15" s="1"/>
  <c r="Q28" i="15"/>
  <c r="T179" i="15"/>
  <c r="P178" i="15"/>
  <c r="Q178" i="15" s="1"/>
  <c r="T184" i="15"/>
  <c r="Q118" i="15"/>
  <c r="P155" i="15"/>
  <c r="Q155" i="15" s="1"/>
  <c r="T154" i="15"/>
  <c r="T148" i="15"/>
  <c r="T144" i="15"/>
  <c r="Q117" i="15"/>
  <c r="T192" i="15"/>
  <c r="T198" i="15"/>
  <c r="R194" i="15"/>
  <c r="P162" i="15"/>
  <c r="Q162" i="15" s="1"/>
  <c r="P169" i="15"/>
  <c r="Q169" i="15" s="1"/>
  <c r="T136" i="15"/>
  <c r="T116" i="15"/>
  <c r="Q160" i="15"/>
  <c r="Q168" i="15"/>
  <c r="O228" i="15"/>
  <c r="T200" i="15"/>
  <c r="T199" i="15"/>
  <c r="T113" i="15"/>
  <c r="P153" i="15"/>
  <c r="Q153" i="15" s="1"/>
  <c r="T130" i="15"/>
  <c r="P149" i="15"/>
  <c r="Q149" i="15" s="1"/>
  <c r="P124" i="15"/>
  <c r="Q124" i="15" s="1"/>
  <c r="T146" i="15"/>
  <c r="P114" i="15"/>
  <c r="Q114" i="15" s="1"/>
  <c r="P132" i="15"/>
  <c r="Q132" i="15" s="1"/>
  <c r="T126" i="15"/>
  <c r="P142" i="15"/>
  <c r="Q142" i="15" s="1"/>
  <c r="O123" i="15"/>
  <c r="T117" i="15"/>
  <c r="Q137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8" i="15"/>
  <c r="Q131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39" i="15"/>
  <c r="O138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8" i="15"/>
  <c r="Q69" i="15"/>
  <c r="R45" i="15"/>
  <c r="P98" i="15"/>
  <c r="R94" i="15"/>
  <c r="P93" i="15"/>
  <c r="R128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39" i="15"/>
  <c r="R103" i="15"/>
  <c r="O45" i="15"/>
  <c r="O94" i="15"/>
  <c r="O128" i="15"/>
  <c r="O31" i="15"/>
  <c r="O28" i="15"/>
  <c r="P26" i="15"/>
  <c r="Q26" i="15" s="1"/>
  <c r="O25" i="15"/>
  <c r="O21" i="15"/>
  <c r="Q18" i="15"/>
  <c r="M777" i="15"/>
  <c r="M714" i="15"/>
  <c r="M701" i="15"/>
  <c r="M658" i="15"/>
  <c r="M507" i="15"/>
  <c r="M876" i="15"/>
  <c r="M839" i="15"/>
  <c r="M802" i="15"/>
  <c r="M809" i="15"/>
  <c r="M784" i="15"/>
  <c r="M756" i="15"/>
  <c r="M676" i="15"/>
  <c r="M598" i="15"/>
  <c r="M586" i="15"/>
  <c r="M893" i="15"/>
  <c r="M831" i="15"/>
  <c r="M780" i="15"/>
  <c r="M699" i="15"/>
  <c r="M793" i="15"/>
  <c r="M696" i="15"/>
  <c r="M770" i="15"/>
  <c r="M723" i="15"/>
  <c r="M709" i="15"/>
  <c r="M706" i="15"/>
  <c r="M811" i="15"/>
  <c r="M795" i="15"/>
  <c r="M771" i="15"/>
  <c r="M739" i="15"/>
  <c r="M684" i="15"/>
  <c r="M611" i="15"/>
  <c r="M565" i="15"/>
  <c r="M582" i="15"/>
  <c r="M552" i="15"/>
  <c r="M527" i="15"/>
  <c r="M632" i="15"/>
  <c r="M649" i="15"/>
  <c r="M604" i="15"/>
  <c r="M606" i="15"/>
  <c r="M648" i="15"/>
  <c r="M566" i="15"/>
  <c r="M474" i="15"/>
  <c r="M442" i="15"/>
  <c r="M379" i="15"/>
  <c r="M462" i="15"/>
  <c r="M470" i="15"/>
  <c r="M441" i="15"/>
  <c r="M494" i="15"/>
  <c r="M458" i="15"/>
  <c r="M446" i="15"/>
  <c r="M485" i="15"/>
  <c r="M466" i="15"/>
  <c r="M403" i="15"/>
  <c r="M390" i="15"/>
  <c r="M395" i="15"/>
  <c r="M359" i="15"/>
  <c r="T196" i="15"/>
  <c r="M196" i="15"/>
  <c r="M302" i="15"/>
  <c r="M285" i="15"/>
  <c r="R213" i="15"/>
  <c r="Q213" i="15"/>
  <c r="T165" i="15"/>
  <c r="M165" i="15"/>
  <c r="M307" i="15"/>
  <c r="M220" i="15"/>
  <c r="T220" i="15"/>
  <c r="M305" i="15"/>
  <c r="M289" i="15"/>
  <c r="M259" i="15"/>
  <c r="M296" i="15"/>
  <c r="R240" i="15"/>
  <c r="M310" i="15"/>
  <c r="M294" i="15"/>
  <c r="M250" i="15"/>
  <c r="Q127" i="15"/>
  <c r="R127" i="15"/>
  <c r="R243" i="15"/>
  <c r="R190" i="15"/>
  <c r="Q190" i="15"/>
  <c r="T236" i="15"/>
  <c r="P171" i="15"/>
  <c r="Q171" i="15" s="1"/>
  <c r="O171" i="15"/>
  <c r="O209" i="15"/>
  <c r="P209" i="15"/>
  <c r="Q209" i="15" s="1"/>
  <c r="R116" i="15"/>
  <c r="R101" i="15"/>
  <c r="O246" i="15"/>
  <c r="P246" i="15"/>
  <c r="Q246" i="15" s="1"/>
  <c r="P210" i="15"/>
  <c r="Q210" i="15" s="1"/>
  <c r="O210" i="15"/>
  <c r="R186" i="15"/>
  <c r="M105" i="15"/>
  <c r="T105" i="15"/>
  <c r="R246" i="15"/>
  <c r="P232" i="15"/>
  <c r="Q232" i="15" s="1"/>
  <c r="O232" i="15"/>
  <c r="M230" i="15"/>
  <c r="T230" i="15"/>
  <c r="R212" i="15"/>
  <c r="T173" i="15"/>
  <c r="R210" i="15"/>
  <c r="M251" i="15"/>
  <c r="R236" i="15"/>
  <c r="M224" i="15"/>
  <c r="T224" i="15"/>
  <c r="O181" i="15"/>
  <c r="P181" i="15"/>
  <c r="Q181" i="15" s="1"/>
  <c r="R222" i="15"/>
  <c r="O225" i="15"/>
  <c r="O223" i="15"/>
  <c r="P223" i="15"/>
  <c r="Q223" i="15" s="1"/>
  <c r="P191" i="15"/>
  <c r="Q191" i="15" s="1"/>
  <c r="O191" i="15"/>
  <c r="R203" i="15"/>
  <c r="R181" i="15"/>
  <c r="R229" i="15"/>
  <c r="R173" i="15"/>
  <c r="R178" i="15"/>
  <c r="R214" i="15"/>
  <c r="Q214" i="15"/>
  <c r="O194" i="15"/>
  <c r="P194" i="15"/>
  <c r="Q194" i="15" s="1"/>
  <c r="R8" i="15"/>
  <c r="P238" i="15"/>
  <c r="Q238" i="15" s="1"/>
  <c r="O238" i="15"/>
  <c r="R169" i="15"/>
  <c r="O161" i="15"/>
  <c r="P161" i="15"/>
  <c r="O231" i="15"/>
  <c r="P231" i="15"/>
  <c r="Q231" i="15" s="1"/>
  <c r="R233" i="15"/>
  <c r="P226" i="15"/>
  <c r="Q226" i="15" s="1"/>
  <c r="O226" i="15"/>
  <c r="R208" i="15"/>
  <c r="Q195" i="15"/>
  <c r="R195" i="15"/>
  <c r="T221" i="15"/>
  <c r="R187" i="15"/>
  <c r="T240" i="15"/>
  <c r="M161" i="15"/>
  <c r="T161" i="15"/>
  <c r="Q239" i="15"/>
  <c r="R239" i="15"/>
  <c r="R244" i="15"/>
  <c r="O212" i="15"/>
  <c r="P212" i="15"/>
  <c r="Q212" i="15" s="1"/>
  <c r="R207" i="15"/>
  <c r="P206" i="15"/>
  <c r="Q206" i="15" s="1"/>
  <c r="O206" i="15"/>
  <c r="O188" i="15"/>
  <c r="M182" i="15"/>
  <c r="T185" i="15"/>
  <c r="M185" i="15"/>
  <c r="R199" i="15"/>
  <c r="P65" i="15"/>
  <c r="O65" i="15"/>
  <c r="R205" i="15"/>
  <c r="O202" i="15"/>
  <c r="P202" i="15"/>
  <c r="R219" i="15"/>
  <c r="O222" i="15"/>
  <c r="P222" i="15"/>
  <c r="Q222" i="15" s="1"/>
  <c r="R241" i="15"/>
  <c r="P216" i="15"/>
  <c r="O216" i="15"/>
  <c r="T214" i="15"/>
  <c r="R193" i="15"/>
  <c r="T8" i="15"/>
  <c r="R183" i="15"/>
  <c r="Q183" i="15"/>
  <c r="R180" i="15"/>
  <c r="R179" i="15"/>
  <c r="M172" i="15"/>
  <c r="R221" i="15"/>
  <c r="P189" i="15"/>
  <c r="O189" i="15"/>
  <c r="R162" i="15"/>
  <c r="Q176" i="15"/>
  <c r="T120" i="15"/>
  <c r="Q136" i="15"/>
  <c r="P96" i="15"/>
  <c r="O96" i="15"/>
  <c r="Q44" i="15"/>
  <c r="R44" i="15"/>
  <c r="P42" i="15"/>
  <c r="O42" i="15"/>
  <c r="R119" i="15"/>
  <c r="R113" i="15"/>
  <c r="R149" i="15"/>
  <c r="R114" i="15"/>
  <c r="R142" i="15"/>
  <c r="R140" i="15"/>
  <c r="P106" i="15"/>
  <c r="Q106" i="15" s="1"/>
  <c r="O106" i="15"/>
  <c r="Q62" i="15"/>
  <c r="R62" i="15"/>
  <c r="R67" i="15"/>
  <c r="Q67" i="15"/>
  <c r="T169" i="15"/>
  <c r="T177" i="15"/>
  <c r="P115" i="15"/>
  <c r="Q115" i="15" s="1"/>
  <c r="O200" i="15"/>
  <c r="P200" i="15"/>
  <c r="Q200" i="15" s="1"/>
  <c r="R130" i="15"/>
  <c r="R146" i="15"/>
  <c r="R126" i="15"/>
  <c r="O107" i="15"/>
  <c r="P107" i="15"/>
  <c r="Q107" i="15" s="1"/>
  <c r="P100" i="15"/>
  <c r="O100" i="15"/>
  <c r="Q90" i="15"/>
  <c r="R90" i="15"/>
  <c r="O137" i="15"/>
  <c r="Q135" i="15"/>
  <c r="R135" i="15"/>
  <c r="R155" i="15"/>
  <c r="R141" i="15"/>
  <c r="O192" i="15"/>
  <c r="P192" i="15"/>
  <c r="Q192" i="15" s="1"/>
  <c r="R166" i="15"/>
  <c r="R79" i="15"/>
  <c r="O157" i="15"/>
  <c r="P157" i="15"/>
  <c r="Q157" i="15" s="1"/>
  <c r="T227" i="15"/>
  <c r="R192" i="15"/>
  <c r="P91" i="15"/>
  <c r="O91" i="15"/>
  <c r="M32" i="15"/>
  <c r="T32" i="15"/>
  <c r="R30" i="15"/>
  <c r="O16" i="15"/>
  <c r="P16" i="15"/>
  <c r="Q16" i="15" s="1"/>
  <c r="P234" i="15"/>
  <c r="P229" i="15"/>
  <c r="Q229" i="15" s="1"/>
  <c r="P235" i="15"/>
  <c r="Q235" i="15" s="1"/>
  <c r="P211" i="15"/>
  <c r="P196" i="15"/>
  <c r="P204" i="15"/>
  <c r="P240" i="15"/>
  <c r="Q240" i="15" s="1"/>
  <c r="P179" i="15"/>
  <c r="Q179" i="15" s="1"/>
  <c r="O185" i="15"/>
  <c r="Q158" i="15"/>
  <c r="T119" i="15"/>
  <c r="R227" i="15"/>
  <c r="R152" i="15"/>
  <c r="O151" i="15"/>
  <c r="P151" i="15"/>
  <c r="Q151" i="15" s="1"/>
  <c r="R133" i="15"/>
  <c r="O129" i="15"/>
  <c r="P129" i="15"/>
  <c r="Q129" i="15" s="1"/>
  <c r="R121" i="15"/>
  <c r="O167" i="15"/>
  <c r="P167" i="15"/>
  <c r="Q167" i="15" s="1"/>
  <c r="R123" i="15"/>
  <c r="Q78" i="15"/>
  <c r="R78" i="15"/>
  <c r="Q50" i="15"/>
  <c r="R50" i="15"/>
  <c r="O56" i="15"/>
  <c r="P56" i="15"/>
  <c r="Q56" i="15" s="1"/>
  <c r="Q34" i="15"/>
  <c r="R34" i="15"/>
  <c r="P165" i="15"/>
  <c r="T162" i="15"/>
  <c r="P119" i="15"/>
  <c r="Q119" i="15" s="1"/>
  <c r="R118" i="15"/>
  <c r="R156" i="15"/>
  <c r="P113" i="15"/>
  <c r="Q113" i="15" s="1"/>
  <c r="R151" i="15"/>
  <c r="R129" i="15"/>
  <c r="R167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1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2" i="15"/>
  <c r="Q152" i="15" s="1"/>
  <c r="P133" i="15"/>
  <c r="Q133" i="15" s="1"/>
  <c r="P121" i="15"/>
  <c r="Q121" i="15" s="1"/>
  <c r="P141" i="15"/>
  <c r="Q141" i="15" s="1"/>
  <c r="P166" i="15"/>
  <c r="Q166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0" i="15"/>
  <c r="R145" i="15"/>
  <c r="R164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39" i="15"/>
  <c r="R43" i="15"/>
  <c r="R109" i="15"/>
  <c r="Q103" i="15"/>
  <c r="R39" i="15"/>
  <c r="R24" i="15"/>
  <c r="Q21" i="15"/>
  <c r="R21" i="15"/>
  <c r="T131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Q134" i="15" l="1"/>
  <c r="R709" i="15"/>
  <c r="Q709" i="15"/>
  <c r="R701" i="15"/>
  <c r="Q701" i="15"/>
  <c r="R618" i="15"/>
  <c r="Q618" i="15"/>
  <c r="R664" i="15"/>
  <c r="Q664" i="15"/>
  <c r="Q719" i="15"/>
  <c r="R719" i="15"/>
  <c r="R688" i="15"/>
  <c r="Q688" i="15"/>
  <c r="R625" i="15"/>
  <c r="Q625" i="15"/>
  <c r="R722" i="15"/>
  <c r="Q722" i="15"/>
  <c r="R620" i="15"/>
  <c r="Q620" i="15"/>
  <c r="R684" i="15"/>
  <c r="Q684" i="15"/>
  <c r="R723" i="15"/>
  <c r="Q723" i="15"/>
  <c r="R699" i="15"/>
  <c r="Q699" i="15"/>
  <c r="R714" i="15"/>
  <c r="Q714" i="15"/>
  <c r="R624" i="15"/>
  <c r="Q624" i="15"/>
  <c r="R631" i="15"/>
  <c r="Q631" i="15"/>
  <c r="R622" i="15"/>
  <c r="Q622" i="15"/>
  <c r="R751" i="15"/>
  <c r="Q751" i="15"/>
  <c r="R736" i="15"/>
  <c r="Q736" i="15"/>
  <c r="R711" i="15"/>
  <c r="Q711" i="15"/>
  <c r="R636" i="15"/>
  <c r="Q636" i="15"/>
  <c r="R713" i="15"/>
  <c r="Q713" i="15"/>
  <c r="R680" i="15"/>
  <c r="Q680" i="15"/>
  <c r="R628" i="15"/>
  <c r="Q628" i="15"/>
  <c r="R651" i="15"/>
  <c r="Q651" i="15"/>
  <c r="R675" i="15"/>
  <c r="Q675" i="15"/>
  <c r="R697" i="15"/>
  <c r="Q697" i="15"/>
  <c r="R726" i="15"/>
  <c r="Q726" i="15"/>
  <c r="R750" i="15"/>
  <c r="Q750" i="15"/>
  <c r="R629" i="15"/>
  <c r="Q629" i="15"/>
  <c r="R637" i="15"/>
  <c r="Q637" i="15"/>
  <c r="R644" i="15"/>
  <c r="Q644" i="15"/>
  <c r="R656" i="15"/>
  <c r="Q656" i="15"/>
  <c r="R668" i="15"/>
  <c r="Q668" i="15"/>
  <c r="R692" i="15"/>
  <c r="Q692" i="15"/>
  <c r="R698" i="15"/>
  <c r="Q698" i="15"/>
  <c r="Q708" i="15"/>
  <c r="R708" i="15"/>
  <c r="R727" i="15"/>
  <c r="Q727" i="15"/>
  <c r="R743" i="15"/>
  <c r="Q743" i="15"/>
  <c r="R657" i="15"/>
  <c r="Q657" i="15"/>
  <c r="R677" i="15"/>
  <c r="Q677" i="15"/>
  <c r="R693" i="15"/>
  <c r="Q693" i="15"/>
  <c r="R705" i="15"/>
  <c r="Q705" i="15"/>
  <c r="R716" i="15"/>
  <c r="Q716" i="15"/>
  <c r="R732" i="15"/>
  <c r="Q732" i="15"/>
  <c r="R752" i="15"/>
  <c r="Q752" i="15"/>
  <c r="R630" i="15"/>
  <c r="Q630" i="15"/>
  <c r="R641" i="15"/>
  <c r="Q641" i="15"/>
  <c r="R661" i="15"/>
  <c r="Q661" i="15"/>
  <c r="R681" i="15"/>
  <c r="Q681" i="15"/>
  <c r="R728" i="15"/>
  <c r="Q728" i="15"/>
  <c r="R619" i="15"/>
  <c r="Q619" i="15"/>
  <c r="R635" i="15"/>
  <c r="Q635" i="15"/>
  <c r="R642" i="15"/>
  <c r="Q642" i="15"/>
  <c r="R650" i="15"/>
  <c r="Q650" i="15"/>
  <c r="R666" i="15"/>
  <c r="Q666" i="15"/>
  <c r="R674" i="15"/>
  <c r="Q674" i="15"/>
  <c r="R682" i="15"/>
  <c r="Q682" i="15"/>
  <c r="R690" i="15"/>
  <c r="Q690" i="15"/>
  <c r="R700" i="15"/>
  <c r="Q700" i="15"/>
  <c r="R702" i="15"/>
  <c r="Q702" i="15"/>
  <c r="R717" i="15"/>
  <c r="Q717" i="15"/>
  <c r="R725" i="15"/>
  <c r="Q725" i="15"/>
  <c r="R733" i="15"/>
  <c r="Q733" i="15"/>
  <c r="R745" i="15"/>
  <c r="Q745" i="15"/>
  <c r="R643" i="15"/>
  <c r="Q643" i="15"/>
  <c r="R671" i="15"/>
  <c r="Q671" i="15"/>
  <c r="R687" i="15"/>
  <c r="Q687" i="15"/>
  <c r="R707" i="15"/>
  <c r="Q707" i="15"/>
  <c r="R742" i="15"/>
  <c r="Q742" i="15"/>
  <c r="R649" i="15"/>
  <c r="Q649" i="15"/>
  <c r="R647" i="15"/>
  <c r="Q647" i="15"/>
  <c r="R663" i="15"/>
  <c r="Q663" i="15"/>
  <c r="R623" i="15"/>
  <c r="Q623" i="15"/>
  <c r="R638" i="15"/>
  <c r="Q638" i="15"/>
  <c r="R738" i="15"/>
  <c r="Q738" i="15"/>
  <c r="R737" i="15"/>
  <c r="Q737" i="15"/>
  <c r="R654" i="15"/>
  <c r="Q654" i="15"/>
  <c r="R731" i="15"/>
  <c r="Q731" i="15"/>
  <c r="R648" i="15"/>
  <c r="Q648" i="15"/>
  <c r="R632" i="15"/>
  <c r="Q632" i="15"/>
  <c r="R739" i="15"/>
  <c r="Q739" i="15"/>
  <c r="R706" i="15"/>
  <c r="Q706" i="15"/>
  <c r="R696" i="15"/>
  <c r="Q696" i="15"/>
  <c r="R676" i="15"/>
  <c r="Q676" i="15"/>
  <c r="R658" i="15"/>
  <c r="Q658" i="15"/>
  <c r="R653" i="15"/>
  <c r="Q653" i="15"/>
  <c r="R683" i="15"/>
  <c r="Q683" i="15"/>
  <c r="R665" i="15"/>
  <c r="Q665" i="15"/>
  <c r="R659" i="15"/>
  <c r="Q659" i="15"/>
  <c r="Q712" i="15"/>
  <c r="R712" i="15"/>
  <c r="R617" i="15"/>
  <c r="Q617" i="15"/>
  <c r="R740" i="15"/>
  <c r="Q740" i="15"/>
  <c r="R667" i="15"/>
  <c r="Q667" i="15"/>
  <c r="R691" i="15"/>
  <c r="Q691" i="15"/>
  <c r="R718" i="15"/>
  <c r="Q718" i="15"/>
  <c r="Q730" i="15"/>
  <c r="R730" i="15"/>
  <c r="R621" i="15"/>
  <c r="Q621" i="15"/>
  <c r="R633" i="15"/>
  <c r="Q633" i="15"/>
  <c r="R640" i="15"/>
  <c r="Q640" i="15"/>
  <c r="R652" i="15"/>
  <c r="Q652" i="15"/>
  <c r="R660" i="15"/>
  <c r="Q660" i="15"/>
  <c r="R672" i="15"/>
  <c r="Q672" i="15"/>
  <c r="Q704" i="15"/>
  <c r="R704" i="15"/>
  <c r="Q715" i="15"/>
  <c r="R715" i="15"/>
  <c r="R735" i="15"/>
  <c r="Q735" i="15"/>
  <c r="R747" i="15"/>
  <c r="Q747" i="15"/>
  <c r="R669" i="15"/>
  <c r="Q669" i="15"/>
  <c r="R685" i="15"/>
  <c r="Q685" i="15"/>
  <c r="R724" i="15"/>
  <c r="Q724" i="15"/>
  <c r="R744" i="15"/>
  <c r="Q744" i="15"/>
  <c r="R626" i="15"/>
  <c r="Q626" i="15"/>
  <c r="R634" i="15"/>
  <c r="Q634" i="15"/>
  <c r="R645" i="15"/>
  <c r="Q645" i="15"/>
  <c r="R673" i="15"/>
  <c r="Q673" i="15"/>
  <c r="R689" i="15"/>
  <c r="Q689" i="15"/>
  <c r="R720" i="15"/>
  <c r="Q720" i="15"/>
  <c r="R748" i="15"/>
  <c r="Q748" i="15"/>
  <c r="R627" i="15"/>
  <c r="Q627" i="15"/>
  <c r="R639" i="15"/>
  <c r="Q639" i="15"/>
  <c r="R646" i="15"/>
  <c r="Q646" i="15"/>
  <c r="R662" i="15"/>
  <c r="Q662" i="15"/>
  <c r="R670" i="15"/>
  <c r="Q670" i="15"/>
  <c r="R678" i="15"/>
  <c r="Q678" i="15"/>
  <c r="R686" i="15"/>
  <c r="Q686" i="15"/>
  <c r="R694" i="15"/>
  <c r="Q694" i="15"/>
  <c r="R710" i="15"/>
  <c r="Q710" i="15"/>
  <c r="R721" i="15"/>
  <c r="Q721" i="15"/>
  <c r="R729" i="15"/>
  <c r="Q729" i="15"/>
  <c r="R741" i="15"/>
  <c r="Q741" i="15"/>
  <c r="Q749" i="15"/>
  <c r="R749" i="15"/>
  <c r="R655" i="15"/>
  <c r="Q655" i="15"/>
  <c r="R679" i="15"/>
  <c r="Q679" i="15"/>
  <c r="R695" i="15"/>
  <c r="Q695" i="15"/>
  <c r="R703" i="15"/>
  <c r="Q703" i="15"/>
  <c r="R734" i="15"/>
  <c r="Q734" i="15"/>
  <c r="R746" i="15"/>
  <c r="Q746" i="15"/>
  <c r="R606" i="15"/>
  <c r="Q606" i="15"/>
  <c r="R527" i="15"/>
  <c r="Q527" i="15"/>
  <c r="R611" i="15"/>
  <c r="Q611" i="15"/>
  <c r="R529" i="15"/>
  <c r="Q529" i="15"/>
  <c r="R595" i="15"/>
  <c r="Q595" i="15"/>
  <c r="R588" i="15"/>
  <c r="Q588" i="15"/>
  <c r="R609" i="15"/>
  <c r="Q609" i="15"/>
  <c r="R614" i="15"/>
  <c r="Q614" i="15"/>
  <c r="R567" i="15"/>
  <c r="Q567" i="15"/>
  <c r="R604" i="15"/>
  <c r="Q604" i="15"/>
  <c r="R552" i="15"/>
  <c r="Q552" i="15"/>
  <c r="R586" i="15"/>
  <c r="Q586" i="15"/>
  <c r="R573" i="15"/>
  <c r="Q573" i="15"/>
  <c r="R591" i="15"/>
  <c r="Q591" i="15"/>
  <c r="R590" i="15"/>
  <c r="Q590" i="15"/>
  <c r="R528" i="15"/>
  <c r="Q528" i="15"/>
  <c r="R594" i="15"/>
  <c r="Q594" i="15"/>
  <c r="R601" i="15"/>
  <c r="Q601" i="15"/>
  <c r="R534" i="15"/>
  <c r="Q534" i="15"/>
  <c r="R542" i="15"/>
  <c r="Q542" i="15"/>
  <c r="R550" i="15"/>
  <c r="Q550" i="15"/>
  <c r="R558" i="15"/>
  <c r="Q558" i="15"/>
  <c r="R563" i="15"/>
  <c r="Q563" i="15"/>
  <c r="R575" i="15"/>
  <c r="Q575" i="15"/>
  <c r="R616" i="15"/>
  <c r="Q616" i="15"/>
  <c r="R539" i="15"/>
  <c r="Q539" i="15"/>
  <c r="R551" i="15"/>
  <c r="Q551" i="15"/>
  <c r="R564" i="15"/>
  <c r="Q564" i="15"/>
  <c r="R572" i="15"/>
  <c r="Q572" i="15"/>
  <c r="R580" i="15"/>
  <c r="Q580" i="15"/>
  <c r="R587" i="15"/>
  <c r="Q587" i="15"/>
  <c r="R613" i="15"/>
  <c r="Q613" i="15"/>
  <c r="R532" i="15"/>
  <c r="Q532" i="15"/>
  <c r="R540" i="15"/>
  <c r="Q540" i="15"/>
  <c r="Q548" i="15"/>
  <c r="R548" i="15"/>
  <c r="R569" i="15"/>
  <c r="Q569" i="15"/>
  <c r="R581" i="15"/>
  <c r="Q581" i="15"/>
  <c r="R592" i="15"/>
  <c r="Q592" i="15"/>
  <c r="R533" i="15"/>
  <c r="Q533" i="15"/>
  <c r="R541" i="15"/>
  <c r="Q541" i="15"/>
  <c r="R549" i="15"/>
  <c r="Q549" i="15"/>
  <c r="R557" i="15"/>
  <c r="Q557" i="15"/>
  <c r="R562" i="15"/>
  <c r="Q562" i="15"/>
  <c r="R574" i="15"/>
  <c r="Q574" i="15"/>
  <c r="R585" i="15"/>
  <c r="Q585" i="15"/>
  <c r="R615" i="15"/>
  <c r="Q615" i="15"/>
  <c r="R566" i="15"/>
  <c r="Q566" i="15"/>
  <c r="R582" i="15"/>
  <c r="Q582" i="15"/>
  <c r="R598" i="15"/>
  <c r="Q598" i="15"/>
  <c r="R608" i="15"/>
  <c r="Q608" i="15"/>
  <c r="R599" i="15"/>
  <c r="Q599" i="15"/>
  <c r="R543" i="15"/>
  <c r="Q543" i="15"/>
  <c r="R600" i="15"/>
  <c r="Q600" i="15"/>
  <c r="R565" i="15"/>
  <c r="Q565" i="15"/>
  <c r="R535" i="15"/>
  <c r="Q535" i="15"/>
  <c r="R610" i="15"/>
  <c r="Q610" i="15"/>
  <c r="R607" i="15"/>
  <c r="Q607" i="15"/>
  <c r="R589" i="15"/>
  <c r="Q589" i="15"/>
  <c r="R593" i="15"/>
  <c r="Q593" i="15"/>
  <c r="R530" i="15"/>
  <c r="Q530" i="15"/>
  <c r="R538" i="15"/>
  <c r="Q538" i="15"/>
  <c r="R546" i="15"/>
  <c r="Q546" i="15"/>
  <c r="R554" i="15"/>
  <c r="Q554" i="15"/>
  <c r="R559" i="15"/>
  <c r="Q559" i="15"/>
  <c r="R571" i="15"/>
  <c r="Q571" i="15"/>
  <c r="R579" i="15"/>
  <c r="Q579" i="15"/>
  <c r="R597" i="15"/>
  <c r="Q597" i="15"/>
  <c r="R612" i="15"/>
  <c r="Q612" i="15"/>
  <c r="R531" i="15"/>
  <c r="Q531" i="15"/>
  <c r="R547" i="15"/>
  <c r="Q547" i="15"/>
  <c r="R555" i="15"/>
  <c r="Q555" i="15"/>
  <c r="R560" i="15"/>
  <c r="Q560" i="15"/>
  <c r="R568" i="15"/>
  <c r="Q568" i="15"/>
  <c r="R576" i="15"/>
  <c r="Q576" i="15"/>
  <c r="R583" i="15"/>
  <c r="Q583" i="15"/>
  <c r="R602" i="15"/>
  <c r="Q602" i="15"/>
  <c r="R603" i="15"/>
  <c r="Q603" i="15"/>
  <c r="R536" i="15"/>
  <c r="Q536" i="15"/>
  <c r="R544" i="15"/>
  <c r="Q544" i="15"/>
  <c r="R556" i="15"/>
  <c r="Q556" i="15"/>
  <c r="R561" i="15"/>
  <c r="Q561" i="15"/>
  <c r="R577" i="15"/>
  <c r="Q577" i="15"/>
  <c r="R584" i="15"/>
  <c r="Q584" i="15"/>
  <c r="R537" i="15"/>
  <c r="Q537" i="15"/>
  <c r="R545" i="15"/>
  <c r="Q545" i="15"/>
  <c r="R553" i="15"/>
  <c r="Q553" i="15"/>
  <c r="R570" i="15"/>
  <c r="Q570" i="15"/>
  <c r="R578" i="15"/>
  <c r="Q578" i="15"/>
  <c r="R596" i="15"/>
  <c r="Q596" i="15"/>
  <c r="R605" i="15"/>
  <c r="Q605" i="15"/>
  <c r="R163" i="15"/>
  <c r="Q204" i="15"/>
  <c r="R403" i="15"/>
  <c r="Q403" i="15"/>
  <c r="R458" i="15"/>
  <c r="Q458" i="15"/>
  <c r="R462" i="15"/>
  <c r="Q462" i="15"/>
  <c r="R507" i="15"/>
  <c r="Q507" i="15"/>
  <c r="R382" i="15"/>
  <c r="Q382" i="15"/>
  <c r="R367" i="15"/>
  <c r="Q367" i="15"/>
  <c r="R406" i="15"/>
  <c r="Q406" i="15"/>
  <c r="R396" i="15"/>
  <c r="Q396" i="15"/>
  <c r="R366" i="15"/>
  <c r="Q366" i="15"/>
  <c r="R456" i="15"/>
  <c r="Q456" i="15"/>
  <c r="R359" i="15"/>
  <c r="Q359" i="15"/>
  <c r="R466" i="15"/>
  <c r="Q466" i="15"/>
  <c r="R494" i="15"/>
  <c r="Q494" i="15"/>
  <c r="R379" i="15"/>
  <c r="Q379" i="15"/>
  <c r="R394" i="15"/>
  <c r="Q394" i="15"/>
  <c r="R370" i="15"/>
  <c r="Q370" i="15"/>
  <c r="R481" i="15"/>
  <c r="Q481" i="15"/>
  <c r="R397" i="15"/>
  <c r="Q397" i="15"/>
  <c r="R448" i="15"/>
  <c r="Q448" i="15"/>
  <c r="R342" i="15"/>
  <c r="Q342" i="15"/>
  <c r="R363" i="15"/>
  <c r="Q363" i="15"/>
  <c r="R356" i="15"/>
  <c r="Q356" i="15"/>
  <c r="R460" i="15"/>
  <c r="Q460" i="15"/>
  <c r="R365" i="15"/>
  <c r="Q365" i="15"/>
  <c r="R524" i="15"/>
  <c r="Q524" i="15"/>
  <c r="R457" i="15"/>
  <c r="Q457" i="15"/>
  <c r="R343" i="15"/>
  <c r="Q343" i="15"/>
  <c r="R355" i="15"/>
  <c r="Q355" i="15"/>
  <c r="R378" i="15"/>
  <c r="Q378" i="15"/>
  <c r="R402" i="15"/>
  <c r="Q402" i="15"/>
  <c r="R436" i="15"/>
  <c r="Q436" i="15"/>
  <c r="R444" i="15"/>
  <c r="Q444" i="15"/>
  <c r="R464" i="15"/>
  <c r="Q464" i="15"/>
  <c r="R472" i="15"/>
  <c r="Q472" i="15"/>
  <c r="R480" i="15"/>
  <c r="Q480" i="15"/>
  <c r="R488" i="15"/>
  <c r="Q488" i="15"/>
  <c r="R500" i="15"/>
  <c r="Q500" i="15"/>
  <c r="R508" i="15"/>
  <c r="Q508" i="15"/>
  <c r="R516" i="15"/>
  <c r="Q516" i="15"/>
  <c r="R344" i="15"/>
  <c r="Q344" i="15"/>
  <c r="R352" i="15"/>
  <c r="Q352" i="15"/>
  <c r="R371" i="15"/>
  <c r="Q371" i="15"/>
  <c r="R383" i="15"/>
  <c r="Q383" i="15"/>
  <c r="R391" i="15"/>
  <c r="Q391" i="15"/>
  <c r="R407" i="15"/>
  <c r="Q407" i="15"/>
  <c r="R433" i="15"/>
  <c r="Q433" i="15"/>
  <c r="R445" i="15"/>
  <c r="Q445" i="15"/>
  <c r="R453" i="15"/>
  <c r="Q453" i="15"/>
  <c r="R465" i="15"/>
  <c r="Q465" i="15"/>
  <c r="R473" i="15"/>
  <c r="Q473" i="15"/>
  <c r="R489" i="15"/>
  <c r="Q489" i="15"/>
  <c r="R501" i="15"/>
  <c r="Q501" i="15"/>
  <c r="R509" i="15"/>
  <c r="Q509" i="15"/>
  <c r="R517" i="15"/>
  <c r="Q517" i="15"/>
  <c r="R525" i="15"/>
  <c r="Q525" i="15"/>
  <c r="R345" i="15"/>
  <c r="Q345" i="15"/>
  <c r="R357" i="15"/>
  <c r="Q357" i="15"/>
  <c r="R372" i="15"/>
  <c r="Q372" i="15"/>
  <c r="R380" i="15"/>
  <c r="Q380" i="15"/>
  <c r="R400" i="15"/>
  <c r="Q400" i="15"/>
  <c r="R408" i="15"/>
  <c r="Q408" i="15"/>
  <c r="R434" i="15"/>
  <c r="Q434" i="15"/>
  <c r="R450" i="15"/>
  <c r="Q450" i="15"/>
  <c r="R478" i="15"/>
  <c r="Q478" i="15"/>
  <c r="R486" i="15"/>
  <c r="Q486" i="15"/>
  <c r="R498" i="15"/>
  <c r="Q498" i="15"/>
  <c r="R506" i="15"/>
  <c r="Q506" i="15"/>
  <c r="R518" i="15"/>
  <c r="Q518" i="15"/>
  <c r="R526" i="15"/>
  <c r="Q526" i="15"/>
  <c r="R350" i="15"/>
  <c r="Q350" i="15"/>
  <c r="R358" i="15"/>
  <c r="Q358" i="15"/>
  <c r="R373" i="15"/>
  <c r="Q373" i="15"/>
  <c r="R381" i="15"/>
  <c r="Q381" i="15"/>
  <c r="R389" i="15"/>
  <c r="Q389" i="15"/>
  <c r="R401" i="15"/>
  <c r="Q401" i="15"/>
  <c r="R409" i="15"/>
  <c r="Q409" i="15"/>
  <c r="R435" i="15"/>
  <c r="Q435" i="15"/>
  <c r="R443" i="15"/>
  <c r="Q443" i="15"/>
  <c r="R451" i="15"/>
  <c r="Q451" i="15"/>
  <c r="R459" i="15"/>
  <c r="Q459" i="15"/>
  <c r="R467" i="15"/>
  <c r="Q467" i="15"/>
  <c r="R475" i="15"/>
  <c r="Q475" i="15"/>
  <c r="R483" i="15"/>
  <c r="Q483" i="15"/>
  <c r="R491" i="15"/>
  <c r="Q491" i="15"/>
  <c r="R499" i="15"/>
  <c r="Q499" i="15"/>
  <c r="R511" i="15"/>
  <c r="Q511" i="15"/>
  <c r="R519" i="15"/>
  <c r="Q519" i="15"/>
  <c r="R395" i="15"/>
  <c r="Q395" i="15"/>
  <c r="R485" i="15"/>
  <c r="Q485" i="15"/>
  <c r="R441" i="15"/>
  <c r="Q441" i="15"/>
  <c r="R442" i="15"/>
  <c r="Q442" i="15"/>
  <c r="R347" i="15"/>
  <c r="Q347" i="15"/>
  <c r="R388" i="15"/>
  <c r="Q388" i="15"/>
  <c r="R514" i="15"/>
  <c r="Q514" i="15"/>
  <c r="R368" i="15"/>
  <c r="Q368" i="15"/>
  <c r="R353" i="15"/>
  <c r="Q353" i="15"/>
  <c r="R492" i="15"/>
  <c r="Q492" i="15"/>
  <c r="R360" i="15"/>
  <c r="Q360" i="15"/>
  <c r="R428" i="15"/>
  <c r="Q428" i="15"/>
  <c r="R384" i="15"/>
  <c r="Q384" i="15"/>
  <c r="R390" i="15"/>
  <c r="Q390" i="15"/>
  <c r="R446" i="15"/>
  <c r="Q446" i="15"/>
  <c r="R470" i="15"/>
  <c r="Q470" i="15"/>
  <c r="R474" i="15"/>
  <c r="Q474" i="15"/>
  <c r="R362" i="15"/>
  <c r="Q362" i="15"/>
  <c r="R398" i="15"/>
  <c r="Q398" i="15"/>
  <c r="R369" i="15"/>
  <c r="Q369" i="15"/>
  <c r="R493" i="15"/>
  <c r="Q493" i="15"/>
  <c r="R351" i="15"/>
  <c r="Q351" i="15"/>
  <c r="R374" i="15"/>
  <c r="Q374" i="15"/>
  <c r="R386" i="15"/>
  <c r="Q386" i="15"/>
  <c r="R432" i="15"/>
  <c r="Q432" i="15"/>
  <c r="R440" i="15"/>
  <c r="Q440" i="15"/>
  <c r="R452" i="15"/>
  <c r="Q452" i="15"/>
  <c r="R468" i="15"/>
  <c r="Q468" i="15"/>
  <c r="R476" i="15"/>
  <c r="Q476" i="15"/>
  <c r="R484" i="15"/>
  <c r="Q484" i="15"/>
  <c r="R496" i="15"/>
  <c r="Q496" i="15"/>
  <c r="R504" i="15"/>
  <c r="Q504" i="15"/>
  <c r="R512" i="15"/>
  <c r="Q512" i="15"/>
  <c r="R520" i="15"/>
  <c r="Q520" i="15"/>
  <c r="R348" i="15"/>
  <c r="Q348" i="15"/>
  <c r="R375" i="15"/>
  <c r="Q375" i="15"/>
  <c r="R387" i="15"/>
  <c r="Q387" i="15"/>
  <c r="R399" i="15"/>
  <c r="Q399" i="15"/>
  <c r="R429" i="15"/>
  <c r="Q429" i="15"/>
  <c r="R437" i="15"/>
  <c r="Q437" i="15"/>
  <c r="R449" i="15"/>
  <c r="Q449" i="15"/>
  <c r="R461" i="15"/>
  <c r="Q461" i="15"/>
  <c r="R469" i="15"/>
  <c r="Q469" i="15"/>
  <c r="R477" i="15"/>
  <c r="Q477" i="15"/>
  <c r="R497" i="15"/>
  <c r="Q497" i="15"/>
  <c r="R505" i="15"/>
  <c r="Q505" i="15"/>
  <c r="R513" i="15"/>
  <c r="Q513" i="15"/>
  <c r="R521" i="15"/>
  <c r="Q521" i="15"/>
  <c r="R341" i="15"/>
  <c r="Q341" i="15"/>
  <c r="R349" i="15"/>
  <c r="Q349" i="15"/>
  <c r="R364" i="15"/>
  <c r="Q364" i="15"/>
  <c r="R376" i="15"/>
  <c r="Q376" i="15"/>
  <c r="R392" i="15"/>
  <c r="Q392" i="15"/>
  <c r="R404" i="15"/>
  <c r="Q404" i="15"/>
  <c r="R430" i="15"/>
  <c r="Q430" i="15"/>
  <c r="R438" i="15"/>
  <c r="Q438" i="15"/>
  <c r="R454" i="15"/>
  <c r="Q454" i="15"/>
  <c r="R482" i="15"/>
  <c r="Q482" i="15"/>
  <c r="R490" i="15"/>
  <c r="Q490" i="15"/>
  <c r="R502" i="15"/>
  <c r="Q502" i="15"/>
  <c r="R510" i="15"/>
  <c r="Q510" i="15"/>
  <c r="R522" i="15"/>
  <c r="Q522" i="15"/>
  <c r="R346" i="15"/>
  <c r="Q346" i="15"/>
  <c r="R354" i="15"/>
  <c r="Q354" i="15"/>
  <c r="R361" i="15"/>
  <c r="Q361" i="15"/>
  <c r="R377" i="15"/>
  <c r="Q377" i="15"/>
  <c r="R385" i="15"/>
  <c r="Q385" i="15"/>
  <c r="R393" i="15"/>
  <c r="Q393" i="15"/>
  <c r="R405" i="15"/>
  <c r="Q405" i="15"/>
  <c r="R431" i="15"/>
  <c r="Q431" i="15"/>
  <c r="R439" i="15"/>
  <c r="Q439" i="15"/>
  <c r="R447" i="15"/>
  <c r="Q447" i="15"/>
  <c r="R455" i="15"/>
  <c r="Q455" i="15"/>
  <c r="R463" i="15"/>
  <c r="Q463" i="15"/>
  <c r="R471" i="15"/>
  <c r="Q471" i="15"/>
  <c r="R479" i="15"/>
  <c r="Q479" i="15"/>
  <c r="R487" i="15"/>
  <c r="Q487" i="15"/>
  <c r="R495" i="15"/>
  <c r="Q495" i="15"/>
  <c r="R503" i="15"/>
  <c r="Q503" i="15"/>
  <c r="R515" i="15"/>
  <c r="Q515" i="15"/>
  <c r="R523" i="15"/>
  <c r="Q523" i="15"/>
  <c r="R307" i="15"/>
  <c r="Q307" i="15"/>
  <c r="R339" i="15"/>
  <c r="Q339" i="15"/>
  <c r="R338" i="15"/>
  <c r="Q338" i="15"/>
  <c r="R337" i="15"/>
  <c r="Q337" i="15"/>
  <c r="R331" i="15"/>
  <c r="Q331" i="15"/>
  <c r="R303" i="15"/>
  <c r="Q303" i="15"/>
  <c r="R305" i="15"/>
  <c r="Q305" i="15"/>
  <c r="R304" i="15"/>
  <c r="Q304" i="15"/>
  <c r="R312" i="15"/>
  <c r="Q312" i="15"/>
  <c r="R328" i="15"/>
  <c r="Q328" i="15"/>
  <c r="R340" i="15"/>
  <c r="Q340" i="15"/>
  <c r="R327" i="15"/>
  <c r="Q327" i="15"/>
  <c r="R309" i="15"/>
  <c r="Q309" i="15"/>
  <c r="R317" i="15"/>
  <c r="Q317" i="15"/>
  <c r="R325" i="15"/>
  <c r="Q325" i="15"/>
  <c r="R333" i="15"/>
  <c r="Q333" i="15"/>
  <c r="R323" i="15"/>
  <c r="Q323" i="15"/>
  <c r="R318" i="15"/>
  <c r="Q318" i="15"/>
  <c r="R330" i="15"/>
  <c r="Q330" i="15"/>
  <c r="R311" i="15"/>
  <c r="Q311" i="15"/>
  <c r="R302" i="15"/>
  <c r="Q302" i="15"/>
  <c r="R298" i="15"/>
  <c r="Q298" i="15"/>
  <c r="R306" i="15"/>
  <c r="Q306" i="15"/>
  <c r="R319" i="15"/>
  <c r="Q319" i="15"/>
  <c r="R326" i="15"/>
  <c r="Q326" i="15"/>
  <c r="R310" i="15"/>
  <c r="Q310" i="15"/>
  <c r="R320" i="15"/>
  <c r="Q320" i="15"/>
  <c r="R324" i="15"/>
  <c r="Q324" i="15"/>
  <c r="R336" i="15"/>
  <c r="Q336" i="15"/>
  <c r="R301" i="15"/>
  <c r="Q301" i="15"/>
  <c r="R300" i="15"/>
  <c r="Q300" i="15"/>
  <c r="R308" i="15"/>
  <c r="Q308" i="15"/>
  <c r="R316" i="15"/>
  <c r="Q316" i="15"/>
  <c r="R332" i="15"/>
  <c r="Q332" i="15"/>
  <c r="R315" i="15"/>
  <c r="Q315" i="15"/>
  <c r="R297" i="15"/>
  <c r="Q297" i="15"/>
  <c r="R313" i="15"/>
  <c r="Q313" i="15"/>
  <c r="R321" i="15"/>
  <c r="Q321" i="15"/>
  <c r="R329" i="15"/>
  <c r="Q329" i="15"/>
  <c r="R299" i="15"/>
  <c r="Q299" i="15"/>
  <c r="R314" i="15"/>
  <c r="Q314" i="15"/>
  <c r="R322" i="15"/>
  <c r="Q322" i="15"/>
  <c r="R334" i="15"/>
  <c r="Q334" i="15"/>
  <c r="R335" i="15"/>
  <c r="Q335" i="15"/>
  <c r="R289" i="15"/>
  <c r="Q289" i="15"/>
  <c r="R260" i="15"/>
  <c r="Q260" i="15"/>
  <c r="R262" i="15"/>
  <c r="Q262" i="15"/>
  <c r="R250" i="15"/>
  <c r="Q250" i="15"/>
  <c r="R285" i="15"/>
  <c r="Q285" i="15"/>
  <c r="R249" i="15"/>
  <c r="Q249" i="15"/>
  <c r="R273" i="15"/>
  <c r="Q273" i="15"/>
  <c r="R270" i="15"/>
  <c r="Q270" i="15"/>
  <c r="R247" i="15"/>
  <c r="Q247" i="15"/>
  <c r="R268" i="15"/>
  <c r="Q268" i="15"/>
  <c r="R258" i="15"/>
  <c r="Q258" i="15"/>
  <c r="R278" i="15"/>
  <c r="Q278" i="15"/>
  <c r="R286" i="15"/>
  <c r="Q286" i="15"/>
  <c r="R255" i="15"/>
  <c r="Q255" i="15"/>
  <c r="R267" i="15"/>
  <c r="Q267" i="15"/>
  <c r="R275" i="15"/>
  <c r="Q275" i="15"/>
  <c r="R283" i="15"/>
  <c r="Q283" i="15"/>
  <c r="R291" i="15"/>
  <c r="Q291" i="15"/>
  <c r="R248" i="15"/>
  <c r="Q248" i="15"/>
  <c r="R272" i="15"/>
  <c r="Q272" i="15"/>
  <c r="R280" i="15"/>
  <c r="Q280" i="15"/>
  <c r="R288" i="15"/>
  <c r="Q288" i="15"/>
  <c r="R257" i="15"/>
  <c r="Q257" i="15"/>
  <c r="R265" i="15"/>
  <c r="Q265" i="15"/>
  <c r="R277" i="15"/>
  <c r="Q277" i="15"/>
  <c r="R294" i="15"/>
  <c r="Q294" i="15"/>
  <c r="R296" i="15"/>
  <c r="Q296" i="15"/>
  <c r="R295" i="15"/>
  <c r="Q295" i="15"/>
  <c r="R252" i="15"/>
  <c r="Q252" i="15"/>
  <c r="R266" i="15"/>
  <c r="Q266" i="15"/>
  <c r="R251" i="15"/>
  <c r="Q251" i="15"/>
  <c r="R259" i="15"/>
  <c r="Q259" i="15"/>
  <c r="R253" i="15"/>
  <c r="Q253" i="15"/>
  <c r="R281" i="15"/>
  <c r="Q281" i="15"/>
  <c r="R264" i="15"/>
  <c r="Q264" i="15"/>
  <c r="R254" i="15"/>
  <c r="Q254" i="15"/>
  <c r="R274" i="15"/>
  <c r="Q274" i="15"/>
  <c r="R282" i="15"/>
  <c r="Q282" i="15"/>
  <c r="R290" i="15"/>
  <c r="Q290" i="15"/>
  <c r="R263" i="15"/>
  <c r="Q263" i="15"/>
  <c r="R271" i="15"/>
  <c r="Q271" i="15"/>
  <c r="R279" i="15"/>
  <c r="Q279" i="15"/>
  <c r="R287" i="15"/>
  <c r="Q287" i="15"/>
  <c r="R256" i="15"/>
  <c r="Q256" i="15"/>
  <c r="R276" i="15"/>
  <c r="Q276" i="15"/>
  <c r="R284" i="15"/>
  <c r="Q284" i="15"/>
  <c r="R292" i="15"/>
  <c r="Q292" i="15"/>
  <c r="R261" i="15"/>
  <c r="Q261" i="15"/>
  <c r="R269" i="15"/>
  <c r="Q269" i="15"/>
  <c r="R293" i="15"/>
  <c r="Q293" i="15"/>
  <c r="Q211" i="15"/>
  <c r="Q216" i="15"/>
  <c r="R225" i="15"/>
  <c r="Q234" i="15"/>
  <c r="Q202" i="15"/>
  <c r="Q218" i="15"/>
  <c r="R188" i="15"/>
  <c r="R218" i="15"/>
  <c r="R189" i="15"/>
  <c r="R215" i="15"/>
  <c r="Q189" i="15"/>
  <c r="Q197" i="15"/>
  <c r="R202" i="15"/>
  <c r="Q91" i="15"/>
  <c r="R91" i="15"/>
  <c r="Q73" i="15"/>
  <c r="R73" i="15"/>
  <c r="R55" i="15"/>
  <c r="Q55" i="15"/>
  <c r="Q81" i="15"/>
  <c r="R81" i="15"/>
  <c r="R172" i="15"/>
  <c r="Q172" i="15"/>
  <c r="Q42" i="15"/>
  <c r="R42" i="15"/>
  <c r="R185" i="15"/>
  <c r="Q185" i="15"/>
  <c r="R224" i="15"/>
  <c r="Q224" i="15"/>
  <c r="R105" i="15"/>
  <c r="Q105" i="15"/>
  <c r="R196" i="15"/>
  <c r="Q196" i="15"/>
  <c r="Q93" i="15"/>
  <c r="R93" i="15"/>
  <c r="Q96" i="15"/>
  <c r="R96" i="15"/>
  <c r="Q230" i="15"/>
  <c r="R230" i="15"/>
  <c r="Q98" i="15"/>
  <c r="R98" i="15"/>
  <c r="R72" i="15"/>
  <c r="Q72" i="15"/>
  <c r="R182" i="15"/>
  <c r="Q182" i="15"/>
  <c r="Q161" i="15"/>
  <c r="R161" i="15"/>
  <c r="Q86" i="15"/>
  <c r="R86" i="15"/>
  <c r="R122" i="15"/>
  <c r="Q122" i="15"/>
  <c r="Q65" i="15"/>
  <c r="R65" i="15"/>
  <c r="Q32" i="15"/>
  <c r="R32" i="15"/>
  <c r="Q165" i="15"/>
  <c r="R165" i="15"/>
  <c r="R92" i="15"/>
  <c r="Q92" i="15"/>
  <c r="Q100" i="15"/>
  <c r="R100" i="15"/>
  <c r="R97" i="15"/>
  <c r="Q97" i="15"/>
  <c r="R220" i="15"/>
  <c r="Q220" i="15"/>
  <c r="I235" i="9" l="1"/>
  <c r="I233" i="9"/>
  <c r="I231" i="9"/>
  <c r="H230" i="9"/>
  <c r="I229" i="9"/>
  <c r="I228" i="9"/>
  <c r="I227" i="9"/>
  <c r="H225" i="9"/>
  <c r="I225" i="9"/>
  <c r="I224" i="9"/>
  <c r="I223" i="9"/>
  <c r="I221" i="9"/>
  <c r="I220" i="9"/>
  <c r="I219" i="9"/>
  <c r="I217" i="9"/>
  <c r="I215" i="9"/>
  <c r="I214" i="9"/>
  <c r="I213" i="9"/>
  <c r="H211" i="9"/>
  <c r="I211" i="9"/>
  <c r="H210" i="9"/>
  <c r="I209" i="9"/>
  <c r="I208" i="9"/>
  <c r="I207" i="9"/>
  <c r="I206" i="9"/>
  <c r="I205" i="9"/>
  <c r="H204" i="9"/>
  <c r="I203" i="9"/>
  <c r="H201" i="9"/>
  <c r="I201" i="9"/>
  <c r="I200" i="9"/>
  <c r="H200" i="9"/>
  <c r="I199" i="9"/>
  <c r="H197" i="9"/>
  <c r="I197" i="9"/>
  <c r="I195" i="9"/>
  <c r="I194" i="9"/>
  <c r="H194" i="9"/>
  <c r="I193" i="9"/>
  <c r="I192" i="9"/>
  <c r="I191" i="9"/>
  <c r="I190" i="9"/>
  <c r="H190" i="9"/>
  <c r="I189" i="9"/>
  <c r="I188" i="9"/>
  <c r="H188" i="9"/>
  <c r="I187" i="9"/>
  <c r="I185" i="9"/>
  <c r="I183" i="9"/>
  <c r="I181" i="9"/>
  <c r="I180" i="9"/>
  <c r="I178" i="9"/>
  <c r="I177" i="9"/>
  <c r="H177" i="9"/>
  <c r="I176" i="9"/>
  <c r="I174" i="9"/>
  <c r="I172" i="9"/>
  <c r="H171" i="9"/>
  <c r="I170" i="9"/>
  <c r="H169" i="9"/>
  <c r="I168" i="9"/>
  <c r="I167" i="9"/>
  <c r="I166" i="9"/>
  <c r="H165" i="9"/>
  <c r="I164" i="9"/>
  <c r="I162" i="9"/>
  <c r="I160" i="9"/>
  <c r="H159" i="9"/>
  <c r="I158" i="9"/>
  <c r="I157" i="9"/>
  <c r="I156" i="9"/>
  <c r="H155" i="9"/>
  <c r="I155" i="9"/>
  <c r="I154" i="9"/>
  <c r="H152" i="9"/>
  <c r="I152" i="9"/>
  <c r="H151" i="9"/>
  <c r="I150" i="9"/>
  <c r="H149" i="9"/>
  <c r="I148" i="9"/>
  <c r="I147" i="9"/>
  <c r="H147" i="9"/>
  <c r="I146" i="9"/>
  <c r="H144" i="9"/>
  <c r="I144" i="9"/>
  <c r="H143" i="9"/>
  <c r="I142" i="9"/>
  <c r="H141" i="9"/>
  <c r="I140" i="9"/>
  <c r="H139" i="9"/>
  <c r="H138" i="9"/>
  <c r="I137" i="9"/>
  <c r="I136" i="9"/>
  <c r="I135" i="9"/>
  <c r="I133" i="9"/>
  <c r="I131" i="9"/>
  <c r="H179" i="9" l="1"/>
  <c r="H184" i="9"/>
  <c r="I210" i="9"/>
  <c r="H154" i="9"/>
  <c r="I169" i="9"/>
  <c r="I179" i="9"/>
  <c r="I184" i="9"/>
  <c r="H206" i="9"/>
  <c r="H221" i="9"/>
  <c r="H232" i="9"/>
  <c r="H146" i="9"/>
  <c r="I218" i="9"/>
  <c r="H228" i="9"/>
  <c r="I139" i="9"/>
  <c r="I149" i="9"/>
  <c r="I159" i="9"/>
  <c r="H208" i="9"/>
  <c r="H215" i="9"/>
  <c r="H167" i="9"/>
  <c r="H170" i="9"/>
  <c r="H174" i="9"/>
  <c r="H181" i="9"/>
  <c r="H195" i="9"/>
  <c r="I226" i="9"/>
  <c r="H233" i="9"/>
  <c r="H205" i="9"/>
  <c r="H226" i="9"/>
  <c r="H160" i="9"/>
  <c r="H185" i="9"/>
  <c r="H189" i="9"/>
  <c r="H192" i="9"/>
  <c r="H212" i="9"/>
  <c r="I216" i="9"/>
  <c r="H220" i="9"/>
  <c r="I230" i="9"/>
  <c r="I141" i="9"/>
  <c r="H157" i="9"/>
  <c r="I165" i="9"/>
  <c r="H196" i="9"/>
  <c r="I204" i="9"/>
  <c r="H213" i="9"/>
  <c r="H217" i="9"/>
  <c r="H231" i="9"/>
  <c r="I234" i="9"/>
  <c r="I134" i="9"/>
  <c r="H182" i="9"/>
  <c r="H187" i="9"/>
  <c r="I196" i="9"/>
  <c r="H198" i="9"/>
  <c r="H203" i="9"/>
  <c r="I212" i="9"/>
  <c r="H214" i="9"/>
  <c r="H216" i="9"/>
  <c r="H218" i="9"/>
  <c r="H223" i="9"/>
  <c r="I232" i="9"/>
  <c r="H234" i="9"/>
  <c r="H140" i="9"/>
  <c r="H161" i="9"/>
  <c r="I182" i="9"/>
  <c r="H145" i="9"/>
  <c r="H153" i="9"/>
  <c r="H156" i="9"/>
  <c r="H158" i="9"/>
  <c r="I161" i="9"/>
  <c r="H163" i="9"/>
  <c r="I173" i="9"/>
  <c r="H175" i="9"/>
  <c r="H180" i="9"/>
  <c r="H186" i="9"/>
  <c r="H191" i="9"/>
  <c r="H202" i="9"/>
  <c r="H207" i="9"/>
  <c r="H222" i="9"/>
  <c r="H227" i="9"/>
  <c r="H164" i="9"/>
  <c r="H148" i="9"/>
  <c r="I151" i="9"/>
  <c r="H166" i="9"/>
  <c r="I171" i="9"/>
  <c r="H173" i="9"/>
  <c r="H178" i="9"/>
  <c r="I198" i="9"/>
  <c r="I138" i="9"/>
  <c r="H142" i="9"/>
  <c r="I145" i="9"/>
  <c r="H150" i="9"/>
  <c r="I153" i="9"/>
  <c r="I163" i="9"/>
  <c r="H168" i="9"/>
  <c r="I175" i="9"/>
  <c r="I186" i="9"/>
  <c r="H193" i="9"/>
  <c r="I202" i="9"/>
  <c r="H209" i="9"/>
  <c r="I222" i="9"/>
  <c r="H224" i="9"/>
  <c r="H229" i="9"/>
  <c r="I143" i="9"/>
  <c r="H176" i="9"/>
  <c r="I132" i="9"/>
  <c r="H162" i="9"/>
  <c r="H172" i="9"/>
  <c r="H183" i="9"/>
  <c r="H199" i="9"/>
  <c r="H219" i="9"/>
  <c r="H235" i="9"/>
  <c r="H131" i="9"/>
  <c r="H133" i="9"/>
  <c r="H135" i="9"/>
  <c r="H137" i="9"/>
  <c r="H132" i="9"/>
  <c r="H134" i="9"/>
  <c r="H136" i="9"/>
  <c r="H84" i="9" l="1"/>
  <c r="H85" i="9"/>
  <c r="I86" i="9"/>
  <c r="H87" i="9"/>
  <c r="H88" i="9"/>
  <c r="H89" i="9"/>
  <c r="I90" i="9"/>
  <c r="H91" i="9"/>
  <c r="H92" i="9"/>
  <c r="H93" i="9"/>
  <c r="I94" i="9"/>
  <c r="H95" i="9"/>
  <c r="H96" i="9"/>
  <c r="H97" i="9"/>
  <c r="I98" i="9"/>
  <c r="H99" i="9"/>
  <c r="H100" i="9"/>
  <c r="H101" i="9"/>
  <c r="I102" i="9"/>
  <c r="H104" i="9"/>
  <c r="H105" i="9"/>
  <c r="I106" i="9"/>
  <c r="H107" i="9"/>
  <c r="H108" i="9"/>
  <c r="H109" i="9"/>
  <c r="I110" i="9"/>
  <c r="H111" i="9"/>
  <c r="H112" i="9"/>
  <c r="H113" i="9"/>
  <c r="I114" i="9"/>
  <c r="H116" i="9"/>
  <c r="H117" i="9"/>
  <c r="I118" i="9"/>
  <c r="H119" i="9"/>
  <c r="H121" i="9"/>
  <c r="I122" i="9"/>
  <c r="H123" i="9"/>
  <c r="H125" i="9"/>
  <c r="I126" i="9"/>
  <c r="H127" i="9"/>
  <c r="H129" i="9"/>
  <c r="I130" i="9"/>
  <c r="H62" i="9"/>
  <c r="I63" i="9"/>
  <c r="J63" i="9" s="1"/>
  <c r="H65" i="9"/>
  <c r="N65" i="9" s="1"/>
  <c r="H66" i="9"/>
  <c r="N66" i="9" s="1"/>
  <c r="I41" i="9"/>
  <c r="J41" i="9" s="1"/>
  <c r="H68" i="9"/>
  <c r="H69" i="9"/>
  <c r="I70" i="9"/>
  <c r="H72" i="9"/>
  <c r="I73" i="9"/>
  <c r="H74" i="9"/>
  <c r="H76" i="9"/>
  <c r="I77" i="9"/>
  <c r="H79" i="9"/>
  <c r="H80" i="9"/>
  <c r="I81" i="9"/>
  <c r="I82" i="9"/>
  <c r="L63" i="9" l="1"/>
  <c r="K63" i="9"/>
  <c r="N62" i="9"/>
  <c r="K41" i="9"/>
  <c r="L41" i="9"/>
  <c r="H115" i="9"/>
  <c r="H94" i="9"/>
  <c r="H70" i="9"/>
  <c r="H75" i="9"/>
  <c r="H126" i="9"/>
  <c r="I103" i="9"/>
  <c r="I111" i="9"/>
  <c r="H103" i="9"/>
  <c r="I99" i="9"/>
  <c r="H81" i="9"/>
  <c r="I79" i="9"/>
  <c r="H106" i="9"/>
  <c r="I127" i="9"/>
  <c r="I95" i="9"/>
  <c r="I75" i="9"/>
  <c r="H63" i="9"/>
  <c r="N63" i="9" s="1"/>
  <c r="I115" i="9"/>
  <c r="H114" i="9"/>
  <c r="H122" i="9"/>
  <c r="I107" i="9"/>
  <c r="H90" i="9"/>
  <c r="H118" i="9"/>
  <c r="H86" i="9"/>
  <c r="H110" i="9"/>
  <c r="I123" i="9"/>
  <c r="I91" i="9"/>
  <c r="I119" i="9"/>
  <c r="H102" i="9"/>
  <c r="I87" i="9"/>
  <c r="H130" i="9"/>
  <c r="H98" i="9"/>
  <c r="H124" i="9"/>
  <c r="I124" i="9"/>
  <c r="H120" i="9"/>
  <c r="I120" i="9"/>
  <c r="H128" i="9"/>
  <c r="I128" i="9"/>
  <c r="I129" i="9"/>
  <c r="I125" i="9"/>
  <c r="I121" i="9"/>
  <c r="I117" i="9"/>
  <c r="I113" i="9"/>
  <c r="I109" i="9"/>
  <c r="I105" i="9"/>
  <c r="I101" i="9"/>
  <c r="I97" i="9"/>
  <c r="I93" i="9"/>
  <c r="I89" i="9"/>
  <c r="I85" i="9"/>
  <c r="I116" i="9"/>
  <c r="I112" i="9"/>
  <c r="I108" i="9"/>
  <c r="I104" i="9"/>
  <c r="I100" i="9"/>
  <c r="I96" i="9"/>
  <c r="I92" i="9"/>
  <c r="I88" i="9"/>
  <c r="I84" i="9"/>
  <c r="I83" i="9"/>
  <c r="I78" i="9"/>
  <c r="H78" i="9"/>
  <c r="H83" i="9"/>
  <c r="I69" i="9"/>
  <c r="I67" i="9"/>
  <c r="I66" i="9"/>
  <c r="J66" i="9" s="1"/>
  <c r="H71" i="9"/>
  <c r="I71" i="9"/>
  <c r="I64" i="9"/>
  <c r="J64" i="9" s="1"/>
  <c r="I62" i="9"/>
  <c r="J62" i="9" s="1"/>
  <c r="I74" i="9"/>
  <c r="H67" i="9"/>
  <c r="H64" i="9"/>
  <c r="N64" i="9" s="1"/>
  <c r="H77" i="9"/>
  <c r="H41" i="9"/>
  <c r="H82" i="9"/>
  <c r="H73" i="9"/>
  <c r="I80" i="9"/>
  <c r="I76" i="9"/>
  <c r="I72" i="9"/>
  <c r="I68" i="9"/>
  <c r="I65" i="9"/>
  <c r="J65" i="9" s="1"/>
  <c r="M63" i="9" l="1"/>
  <c r="L66" i="9"/>
  <c r="M66" i="9" s="1"/>
  <c r="K66" i="9"/>
  <c r="M41" i="9"/>
  <c r="N41" i="9"/>
  <c r="K65" i="9"/>
  <c r="L65" i="9"/>
  <c r="M65" i="9" s="1"/>
  <c r="L62" i="9"/>
  <c r="M62" i="9" s="1"/>
  <c r="K62" i="9"/>
  <c r="L64" i="9"/>
  <c r="M64" i="9" s="1"/>
  <c r="K64" i="9"/>
  <c r="U29" i="2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7" i="9"/>
  <c r="J7" i="9" s="1"/>
  <c r="N56" i="9"/>
  <c r="J57" i="9"/>
  <c r="J59" i="9"/>
  <c r="H60" i="9"/>
  <c r="N60" i="9" s="1"/>
  <c r="I61" i="9"/>
  <c r="J61" i="9" s="1"/>
  <c r="L57" i="9" l="1"/>
  <c r="K57" i="9"/>
  <c r="L61" i="9"/>
  <c r="K61" i="9"/>
  <c r="K59" i="9"/>
  <c r="L59" i="9"/>
  <c r="J56" i="9"/>
  <c r="J58" i="9"/>
  <c r="H7" i="9"/>
  <c r="N7" i="9" s="1"/>
  <c r="J55" i="9"/>
  <c r="N55" i="9"/>
  <c r="H61" i="9"/>
  <c r="N61" i="9" s="1"/>
  <c r="N58" i="9"/>
  <c r="P7" i="9"/>
  <c r="I60" i="9"/>
  <c r="J60" i="9" s="1"/>
  <c r="M57" i="9" l="1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66" i="9" l="1"/>
  <c r="O41" i="9"/>
  <c r="O62" i="9"/>
  <c r="O64" i="9"/>
  <c r="O65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39" i="9"/>
  <c r="O40" i="9"/>
  <c r="O37" i="9"/>
  <c r="O38" i="9"/>
  <c r="O35" i="9"/>
  <c r="O36" i="9"/>
  <c r="O33" i="9"/>
  <c r="O34" i="9"/>
  <c r="O32" i="9"/>
  <c r="O29" i="9"/>
  <c r="O30" i="9"/>
  <c r="O31" i="9"/>
  <c r="O27" i="9"/>
  <c r="O28" i="9"/>
  <c r="O25" i="9"/>
  <c r="O26" i="9"/>
  <c r="O23" i="9"/>
  <c r="O24" i="9"/>
  <c r="O21" i="9"/>
  <c r="O22" i="9"/>
  <c r="O19" i="9"/>
  <c r="O20" i="9"/>
  <c r="O17" i="9"/>
  <c r="O18" i="9"/>
  <c r="O15" i="9"/>
  <c r="O16" i="9"/>
  <c r="O14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I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S7" i="17" s="1"/>
  <c r="Y26" i="17"/>
  <c r="AC11" i="10" s="1"/>
  <c r="AA19" i="17"/>
  <c r="Y19" i="17"/>
  <c r="S8" i="17" l="1"/>
  <c r="S10" i="17"/>
  <c r="S9" i="17"/>
  <c r="S13" i="17"/>
  <c r="Z25" i="17" s="1"/>
  <c r="S11" i="17"/>
  <c r="S14" i="17"/>
  <c r="S12" i="17"/>
  <c r="Z14" i="17"/>
  <c r="E11" i="10" s="1"/>
  <c r="Z16" i="17"/>
  <c r="T11" i="10"/>
  <c r="N11" i="10"/>
  <c r="Y11" i="10"/>
  <c r="Z21" i="17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N111" i="15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748" i="15" l="1"/>
  <c r="S744" i="15"/>
  <c r="S749" i="15"/>
  <c r="S745" i="15"/>
  <c r="S741" i="15"/>
  <c r="S737" i="15"/>
  <c r="S733" i="15"/>
  <c r="S729" i="15"/>
  <c r="S724" i="15"/>
  <c r="S720" i="15"/>
  <c r="S716" i="15"/>
  <c r="S705" i="15"/>
  <c r="S699" i="15"/>
  <c r="S689" i="15"/>
  <c r="S725" i="15"/>
  <c r="S721" i="15"/>
  <c r="S717" i="15"/>
  <c r="S713" i="15"/>
  <c r="S710" i="15"/>
  <c r="S706" i="15"/>
  <c r="S702" i="15"/>
  <c r="S700" i="15"/>
  <c r="S696" i="15"/>
  <c r="S694" i="15"/>
  <c r="S690" i="15"/>
  <c r="S686" i="15"/>
  <c r="S688" i="15"/>
  <c r="S680" i="15"/>
  <c r="S740" i="15"/>
  <c r="S736" i="15"/>
  <c r="S732" i="15"/>
  <c r="S728" i="15"/>
  <c r="S723" i="15"/>
  <c r="S719" i="15"/>
  <c r="S715" i="15"/>
  <c r="S712" i="15"/>
  <c r="S708" i="15"/>
  <c r="S704" i="15"/>
  <c r="S701" i="15"/>
  <c r="S698" i="15"/>
  <c r="S692" i="15"/>
  <c r="S684" i="15"/>
  <c r="S676" i="15"/>
  <c r="S709" i="15"/>
  <c r="S693" i="15"/>
  <c r="S685" i="15"/>
  <c r="S682" i="15"/>
  <c r="S678" i="15"/>
  <c r="S664" i="15"/>
  <c r="S658" i="15"/>
  <c r="S670" i="15"/>
  <c r="S660" i="15"/>
  <c r="S654" i="15"/>
  <c r="S650" i="15"/>
  <c r="S674" i="15"/>
  <c r="S672" i="15"/>
  <c r="S666" i="15"/>
  <c r="S656" i="15"/>
  <c r="S668" i="15"/>
  <c r="S662" i="15"/>
  <c r="S652" i="15"/>
  <c r="S653" i="15"/>
  <c r="S673" i="15"/>
  <c r="S657" i="15"/>
  <c r="S661" i="15"/>
  <c r="S659" i="15"/>
  <c r="S679" i="15"/>
  <c r="S730" i="15"/>
  <c r="S738" i="15"/>
  <c r="S747" i="15"/>
  <c r="S718" i="15"/>
  <c r="S681" i="15"/>
  <c r="S665" i="15"/>
  <c r="S691" i="15"/>
  <c r="S731" i="15"/>
  <c r="S739" i="15"/>
  <c r="S752" i="15"/>
  <c r="S703" i="15"/>
  <c r="S722" i="15"/>
  <c r="S663" i="15"/>
  <c r="S683" i="15"/>
  <c r="S667" i="15"/>
  <c r="S655" i="15"/>
  <c r="S671" i="15"/>
  <c r="S697" i="15"/>
  <c r="S707" i="15"/>
  <c r="S734" i="15"/>
  <c r="S743" i="15"/>
  <c r="S687" i="15"/>
  <c r="S711" i="15"/>
  <c r="S726" i="15"/>
  <c r="S669" i="15"/>
  <c r="S651" i="15"/>
  <c r="S675" i="15"/>
  <c r="S677" i="15"/>
  <c r="S727" i="15"/>
  <c r="S735" i="15"/>
  <c r="S746" i="15"/>
  <c r="S695" i="15"/>
  <c r="S714" i="15"/>
  <c r="S742" i="15"/>
  <c r="S751" i="15"/>
  <c r="S750" i="15"/>
  <c r="S648" i="15"/>
  <c r="S640" i="15"/>
  <c r="S637" i="15"/>
  <c r="S629" i="15"/>
  <c r="S617" i="15"/>
  <c r="S642" i="15"/>
  <c r="S635" i="15"/>
  <c r="S627" i="15"/>
  <c r="S619" i="15"/>
  <c r="S646" i="15"/>
  <c r="S639" i="15"/>
  <c r="S631" i="15"/>
  <c r="S623" i="15"/>
  <c r="S644" i="15"/>
  <c r="S633" i="15"/>
  <c r="S625" i="15"/>
  <c r="S621" i="15"/>
  <c r="S624" i="15"/>
  <c r="S636" i="15"/>
  <c r="S641" i="15"/>
  <c r="S645" i="15"/>
  <c r="S647" i="15"/>
  <c r="S632" i="15"/>
  <c r="S638" i="15"/>
  <c r="S628" i="15"/>
  <c r="S649" i="15"/>
  <c r="S620" i="15"/>
  <c r="S618" i="15"/>
  <c r="S630" i="15"/>
  <c r="S626" i="15"/>
  <c r="S622" i="15"/>
  <c r="S643" i="15"/>
  <c r="S634" i="15"/>
  <c r="S613" i="15"/>
  <c r="S609" i="15"/>
  <c r="S606" i="15"/>
  <c r="S602" i="15"/>
  <c r="S598" i="15"/>
  <c r="S591" i="15"/>
  <c r="S576" i="15"/>
  <c r="S560" i="15"/>
  <c r="S551" i="15"/>
  <c r="S547" i="15"/>
  <c r="S543" i="15"/>
  <c r="S539" i="15"/>
  <c r="S537" i="15"/>
  <c r="S587" i="15"/>
  <c r="S572" i="15"/>
  <c r="S583" i="15"/>
  <c r="S568" i="15"/>
  <c r="S555" i="15"/>
  <c r="S533" i="15"/>
  <c r="S595" i="15"/>
  <c r="S580" i="15"/>
  <c r="S564" i="15"/>
  <c r="S527" i="15"/>
  <c r="S542" i="15"/>
  <c r="S530" i="15"/>
  <c r="S550" i="15"/>
  <c r="S549" i="15"/>
  <c r="S571" i="15"/>
  <c r="S582" i="15"/>
  <c r="S611" i="15"/>
  <c r="S575" i="15"/>
  <c r="S585" i="15"/>
  <c r="S605" i="15"/>
  <c r="S563" i="15"/>
  <c r="S574" i="15"/>
  <c r="S588" i="15"/>
  <c r="S616" i="15"/>
  <c r="S561" i="15"/>
  <c r="S597" i="15"/>
  <c r="S615" i="15"/>
  <c r="S534" i="15"/>
  <c r="S544" i="15"/>
  <c r="S565" i="15"/>
  <c r="S599" i="15"/>
  <c r="S569" i="15"/>
  <c r="S604" i="15"/>
  <c r="S567" i="15"/>
  <c r="S592" i="15"/>
  <c r="S528" i="15"/>
  <c r="S536" i="15"/>
  <c r="S566" i="15"/>
  <c r="S581" i="15"/>
  <c r="S545" i="15"/>
  <c r="S570" i="15"/>
  <c r="S541" i="15"/>
  <c r="S573" i="15"/>
  <c r="S612" i="15"/>
  <c r="S532" i="15"/>
  <c r="S531" i="15"/>
  <c r="S546" i="15"/>
  <c r="S540" i="15"/>
  <c r="S552" i="15"/>
  <c r="S586" i="15"/>
  <c r="S596" i="15"/>
  <c r="S614" i="15"/>
  <c r="S556" i="15"/>
  <c r="S590" i="15"/>
  <c r="S608" i="15"/>
  <c r="S579" i="15"/>
  <c r="S589" i="15"/>
  <c r="S601" i="15"/>
  <c r="S554" i="15"/>
  <c r="S562" i="15"/>
  <c r="S577" i="15"/>
  <c r="S600" i="15"/>
  <c r="S535" i="15"/>
  <c r="S529" i="15"/>
  <c r="S553" i="15"/>
  <c r="S557" i="15"/>
  <c r="S610" i="15"/>
  <c r="S594" i="15"/>
  <c r="S578" i="15"/>
  <c r="S603" i="15"/>
  <c r="S538" i="15"/>
  <c r="S548" i="15"/>
  <c r="S558" i="15"/>
  <c r="S559" i="15"/>
  <c r="S584" i="15"/>
  <c r="S607" i="15"/>
  <c r="S593" i="15"/>
  <c r="S526" i="15"/>
  <c r="S522" i="15"/>
  <c r="S518" i="15"/>
  <c r="S514" i="15"/>
  <c r="S510" i="15"/>
  <c r="S506" i="15"/>
  <c r="S524" i="15"/>
  <c r="S520" i="15"/>
  <c r="S516" i="15"/>
  <c r="S512" i="15"/>
  <c r="S508" i="15"/>
  <c r="S504" i="15"/>
  <c r="S500" i="15"/>
  <c r="S494" i="15"/>
  <c r="S484" i="15"/>
  <c r="S478" i="15"/>
  <c r="S468" i="15"/>
  <c r="S462" i="15"/>
  <c r="S452" i="15"/>
  <c r="S446" i="15"/>
  <c r="S438" i="15"/>
  <c r="S430" i="15"/>
  <c r="S496" i="15"/>
  <c r="S490" i="15"/>
  <c r="S480" i="15"/>
  <c r="S474" i="15"/>
  <c r="S464" i="15"/>
  <c r="S458" i="15"/>
  <c r="S448" i="15"/>
  <c r="S428" i="15"/>
  <c r="S502" i="15"/>
  <c r="S492" i="15"/>
  <c r="S486" i="15"/>
  <c r="S476" i="15"/>
  <c r="S470" i="15"/>
  <c r="S460" i="15"/>
  <c r="S454" i="15"/>
  <c r="S443" i="15"/>
  <c r="S440" i="15"/>
  <c r="S436" i="15"/>
  <c r="S498" i="15"/>
  <c r="S488" i="15"/>
  <c r="S482" i="15"/>
  <c r="S472" i="15"/>
  <c r="S466" i="15"/>
  <c r="S456" i="15"/>
  <c r="S450" i="15"/>
  <c r="S444" i="15"/>
  <c r="S442" i="15"/>
  <c r="S434" i="15"/>
  <c r="S432" i="15"/>
  <c r="S431" i="15"/>
  <c r="S433" i="15"/>
  <c r="S457" i="15"/>
  <c r="S473" i="15"/>
  <c r="S489" i="15"/>
  <c r="S513" i="15"/>
  <c r="S461" i="15"/>
  <c r="S493" i="15"/>
  <c r="S517" i="15"/>
  <c r="S449" i="15"/>
  <c r="S507" i="15"/>
  <c r="S511" i="15"/>
  <c r="S441" i="15"/>
  <c r="S439" i="15"/>
  <c r="S515" i="15"/>
  <c r="S471" i="15"/>
  <c r="S503" i="15"/>
  <c r="S519" i="15"/>
  <c r="S475" i="15"/>
  <c r="S497" i="15"/>
  <c r="S521" i="15"/>
  <c r="S453" i="15"/>
  <c r="S495" i="15"/>
  <c r="S429" i="15"/>
  <c r="S437" i="15"/>
  <c r="S451" i="15"/>
  <c r="S467" i="15"/>
  <c r="S483" i="15"/>
  <c r="S499" i="15"/>
  <c r="S445" i="15"/>
  <c r="S477" i="15"/>
  <c r="S459" i="15"/>
  <c r="S481" i="15"/>
  <c r="S523" i="15"/>
  <c r="S479" i="15"/>
  <c r="S501" i="15"/>
  <c r="S447" i="15"/>
  <c r="S525" i="15"/>
  <c r="S435" i="15"/>
  <c r="S455" i="15"/>
  <c r="S487" i="15"/>
  <c r="S465" i="15"/>
  <c r="S505" i="15"/>
  <c r="S463" i="15"/>
  <c r="S485" i="15"/>
  <c r="S509" i="15"/>
  <c r="S491" i="15"/>
  <c r="S469" i="15"/>
  <c r="S426" i="15"/>
  <c r="S418" i="15"/>
  <c r="S414" i="15"/>
  <c r="S420" i="15"/>
  <c r="S412" i="15"/>
  <c r="S424" i="15"/>
  <c r="S416" i="15"/>
  <c r="S422" i="15"/>
  <c r="S410" i="15"/>
  <c r="S411" i="15"/>
  <c r="S419" i="15"/>
  <c r="S425" i="15"/>
  <c r="S413" i="15"/>
  <c r="S421" i="15"/>
  <c r="S415" i="15"/>
  <c r="S423" i="15"/>
  <c r="S417" i="15"/>
  <c r="S427" i="15"/>
  <c r="S382" i="15"/>
  <c r="S366" i="15"/>
  <c r="S355" i="15"/>
  <c r="S390" i="15"/>
  <c r="S378" i="15"/>
  <c r="S359" i="15"/>
  <c r="S347" i="15"/>
  <c r="S406" i="15"/>
  <c r="S402" i="15"/>
  <c r="S398" i="15"/>
  <c r="S386" i="15"/>
  <c r="S374" i="15"/>
  <c r="S362" i="15"/>
  <c r="S343" i="15"/>
  <c r="S394" i="15"/>
  <c r="S370" i="15"/>
  <c r="S351" i="15"/>
  <c r="S342" i="15"/>
  <c r="S341" i="15"/>
  <c r="S368" i="15"/>
  <c r="S396" i="15"/>
  <c r="S356" i="15"/>
  <c r="S357" i="15"/>
  <c r="S388" i="15"/>
  <c r="S361" i="15"/>
  <c r="S383" i="15"/>
  <c r="S397" i="15"/>
  <c r="S409" i="15"/>
  <c r="S367" i="15"/>
  <c r="S385" i="15"/>
  <c r="S405" i="15"/>
  <c r="S350" i="15"/>
  <c r="S349" i="15"/>
  <c r="S376" i="15"/>
  <c r="S404" i="15"/>
  <c r="S363" i="15"/>
  <c r="S364" i="15"/>
  <c r="S400" i="15"/>
  <c r="S369" i="15"/>
  <c r="S387" i="15"/>
  <c r="S401" i="15"/>
  <c r="S344" i="15"/>
  <c r="S373" i="15"/>
  <c r="S391" i="15"/>
  <c r="S358" i="15"/>
  <c r="S353" i="15"/>
  <c r="S384" i="15"/>
  <c r="S408" i="15"/>
  <c r="S371" i="15"/>
  <c r="S372" i="15"/>
  <c r="S346" i="15"/>
  <c r="S375" i="15"/>
  <c r="S389" i="15"/>
  <c r="S403" i="15"/>
  <c r="S352" i="15"/>
  <c r="S377" i="15"/>
  <c r="S395" i="15"/>
  <c r="S365" i="15"/>
  <c r="S360" i="15"/>
  <c r="S392" i="15"/>
  <c r="S348" i="15"/>
  <c r="S345" i="15"/>
  <c r="S380" i="15"/>
  <c r="S354" i="15"/>
  <c r="S379" i="15"/>
  <c r="S393" i="15"/>
  <c r="S407" i="15"/>
  <c r="S381" i="15"/>
  <c r="S399" i="15"/>
  <c r="S314" i="15"/>
  <c r="S302" i="15"/>
  <c r="S322" i="15"/>
  <c r="S337" i="15"/>
  <c r="S333" i="15"/>
  <c r="S329" i="15"/>
  <c r="S326" i="15"/>
  <c r="S318" i="15"/>
  <c r="S310" i="15"/>
  <c r="S298" i="15"/>
  <c r="S306" i="15"/>
  <c r="S305" i="15"/>
  <c r="S324" i="15"/>
  <c r="S301" i="15"/>
  <c r="S320" i="15"/>
  <c r="S297" i="15"/>
  <c r="S316" i="15"/>
  <c r="S334" i="15"/>
  <c r="S312" i="15"/>
  <c r="S330" i="15"/>
  <c r="S319" i="15"/>
  <c r="S340" i="15"/>
  <c r="S315" i="15"/>
  <c r="S339" i="15"/>
  <c r="S317" i="15"/>
  <c r="S313" i="15"/>
  <c r="S331" i="15"/>
  <c r="S309" i="15"/>
  <c r="S308" i="15"/>
  <c r="S304" i="15"/>
  <c r="S323" i="15"/>
  <c r="S300" i="15"/>
  <c r="S311" i="15"/>
  <c r="S336" i="15"/>
  <c r="S307" i="15"/>
  <c r="S332" i="15"/>
  <c r="S303" i="15"/>
  <c r="S328" i="15"/>
  <c r="S299" i="15"/>
  <c r="S325" i="15"/>
  <c r="S321" i="15"/>
  <c r="S338" i="15"/>
  <c r="S335" i="15"/>
  <c r="S327" i="15"/>
  <c r="S281" i="15"/>
  <c r="S287" i="15"/>
  <c r="S284" i="15"/>
  <c r="S293" i="15"/>
  <c r="S285" i="15"/>
  <c r="S294" i="15"/>
  <c r="S289" i="15"/>
  <c r="S286" i="15"/>
  <c r="S296" i="15"/>
  <c r="S288" i="15"/>
  <c r="S295" i="15"/>
  <c r="S291" i="15"/>
  <c r="S282" i="15"/>
  <c r="S290" i="15"/>
  <c r="S283" i="15"/>
  <c r="S292" i="15"/>
  <c r="S272" i="15"/>
  <c r="S264" i="15"/>
  <c r="S260" i="15"/>
  <c r="S252" i="15"/>
  <c r="S266" i="15"/>
  <c r="S254" i="15"/>
  <c r="S280" i="15"/>
  <c r="S276" i="15"/>
  <c r="S268" i="15"/>
  <c r="S256" i="15"/>
  <c r="S262" i="15"/>
  <c r="S250" i="15"/>
  <c r="S278" i="15"/>
  <c r="S274" i="15"/>
  <c r="S270" i="15"/>
  <c r="S258" i="15"/>
  <c r="S253" i="15"/>
  <c r="S277" i="15"/>
  <c r="S267" i="15"/>
  <c r="S279" i="15"/>
  <c r="S263" i="15"/>
  <c r="S255" i="15"/>
  <c r="S249" i="15"/>
  <c r="S275" i="15"/>
  <c r="S257" i="15"/>
  <c r="S265" i="15"/>
  <c r="S273" i="15"/>
  <c r="S269" i="15"/>
  <c r="S251" i="15"/>
  <c r="S261" i="15"/>
  <c r="S259" i="15"/>
  <c r="S271" i="15"/>
  <c r="S247" i="15"/>
  <c r="S248" i="15"/>
  <c r="S245" i="15"/>
  <c r="S237" i="15"/>
  <c r="S236" i="15"/>
  <c r="S234" i="15"/>
  <c r="S232" i="15"/>
  <c r="S127" i="15"/>
  <c r="S231" i="15"/>
  <c r="S219" i="15"/>
  <c r="S239" i="15"/>
  <c r="S229" i="15"/>
  <c r="S220" i="15"/>
  <c r="S230" i="15"/>
  <c r="S244" i="15"/>
  <c r="S171" i="15"/>
  <c r="S246" i="15"/>
  <c r="S243" i="15"/>
  <c r="S222" i="15"/>
  <c r="S217" i="15"/>
  <c r="S198" i="15"/>
  <c r="S201" i="15"/>
  <c r="S184" i="15"/>
  <c r="S191" i="15"/>
  <c r="S169" i="15"/>
  <c r="S206" i="15"/>
  <c r="S125" i="15"/>
  <c r="S158" i="15"/>
  <c r="S176" i="15"/>
  <c r="S177" i="15"/>
  <c r="S152" i="15"/>
  <c r="S121" i="15"/>
  <c r="S148" i="15"/>
  <c r="S117" i="15"/>
  <c r="S134" i="15"/>
  <c r="S147" i="15"/>
  <c r="S143" i="15"/>
  <c r="S153" i="15"/>
  <c r="S157" i="15"/>
  <c r="S174" i="15"/>
  <c r="S209" i="15"/>
  <c r="S226" i="15"/>
  <c r="S159" i="15"/>
  <c r="S155" i="15"/>
  <c r="S124" i="15"/>
  <c r="S136" i="15"/>
  <c r="S156" i="15"/>
  <c r="S123" i="15"/>
  <c r="S129" i="15"/>
  <c r="S160" i="15"/>
  <c r="S216" i="15"/>
  <c r="S242" i="15"/>
  <c r="S203" i="15"/>
  <c r="S178" i="15"/>
  <c r="S208" i="15"/>
  <c r="S170" i="15"/>
  <c r="S119" i="15"/>
  <c r="S142" i="15"/>
  <c r="S126" i="15"/>
  <c r="S120" i="15"/>
  <c r="S115" i="15"/>
  <c r="S132" i="15"/>
  <c r="S133" i="15"/>
  <c r="S118" i="15"/>
  <c r="S151" i="15"/>
  <c r="S162" i="15"/>
  <c r="S233" i="15"/>
  <c r="S164" i="15"/>
  <c r="S190" i="15"/>
  <c r="S145" i="15"/>
  <c r="S193" i="15"/>
  <c r="S210" i="15"/>
  <c r="S135" i="15"/>
  <c r="S195" i="15"/>
  <c r="S154" i="15"/>
  <c r="S146" i="15"/>
  <c r="S205" i="15"/>
  <c r="S214" i="15"/>
  <c r="S180" i="15"/>
  <c r="S137" i="15"/>
  <c r="S167" i="15"/>
  <c r="S241" i="15"/>
  <c r="S211" i="15"/>
  <c r="S221" i="15"/>
  <c r="S173" i="15"/>
  <c r="S225" i="15"/>
  <c r="S172" i="15"/>
  <c r="S114" i="15"/>
  <c r="S207" i="15"/>
  <c r="S212" i="15"/>
  <c r="S204" i="15"/>
  <c r="S144" i="15"/>
  <c r="S130" i="15"/>
  <c r="S181" i="15"/>
  <c r="S194" i="15"/>
  <c r="S179" i="15"/>
  <c r="S116" i="15"/>
  <c r="S113" i="15"/>
  <c r="S187" i="15"/>
  <c r="S186" i="15"/>
  <c r="S197" i="15"/>
  <c r="S223" i="15"/>
  <c r="S149" i="15"/>
  <c r="S235" i="15"/>
  <c r="S150" i="15"/>
  <c r="S183" i="15"/>
  <c r="S213" i="15"/>
  <c r="S185" i="15"/>
  <c r="S161" i="15"/>
  <c r="S165" i="15"/>
  <c r="S182" i="15"/>
  <c r="S215" i="15"/>
  <c r="S189" i="15"/>
  <c r="S224" i="15"/>
  <c r="S218" i="15"/>
  <c r="S202" i="15"/>
  <c r="S188" i="15"/>
  <c r="S196" i="15"/>
  <c r="S199" i="15"/>
  <c r="S200" i="15"/>
  <c r="S141" i="15"/>
  <c r="S163" i="15"/>
  <c r="S238" i="15"/>
  <c r="S168" i="15"/>
  <c r="S227" i="15"/>
  <c r="S240" i="15"/>
  <c r="S228" i="15"/>
  <c r="S8" i="15"/>
  <c r="S175" i="15"/>
  <c r="S166" i="15"/>
  <c r="S140" i="15"/>
  <c r="S192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1" i="15"/>
  <c r="S138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8" i="15"/>
  <c r="S69" i="15"/>
  <c r="S84" i="15"/>
  <c r="S87" i="15"/>
  <c r="S139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33" i="4"/>
  <c r="Q49" i="4"/>
  <c r="Q65" i="4"/>
  <c r="Q25" i="4"/>
  <c r="Q41" i="4"/>
  <c r="Q5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<sst xmlns="http://schemas.openxmlformats.org/spreadsheetml/2006/main" count="2246" uniqueCount="952">
  <si>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</si>
  <si>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</si>
  <si>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</si>
  <si>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</si>
  <si>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</si>
  <si>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</si>
  <si>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</si>
  <si>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</si>
  <si>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</si>
  <si>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</si>
  <si>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</si>
  <si>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</si>
  <si>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</si>
  <si>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</si>
  <si>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</si>
  <si>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</si>
  <si>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</si>
  <si>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</si>
  <si>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</si>
  <si>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</si>
  <si>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</si>
  <si>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</si>
  <si>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</si>
  <si>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</si>
  <si>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</si>
  <si>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</si>
  <si>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</si>
  <si>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</si>
  <si>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</si>
  <si>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</si>
  <si>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</si>
  <si>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</si>
  <si>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</si>
  <si>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</si>
  <si>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</si>
  <si>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</si>
  <si>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</si>
  <si>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</si>
  <si>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</si>
  <si>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</si>
  <si>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</si>
  <si>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</si>
  <si>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</si>
  <si>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</si>
  <si>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</si>
  <si>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</si>
  <si>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</si>
  <si>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</si>
  <si>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</si>
  <si>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</si>
  <si>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</si>
  <si>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</si>
  <si>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</si>
  <si>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</si>
  <si>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</si>
  <si>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</si>
  <si>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</si>
  <si>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</si>
  <si>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</si>
  <si>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</si>
  <si>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</si>
  <si>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</si>
  <si>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</si>
  <si>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</si>
  <si>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</si>
  <si>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</si>
  <si>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</si>
  <si>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</si>
  <si>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</si>
  <si>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</si>
  <si>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</si>
  <si>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</si>
  <si>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</si>
  <si>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</si>
  <si>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</si>
  <si>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</si>
  <si>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</si>
  <si>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</si>
  <si>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</si>
  <si>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</si>
  <si>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</si>
  <si>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</si>
  <si>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</si>
  <si>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</si>
  <si>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</si>
  <si>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</si>
  <si>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</si>
  <si>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</si>
  <si>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</si>
  <si>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</si>
  <si>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</si>
  <si>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</si>
  <si>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</si>
  <si>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</si>
  <si>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</si>
  <si>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</si>
  <si>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</si>
  <si>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</si>
  <si>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</si>
  <si>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</si>
  <si>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</si>
  <si>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</si>
  <si>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</si>
  <si>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</si>
  <si>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</si>
  <si>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</si>
  <si>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</si>
  <si>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</si>
  <si>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</si>
  <si>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</si>
  <si>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</si>
  <si>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</si>
  <si>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</si>
  <si>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</si>
  <si>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</si>
  <si>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</si>
  <si>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</si>
  <si>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</si>
  <si>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</si>
  <si>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</si>
  <si>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</si>
  <si>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</si>
  <si>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</si>
  <si>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</si>
  <si>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</si>
  <si>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</si>
  <si>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</si>
  <si>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</si>
  <si>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</si>
  <si>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</si>
  <si>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</si>
  <si>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</si>
  <si>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</si>
  <si>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</si>
  <si>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</si>
  <si>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</si>
  <si>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</si>
  <si>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</si>
  <si>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</si>
  <si>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</si>
  <si>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</si>
  <si>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</si>
  <si>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</si>
  <si>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</si>
  <si>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</si>
  <si>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</si>
  <si>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</si>
  <si>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</si>
  <si>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</si>
  <si>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</si>
  <si>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</si>
  <si>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</si>
  <si>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</si>
  <si>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</si>
  <si>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</si>
  <si>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</si>
  <si>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</si>
  <si>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</si>
  <si>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</si>
  <si>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</si>
  <si>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</si>
  <si>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</si>
  <si>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</si>
  <si>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</si>
  <si>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</si>
  <si>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</si>
  <si>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</si>
  <si>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</si>
  <si>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</si>
  <si>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</si>
  <si>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</si>
  <si>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</si>
  <si>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</si>
  <si>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</si>
  <si>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</si>
  <si>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</si>
  <si>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</si>
  <si>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</si>
  <si>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</si>
  <si>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</si>
  <si>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</si>
  <si>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</si>
  <si>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</si>
  <si>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</si>
  <si>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</si>
  <si>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</si>
  <si>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</si>
  <si>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</si>
  <si>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</si>
  <si>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</si>
  <si>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</si>
  <si>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</si>
  <si>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</si>
  <si>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</si>
  <si>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</si>
  <si>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</si>
  <si>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</si>
  <si>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</si>
  <si>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</si>
  <si>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</si>
  <si>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</si>
  <si>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</si>
  <si>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</si>
  <si>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</si>
  <si>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</si>
  <si>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</si>
  <si>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</si>
  <si>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</si>
  <si>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</si>
  <si>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</si>
  <si>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</si>
  <si>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</si>
  <si>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</si>
  <si>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</si>
  <si>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</si>
  <si>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</si>
  <si>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</si>
  <si>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</si>
  <si>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</si>
  <si>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</si>
  <si>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</si>
  <si>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</si>
  <si>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</si>
  <si>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</si>
  <si>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</si>
  <si>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</si>
  <si>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</si>
  <si>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</si>
  <si>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</si>
  <si>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</si>
  <si>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</si>
  <si>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</si>
  <si>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</si>
  <si>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</si>
  <si>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</si>
  <si>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</si>
  <si>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</si>
  <si>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</si>
  <si>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</si>
  <si>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</si>
  <si>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</si>
  <si>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</si>
  <si>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</si>
  <si>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</si>
  <si>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</si>
  <si>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</si>
  <si>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</si>
  <si>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</si>
  <si>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</si>
  <si>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</si>
  <si>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</si>
  <si>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</si>
  <si>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</si>
  <si>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</si>
  <si>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</si>
  <si>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</si>
  <si>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</si>
  <si>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</si>
  <si>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</si>
  <si>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</si>
  <si>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</si>
  <si>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</si>
  <si>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</si>
  <si>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</si>
  <si>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</si>
  <si>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</si>
  <si>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</si>
  <si>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</si>
  <si>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</si>
  <si>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</si>
  <si>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</si>
  <si>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</si>
  <si>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</si>
  <si>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</si>
  <si>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</si>
  <si>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</si>
  <si>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</si>
  <si>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</si>
  <si>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</si>
  <si>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</si>
  <si>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</si>
  <si>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</si>
  <si>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</si>
  <si>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</si>
  <si>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</si>
  <si>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</si>
  <si>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</si>
  <si>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</si>
  <si>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</si>
  <si>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</si>
  <si>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</si>
  <si>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</si>
  <si>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</si>
  <si>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</si>
  <si>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</si>
  <si>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</si>
  <si>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</si>
  <si>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</si>
  <si>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</si>
  <si>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</si>
  <si>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</si>
  <si>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</si>
  <si>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</si>
  <si>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</si>
  <si>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</si>
  <si>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</si>
  <si>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</si>
  <si>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</si>
  <si>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</si>
  <si>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</si>
  <si>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</si>
  <si>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</si>
  <si>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</si>
  <si>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</si>
  <si>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</si>
  <si>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</si>
  <si>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</si>
  <si>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</si>
  <si>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</si>
  <si>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</si>
  <si>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</si>
  <si>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</si>
  <si>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</si>
  <si>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</si>
  <si>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</si>
  <si>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</si>
  <si>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</si>
  <si>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</si>
  <si>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</si>
  <si>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</si>
  <si>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</si>
  <si>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</si>
  <si>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</si>
  <si>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</si>
  <si>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</si>
  <si>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</si>
  <si>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</si>
  <si>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</si>
  <si>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</si>
  <si>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</si>
  <si>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</si>
  <si>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</si>
  <si>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</si>
  <si>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</si>
  <si>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</si>
  <si>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</si>
  <si>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</si>
  <si>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</si>
  <si>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</si>
  <si>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</si>
  <si>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</si>
  <si>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</si>
  <si>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</si>
  <si>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</si>
  <si>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</si>
  <si>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</si>
  <si>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</si>
  <si>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</si>
  <si>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</si>
  <si>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</si>
  <si>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</si>
  <si>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</si>
  <si>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</si>
  <si>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</si>
  <si>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</si>
  <si>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</si>
  <si>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</si>
  <si>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</si>
  <si>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</si>
  <si>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</si>
  <si>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</si>
  <si>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</si>
  <si>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</si>
  <si>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</si>
  <si>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</si>
  <si>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</si>
  <si>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</si>
  <si>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</si>
  <si>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</si>
  <si>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</si>
  <si>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</si>
  <si>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</si>
  <si>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</si>
  <si>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</si>
  <si>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</si>
  <si>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</si>
  <si>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</si>
  <si>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</si>
  <si>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</si>
  <si>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</si>
  <si>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</si>
  <si>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</si>
  <si>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</si>
  <si>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</si>
  <si>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</si>
  <si>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</si>
  <si>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</si>
  <si>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</si>
  <si>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</si>
  <si>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</si>
  <si>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</si>
  <si>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</si>
  <si>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</si>
  <si>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</si>
  <si>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</si>
  <si>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</si>
  <si>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</si>
  <si>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</si>
  <si>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</si>
  <si>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</si>
  <si>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</si>
  <si>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</si>
  <si>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</si>
  <si>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</si>
  <si>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</si>
  <si>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</si>
  <si>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</si>
  <si>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</si>
  <si>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</si>
  <si>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</si>
  <si>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</si>
  <si>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</si>
  <si>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</si>
  <si>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</si>
  <si>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</si>
  <si>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</si>
  <si>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</si>
  <si>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</si>
  <si>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</si>
  <si>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</si>
  <si>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</si>
  <si>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</si>
  <si>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</si>
  <si>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</si>
  <si>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</si>
  <si>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</si>
  <si>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</si>
  <si>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</si>
  <si>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</si>
  <si>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</si>
  <si>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</si>
  <si>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</si>
  <si>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</si>
  <si>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</si>
  <si>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</si>
  <si>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</si>
  <si>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</si>
  <si>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</si>
  <si>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</si>
  <si>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</si>
  <si>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</si>
  <si>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</si>
  <si>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</si>
  <si>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</si>
  <si>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</si>
  <si>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</si>
  <si>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</si>
  <si>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</si>
  <si>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</si>
  <si>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</si>
  <si>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</si>
  <si>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</si>
  <si>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</si>
  <si>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</si>
  <si>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</si>
  <si>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</si>
  <si>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</si>
  <si>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</si>
  <si>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</si>
  <si>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</si>
  <si>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</si>
  <si>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</si>
  <si>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</si>
  <si>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</si>
  <si>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</si>
  <si>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</si>
  <si>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</si>
  <si>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</si>
  <si>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</si>
  <si>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</si>
  <si>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</si>
  <si>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</si>
  <si>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</si>
  <si>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</si>
  <si>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</si>
  <si>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</si>
  <si>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</si>
  <si>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</si>
  <si>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</si>
  <si>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</si>
  <si>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</si>
  <si>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</si>
  <si>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</si>
  <si>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</si>
  <si>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</si>
  <si>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</si>
  <si>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</si>
  <si>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</si>
  <si>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</si>
  <si>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</si>
  <si>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</si>
  <si>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</si>
  <si>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</si>
  <si>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</si>
  <si>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</si>
  <si>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</si>
  <si>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</si>
  <si>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</si>
  <si>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</si>
  <si>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</si>
  <si>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</si>
  <si>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</si>
  <si>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</si>
  <si>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</si>
  <si>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</si>
  <si>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</si>
  <si>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</si>
  <si>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</si>
  <si>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</si>
  <si>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</si>
  <si>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</si>
  <si>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</si>
  <si>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</si>
  <si>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</si>
  <si>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</si>
  <si>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</si>
  <si>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</si>
  <si>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</si>
  <si>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</si>
  <si>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</si>
  <si>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</si>
  <si>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</si>
  <si>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</si>
  <si>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</si>
  <si>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</si>
  <si>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</si>
  <si>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</si>
  <si>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</si>
  <si>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</si>
  <si>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</si>
  <si>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</si>
  <si>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</si>
  <si>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</si>
  <si>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</si>
  <si>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</si>
  <si>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</si>
  <si>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</si>
  <si>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</si>
  <si>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</si>
  <si>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</si>
  <si>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</si>
  <si>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</si>
  <si>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</si>
  <si>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</si>
  <si>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TERMINI DE PAGAMENT A PROVEÏDORS 2021</t>
  </si>
  <si>
    <t xml:space="preserve"> Pago a IBERENT TECHNOLOG</t>
  </si>
  <si>
    <t>IBERENT TECHNOLOGY, S.A.</t>
  </si>
  <si>
    <t>201003565</t>
  </si>
  <si>
    <t>PROMAR EDIFICIOS, S.L.</t>
  </si>
  <si>
    <t xml:space="preserve"> Pago a CAIXA DE PENSIONS</t>
  </si>
  <si>
    <t>424269</t>
  </si>
  <si>
    <t>CAIXA DE PENSIONS</t>
  </si>
  <si>
    <t xml:space="preserve"> Pago a FRANCISCO ZORRILL</t>
  </si>
  <si>
    <t>8284</t>
  </si>
  <si>
    <t>FRANCISCO ZORRILLA RUIZ</t>
  </si>
  <si>
    <t xml:space="preserve"> Pago a RED ESPAÑOLA DE S</t>
  </si>
  <si>
    <t>101801307</t>
  </si>
  <si>
    <t>RED ESPAÑOLA DE SERVICIOS,</t>
  </si>
  <si>
    <t>480391</t>
  </si>
  <si>
    <t xml:space="preserve"> Pago a ANA BURGUE</t>
  </si>
  <si>
    <t>2100036</t>
  </si>
  <si>
    <t>ANA BURGUE</t>
  </si>
  <si>
    <t xml:space="preserve"> Pago a Partidas Pendtes</t>
  </si>
  <si>
    <t>2767909954</t>
  </si>
  <si>
    <t>917194816</t>
  </si>
  <si>
    <t>31390</t>
  </si>
  <si>
    <t xml:space="preserve"> Pago a SILEVA. S.A.</t>
  </si>
  <si>
    <t>C1577</t>
  </si>
  <si>
    <t xml:space="preserve"> Pago a 3ABC LASURES, S.L</t>
  </si>
  <si>
    <t>V/20204688</t>
  </si>
  <si>
    <t>3ABC LASURES, S.L.</t>
  </si>
  <si>
    <t>216657</t>
  </si>
  <si>
    <t>EV/2012090</t>
  </si>
  <si>
    <t>20/001806</t>
  </si>
  <si>
    <t>20/001807</t>
  </si>
  <si>
    <t>20/001844</t>
  </si>
  <si>
    <t>RP02200237</t>
  </si>
  <si>
    <t>200402</t>
  </si>
  <si>
    <t>20-26366</t>
  </si>
  <si>
    <t>12095</t>
  </si>
  <si>
    <t>15/01</t>
  </si>
  <si>
    <t xml:space="preserve"> Pago a APPLUS ITEUVE TEC</t>
  </si>
  <si>
    <t>1450497</t>
  </si>
  <si>
    <t>APPLUS ITEUVE TECHNOLOGY, S</t>
  </si>
  <si>
    <t>1450498</t>
  </si>
  <si>
    <t xml:space="preserve"> Pago a MEDIA MARKT GAVA</t>
  </si>
  <si>
    <t>297</t>
  </si>
  <si>
    <t>MEDIA MARKT GAVA VIDEO-TV-H</t>
  </si>
  <si>
    <t>1451116</t>
  </si>
  <si>
    <t xml:space="preserve"> Pago a OLD PLAY SPAIN, S</t>
  </si>
  <si>
    <t>883</t>
  </si>
  <si>
    <t>OLD PLAY SPAIN, S.L.U.</t>
  </si>
  <si>
    <t xml:space="preserve"> Pago a CAMPALANS ASSESSO</t>
  </si>
  <si>
    <t>10062</t>
  </si>
  <si>
    <t>CAMPALANS ASSESSORAMENT I G</t>
  </si>
  <si>
    <t>10116</t>
  </si>
  <si>
    <t>10119</t>
  </si>
  <si>
    <t>10132</t>
  </si>
  <si>
    <t>10133</t>
  </si>
  <si>
    <t>219S14283</t>
  </si>
  <si>
    <t xml:space="preserve"> Pago a BANCO BILBAO VIZC</t>
  </si>
  <si>
    <t>49350</t>
  </si>
  <si>
    <t>BANCO BILBAO VIZCAYA ARGENT</t>
  </si>
  <si>
    <t>10728161</t>
  </si>
  <si>
    <t>211000001</t>
  </si>
  <si>
    <t>20/001877</t>
  </si>
  <si>
    <t>20/001908</t>
  </si>
  <si>
    <t>200829</t>
  </si>
  <si>
    <t xml:space="preserve"> Pago a FCO. JAVIER GARCI</t>
  </si>
  <si>
    <t>20/420</t>
  </si>
  <si>
    <t>FCO. JAVIER GARCIA RAMOS</t>
  </si>
  <si>
    <t>4001764</t>
  </si>
  <si>
    <t>AL/40234</t>
  </si>
  <si>
    <t xml:space="preserve"> Pago a EXPOSITO JORDAN,</t>
  </si>
  <si>
    <t>398</t>
  </si>
  <si>
    <t>EXPOSITO JORDAN, MANUEL</t>
  </si>
  <si>
    <t>3620</t>
  </si>
  <si>
    <t>215</t>
  </si>
  <si>
    <t xml:space="preserve"> Pago a MORENTE MONTENEGR</t>
  </si>
  <si>
    <t>A/145</t>
  </si>
  <si>
    <t>MORENTE MONTENEGRO, ANTONIO</t>
  </si>
  <si>
    <t>A/998</t>
  </si>
  <si>
    <t>1-22000790</t>
  </si>
  <si>
    <t>687/2020</t>
  </si>
  <si>
    <t>99/000254</t>
  </si>
  <si>
    <t>20000812</t>
  </si>
  <si>
    <t xml:space="preserve"> Pago a IDONIA-NATUR, S.L</t>
  </si>
  <si>
    <t>369</t>
  </si>
  <si>
    <t>IDONIA-NATUR, S.L.U.</t>
  </si>
  <si>
    <t>20-27225</t>
  </si>
  <si>
    <t>20-27898</t>
  </si>
  <si>
    <t xml:space="preserve"> Pago a HORTICULTURA MUNS</t>
  </si>
  <si>
    <t>2020040</t>
  </si>
  <si>
    <t>HORTICULTURA MUNS, S.C.P.</t>
  </si>
  <si>
    <t>2020043</t>
  </si>
  <si>
    <t>20/529</t>
  </si>
  <si>
    <t>20/9678</t>
  </si>
  <si>
    <t>20/9904</t>
  </si>
  <si>
    <t xml:space="preserve"> Pago a RIMOPEMAR, S.A.</t>
  </si>
  <si>
    <t>VE4081</t>
  </si>
  <si>
    <t>RIMOPEMAR, S.A.</t>
  </si>
  <si>
    <t>C-20201795</t>
  </si>
  <si>
    <t xml:space="preserve"> Pago a METALCO, S.A.</t>
  </si>
  <si>
    <t>FAC121934</t>
  </si>
  <si>
    <t>METALCO, S.A.</t>
  </si>
  <si>
    <t xml:space="preserve"> Pago a COMPANYIA FORESTA</t>
  </si>
  <si>
    <t>2020/98</t>
  </si>
  <si>
    <t>COMPANYIA FORESTAL DE SABAD</t>
  </si>
  <si>
    <t xml:space="preserve"> Pago a KILMES TECNICAS D</t>
  </si>
  <si>
    <t>20-108</t>
  </si>
  <si>
    <t>KILMES TECNICAS DE REHABILI</t>
  </si>
  <si>
    <t>FV204687</t>
  </si>
  <si>
    <t xml:space="preserve"> Pago a PROMOTION DIGITAL</t>
  </si>
  <si>
    <t>20101694</t>
  </si>
  <si>
    <t>PROMOTION DIGITAL TALK, S.L</t>
  </si>
  <si>
    <t xml:space="preserve"> Pago a PRODUCTOS TAMOSA,</t>
  </si>
  <si>
    <t>141158</t>
  </si>
  <si>
    <t>PRODUCTOS TAMOSA, S.A.</t>
  </si>
  <si>
    <t>FC20/719</t>
  </si>
  <si>
    <t xml:space="preserve"> Pago a PITAGORA ADVANCED</t>
  </si>
  <si>
    <t>490</t>
  </si>
  <si>
    <t>PITAGORA ADVANCED, SL.U.</t>
  </si>
  <si>
    <t xml:space="preserve"> Pago a SCT LUBRICANTS</t>
  </si>
  <si>
    <t>FCR1060</t>
  </si>
  <si>
    <t>SCT LUBRICANTS</t>
  </si>
  <si>
    <t>164</t>
  </si>
  <si>
    <t>316</t>
  </si>
  <si>
    <t>318</t>
  </si>
  <si>
    <t>349</t>
  </si>
  <si>
    <t xml:space="preserve"> Pago a BNFIX PICH AUDITO</t>
  </si>
  <si>
    <t>C200193</t>
  </si>
  <si>
    <t>BNFIX PICH AUDITORES, S.L.P</t>
  </si>
  <si>
    <t>21/7</t>
  </si>
  <si>
    <t>2101011</t>
  </si>
  <si>
    <t xml:space="preserve"> Pago a HIGIENE I PROTECC</t>
  </si>
  <si>
    <t>12770</t>
  </si>
  <si>
    <t>HIGIENE I PROTECCIO, S.L.</t>
  </si>
  <si>
    <t>872-03984</t>
  </si>
  <si>
    <t>27</t>
  </si>
  <si>
    <t>917328248</t>
  </si>
  <si>
    <t>2767626163</t>
  </si>
  <si>
    <t>200779</t>
  </si>
  <si>
    <t>21/0100</t>
  </si>
  <si>
    <t>201296</t>
  </si>
  <si>
    <t>21/0084</t>
  </si>
  <si>
    <t>415</t>
  </si>
  <si>
    <t>210093</t>
  </si>
  <si>
    <t>109063</t>
  </si>
  <si>
    <t xml:space="preserve"> Pago a UNION SERVICE PRE</t>
  </si>
  <si>
    <t>781</t>
  </si>
  <si>
    <t>UNION SERVICE PREVENTIVE, S</t>
  </si>
  <si>
    <t>782</t>
  </si>
  <si>
    <t>267</t>
  </si>
  <si>
    <t>21-284</t>
  </si>
  <si>
    <t xml:space="preserve"> Pago a TECNY STAND, S.A.</t>
  </si>
  <si>
    <t>453-21</t>
  </si>
  <si>
    <t>TECNY STAND, S.A.</t>
  </si>
  <si>
    <t>ADEVINTIA SPAIN, S.L.U.</t>
  </si>
  <si>
    <t>F002320662</t>
  </si>
  <si>
    <t>16/02</t>
  </si>
  <si>
    <t>96769</t>
  </si>
  <si>
    <t>AL/40357</t>
  </si>
  <si>
    <t>109196</t>
  </si>
  <si>
    <t xml:space="preserve"> Pago a FÖRCH COMPONENTES</t>
  </si>
  <si>
    <t>11507</t>
  </si>
  <si>
    <t>FÖRCH COMPONENTES PARA TALL</t>
  </si>
  <si>
    <t xml:space="preserve"> Pago a COMERCIAL LITHIUM</t>
  </si>
  <si>
    <t>210040</t>
  </si>
  <si>
    <t>COMERCIAL LITHIUMBLEI, S.L.</t>
  </si>
  <si>
    <t>109226</t>
  </si>
  <si>
    <t>210005</t>
  </si>
  <si>
    <t>4000045</t>
  </si>
  <si>
    <t>4000046</t>
  </si>
  <si>
    <t>56735</t>
  </si>
  <si>
    <t>3</t>
  </si>
  <si>
    <t>66</t>
  </si>
  <si>
    <t>21000449</t>
  </si>
  <si>
    <t>21/000171</t>
  </si>
  <si>
    <t>12203</t>
  </si>
  <si>
    <t>99/000012</t>
  </si>
  <si>
    <t>99/000013</t>
  </si>
  <si>
    <t>99/000014</t>
  </si>
  <si>
    <t>2201/0091</t>
  </si>
  <si>
    <t>7</t>
  </si>
  <si>
    <t>87039960</t>
  </si>
  <si>
    <t>21/1407</t>
  </si>
  <si>
    <t>21-003</t>
  </si>
  <si>
    <t xml:space="preserve"> Pago a FERROS BRUGUÉS, S</t>
  </si>
  <si>
    <t>B7857</t>
  </si>
  <si>
    <t>FN21-00372</t>
  </si>
  <si>
    <t xml:space="preserve"> Pago a EXCAVACIONES Y TR</t>
  </si>
  <si>
    <t>12/21</t>
  </si>
  <si>
    <t>EXCAVACIONES Y TRANSPORTES</t>
  </si>
  <si>
    <t>3649</t>
  </si>
  <si>
    <t>211000312</t>
  </si>
  <si>
    <t>211000318</t>
  </si>
  <si>
    <t>TV-FPA-544</t>
  </si>
  <si>
    <t>1453846</t>
  </si>
  <si>
    <t>248366</t>
  </si>
  <si>
    <t>2100330</t>
  </si>
  <si>
    <t xml:space="preserve"> Pago a OVH HISPANO, S.L.</t>
  </si>
  <si>
    <t>ES2296646</t>
  </si>
  <si>
    <t>OVH HISPANO, S.L.U.</t>
  </si>
  <si>
    <t xml:space="preserve"> Pago a SALTOKI GAVA, S.L</t>
  </si>
  <si>
    <t>2080</t>
  </si>
  <si>
    <t>SALTOKI GAVA, S.L.</t>
  </si>
  <si>
    <t xml:space="preserve"> Pago a SALTOKI CORNELLA,</t>
  </si>
  <si>
    <t>22992</t>
  </si>
  <si>
    <t>SALTOKI CORNELLA, S.A.</t>
  </si>
  <si>
    <t>21-2329</t>
  </si>
  <si>
    <t>2021/0673</t>
  </si>
  <si>
    <t>2136</t>
  </si>
  <si>
    <t>210522532</t>
  </si>
  <si>
    <t>120225</t>
  </si>
  <si>
    <t>109544</t>
  </si>
  <si>
    <t xml:space="preserve"> Pago a TALLERES SALDAVI,</t>
  </si>
  <si>
    <t>20210058</t>
  </si>
  <si>
    <t>TALLERES SALDAVI, S.L.</t>
  </si>
  <si>
    <t>460</t>
  </si>
  <si>
    <t xml:space="preserve"> Pago a ANTONIO FERNANDEZ</t>
  </si>
  <si>
    <t>381</t>
  </si>
  <si>
    <t>ANTONIO FERNANDEZ LEYVA</t>
  </si>
  <si>
    <t>109541</t>
  </si>
  <si>
    <t>52</t>
  </si>
  <si>
    <t>180</t>
  </si>
  <si>
    <t>21/2146</t>
  </si>
  <si>
    <t>12864</t>
  </si>
  <si>
    <t>12257</t>
  </si>
  <si>
    <t xml:space="preserve"> Pago a RAINS, CONTROL DE</t>
  </si>
  <si>
    <t>21-0692</t>
  </si>
  <si>
    <t>RAINS, CONTROL DE PLAGAS, S</t>
  </si>
  <si>
    <t>10251</t>
  </si>
  <si>
    <t xml:space="preserve"> Pago a PREVENCIÓ INFORMA</t>
  </si>
  <si>
    <t>2102-0040</t>
  </si>
  <si>
    <t>PREVENCIÓ INFORMATITZADA AP</t>
  </si>
  <si>
    <t xml:space="preserve"> Pago a TECNIVALL EUROPA,</t>
  </si>
  <si>
    <t>14272</t>
  </si>
  <si>
    <t>TECNIVALL EUROPA, S.L.</t>
  </si>
  <si>
    <t xml:space="preserve"> Pago a MONERPLANT, S.L.</t>
  </si>
  <si>
    <t>2021/6</t>
  </si>
  <si>
    <t>MONERPLANT, S.L.</t>
  </si>
  <si>
    <t>2021/19</t>
  </si>
  <si>
    <t>210522824</t>
  </si>
  <si>
    <t xml:space="preserve"> Pago a INGENIERÍA URBANA</t>
  </si>
  <si>
    <t>21/14496</t>
  </si>
  <si>
    <t>INGENIERÍA URBANA MARGAR, S</t>
  </si>
  <si>
    <t>21-0062</t>
  </si>
  <si>
    <t xml:space="preserve"> Pago a PALFINGER IBERICA</t>
  </si>
  <si>
    <t>399</t>
  </si>
  <si>
    <t>PALFINGER IBERICA MAQUINARI</t>
  </si>
  <si>
    <t>400</t>
  </si>
  <si>
    <t>401</t>
  </si>
  <si>
    <t>402</t>
  </si>
  <si>
    <t>403</t>
  </si>
  <si>
    <t>404</t>
  </si>
  <si>
    <t xml:space="preserve"> Pago a ALTIMA SERVEIS FU</t>
  </si>
  <si>
    <t>99-018286</t>
  </si>
  <si>
    <t>ALTIMA SERVEIS FUNERARIS, S</t>
  </si>
  <si>
    <t>11908117</t>
  </si>
  <si>
    <t xml:space="preserve"> Pago a TREKFORM SERVICIO</t>
  </si>
  <si>
    <t>157210</t>
  </si>
  <si>
    <t>TREKFORM SERVICIOS INTEGRAL</t>
  </si>
  <si>
    <t>12001354</t>
  </si>
  <si>
    <t>FPA-647</t>
  </si>
  <si>
    <t>1454519</t>
  </si>
  <si>
    <t>21/1719</t>
  </si>
  <si>
    <t>3666</t>
  </si>
  <si>
    <t>109922</t>
  </si>
  <si>
    <t>109924</t>
  </si>
  <si>
    <t>92</t>
  </si>
  <si>
    <t>8049</t>
  </si>
  <si>
    <t>FN21-00991</t>
  </si>
  <si>
    <t xml:space="preserve"> Pago a WATERFIRE, S.L.</t>
  </si>
  <si>
    <t>930</t>
  </si>
  <si>
    <t>WATERFIRE, S.L.</t>
  </si>
  <si>
    <t>2102-0042</t>
  </si>
  <si>
    <t>2102-0043</t>
  </si>
  <si>
    <t>2102-0044</t>
  </si>
  <si>
    <t>2103-0001</t>
  </si>
  <si>
    <t>290</t>
  </si>
  <si>
    <t>21-01049</t>
  </si>
  <si>
    <t>40</t>
  </si>
  <si>
    <t>102</t>
  </si>
  <si>
    <t xml:space="preserve"> Pago a GABARRO HERMANOS,</t>
  </si>
  <si>
    <t>F550784</t>
  </si>
  <si>
    <t>GABARRO HERMANOS, S.A.</t>
  </si>
  <si>
    <t>79</t>
  </si>
  <si>
    <t>80</t>
  </si>
  <si>
    <t>21/2249</t>
  </si>
  <si>
    <t>4000206</t>
  </si>
  <si>
    <t>4000207</t>
  </si>
  <si>
    <t>4000208</t>
  </si>
  <si>
    <t>4000209</t>
  </si>
  <si>
    <t>4000210</t>
  </si>
  <si>
    <t>C-20210259</t>
  </si>
  <si>
    <t>2021210052</t>
  </si>
  <si>
    <t xml:space="preserve"> Pago a CULTIUS MAS CUNÍ,</t>
  </si>
  <si>
    <t>3125</t>
  </si>
  <si>
    <t>CULTIUS MAS CUNÍ, S.L.</t>
  </si>
  <si>
    <t>B1301</t>
  </si>
  <si>
    <t>56737</t>
  </si>
  <si>
    <t>29</t>
  </si>
  <si>
    <t>186</t>
  </si>
  <si>
    <t>AR000139</t>
  </si>
  <si>
    <t>99/000022</t>
  </si>
  <si>
    <t>99/000035</t>
  </si>
  <si>
    <t>99/000041</t>
  </si>
  <si>
    <t>99/000042</t>
  </si>
  <si>
    <t>40/21</t>
  </si>
  <si>
    <t>F210117</t>
  </si>
  <si>
    <t>VE210373</t>
  </si>
  <si>
    <t>4613169875</t>
  </si>
  <si>
    <t>C-20210087</t>
  </si>
  <si>
    <t>21-4254</t>
  </si>
  <si>
    <t>21/061</t>
  </si>
  <si>
    <t xml:space="preserve"> Pago a PARQUES Y JARDINE</t>
  </si>
  <si>
    <t>6210056</t>
  </si>
  <si>
    <t>PARQUES Y JARDINES FABREGAS</t>
  </si>
  <si>
    <t>FN21-01807</t>
  </si>
  <si>
    <t>2021/0147</t>
  </si>
  <si>
    <t>21-020</t>
  </si>
  <si>
    <t>917461171</t>
  </si>
  <si>
    <t>TECNY-STAND, S.A.</t>
  </si>
  <si>
    <t>Pago a TECNY STAND, S.A.</t>
  </si>
  <si>
    <t>Su Fra.Nº104000408</t>
  </si>
  <si>
    <t>Su Fra.Nº104000315</t>
  </si>
  <si>
    <t>Su Fra.Nº104000316</t>
  </si>
  <si>
    <t>Su Fra.Nº104000409</t>
  </si>
  <si>
    <t>Su Fra.Nº104000410</t>
  </si>
  <si>
    <t>Su Fra.Nº104000411</t>
  </si>
  <si>
    <t>Su Fra.Nº104000412</t>
  </si>
  <si>
    <t>Su Fra.Nº835</t>
  </si>
  <si>
    <t>Su Fra.NºAR000487</t>
  </si>
  <si>
    <t>Su Fra.NºAR000587</t>
  </si>
  <si>
    <t>BARNACROP, S.L.</t>
  </si>
  <si>
    <t>Su Fra.NºB21/200</t>
  </si>
  <si>
    <t>Su Fra.NºFN21-02352</t>
  </si>
  <si>
    <t>Su Fra.NºVE272</t>
  </si>
  <si>
    <t>Su Fra.Nº2021/0147</t>
  </si>
  <si>
    <t>NIPPON GASES ESPAÑA, S.L.U.</t>
  </si>
  <si>
    <t>Su Fra.Nº20813669</t>
  </si>
  <si>
    <t>PAUTER, S.L.U.</t>
  </si>
  <si>
    <t>Su Fra.NºA21/387</t>
  </si>
  <si>
    <t>Su Fra.NºA21/388</t>
  </si>
  <si>
    <t>Su Fra.Nº21000852</t>
  </si>
  <si>
    <t>Su Fra.Nº56</t>
  </si>
  <si>
    <t>NOVATILU, S.L.</t>
  </si>
  <si>
    <t>Su Fra.Nº1227</t>
  </si>
  <si>
    <t>FRANCISCO HURTADO JIMENEZ</t>
  </si>
  <si>
    <t>Su Fra.Nº21/0093</t>
  </si>
  <si>
    <t>Su Fra.Nº1</t>
  </si>
  <si>
    <t>HIDRALAIR, S.L</t>
  </si>
  <si>
    <t>Su Fra.Nº2103029</t>
  </si>
  <si>
    <t>INTEGRAL MAQUINARIA &amp; TALLER,</t>
  </si>
  <si>
    <t>Su Fra.Nº166</t>
  </si>
  <si>
    <t>Su Fra.Nº21-7310</t>
  </si>
  <si>
    <t>Su Fra.Nº211000312</t>
  </si>
  <si>
    <t>Su Fra.Nº21100318</t>
  </si>
  <si>
    <t>Su Fra.Nº2110000640</t>
  </si>
  <si>
    <t>Su Fra.Nº7803</t>
  </si>
  <si>
    <t>Su Fra.Nº57348</t>
  </si>
  <si>
    <t>Su Fra.Nº21/0457</t>
  </si>
  <si>
    <t>EXCAVACIONES Y TRANSPORTES SOU</t>
  </si>
  <si>
    <t>Su Fra.Nº58/21</t>
  </si>
  <si>
    <t>Su Fra.Nº12319</t>
  </si>
  <si>
    <t>CELNET CASTELLDEFELS, .S.L.</t>
  </si>
  <si>
    <t>Su Fra.Nº194</t>
  </si>
  <si>
    <t>Su Fra.Nº193</t>
  </si>
  <si>
    <t>Su Fra.Nº21/095</t>
  </si>
  <si>
    <t>MECA ELECTRIC VILADECANS, S.L.</t>
  </si>
  <si>
    <t>Su Fra.Nº21/0245</t>
  </si>
  <si>
    <t>Su Fra.Nº21/3331</t>
  </si>
  <si>
    <t>Su Fra.Nº110061</t>
  </si>
  <si>
    <t>Su Fra.Nº110315</t>
  </si>
  <si>
    <t>Su Fra.Nº110439</t>
  </si>
  <si>
    <t>RECAMBIOS BRUGUES MOTOR, S.L.</t>
  </si>
  <si>
    <t>Su Fra.Nº99/000062</t>
  </si>
  <si>
    <t>Su Fra.Nº99/000056</t>
  </si>
  <si>
    <t>Su Fra.Nº99/000060</t>
  </si>
  <si>
    <t>SERVEIS AMBIENTALS DE CASTELLD</t>
  </si>
  <si>
    <t>Su Fra.NºC-20210344</t>
  </si>
  <si>
    <t>Su Fra.NºC-20210347</t>
  </si>
  <si>
    <t>Su Fra.NºC-20210345</t>
  </si>
  <si>
    <t>Su Fra.NºC-20210346</t>
  </si>
  <si>
    <t>Su Fra.Nº20210171</t>
  </si>
  <si>
    <t>Su Fra.Nº20210202</t>
  </si>
  <si>
    <t>AUTO DISTRIBUCION, S.L.</t>
  </si>
  <si>
    <t>Su Fra.Nº210797</t>
  </si>
  <si>
    <t>TOOLQUICK ALQUILER, S.L.</t>
  </si>
  <si>
    <t>Su Fra.Nº21-000306</t>
  </si>
  <si>
    <t>Su Fra.Nº69</t>
  </si>
  <si>
    <t>Su Fra.NºFAC24965</t>
  </si>
  <si>
    <t>Su Fra.Nº144</t>
  </si>
  <si>
    <t>Su Fra.Nº143</t>
  </si>
  <si>
    <t>UNION SERVICE PREVENTIVE, S.L.</t>
  </si>
  <si>
    <t>Su Fra.Nº20210164</t>
  </si>
  <si>
    <t>WASHROCKS BROTHERS, S.L.</t>
  </si>
  <si>
    <t>Su Fra.NºATK-21-12</t>
  </si>
  <si>
    <t>JESUS ARPON</t>
  </si>
  <si>
    <t>RAMON JOSA CAMPOAMOR</t>
  </si>
  <si>
    <t>Su Fra.Nº7761</t>
  </si>
  <si>
    <t>Su Fra.NºAL/40614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</si>
</sst>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20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5" fontId="0" fillId="0" borderId="0" xfId="0" applyNumberFormat="1"/>
    <xf numFmtId="0" fontId="0" fillId="0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1" fillId="0" borderId="0" xfId="4" applyNumberFormat="1" applyFont="1" applyAlignment="1">
      <alignment vertical="center"/>
    </xf>
    <xf numFmtId="0" fontId="0" fillId="0" borderId="0" xfId="0" applyFont="1" applyFill="1" applyBorder="1"/>
    <xf numFmtId="0" fontId="0" fillId="0" borderId="0" xfId="0" quotePrefix="1" applyAlignment="1"/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96" t="s">
        <v>36</v>
      </c>
      <c r="D279" s="196"/>
      <c r="E279" s="196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 t="e">
        <f>((M276*K277)+(APR.FPP!#REF!*APR.FPP!#REF!))/(K277+APR.FPP!#REF!)</f>
        <v>#REF!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96" t="s">
        <v>37</v>
      </c>
      <c r="D289" s="196"/>
      <c r="E289" s="196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zoomScale="70" zoomScaleNormal="70" workbookViewId="0"/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5" style="112" bestFit="1" customWidth="1"/>
    <col min="4" max="6" width="14.28515625" style="112" hidden="1" customWidth="1" outlineLevel="1"/>
    <col min="7" max="7" width="1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554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502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199" t="s">
        <v>524</v>
      </c>
      <c r="J7" s="199"/>
      <c r="K7" s="199"/>
      <c r="L7" s="199"/>
      <c r="M7" s="199"/>
      <c r="N7" s="199"/>
      <c r="O7" s="128"/>
      <c r="P7" s="128"/>
      <c r="Q7" s="128"/>
      <c r="R7" s="128"/>
      <c r="S7" s="129"/>
      <c r="T7" s="199" t="s">
        <v>523</v>
      </c>
      <c r="U7" s="199"/>
      <c r="V7" s="199"/>
      <c r="W7" s="199"/>
      <c r="X7" s="199"/>
      <c r="Y7" s="199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98" t="s">
        <v>82</v>
      </c>
      <c r="D8" s="200" t="s">
        <v>502</v>
      </c>
      <c r="E8" s="200" t="s">
        <v>503</v>
      </c>
      <c r="F8" s="200" t="s">
        <v>504</v>
      </c>
      <c r="G8" s="200" t="s">
        <v>505</v>
      </c>
      <c r="H8" s="115"/>
      <c r="I8" s="198" t="s">
        <v>510</v>
      </c>
      <c r="J8" s="200" t="s">
        <v>502</v>
      </c>
      <c r="K8" s="200" t="s">
        <v>503</v>
      </c>
      <c r="L8" s="200" t="s">
        <v>504</v>
      </c>
      <c r="M8" s="200" t="s">
        <v>505</v>
      </c>
      <c r="N8" s="198" t="s">
        <v>509</v>
      </c>
      <c r="O8" s="200" t="s">
        <v>502</v>
      </c>
      <c r="P8" s="200" t="s">
        <v>503</v>
      </c>
      <c r="Q8" s="200" t="s">
        <v>504</v>
      </c>
      <c r="R8" s="200" t="s">
        <v>505</v>
      </c>
      <c r="S8" s="115"/>
      <c r="T8" s="198" t="s">
        <v>510</v>
      </c>
      <c r="U8" s="200" t="s">
        <v>502</v>
      </c>
      <c r="V8" s="200" t="s">
        <v>503</v>
      </c>
      <c r="W8" s="200" t="s">
        <v>504</v>
      </c>
      <c r="X8" s="200" t="s">
        <v>505</v>
      </c>
      <c r="Y8" s="198" t="s">
        <v>509</v>
      </c>
      <c r="Z8" s="200" t="s">
        <v>502</v>
      </c>
      <c r="AA8" s="200" t="s">
        <v>503</v>
      </c>
      <c r="AB8" s="200" t="s">
        <v>504</v>
      </c>
      <c r="AC8" s="200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199"/>
      <c r="D9" s="201"/>
      <c r="E9" s="201"/>
      <c r="F9" s="201"/>
      <c r="G9" s="201"/>
      <c r="H9" s="127"/>
      <c r="I9" s="199"/>
      <c r="J9" s="201"/>
      <c r="K9" s="201"/>
      <c r="L9" s="201"/>
      <c r="M9" s="201"/>
      <c r="N9" s="199"/>
      <c r="O9" s="201"/>
      <c r="P9" s="201"/>
      <c r="Q9" s="201"/>
      <c r="R9" s="201"/>
      <c r="S9" s="127"/>
      <c r="T9" s="199"/>
      <c r="U9" s="201"/>
      <c r="V9" s="201"/>
      <c r="W9" s="201"/>
      <c r="X9" s="201"/>
      <c r="Y9" s="199"/>
      <c r="Z9" s="201"/>
      <c r="AA9" s="201"/>
      <c r="AB9" s="201"/>
      <c r="AC9" s="201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32.645369600630588</v>
      </c>
      <c r="D10" s="154">
        <f>APR.FP!$Z$9</f>
        <v>32.645369600630588</v>
      </c>
      <c r="E10" s="154">
        <f>APR.FP!$Z$14</f>
        <v>0</v>
      </c>
      <c r="F10" s="154">
        <f>APR.FP!$Z$19</f>
        <v>0</v>
      </c>
      <c r="G10" s="154">
        <f>APR.FP!$Z$24</f>
        <v>0</v>
      </c>
      <c r="H10" s="116"/>
      <c r="I10" s="156">
        <f>IF($Y$3="T1",J10,IF($Y$3="T2",K10,IF($Y$3="T3",L10,IF($Y$3="T4",M10))))</f>
        <v>88</v>
      </c>
      <c r="J10" s="156">
        <f>APR.FP!$AA$10</f>
        <v>88</v>
      </c>
      <c r="K10" s="156">
        <f>APR.FP!$AA$15</f>
        <v>0</v>
      </c>
      <c r="L10" s="156">
        <f>APR.FP!$AA$20</f>
        <v>0</v>
      </c>
      <c r="M10" s="156">
        <f>APR.FP!$AA$25</f>
        <v>0</v>
      </c>
      <c r="N10" s="154">
        <f>IF($Y$3="T1",O10,IF($Y$3="T2",P10,IF($Y$3="T3",Q10,IF($Y$3="T4",R10))))</f>
        <v>80533.570000000022</v>
      </c>
      <c r="O10" s="154">
        <f>APR.FP!$Y$10</f>
        <v>80533.570000000022</v>
      </c>
      <c r="P10" s="154">
        <f>APR.FP!$Y$15</f>
        <v>0</v>
      </c>
      <c r="Q10" s="154">
        <f>APR.FP!$Y$20</f>
        <v>0</v>
      </c>
      <c r="R10" s="154">
        <f>APR.FP!$Y$25</f>
        <v>0</v>
      </c>
      <c r="T10" s="156">
        <f>IF($Y$3="T1",U10,IF($Y$3="T2",V10,IF($Y$3="T3",W10,IF($Y$3="T4",X10))))</f>
        <v>122</v>
      </c>
      <c r="U10" s="156">
        <f>APR.FP!$AA$11</f>
        <v>122</v>
      </c>
      <c r="V10" s="156">
        <f>APR.FP!$AA$16</f>
        <v>0</v>
      </c>
      <c r="W10" s="156">
        <f>APR.FP!$AA$21</f>
        <v>0</v>
      </c>
      <c r="X10" s="156">
        <f>APR.FP!$AA$26</f>
        <v>0</v>
      </c>
      <c r="Y10" s="154">
        <f>IF($Y$3="T1",Z10,IF($Y$3="T2",AA10,IF($Y$3="T3",AB10,IF($Y$3="T4",AC10))))</f>
        <v>96678.789999999979</v>
      </c>
      <c r="Z10" s="154">
        <f>APR.FP!$Y$11</f>
        <v>96678.789999999979</v>
      </c>
      <c r="AA10" s="154">
        <f>APR.FP!$Y$16</f>
        <v>0</v>
      </c>
      <c r="AB10" s="154">
        <f>APR.FP!$Y$21</f>
        <v>0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21.929342310534274</v>
      </c>
      <c r="D11" s="154">
        <f>IMM.FP!$Z$9</f>
        <v>21.929342310534274</v>
      </c>
      <c r="E11" s="154">
        <f>IMM.FP!$Z$14</f>
        <v>0</v>
      </c>
      <c r="F11" s="154">
        <f>IMM.FP!$Z$19</f>
        <v>0</v>
      </c>
      <c r="G11" s="154">
        <f>IMM.FP!$Z$24</f>
        <v>0</v>
      </c>
      <c r="H11" s="116"/>
      <c r="I11" s="156">
        <f>IF($Y$3="T1",J11,IF($Y$3="T2",K11,IF($Y$3="T3",L11,IF($Y$3="T4",M11))))</f>
        <v>8</v>
      </c>
      <c r="J11" s="156">
        <f>IMM.FP!$AA$10</f>
        <v>8</v>
      </c>
      <c r="K11" s="156">
        <f>IMM.FP!$AA$15</f>
        <v>0</v>
      </c>
      <c r="L11" s="156">
        <f>IMM.FP!$AA$20</f>
        <v>0</v>
      </c>
      <c r="M11" s="156">
        <f>IMM.FP!$AA$25</f>
        <v>0</v>
      </c>
      <c r="N11" s="154">
        <f>IF($Y$3="T1",O11,IF($Y$3="T2",P11,IF($Y$3="T3",Q11,IF($Y$3="T4",R11))))</f>
        <v>963648.55</v>
      </c>
      <c r="O11" s="154">
        <f>IMM.FP!$Y$10</f>
        <v>963648.55</v>
      </c>
      <c r="P11" s="154">
        <f>IMM.FP!$Y$15</f>
        <v>0</v>
      </c>
      <c r="Q11" s="154">
        <f>IMM.FP!$Y$20</f>
        <v>0</v>
      </c>
      <c r="R11" s="154">
        <f>IMM.FP!$Y$25</f>
        <v>0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0</v>
      </c>
      <c r="W11" s="156">
        <f>IMM.FP!$AA$21</f>
        <v>0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0</v>
      </c>
      <c r="AB11" s="154">
        <f>IMM.FP!$Y$21</f>
        <v>0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96</v>
      </c>
      <c r="J13" s="158"/>
      <c r="K13" s="158"/>
      <c r="L13" s="158"/>
      <c r="M13" s="158"/>
      <c r="N13" s="119">
        <f>SUM(N10:N12)</f>
        <v>1044182.1200000001</v>
      </c>
      <c r="O13" s="119"/>
      <c r="P13" s="119"/>
      <c r="Q13" s="119"/>
      <c r="R13" s="119"/>
      <c r="T13" s="158">
        <f>SUM(T10:T12)</f>
        <v>122</v>
      </c>
      <c r="U13" s="158"/>
      <c r="V13" s="158"/>
      <c r="W13" s="158"/>
      <c r="X13" s="158"/>
      <c r="Y13" s="119">
        <f>SUM(Y10:Y12)</f>
        <v>96678.789999999979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199"/>
      <c r="J16" s="199"/>
      <c r="K16" s="199"/>
      <c r="L16" s="199"/>
      <c r="M16" s="199"/>
      <c r="N16" s="199"/>
      <c r="O16" s="128"/>
      <c r="P16" s="128"/>
      <c r="Q16" s="128"/>
      <c r="R16" s="128"/>
      <c r="S16" s="111"/>
      <c r="T16" s="198"/>
      <c r="U16" s="198"/>
      <c r="V16" s="198"/>
      <c r="W16" s="198"/>
      <c r="X16" s="198"/>
      <c r="Y16" s="198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98"/>
      <c r="D17" s="200"/>
      <c r="E17" s="200"/>
      <c r="F17" s="200"/>
      <c r="G17" s="200"/>
      <c r="H17" s="115"/>
      <c r="I17" s="198" t="s">
        <v>510</v>
      </c>
      <c r="J17" s="200" t="s">
        <v>502</v>
      </c>
      <c r="K17" s="200" t="s">
        <v>503</v>
      </c>
      <c r="L17" s="200" t="s">
        <v>504</v>
      </c>
      <c r="M17" s="200" t="s">
        <v>505</v>
      </c>
      <c r="N17" s="198" t="s">
        <v>528</v>
      </c>
      <c r="O17" s="200" t="s">
        <v>502</v>
      </c>
      <c r="P17" s="200" t="s">
        <v>503</v>
      </c>
      <c r="Q17" s="200" t="s">
        <v>504</v>
      </c>
      <c r="R17" s="200" t="s">
        <v>505</v>
      </c>
      <c r="S17" s="115"/>
      <c r="T17" s="198"/>
      <c r="U17" s="200"/>
      <c r="V17" s="200"/>
      <c r="W17" s="200"/>
      <c r="X17" s="200"/>
      <c r="Y17" s="198"/>
      <c r="Z17" s="200"/>
      <c r="AA17" s="200"/>
      <c r="AB17" s="200"/>
      <c r="AC17" s="20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199"/>
      <c r="D18" s="201"/>
      <c r="E18" s="201"/>
      <c r="F18" s="201"/>
      <c r="G18" s="201"/>
      <c r="H18" s="127"/>
      <c r="I18" s="199"/>
      <c r="J18" s="201"/>
      <c r="K18" s="201"/>
      <c r="L18" s="201"/>
      <c r="M18" s="201"/>
      <c r="N18" s="199"/>
      <c r="O18" s="201"/>
      <c r="P18" s="201"/>
      <c r="Q18" s="201"/>
      <c r="R18" s="201"/>
      <c r="S18" s="115"/>
      <c r="T18" s="198"/>
      <c r="U18" s="200"/>
      <c r="V18" s="200"/>
      <c r="W18" s="200"/>
      <c r="X18" s="200"/>
      <c r="Y18" s="198"/>
      <c r="Z18" s="200"/>
      <c r="AA18" s="200"/>
      <c r="AB18" s="200"/>
      <c r="AC18" s="20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199" t="s">
        <v>524</v>
      </c>
      <c r="J26" s="199"/>
      <c r="K26" s="199"/>
      <c r="L26" s="199"/>
      <c r="M26" s="199"/>
      <c r="N26" s="199"/>
      <c r="O26" s="128"/>
      <c r="P26" s="128"/>
      <c r="Q26" s="128"/>
      <c r="R26" s="128"/>
      <c r="S26" s="129"/>
      <c r="T26" s="199" t="s">
        <v>523</v>
      </c>
      <c r="U26" s="199"/>
      <c r="V26" s="199"/>
      <c r="W26" s="199"/>
      <c r="X26" s="199"/>
      <c r="Y26" s="199"/>
      <c r="Z26" s="128"/>
      <c r="AA26" s="128"/>
      <c r="AB26" s="128"/>
      <c r="AC26" s="128"/>
      <c r="BM26" s="112"/>
    </row>
    <row r="27" spans="2:65" s="114" customFormat="1" x14ac:dyDescent="0.25">
      <c r="C27" s="198" t="s">
        <v>82</v>
      </c>
      <c r="D27" s="200" t="s">
        <v>502</v>
      </c>
      <c r="E27" s="200" t="s">
        <v>503</v>
      </c>
      <c r="F27" s="200" t="s">
        <v>504</v>
      </c>
      <c r="G27" s="200" t="s">
        <v>505</v>
      </c>
      <c r="H27" s="115"/>
      <c r="I27" s="198" t="s">
        <v>510</v>
      </c>
      <c r="J27" s="200" t="s">
        <v>502</v>
      </c>
      <c r="K27" s="200" t="s">
        <v>503</v>
      </c>
      <c r="L27" s="200" t="s">
        <v>504</v>
      </c>
      <c r="M27" s="200" t="s">
        <v>505</v>
      </c>
      <c r="N27" s="198" t="s">
        <v>509</v>
      </c>
      <c r="O27" s="200" t="s">
        <v>502</v>
      </c>
      <c r="P27" s="200" t="s">
        <v>503</v>
      </c>
      <c r="Q27" s="200" t="s">
        <v>504</v>
      </c>
      <c r="R27" s="200" t="s">
        <v>505</v>
      </c>
      <c r="S27" s="115"/>
      <c r="T27" s="198" t="s">
        <v>510</v>
      </c>
      <c r="U27" s="200" t="s">
        <v>502</v>
      </c>
      <c r="V27" s="200" t="s">
        <v>503</v>
      </c>
      <c r="W27" s="200" t="s">
        <v>504</v>
      </c>
      <c r="X27" s="200" t="s">
        <v>505</v>
      </c>
      <c r="Y27" s="198" t="s">
        <v>509</v>
      </c>
      <c r="Z27" s="200" t="s">
        <v>502</v>
      </c>
      <c r="AA27" s="200" t="s">
        <v>503</v>
      </c>
      <c r="AB27" s="200" t="s">
        <v>504</v>
      </c>
      <c r="AC27" s="200" t="s">
        <v>505</v>
      </c>
      <c r="BM27" s="112"/>
    </row>
    <row r="28" spans="2:65" s="114" customFormat="1" x14ac:dyDescent="0.25">
      <c r="B28" s="126"/>
      <c r="C28" s="199"/>
      <c r="D28" s="201"/>
      <c r="E28" s="201"/>
      <c r="F28" s="201"/>
      <c r="G28" s="201"/>
      <c r="H28" s="127"/>
      <c r="I28" s="199"/>
      <c r="J28" s="201"/>
      <c r="K28" s="201"/>
      <c r="L28" s="201"/>
      <c r="M28" s="201"/>
      <c r="N28" s="199"/>
      <c r="O28" s="201"/>
      <c r="P28" s="201"/>
      <c r="Q28" s="201"/>
      <c r="R28" s="201"/>
      <c r="S28" s="127"/>
      <c r="T28" s="199"/>
      <c r="U28" s="201"/>
      <c r="V28" s="201"/>
      <c r="W28" s="201"/>
      <c r="X28" s="201"/>
      <c r="Y28" s="199"/>
      <c r="Z28" s="201"/>
      <c r="AA28" s="201"/>
      <c r="AB28" s="201"/>
      <c r="AC28" s="201"/>
    </row>
    <row r="29" spans="2:65" s="114" customFormat="1" x14ac:dyDescent="0.25">
      <c r="B29" s="114" t="s">
        <v>498</v>
      </c>
      <c r="C29" s="154">
        <f>IF($Y$3="T1",D29,IF($Y$3="T2",E29,IF($Y$3="T3",F29,IF($Y$3="T4",G29))))</f>
        <v>4.5351156725487733</v>
      </c>
      <c r="D29" s="154">
        <f>APR.FPP!V10</f>
        <v>4.5351156725487733</v>
      </c>
      <c r="E29" s="154">
        <f>+APR.FPP!V15</f>
        <v>0</v>
      </c>
      <c r="F29" s="154">
        <f>+APR.FPP!V20</f>
        <v>0</v>
      </c>
      <c r="G29" s="154">
        <f>+APR.FPP!V25</f>
        <v>0</v>
      </c>
      <c r="H29" s="116"/>
      <c r="I29" s="156">
        <f>IF($Y$3="T1",J29,IF($Y$3="T2",K29,IF($Y$3="T3",L29,IF($Y$3="T4",M29))))</f>
        <v>59</v>
      </c>
      <c r="J29" s="156">
        <f>+APR.FPP!W11</f>
        <v>59</v>
      </c>
      <c r="K29" s="156">
        <f>+APR.FPP!W16</f>
        <v>0</v>
      </c>
      <c r="L29" s="156">
        <f>+APR.FPP!W21</f>
        <v>0</v>
      </c>
      <c r="M29" s="156">
        <f>+APR.FPP!W26</f>
        <v>0</v>
      </c>
      <c r="N29" s="154">
        <f>IF($Y$3="T1",O29,IF($Y$3="T2",P29,IF($Y$3="T3",Q29,IF($Y$3="T4",R29))))</f>
        <v>51994.55999999999</v>
      </c>
      <c r="O29" s="154">
        <f>+APR.FPP!U11</f>
        <v>51994.55999999999</v>
      </c>
      <c r="P29" s="154">
        <f>+APR.FPP!U16</f>
        <v>0</v>
      </c>
      <c r="Q29" s="154">
        <f>+APR.FPP!U21</f>
        <v>0</v>
      </c>
      <c r="R29" s="154">
        <f>+APR.FPP!U26</f>
        <v>0</v>
      </c>
      <c r="T29" s="156">
        <f>IF($Y$3="T1",U29,IF($Y$3="T2",V29,IF($Y$3="T3",W29,IF($Y$3="T4",X29))))</f>
        <v>1</v>
      </c>
      <c r="U29" s="156">
        <f>+APR.FPP!W12</f>
        <v>1</v>
      </c>
      <c r="V29" s="156">
        <f>+APR.FPP!W17</f>
        <v>0</v>
      </c>
      <c r="W29" s="156">
        <f>+APR.FPP!W22</f>
        <v>0</v>
      </c>
      <c r="X29" s="156">
        <f>APR.FPP!W27</f>
        <v>0</v>
      </c>
      <c r="Y29" s="154">
        <f>IF($Y$3="T1",Z29,IF($Y$3="T2",AA29,IF($Y$3="T3",AB29,IF($Y$3="T4",AC29))))</f>
        <v>335.92</v>
      </c>
      <c r="Z29" s="154">
        <f>APR.FPP!U12</f>
        <v>335.92</v>
      </c>
      <c r="AA29" s="154">
        <f>+APR.FPP!U17</f>
        <v>0</v>
      </c>
      <c r="AB29" s="154">
        <f>+APR.FPP!U22</f>
        <v>0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16</v>
      </c>
      <c r="D30" s="154">
        <f>+IMM.FPP!V11</f>
        <v>16</v>
      </c>
      <c r="E30" s="154">
        <f>+IMM.FPP!V16</f>
        <v>0</v>
      </c>
      <c r="F30" s="154">
        <f>+IMM.FPP!V21</f>
        <v>0</v>
      </c>
      <c r="G30" s="154">
        <f>+IMM.FPP!V26</f>
        <v>0</v>
      </c>
      <c r="H30" s="116"/>
      <c r="I30" s="156">
        <f>IF($Y$3="T1",J30,IF($Y$3="T2",K30,IF($Y$3="T3",L30,IF($Y$3="T4",M30))))</f>
        <v>1</v>
      </c>
      <c r="J30" s="156">
        <f>+IMM.FPP!W12</f>
        <v>1</v>
      </c>
      <c r="K30" s="156">
        <f>+IMM.FPP!W17</f>
        <v>0</v>
      </c>
      <c r="L30" s="156">
        <f>+IMM.FPP!W22</f>
        <v>0</v>
      </c>
      <c r="M30" s="156">
        <f>+IMM.FPP!W27</f>
        <v>0</v>
      </c>
      <c r="N30" s="154">
        <f>IF($Y$3="T1",O30,IF($Y$3="T2",P30,IF($Y$3="T3",Q30,IF($Y$3="T4",R30))))</f>
        <v>6107.74</v>
      </c>
      <c r="O30" s="154">
        <f>+IMM.FPP!U12</f>
        <v>6107.74</v>
      </c>
      <c r="P30" s="154">
        <f>+IMM.FPP!U17</f>
        <v>0</v>
      </c>
      <c r="Q30" s="154">
        <f>+IMM.FPP!U22</f>
        <v>0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0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0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60</v>
      </c>
      <c r="J32" s="158"/>
      <c r="K32" s="158"/>
      <c r="L32" s="158"/>
      <c r="M32" s="158"/>
      <c r="N32" s="119">
        <f>SUM(N29:N31)</f>
        <v>58102.299999999988</v>
      </c>
      <c r="O32" s="119"/>
      <c r="P32" s="119"/>
      <c r="Q32" s="119"/>
      <c r="R32" s="119"/>
      <c r="T32" s="158">
        <f>SUM(T29:T31)</f>
        <v>1</v>
      </c>
      <c r="U32" s="158"/>
      <c r="V32" s="158"/>
      <c r="W32" s="158"/>
      <c r="X32" s="158"/>
      <c r="Y32" s="119">
        <f>SUM(Y29:Y31)</f>
        <v>335.92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98" t="str">
        <f>CONCATENATE("PMP ",Y3)</f>
        <v>PMP T1</v>
      </c>
      <c r="D39" s="200" t="s">
        <v>502</v>
      </c>
      <c r="E39" s="200" t="s">
        <v>503</v>
      </c>
      <c r="F39" s="200" t="s">
        <v>504</v>
      </c>
      <c r="G39" s="200" t="s">
        <v>505</v>
      </c>
      <c r="I39" s="198" t="s">
        <v>553</v>
      </c>
    </row>
    <row r="40" spans="2:30" s="114" customFormat="1" x14ac:dyDescent="0.25">
      <c r="B40" s="126"/>
      <c r="C40" s="199"/>
      <c r="D40" s="201"/>
      <c r="E40" s="201"/>
      <c r="F40" s="201"/>
      <c r="G40" s="201"/>
      <c r="I40" s="199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26917341.910000004</v>
      </c>
      <c r="D41" s="119">
        <f>APR.FP!Y12+IMM.FP!Y12</f>
        <v>26917341.910000004</v>
      </c>
      <c r="E41" s="119">
        <f>+APR.FP!Y17+IMM.FP!Y17</f>
        <v>0</v>
      </c>
      <c r="F41" s="119">
        <f>+APR.FP!Y22+IMM.FP!Y22</f>
        <v>0</v>
      </c>
      <c r="G41" s="119">
        <f>+APR.FP!Y27+IMM.FP!Y27</f>
        <v>0</v>
      </c>
      <c r="I41" s="168">
        <f>SUM(D41:H41)</f>
        <v>26917341.910000004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1140860.9100000001</v>
      </c>
      <c r="D42" s="119">
        <f>+O10+Z10+O11+Z11</f>
        <v>1140860.9100000001</v>
      </c>
      <c r="E42" s="119">
        <f>+P10+AA10+P11+AA11</f>
        <v>0</v>
      </c>
      <c r="F42" s="119">
        <f>+Q10+AB10+Q11+AB11</f>
        <v>0</v>
      </c>
      <c r="G42" s="119">
        <f>+R10+AC10+R11+AC11</f>
        <v>0</v>
      </c>
      <c r="I42" s="168">
        <f>SUM(D42:H42)</f>
        <v>1140860.9100000001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23.593885699879049</v>
      </c>
      <c r="D43" s="159">
        <f>IF(D42=0,0,D41/D42)</f>
        <v>23.593885699879049</v>
      </c>
      <c r="E43" s="159">
        <f t="shared" ref="E43:G43" si="0">IF(E42=0,0,E41/E42)</f>
        <v>0</v>
      </c>
      <c r="F43" s="159">
        <f t="shared" si="0"/>
        <v>0</v>
      </c>
      <c r="G43" s="159">
        <f t="shared" si="0"/>
        <v>0</v>
      </c>
      <c r="I43" s="169">
        <f t="shared" ref="I43" si="1">IF(I42=0,0,I41/I42)</f>
        <v>23.593885699879049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335048.62</v>
      </c>
      <c r="D45" s="119">
        <f>APR.FPP!U13+IMM.FPP!U14</f>
        <v>335048.62</v>
      </c>
      <c r="E45" s="119">
        <f>+APR.FPP!U18+IMM.FPP!U19</f>
        <v>0</v>
      </c>
      <c r="F45" s="119">
        <f>+APR.FPP!U23+IMM.FPP!U24</f>
        <v>0</v>
      </c>
      <c r="G45" s="119">
        <f>+APR.FPP!U28+IMM.FPP!U29</f>
        <v>0</v>
      </c>
      <c r="I45" s="168">
        <f>SUM(D45:H45)</f>
        <v>335048.62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58438.219999999987</v>
      </c>
      <c r="D46" s="119">
        <f>+O29+Z29+O30+Z30</f>
        <v>58438.219999999987</v>
      </c>
      <c r="E46" s="119">
        <f>+P29+AA29+P30+AA30</f>
        <v>0</v>
      </c>
      <c r="F46" s="119">
        <f>+Q29+AB29+Q30+AB30</f>
        <v>0</v>
      </c>
      <c r="G46" s="119">
        <f>+R29+AC29+R30+AC30</f>
        <v>0</v>
      </c>
      <c r="H46" s="119"/>
      <c r="I46" s="168">
        <f>SUM(D46:H46)</f>
        <v>58438.219999999987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5.7333816806877431</v>
      </c>
      <c r="D47" s="159">
        <f>IF(D46=0,0,D45/D46)</f>
        <v>5.7333816806877431</v>
      </c>
      <c r="E47" s="159">
        <f t="shared" ref="E47" si="2">IF(E46=0,0,E45/E46)</f>
        <v>0</v>
      </c>
      <c r="F47" s="159">
        <f t="shared" ref="F47" si="3">IF(F46=0,0,F45/F46)</f>
        <v>0</v>
      </c>
      <c r="G47" s="159">
        <f t="shared" ref="G47" si="4">IF(G46=0,0,G45/G46)</f>
        <v>0</v>
      </c>
      <c r="H47" s="119"/>
      <c r="I47" s="169">
        <f t="shared" ref="I47" si="5">IF(I46=0,0,I45/I46)</f>
        <v>5.7333816806877431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27252390.530000005</v>
      </c>
      <c r="D49" s="119">
        <f>+D41+D45</f>
        <v>27252390.530000005</v>
      </c>
      <c r="E49" s="119">
        <f t="shared" ref="E49:G49" si="6">+E41+E45</f>
        <v>0</v>
      </c>
      <c r="F49" s="119">
        <f t="shared" si="6"/>
        <v>0</v>
      </c>
      <c r="G49" s="119">
        <f t="shared" si="6"/>
        <v>0</v>
      </c>
      <c r="H49" s="119"/>
      <c r="I49" s="168">
        <f t="shared" ref="I49" si="7">+I41+I45</f>
        <v>27252390.530000005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1199299.1300000001</v>
      </c>
      <c r="D50" s="119">
        <f>+D42+D46</f>
        <v>1199299.1300000001</v>
      </c>
      <c r="E50" s="119">
        <f>+E42+E46</f>
        <v>0</v>
      </c>
      <c r="F50" s="119">
        <f>+F42+F46</f>
        <v>0</v>
      </c>
      <c r="G50" s="119">
        <f>+G42+G46</f>
        <v>0</v>
      </c>
      <c r="H50" s="119"/>
      <c r="I50" s="168">
        <f>+I42+I46</f>
        <v>1199299.1300000001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22.723597348061116</v>
      </c>
      <c r="D51" s="161">
        <f>IF(D50=0,0,D49/D50)</f>
        <v>22.723597348061116</v>
      </c>
      <c r="E51" s="161">
        <f t="shared" ref="E51" si="8">IF(E50=0,0,E49/E50)</f>
        <v>0</v>
      </c>
      <c r="F51" s="161">
        <f t="shared" ref="F51" si="9">IF(F50=0,0,F49/F50)</f>
        <v>0</v>
      </c>
      <c r="G51" s="161">
        <f t="shared" ref="G51" si="10">IF(G50=0,0,G49/G50)</f>
        <v>0</v>
      </c>
      <c r="H51" s="122"/>
      <c r="I51" s="177">
        <f t="shared" ref="I51" si="11">IF(I50=0,0,I49/I50)</f>
        <v>22.723597348061116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68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10.7109375" style="91" bestFit="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44197</v>
      </c>
      <c r="D7" s="184">
        <v>44200</v>
      </c>
      <c r="E7" s="179">
        <v>20</v>
      </c>
      <c r="F7" s="179">
        <v>127</v>
      </c>
      <c r="G7" s="179" t="s">
        <v>555</v>
      </c>
      <c r="H7" s="182" t="s">
        <v>609</v>
      </c>
      <c r="I7" s="183">
        <v>41000012</v>
      </c>
      <c r="J7" s="179" t="s">
        <v>556</v>
      </c>
      <c r="K7" s="180">
        <v>96.8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3</v>
      </c>
      <c r="O7" s="106">
        <f t="shared" ref="O7:O70" si="3">K7*N7</f>
        <v>290.39999999999998</v>
      </c>
      <c r="P7" s="93" t="str">
        <f t="shared" ref="P7:P70" si="4">IF(N7&lt;=30,"Dins Periode Legal","Fora Periode Legal")</f>
        <v>Dins Periode Legal</v>
      </c>
      <c r="Q7" s="93" t="str">
        <f t="shared" ref="Q7:Q70" si="5">CONCATENATE($M7," - ",P7)</f>
        <v>T1 - Dins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1.6387118821734566E-3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44196</v>
      </c>
      <c r="D8" s="184">
        <v>44201</v>
      </c>
      <c r="E8" s="179">
        <v>24</v>
      </c>
      <c r="F8" s="179">
        <v>136</v>
      </c>
      <c r="G8" s="179" t="s">
        <v>51</v>
      </c>
      <c r="H8" s="182" t="s">
        <v>557</v>
      </c>
      <c r="I8" s="183">
        <v>41002593</v>
      </c>
      <c r="J8" s="179" t="s">
        <v>558</v>
      </c>
      <c r="K8" s="180">
        <v>1058.8900000000001</v>
      </c>
      <c r="L8" s="104">
        <f t="shared" si="0"/>
        <v>1</v>
      </c>
      <c r="M8" s="105" t="str">
        <f t="shared" si="1"/>
        <v>T1</v>
      </c>
      <c r="N8" s="93">
        <f t="shared" si="2"/>
        <v>5</v>
      </c>
      <c r="O8" s="106">
        <f t="shared" si="3"/>
        <v>5294.4500000000007</v>
      </c>
      <c r="P8" s="93" t="str">
        <f t="shared" si="4"/>
        <v>Dins Periode Legal</v>
      </c>
      <c r="Q8" s="93" t="str">
        <f t="shared" si="5"/>
        <v>T1 - Dins Periode Legal</v>
      </c>
      <c r="R8" s="93" t="str">
        <f t="shared" si="6"/>
        <v>T1 - Import Total</v>
      </c>
      <c r="S8" s="110">
        <f t="shared" si="7"/>
        <v>2.9876302081863843E-2</v>
      </c>
      <c r="T8" s="107">
        <f t="shared" si="8"/>
        <v>1</v>
      </c>
      <c r="AJ8" s="91">
        <v>1</v>
      </c>
      <c r="AK8" s="91" t="s">
        <v>502</v>
      </c>
      <c r="AL8" s="95">
        <v>44286</v>
      </c>
    </row>
    <row r="9" spans="2:38" s="91" customFormat="1" x14ac:dyDescent="0.25">
      <c r="B9" s="90"/>
      <c r="C9" s="95">
        <v>44207</v>
      </c>
      <c r="D9" s="184">
        <v>44207</v>
      </c>
      <c r="E9" s="179">
        <v>35</v>
      </c>
      <c r="F9" s="179">
        <v>164</v>
      </c>
      <c r="G9" s="179" t="s">
        <v>559</v>
      </c>
      <c r="H9" s="182" t="s">
        <v>560</v>
      </c>
      <c r="I9" s="183">
        <v>41005253</v>
      </c>
      <c r="J9" s="179" t="s">
        <v>561</v>
      </c>
      <c r="K9" s="180">
        <v>1.69</v>
      </c>
      <c r="L9" s="104">
        <f t="shared" si="0"/>
        <v>1</v>
      </c>
      <c r="M9" s="105" t="str">
        <f t="shared" si="1"/>
        <v>T1</v>
      </c>
      <c r="N9" s="93">
        <f t="shared" si="2"/>
        <v>0</v>
      </c>
      <c r="O9" s="106">
        <f t="shared" si="3"/>
        <v>0</v>
      </c>
      <c r="P9" s="93" t="str">
        <f t="shared" si="4"/>
        <v>Dins Periode Legal</v>
      </c>
      <c r="Q9" s="93" t="str">
        <f t="shared" si="5"/>
        <v>T1 - Dins Periode Legal</v>
      </c>
      <c r="R9" s="93" t="str">
        <f t="shared" si="6"/>
        <v>T1 - Import Total</v>
      </c>
      <c r="S9" s="110">
        <f t="shared" si="7"/>
        <v>0</v>
      </c>
      <c r="T9" s="107">
        <f t="shared" si="8"/>
        <v>1</v>
      </c>
      <c r="X9" s="101" t="s">
        <v>508</v>
      </c>
      <c r="Y9" s="106">
        <f>SUMIF($R:$R,$X9,$K:$K)</f>
        <v>177212.35999999987</v>
      </c>
      <c r="Z9" s="106">
        <f>SUMIF($R:$R,$X9,$S:$S)</f>
        <v>32.645369600630588</v>
      </c>
      <c r="AA9" s="106">
        <f>SUMIF($R:$R,$X9,$T:$T)</f>
        <v>210</v>
      </c>
      <c r="AJ9" s="91">
        <v>2</v>
      </c>
      <c r="AK9" s="91" t="s">
        <v>502</v>
      </c>
      <c r="AL9" s="95">
        <v>44286</v>
      </c>
    </row>
    <row r="10" spans="2:38" s="91" customFormat="1" x14ac:dyDescent="0.25">
      <c r="B10" s="90"/>
      <c r="C10" s="167">
        <v>44196</v>
      </c>
      <c r="D10" s="184">
        <v>44207</v>
      </c>
      <c r="E10" s="179">
        <v>36</v>
      </c>
      <c r="F10" s="179">
        <v>166</v>
      </c>
      <c r="G10" s="179" t="s">
        <v>562</v>
      </c>
      <c r="H10" s="182" t="s">
        <v>563</v>
      </c>
      <c r="I10" s="183">
        <v>41003309</v>
      </c>
      <c r="J10" s="179" t="s">
        <v>564</v>
      </c>
      <c r="K10" s="180">
        <v>71.14</v>
      </c>
      <c r="L10" s="104">
        <f t="shared" si="0"/>
        <v>1</v>
      </c>
      <c r="M10" s="105" t="str">
        <f t="shared" si="1"/>
        <v>T1</v>
      </c>
      <c r="N10" s="93">
        <f t="shared" si="2"/>
        <v>11</v>
      </c>
      <c r="O10" s="106">
        <f t="shared" si="3"/>
        <v>782.54</v>
      </c>
      <c r="P10" s="93" t="str">
        <f t="shared" si="4"/>
        <v>Dins Periode Legal</v>
      </c>
      <c r="Q10" s="93" t="str">
        <f t="shared" si="5"/>
        <v>T1 - Dins Periode Legal</v>
      </c>
      <c r="R10" s="93" t="str">
        <f t="shared" si="6"/>
        <v>T1 - Import Total</v>
      </c>
      <c r="S10" s="110">
        <f t="shared" si="7"/>
        <v>4.4158319430992318E-3</v>
      </c>
      <c r="T10" s="107">
        <f t="shared" si="8"/>
        <v>1</v>
      </c>
      <c r="X10" s="101" t="s">
        <v>506</v>
      </c>
      <c r="Y10" s="106">
        <f>SUMIF($Q:$Q,$X10,$K:$K)</f>
        <v>80533.570000000022</v>
      </c>
      <c r="Z10" s="106">
        <f>SUMIF($Q:$Q,$X10,$S:$S)</f>
        <v>11.477459529346614</v>
      </c>
      <c r="AA10" s="106">
        <f>SUMIF($Q:$Q,$X10,$T:$T)</f>
        <v>88</v>
      </c>
      <c r="AJ10" s="91">
        <v>3</v>
      </c>
      <c r="AK10" s="91" t="s">
        <v>502</v>
      </c>
      <c r="AL10" s="95">
        <v>44286</v>
      </c>
    </row>
    <row r="11" spans="2:38" s="91" customFormat="1" x14ac:dyDescent="0.25">
      <c r="B11" s="90"/>
      <c r="C11" s="167">
        <v>44196</v>
      </c>
      <c r="D11" s="184">
        <v>44207</v>
      </c>
      <c r="E11" s="179">
        <v>37</v>
      </c>
      <c r="F11" s="179">
        <v>168</v>
      </c>
      <c r="G11" s="179" t="s">
        <v>565</v>
      </c>
      <c r="H11" s="182" t="s">
        <v>566</v>
      </c>
      <c r="I11" s="183">
        <v>41000010</v>
      </c>
      <c r="J11" s="179" t="s">
        <v>567</v>
      </c>
      <c r="K11" s="180">
        <v>24.88</v>
      </c>
      <c r="L11" s="104">
        <f t="shared" si="0"/>
        <v>1</v>
      </c>
      <c r="M11" s="105" t="str">
        <f t="shared" si="1"/>
        <v>T1</v>
      </c>
      <c r="N11" s="93">
        <f t="shared" si="2"/>
        <v>11</v>
      </c>
      <c r="O11" s="106">
        <f t="shared" si="3"/>
        <v>273.68</v>
      </c>
      <c r="P11" s="93" t="str">
        <f t="shared" si="4"/>
        <v>Dins Periode Legal</v>
      </c>
      <c r="Q11" s="93" t="str">
        <f t="shared" si="5"/>
        <v>T1 - Dins Periode Legal</v>
      </c>
      <c r="R11" s="93" t="str">
        <f t="shared" si="6"/>
        <v>T1 - Import Total</v>
      </c>
      <c r="S11" s="110">
        <f t="shared" si="7"/>
        <v>1.5443618041089246E-3</v>
      </c>
      <c r="T11" s="107">
        <f t="shared" si="8"/>
        <v>1</v>
      </c>
      <c r="X11" s="101" t="s">
        <v>507</v>
      </c>
      <c r="Y11" s="106">
        <f>SUMIF($Q:$Q,$X11,$K:$K)</f>
        <v>96678.789999999979</v>
      </c>
      <c r="Z11" s="106">
        <f>SUMIF($Q:$Q,$X11,$S:$S)</f>
        <v>21.167910071283995</v>
      </c>
      <c r="AA11" s="106">
        <f>SUMIF($Q:$Q,$X11,$T:$T)</f>
        <v>122</v>
      </c>
      <c r="AJ11" s="91">
        <v>4</v>
      </c>
      <c r="AK11" s="91" t="s">
        <v>503</v>
      </c>
      <c r="AL11" s="95">
        <v>44377</v>
      </c>
    </row>
    <row r="12" spans="2:38" s="91" customFormat="1" x14ac:dyDescent="0.25">
      <c r="B12" s="90"/>
      <c r="C12" s="95">
        <v>44208</v>
      </c>
      <c r="D12" s="184">
        <v>44208</v>
      </c>
      <c r="E12" s="179">
        <v>43</v>
      </c>
      <c r="F12" s="179">
        <v>184</v>
      </c>
      <c r="G12" s="179" t="s">
        <v>559</v>
      </c>
      <c r="H12" s="182" t="s">
        <v>568</v>
      </c>
      <c r="I12" s="183">
        <v>41005253</v>
      </c>
      <c r="J12" s="179" t="s">
        <v>561</v>
      </c>
      <c r="K12" s="180">
        <v>5.18</v>
      </c>
      <c r="L12" s="104">
        <f t="shared" si="0"/>
        <v>1</v>
      </c>
      <c r="M12" s="105" t="str">
        <f t="shared" si="1"/>
        <v>T1</v>
      </c>
      <c r="N12" s="93">
        <f t="shared" si="2"/>
        <v>0</v>
      </c>
      <c r="O12" s="106">
        <f t="shared" si="3"/>
        <v>0</v>
      </c>
      <c r="P12" s="93" t="str">
        <f t="shared" si="4"/>
        <v>Dins Periode Legal</v>
      </c>
      <c r="Q12" s="93" t="str">
        <f t="shared" si="5"/>
        <v>T1 - Dins Periode Legal</v>
      </c>
      <c r="R12" s="93" t="str">
        <f t="shared" si="6"/>
        <v>T1 - Import Total</v>
      </c>
      <c r="S12" s="110">
        <f t="shared" si="7"/>
        <v>0</v>
      </c>
      <c r="T12" s="107">
        <f t="shared" si="8"/>
        <v>1</v>
      </c>
      <c r="X12" s="101" t="s">
        <v>538</v>
      </c>
      <c r="Y12" s="106">
        <f>SUMIF($R:$R,X9,$O:$O)</f>
        <v>5785162.9900000021</v>
      </c>
      <c r="Z12" s="106"/>
      <c r="AA12" s="106"/>
      <c r="AJ12" s="91">
        <v>5</v>
      </c>
      <c r="AK12" s="91" t="s">
        <v>503</v>
      </c>
      <c r="AL12" s="95">
        <v>44377</v>
      </c>
    </row>
    <row r="13" spans="2:38" s="91" customFormat="1" x14ac:dyDescent="0.25">
      <c r="B13" s="90"/>
      <c r="C13" s="95">
        <v>44207</v>
      </c>
      <c r="D13" s="184">
        <v>44208</v>
      </c>
      <c r="E13" s="179">
        <v>45</v>
      </c>
      <c r="F13" s="179">
        <v>188</v>
      </c>
      <c r="G13" s="179" t="s">
        <v>569</v>
      </c>
      <c r="H13" s="182" t="s">
        <v>570</v>
      </c>
      <c r="I13" s="183">
        <v>41037123</v>
      </c>
      <c r="J13" s="179" t="s">
        <v>571</v>
      </c>
      <c r="K13" s="180">
        <v>214.5</v>
      </c>
      <c r="L13" s="104">
        <f t="shared" si="0"/>
        <v>1</v>
      </c>
      <c r="M13" s="105" t="str">
        <f t="shared" si="1"/>
        <v>T1</v>
      </c>
      <c r="N13" s="93">
        <f t="shared" si="2"/>
        <v>1</v>
      </c>
      <c r="O13" s="106">
        <f t="shared" si="3"/>
        <v>214.5</v>
      </c>
      <c r="P13" s="93" t="str">
        <f t="shared" si="4"/>
        <v>Dins Periode Legal</v>
      </c>
      <c r="Q13" s="93" t="str">
        <f t="shared" si="5"/>
        <v>T1 - Dins Periode Legal</v>
      </c>
      <c r="R13" s="93" t="str">
        <f t="shared" si="6"/>
        <v>T1 - Import Total</v>
      </c>
      <c r="S13" s="110">
        <f t="shared" si="7"/>
        <v>1.2104121856963033E-3</v>
      </c>
      <c r="T13" s="107">
        <f t="shared" si="8"/>
        <v>1</v>
      </c>
      <c r="AJ13" s="91">
        <v>6</v>
      </c>
      <c r="AK13" s="91" t="s">
        <v>503</v>
      </c>
      <c r="AL13" s="95">
        <v>44377</v>
      </c>
    </row>
    <row r="14" spans="2:38" s="91" customFormat="1" x14ac:dyDescent="0.25">
      <c r="B14" s="90"/>
      <c r="C14" s="95">
        <v>44209</v>
      </c>
      <c r="D14" s="184">
        <v>44209</v>
      </c>
      <c r="E14" s="179">
        <v>48</v>
      </c>
      <c r="F14" s="179">
        <v>198</v>
      </c>
      <c r="G14" s="179" t="s">
        <v>572</v>
      </c>
      <c r="H14" s="182" t="s">
        <v>708</v>
      </c>
      <c r="I14" s="183">
        <v>41037134</v>
      </c>
      <c r="J14" s="179" t="s">
        <v>707</v>
      </c>
      <c r="K14" s="180">
        <v>966.79</v>
      </c>
      <c r="L14" s="104">
        <f t="shared" si="0"/>
        <v>1</v>
      </c>
      <c r="M14" s="105" t="str">
        <f t="shared" si="1"/>
        <v>T1</v>
      </c>
      <c r="N14" s="93">
        <f t="shared" si="2"/>
        <v>0</v>
      </c>
      <c r="O14" s="106">
        <f t="shared" si="3"/>
        <v>0</v>
      </c>
      <c r="P14" s="93" t="str">
        <f t="shared" si="4"/>
        <v>Dins Periode Legal</v>
      </c>
      <c r="Q14" s="93" t="str">
        <f t="shared" si="5"/>
        <v>T1 - Dins Periode Legal</v>
      </c>
      <c r="R14" s="93" t="str">
        <f t="shared" si="6"/>
        <v>T1 - Import Total</v>
      </c>
      <c r="S14" s="110">
        <f t="shared" si="7"/>
        <v>0</v>
      </c>
      <c r="T14" s="107">
        <f t="shared" si="8"/>
        <v>1</v>
      </c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  <c r="AL14" s="95">
        <v>44469</v>
      </c>
    </row>
    <row r="15" spans="2:38" s="91" customFormat="1" x14ac:dyDescent="0.25">
      <c r="B15" s="90"/>
      <c r="C15" s="95">
        <v>44205</v>
      </c>
      <c r="D15" s="184">
        <v>44210</v>
      </c>
      <c r="E15" s="179">
        <v>51</v>
      </c>
      <c r="F15" s="179">
        <v>206</v>
      </c>
      <c r="G15" s="179" t="s">
        <v>78</v>
      </c>
      <c r="H15" s="182" t="s">
        <v>573</v>
      </c>
      <c r="I15" s="183">
        <v>41000001</v>
      </c>
      <c r="J15" s="179" t="s">
        <v>79</v>
      </c>
      <c r="K15" s="180">
        <v>16.940000000000001</v>
      </c>
      <c r="L15" s="104">
        <f t="shared" si="0"/>
        <v>1</v>
      </c>
      <c r="M15" s="105" t="str">
        <f t="shared" si="1"/>
        <v>T1</v>
      </c>
      <c r="N15" s="93">
        <f t="shared" si="2"/>
        <v>5</v>
      </c>
      <c r="O15" s="106">
        <f t="shared" si="3"/>
        <v>84.7</v>
      </c>
      <c r="P15" s="93" t="str">
        <f t="shared" si="4"/>
        <v>Dins Periode Legal</v>
      </c>
      <c r="Q15" s="93" t="str">
        <f t="shared" si="5"/>
        <v>T1 - Dins Periode Legal</v>
      </c>
      <c r="R15" s="93" t="str">
        <f t="shared" si="6"/>
        <v>T1 - Import Total</v>
      </c>
      <c r="S15" s="110">
        <f t="shared" si="7"/>
        <v>4.7795763230059165E-4</v>
      </c>
      <c r="T15" s="107">
        <f t="shared" si="8"/>
        <v>1</v>
      </c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  <c r="AL15" s="95">
        <v>44469</v>
      </c>
    </row>
    <row r="16" spans="2:38" s="91" customFormat="1" x14ac:dyDescent="0.25">
      <c r="B16" s="90"/>
      <c r="C16" s="95">
        <v>44197</v>
      </c>
      <c r="D16" s="184">
        <v>44210</v>
      </c>
      <c r="E16" s="179">
        <v>52</v>
      </c>
      <c r="F16" s="179">
        <v>208</v>
      </c>
      <c r="G16" s="179" t="s">
        <v>169</v>
      </c>
      <c r="H16" s="182" t="s">
        <v>574</v>
      </c>
      <c r="I16" s="183">
        <v>41008640</v>
      </c>
      <c r="J16" s="179" t="s">
        <v>170</v>
      </c>
      <c r="K16" s="180">
        <v>386.72</v>
      </c>
      <c r="L16" s="104">
        <f t="shared" si="0"/>
        <v>1</v>
      </c>
      <c r="M16" s="105" t="str">
        <f t="shared" si="1"/>
        <v>T1</v>
      </c>
      <c r="N16" s="93">
        <f t="shared" si="2"/>
        <v>13</v>
      </c>
      <c r="O16" s="106">
        <f t="shared" si="3"/>
        <v>5027.3600000000006</v>
      </c>
      <c r="P16" s="93" t="str">
        <f t="shared" si="4"/>
        <v>Dins Periode Legal</v>
      </c>
      <c r="Q16" s="93" t="str">
        <f t="shared" si="5"/>
        <v>T1 - Dins Periode Legal</v>
      </c>
      <c r="R16" s="93" t="str">
        <f t="shared" si="6"/>
        <v>T1 - Import Total</v>
      </c>
      <c r="S16" s="110">
        <f t="shared" si="7"/>
        <v>2.8369127300149968E-2</v>
      </c>
      <c r="T16" s="107">
        <f t="shared" si="8"/>
        <v>1</v>
      </c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  <c r="AL16" s="95">
        <v>44469</v>
      </c>
    </row>
    <row r="17" spans="2:38" s="91" customFormat="1" x14ac:dyDescent="0.25">
      <c r="B17" s="90"/>
      <c r="C17" s="95">
        <v>44180</v>
      </c>
      <c r="D17" s="184">
        <v>44210</v>
      </c>
      <c r="E17" s="179">
        <v>53</v>
      </c>
      <c r="F17" s="179">
        <v>210</v>
      </c>
      <c r="G17" s="179" t="s">
        <v>276</v>
      </c>
      <c r="H17" s="182" t="s">
        <v>575</v>
      </c>
      <c r="I17" s="183">
        <v>40000311</v>
      </c>
      <c r="J17" s="179" t="s">
        <v>278</v>
      </c>
      <c r="K17" s="180">
        <v>14483.7</v>
      </c>
      <c r="L17" s="104">
        <f t="shared" si="0"/>
        <v>1</v>
      </c>
      <c r="M17" s="105" t="str">
        <f t="shared" si="1"/>
        <v>T1</v>
      </c>
      <c r="N17" s="93">
        <f t="shared" si="2"/>
        <v>30</v>
      </c>
      <c r="O17" s="106">
        <f t="shared" si="3"/>
        <v>434511</v>
      </c>
      <c r="P17" s="93" t="str">
        <f t="shared" si="4"/>
        <v>Dins Periode Legal</v>
      </c>
      <c r="Q17" s="93" t="str">
        <f t="shared" si="5"/>
        <v>T1 - Dins Periode Legal</v>
      </c>
      <c r="R17" s="93" t="str">
        <f t="shared" si="6"/>
        <v>T1 - Import Total</v>
      </c>
      <c r="S17" s="110">
        <f t="shared" si="7"/>
        <v>2.4519226537020349</v>
      </c>
      <c r="T17" s="107">
        <f t="shared" si="8"/>
        <v>1</v>
      </c>
      <c r="X17" s="101" t="s">
        <v>539</v>
      </c>
      <c r="Y17" s="106">
        <f>SUMIF($R:$R,X14,$O:$O)</f>
        <v>0</v>
      </c>
      <c r="AJ17" s="91">
        <v>10</v>
      </c>
      <c r="AK17" s="91" t="s">
        <v>505</v>
      </c>
      <c r="AL17" s="95">
        <v>44561</v>
      </c>
    </row>
    <row r="18" spans="2:38" s="91" customFormat="1" x14ac:dyDescent="0.25">
      <c r="B18" s="90"/>
      <c r="C18" s="95">
        <v>44179</v>
      </c>
      <c r="D18" s="184">
        <v>44210</v>
      </c>
      <c r="E18" s="179"/>
      <c r="F18" s="179">
        <v>211</v>
      </c>
      <c r="G18" s="179" t="s">
        <v>576</v>
      </c>
      <c r="H18" s="182" t="s">
        <v>577</v>
      </c>
      <c r="I18" s="183">
        <v>40007508</v>
      </c>
      <c r="J18" s="179" t="s">
        <v>148</v>
      </c>
      <c r="K18" s="180">
        <v>659.52</v>
      </c>
      <c r="L18" s="104">
        <f t="shared" si="0"/>
        <v>1</v>
      </c>
      <c r="M18" s="105" t="str">
        <f t="shared" si="1"/>
        <v>T1</v>
      </c>
      <c r="N18" s="93">
        <f t="shared" si="2"/>
        <v>31</v>
      </c>
      <c r="O18" s="106">
        <f t="shared" si="3"/>
        <v>20445.12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0.11537073373437391</v>
      </c>
      <c r="T18" s="107">
        <f t="shared" si="8"/>
        <v>1</v>
      </c>
      <c r="AJ18" s="91">
        <v>11</v>
      </c>
      <c r="AK18" s="91" t="s">
        <v>505</v>
      </c>
      <c r="AL18" s="95">
        <v>44561</v>
      </c>
    </row>
    <row r="19" spans="2:38" s="91" customFormat="1" x14ac:dyDescent="0.25">
      <c r="B19" s="90"/>
      <c r="C19" s="95">
        <v>44183</v>
      </c>
      <c r="D19" s="184">
        <v>44210</v>
      </c>
      <c r="E19" s="179"/>
      <c r="F19" s="179">
        <v>212</v>
      </c>
      <c r="G19" s="179" t="s">
        <v>578</v>
      </c>
      <c r="H19" s="182" t="s">
        <v>579</v>
      </c>
      <c r="I19" s="183">
        <v>40000050</v>
      </c>
      <c r="J19" s="179" t="s">
        <v>580</v>
      </c>
      <c r="K19" s="180">
        <v>1151.0999999999999</v>
      </c>
      <c r="L19" s="104">
        <f t="shared" si="0"/>
        <v>1</v>
      </c>
      <c r="M19" s="105" t="str">
        <f t="shared" si="1"/>
        <v>T1</v>
      </c>
      <c r="N19" s="93">
        <f t="shared" si="2"/>
        <v>27</v>
      </c>
      <c r="O19" s="106">
        <f t="shared" si="3"/>
        <v>31079.699999999997</v>
      </c>
      <c r="P19" s="93" t="str">
        <f t="shared" si="4"/>
        <v>Dins Periode Legal</v>
      </c>
      <c r="Q19" s="93" t="str">
        <f t="shared" si="5"/>
        <v>T1 - Dins Periode Legal</v>
      </c>
      <c r="R19" s="93" t="str">
        <f t="shared" si="6"/>
        <v>T1 - Import Total</v>
      </c>
      <c r="S19" s="110">
        <f t="shared" si="7"/>
        <v>0.17538110772860324</v>
      </c>
      <c r="T19" s="107">
        <f t="shared" si="8"/>
        <v>1</v>
      </c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  <c r="AL19" s="95">
        <v>44561</v>
      </c>
    </row>
    <row r="20" spans="2:38" s="91" customFormat="1" x14ac:dyDescent="0.25">
      <c r="B20" s="90"/>
      <c r="C20" s="95">
        <v>44180</v>
      </c>
      <c r="D20" s="184">
        <v>44210</v>
      </c>
      <c r="E20" s="179"/>
      <c r="F20" s="179">
        <v>213</v>
      </c>
      <c r="G20" s="179" t="s">
        <v>53</v>
      </c>
      <c r="H20" s="182" t="s">
        <v>581</v>
      </c>
      <c r="I20" s="183">
        <v>41007450</v>
      </c>
      <c r="J20" s="179" t="s">
        <v>24</v>
      </c>
      <c r="K20" s="180">
        <v>42.23</v>
      </c>
      <c r="L20" s="104">
        <f t="shared" si="0"/>
        <v>1</v>
      </c>
      <c r="M20" s="105" t="str">
        <f t="shared" si="1"/>
        <v>T1</v>
      </c>
      <c r="N20" s="93">
        <f t="shared" si="2"/>
        <v>30</v>
      </c>
      <c r="O20" s="106">
        <f t="shared" si="3"/>
        <v>1266.8999999999999</v>
      </c>
      <c r="P20" s="93" t="str">
        <f t="shared" si="4"/>
        <v>Dins Periode Legal</v>
      </c>
      <c r="Q20" s="93" t="str">
        <f t="shared" si="5"/>
        <v>T1 - Dins Periode Legal</v>
      </c>
      <c r="R20" s="93" t="str">
        <f t="shared" si="6"/>
        <v>T1 - Import Total</v>
      </c>
      <c r="S20" s="110">
        <f t="shared" si="7"/>
        <v>7.149049874399285E-3</v>
      </c>
      <c r="T20" s="107">
        <f t="shared" si="8"/>
        <v>1</v>
      </c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8" s="91" customFormat="1" x14ac:dyDescent="0.25">
      <c r="B21" s="90"/>
      <c r="C21" s="95">
        <v>44175</v>
      </c>
      <c r="D21" s="184">
        <v>44210</v>
      </c>
      <c r="E21" s="179"/>
      <c r="F21" s="179">
        <v>214</v>
      </c>
      <c r="G21" s="179" t="s">
        <v>401</v>
      </c>
      <c r="H21" s="182" t="s">
        <v>582</v>
      </c>
      <c r="I21" s="183">
        <v>41007437</v>
      </c>
      <c r="J21" s="179" t="s">
        <v>403</v>
      </c>
      <c r="K21" s="180">
        <v>1442.96</v>
      </c>
      <c r="L21" s="104">
        <f t="shared" si="0"/>
        <v>1</v>
      </c>
      <c r="M21" s="105" t="str">
        <f t="shared" si="1"/>
        <v>T1</v>
      </c>
      <c r="N21" s="93">
        <f t="shared" si="2"/>
        <v>35</v>
      </c>
      <c r="O21" s="106">
        <f t="shared" si="3"/>
        <v>50503.6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0.28498915086961224</v>
      </c>
      <c r="T21" s="107">
        <f t="shared" si="8"/>
        <v>1</v>
      </c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8" s="91" customFormat="1" x14ac:dyDescent="0.25">
      <c r="B22" s="90"/>
      <c r="C22" s="95">
        <v>44179</v>
      </c>
      <c r="D22" s="184">
        <v>44210</v>
      </c>
      <c r="E22" s="179"/>
      <c r="F22" s="179">
        <v>215</v>
      </c>
      <c r="G22" s="179" t="s">
        <v>108</v>
      </c>
      <c r="H22" s="182" t="s">
        <v>583</v>
      </c>
      <c r="I22" s="183">
        <v>41002915</v>
      </c>
      <c r="J22" s="179" t="s">
        <v>109</v>
      </c>
      <c r="K22" s="180">
        <v>21.78</v>
      </c>
      <c r="L22" s="104">
        <f t="shared" si="0"/>
        <v>1</v>
      </c>
      <c r="M22" s="105" t="str">
        <f t="shared" si="1"/>
        <v>T1</v>
      </c>
      <c r="N22" s="93">
        <f t="shared" si="2"/>
        <v>31</v>
      </c>
      <c r="O22" s="106">
        <f t="shared" si="3"/>
        <v>675.18000000000006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3.8100051260532872E-3</v>
      </c>
      <c r="T22" s="107">
        <f t="shared" si="8"/>
        <v>1</v>
      </c>
      <c r="X22" s="101" t="s">
        <v>540</v>
      </c>
      <c r="Y22" s="106">
        <f>SUMIF($R:$R,X19,$O:$O)</f>
        <v>0</v>
      </c>
    </row>
    <row r="23" spans="2:38" s="91" customFormat="1" x14ac:dyDescent="0.25">
      <c r="B23" s="90"/>
      <c r="C23" s="95">
        <v>44179</v>
      </c>
      <c r="D23" s="184">
        <v>44210</v>
      </c>
      <c r="E23" s="179"/>
      <c r="F23" s="179">
        <v>216</v>
      </c>
      <c r="G23" s="179" t="s">
        <v>108</v>
      </c>
      <c r="H23" s="182" t="s">
        <v>584</v>
      </c>
      <c r="I23" s="183">
        <v>41002915</v>
      </c>
      <c r="J23" s="179" t="s">
        <v>109</v>
      </c>
      <c r="K23" s="180">
        <v>12.1</v>
      </c>
      <c r="L23" s="104">
        <f t="shared" si="0"/>
        <v>1</v>
      </c>
      <c r="M23" s="105" t="str">
        <f t="shared" si="1"/>
        <v>T1</v>
      </c>
      <c r="N23" s="93">
        <f t="shared" si="2"/>
        <v>31</v>
      </c>
      <c r="O23" s="106">
        <f t="shared" si="3"/>
        <v>375.09999999999997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2.1166695144740483E-3</v>
      </c>
      <c r="T23" s="107">
        <f t="shared" si="8"/>
        <v>1</v>
      </c>
    </row>
    <row r="24" spans="2:38" s="91" customFormat="1" x14ac:dyDescent="0.25">
      <c r="B24" s="90"/>
      <c r="C24" s="95">
        <v>44182</v>
      </c>
      <c r="D24" s="184">
        <v>44210</v>
      </c>
      <c r="E24" s="179"/>
      <c r="F24" s="179">
        <v>217</v>
      </c>
      <c r="G24" s="179" t="s">
        <v>108</v>
      </c>
      <c r="H24" s="182" t="s">
        <v>585</v>
      </c>
      <c r="I24" s="183">
        <v>41002915</v>
      </c>
      <c r="J24" s="179" t="s">
        <v>109</v>
      </c>
      <c r="K24" s="180">
        <v>476.11</v>
      </c>
      <c r="L24" s="104">
        <f t="shared" si="0"/>
        <v>1</v>
      </c>
      <c r="M24" s="105" t="str">
        <f t="shared" si="1"/>
        <v>T1</v>
      </c>
      <c r="N24" s="93">
        <f t="shared" si="2"/>
        <v>28</v>
      </c>
      <c r="O24" s="106">
        <f t="shared" si="3"/>
        <v>13331.08</v>
      </c>
      <c r="P24" s="93" t="str">
        <f t="shared" si="4"/>
        <v>Dins Periode Legal</v>
      </c>
      <c r="Q24" s="93" t="str">
        <f t="shared" si="5"/>
        <v>T1 - Dins Periode Legal</v>
      </c>
      <c r="R24" s="93" t="str">
        <f t="shared" si="6"/>
        <v>T1 - Import Total</v>
      </c>
      <c r="S24" s="110">
        <f t="shared" si="7"/>
        <v>7.5226581261036263E-2</v>
      </c>
      <c r="T24" s="107">
        <f t="shared" si="8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95">
        <v>44180</v>
      </c>
      <c r="D25" s="184">
        <v>44210</v>
      </c>
      <c r="E25" s="179"/>
      <c r="F25" s="179">
        <v>218</v>
      </c>
      <c r="G25" s="179" t="s">
        <v>111</v>
      </c>
      <c r="H25" s="182" t="s">
        <v>586</v>
      </c>
      <c r="I25" s="183">
        <v>41007250</v>
      </c>
      <c r="J25" s="179" t="s">
        <v>95</v>
      </c>
      <c r="K25" s="180">
        <v>244.58</v>
      </c>
      <c r="L25" s="104">
        <f t="shared" si="0"/>
        <v>1</v>
      </c>
      <c r="M25" s="105" t="str">
        <f t="shared" si="1"/>
        <v>T1</v>
      </c>
      <c r="N25" s="93">
        <f t="shared" si="2"/>
        <v>30</v>
      </c>
      <c r="O25" s="106">
        <f t="shared" si="3"/>
        <v>7337.4000000000005</v>
      </c>
      <c r="P25" s="93" t="str">
        <f t="shared" si="4"/>
        <v>Dins Periode Legal</v>
      </c>
      <c r="Q25" s="93" t="str">
        <f t="shared" si="5"/>
        <v>T1 - Dins Periode Legal</v>
      </c>
      <c r="R25" s="93" t="str">
        <f t="shared" si="6"/>
        <v>T1 - Import Total</v>
      </c>
      <c r="S25" s="110">
        <f t="shared" si="7"/>
        <v>4.1404561171692569E-2</v>
      </c>
      <c r="T25" s="107">
        <f t="shared" si="8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44180</v>
      </c>
      <c r="D26" s="184">
        <v>44210</v>
      </c>
      <c r="E26" s="179"/>
      <c r="F26" s="179">
        <v>219</v>
      </c>
      <c r="G26" s="179" t="s">
        <v>117</v>
      </c>
      <c r="H26" s="182" t="s">
        <v>587</v>
      </c>
      <c r="I26" s="183">
        <v>41000865</v>
      </c>
      <c r="J26" s="179" t="s">
        <v>118</v>
      </c>
      <c r="K26" s="180">
        <v>77.16</v>
      </c>
      <c r="L26" s="104">
        <f t="shared" si="0"/>
        <v>1</v>
      </c>
      <c r="M26" s="105" t="str">
        <f t="shared" si="1"/>
        <v>T1</v>
      </c>
      <c r="N26" s="93">
        <f t="shared" si="2"/>
        <v>30</v>
      </c>
      <c r="O26" s="106">
        <f t="shared" si="3"/>
        <v>2314.7999999999997</v>
      </c>
      <c r="P26" s="93" t="str">
        <f t="shared" si="4"/>
        <v>Dins Periode Legal</v>
      </c>
      <c r="Q26" s="93" t="str">
        <f t="shared" si="5"/>
        <v>T1 - Dins Periode Legal</v>
      </c>
      <c r="R26" s="93" t="str">
        <f t="shared" si="6"/>
        <v>T1 - Import Total</v>
      </c>
      <c r="S26" s="110">
        <f t="shared" si="7"/>
        <v>1.3062294300465281E-2</v>
      </c>
      <c r="T26" s="107">
        <f t="shared" si="8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95">
        <v>44180</v>
      </c>
      <c r="D27" s="184">
        <v>44210</v>
      </c>
      <c r="E27" s="179"/>
      <c r="F27" s="179">
        <v>220</v>
      </c>
      <c r="G27" s="179" t="s">
        <v>72</v>
      </c>
      <c r="H27" s="182" t="s">
        <v>588</v>
      </c>
      <c r="I27" s="183">
        <v>41002557</v>
      </c>
      <c r="J27" s="179" t="s">
        <v>32</v>
      </c>
      <c r="K27" s="180">
        <v>33.07</v>
      </c>
      <c r="L27" s="104">
        <f t="shared" si="0"/>
        <v>1</v>
      </c>
      <c r="M27" s="105" t="str">
        <f t="shared" si="1"/>
        <v>T1</v>
      </c>
      <c r="N27" s="93">
        <f t="shared" si="2"/>
        <v>30</v>
      </c>
      <c r="O27" s="106">
        <f t="shared" si="3"/>
        <v>992.1</v>
      </c>
      <c r="P27" s="93" t="str">
        <f t="shared" si="4"/>
        <v>Dins Periode Legal</v>
      </c>
      <c r="Q27" s="93" t="str">
        <f t="shared" si="5"/>
        <v>T1 - Dins Periode Legal</v>
      </c>
      <c r="R27" s="93" t="str">
        <f t="shared" si="6"/>
        <v>T1 - Import Total</v>
      </c>
      <c r="S27" s="110">
        <f t="shared" si="7"/>
        <v>5.598367969367378E-3</v>
      </c>
      <c r="T27" s="107">
        <f t="shared" si="8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44188</v>
      </c>
      <c r="D28" s="184">
        <v>44210</v>
      </c>
      <c r="E28" s="179"/>
      <c r="F28" s="179">
        <v>221</v>
      </c>
      <c r="G28" s="179" t="s">
        <v>68</v>
      </c>
      <c r="H28" s="182" t="s">
        <v>589</v>
      </c>
      <c r="I28" s="183">
        <v>41005150</v>
      </c>
      <c r="J28" s="179" t="s">
        <v>28</v>
      </c>
      <c r="K28" s="180">
        <v>963.01</v>
      </c>
      <c r="L28" s="104">
        <f t="shared" si="0"/>
        <v>1</v>
      </c>
      <c r="M28" s="105" t="str">
        <f t="shared" si="1"/>
        <v>T1</v>
      </c>
      <c r="N28" s="93">
        <f t="shared" si="2"/>
        <v>22</v>
      </c>
      <c r="O28" s="106">
        <f t="shared" si="3"/>
        <v>21186.22</v>
      </c>
      <c r="P28" s="93" t="str">
        <f t="shared" si="4"/>
        <v>Dins Periode Legal</v>
      </c>
      <c r="Q28" s="93" t="str">
        <f t="shared" si="5"/>
        <v>T1 - Dins Periode Legal</v>
      </c>
      <c r="R28" s="93" t="str">
        <f t="shared" si="6"/>
        <v>T1 - Import Total</v>
      </c>
      <c r="S28" s="110">
        <f t="shared" si="7"/>
        <v>0.11955272194332278</v>
      </c>
      <c r="T28" s="107">
        <f t="shared" si="8"/>
        <v>1</v>
      </c>
    </row>
    <row r="29" spans="2:38" s="91" customFormat="1" x14ac:dyDescent="0.25">
      <c r="B29" s="90"/>
      <c r="C29" s="95">
        <v>44211</v>
      </c>
      <c r="D29" s="184">
        <v>44211</v>
      </c>
      <c r="E29" s="179">
        <v>56</v>
      </c>
      <c r="F29" s="179">
        <v>228</v>
      </c>
      <c r="G29" s="179" t="s">
        <v>559</v>
      </c>
      <c r="H29" s="182" t="s">
        <v>590</v>
      </c>
      <c r="I29" s="183">
        <v>41005253</v>
      </c>
      <c r="J29" s="179" t="s">
        <v>561</v>
      </c>
      <c r="K29" s="180">
        <v>2.31</v>
      </c>
      <c r="L29" s="104">
        <f t="shared" si="0"/>
        <v>1</v>
      </c>
      <c r="M29" s="105" t="str">
        <f t="shared" si="1"/>
        <v>T1</v>
      </c>
      <c r="N29" s="93">
        <f t="shared" si="2"/>
        <v>0</v>
      </c>
      <c r="O29" s="106">
        <f t="shared" si="3"/>
        <v>0</v>
      </c>
      <c r="P29" s="93" t="str">
        <f t="shared" si="4"/>
        <v>Dins Periode Legal</v>
      </c>
      <c r="Q29" s="93" t="str">
        <f t="shared" si="5"/>
        <v>T1 - Dins Periode Legal</v>
      </c>
      <c r="R29" s="93" t="str">
        <f t="shared" si="6"/>
        <v>T1 - Import Total</v>
      </c>
      <c r="S29" s="110">
        <f t="shared" si="7"/>
        <v>0</v>
      </c>
      <c r="T29" s="107">
        <f t="shared" si="8"/>
        <v>1</v>
      </c>
    </row>
    <row r="30" spans="2:38" s="91" customFormat="1" x14ac:dyDescent="0.25">
      <c r="B30" s="90"/>
      <c r="C30" s="95">
        <v>44208</v>
      </c>
      <c r="D30" s="184">
        <v>44216</v>
      </c>
      <c r="E30" s="179">
        <v>73</v>
      </c>
      <c r="F30" s="179">
        <v>284</v>
      </c>
      <c r="G30" s="179" t="s">
        <v>591</v>
      </c>
      <c r="H30" s="182" t="s">
        <v>592</v>
      </c>
      <c r="I30" s="183">
        <v>41006450</v>
      </c>
      <c r="J30" s="179" t="s">
        <v>593</v>
      </c>
      <c r="K30" s="180">
        <v>84.15</v>
      </c>
      <c r="L30" s="104">
        <f t="shared" si="0"/>
        <v>1</v>
      </c>
      <c r="M30" s="105" t="str">
        <f t="shared" si="1"/>
        <v>T1</v>
      </c>
      <c r="N30" s="93">
        <f t="shared" si="2"/>
        <v>8</v>
      </c>
      <c r="O30" s="106">
        <f t="shared" si="3"/>
        <v>673.2</v>
      </c>
      <c r="P30" s="93" t="str">
        <f t="shared" si="4"/>
        <v>Dins Periode Legal</v>
      </c>
      <c r="Q30" s="93" t="str">
        <f t="shared" si="5"/>
        <v>T1 - Dins Periode Legal</v>
      </c>
      <c r="R30" s="93" t="str">
        <f t="shared" si="6"/>
        <v>T1 - Import Total</v>
      </c>
      <c r="S30" s="110">
        <f t="shared" si="7"/>
        <v>3.7988320904930139E-3</v>
      </c>
      <c r="T30" s="107">
        <f t="shared" si="8"/>
        <v>1</v>
      </c>
    </row>
    <row r="31" spans="2:38" s="91" customFormat="1" x14ac:dyDescent="0.25">
      <c r="B31" s="90"/>
      <c r="C31" s="188">
        <v>44208</v>
      </c>
      <c r="D31" s="184">
        <v>44216</v>
      </c>
      <c r="E31" s="179"/>
      <c r="F31" s="179">
        <v>285</v>
      </c>
      <c r="G31" s="179" t="s">
        <v>591</v>
      </c>
      <c r="H31" s="182" t="s">
        <v>594</v>
      </c>
      <c r="I31" s="183">
        <v>41006450</v>
      </c>
      <c r="J31" s="179" t="s">
        <v>593</v>
      </c>
      <c r="K31" s="180">
        <v>84.15</v>
      </c>
      <c r="L31" s="104">
        <f t="shared" si="0"/>
        <v>1</v>
      </c>
      <c r="M31" s="105" t="str">
        <f t="shared" si="1"/>
        <v>T1</v>
      </c>
      <c r="N31" s="93">
        <f t="shared" si="2"/>
        <v>8</v>
      </c>
      <c r="O31" s="106">
        <f t="shared" si="3"/>
        <v>673.2</v>
      </c>
      <c r="P31" s="93" t="str">
        <f t="shared" si="4"/>
        <v>Dins Periode Legal</v>
      </c>
      <c r="Q31" s="93" t="str">
        <f t="shared" si="5"/>
        <v>T1 - Dins Periode Legal</v>
      </c>
      <c r="R31" s="93" t="str">
        <f t="shared" si="6"/>
        <v>T1 - Import Total</v>
      </c>
      <c r="S31" s="110">
        <f t="shared" si="7"/>
        <v>3.7988320904930139E-3</v>
      </c>
      <c r="T31" s="107">
        <f t="shared" si="8"/>
        <v>1</v>
      </c>
    </row>
    <row r="32" spans="2:38" s="91" customFormat="1" x14ac:dyDescent="0.25">
      <c r="B32" s="90"/>
      <c r="C32" s="184">
        <v>44217</v>
      </c>
      <c r="D32" s="184">
        <v>44217</v>
      </c>
      <c r="E32" s="179">
        <v>78</v>
      </c>
      <c r="F32" s="179">
        <v>298</v>
      </c>
      <c r="G32" s="179" t="s">
        <v>595</v>
      </c>
      <c r="H32" s="182" t="s">
        <v>596</v>
      </c>
      <c r="I32" s="183">
        <v>41002440</v>
      </c>
      <c r="J32" s="179" t="s">
        <v>597</v>
      </c>
      <c r="K32" s="180">
        <v>39.99</v>
      </c>
      <c r="L32" s="104">
        <f t="shared" si="0"/>
        <v>1</v>
      </c>
      <c r="M32" s="105" t="str">
        <f t="shared" si="1"/>
        <v>T1</v>
      </c>
      <c r="N32" s="93">
        <f t="shared" si="2"/>
        <v>0</v>
      </c>
      <c r="O32" s="106">
        <f t="shared" si="3"/>
        <v>0</v>
      </c>
      <c r="P32" s="93" t="str">
        <f t="shared" si="4"/>
        <v>Dins Periode Legal</v>
      </c>
      <c r="Q32" s="93" t="str">
        <f t="shared" si="5"/>
        <v>T1 - Dins Periode Legal</v>
      </c>
      <c r="R32" s="93" t="str">
        <f t="shared" si="6"/>
        <v>T1 - Import Total</v>
      </c>
      <c r="S32" s="110">
        <f t="shared" si="7"/>
        <v>0</v>
      </c>
      <c r="T32" s="107">
        <f t="shared" si="8"/>
        <v>1</v>
      </c>
    </row>
    <row r="33" spans="2:20" s="91" customFormat="1" x14ac:dyDescent="0.25">
      <c r="B33" s="90"/>
      <c r="C33" s="184">
        <v>44218</v>
      </c>
      <c r="D33" s="184">
        <v>44218</v>
      </c>
      <c r="E33" s="179">
        <v>89</v>
      </c>
      <c r="F33" s="179">
        <v>327</v>
      </c>
      <c r="G33" s="179" t="s">
        <v>591</v>
      </c>
      <c r="H33" s="182" t="s">
        <v>598</v>
      </c>
      <c r="I33" s="183">
        <v>41006450</v>
      </c>
      <c r="J33" s="179" t="s">
        <v>593</v>
      </c>
      <c r="K33" s="180">
        <v>54.94</v>
      </c>
      <c r="L33" s="104">
        <f t="shared" si="0"/>
        <v>1</v>
      </c>
      <c r="M33" s="105" t="str">
        <f t="shared" si="1"/>
        <v>T1</v>
      </c>
      <c r="N33" s="93">
        <f t="shared" si="2"/>
        <v>0</v>
      </c>
      <c r="O33" s="106">
        <f t="shared" si="3"/>
        <v>0</v>
      </c>
      <c r="P33" s="93" t="str">
        <f t="shared" si="4"/>
        <v>Dins Periode Legal</v>
      </c>
      <c r="Q33" s="93" t="str">
        <f t="shared" si="5"/>
        <v>T1 - Dins Periode Legal</v>
      </c>
      <c r="R33" s="93" t="str">
        <f t="shared" si="6"/>
        <v>T1 - Import Total</v>
      </c>
      <c r="S33" s="110">
        <f t="shared" si="7"/>
        <v>0</v>
      </c>
      <c r="T33" s="107">
        <f t="shared" si="8"/>
        <v>1</v>
      </c>
    </row>
    <row r="34" spans="2:20" s="91" customFormat="1" x14ac:dyDescent="0.25">
      <c r="B34" s="90"/>
      <c r="C34" s="95">
        <v>44222</v>
      </c>
      <c r="D34" s="184">
        <v>44222</v>
      </c>
      <c r="E34" s="179">
        <v>94</v>
      </c>
      <c r="F34" s="179">
        <v>341</v>
      </c>
      <c r="G34" s="179" t="s">
        <v>599</v>
      </c>
      <c r="H34" s="182" t="s">
        <v>600</v>
      </c>
      <c r="I34" s="183">
        <v>41037317</v>
      </c>
      <c r="J34" s="179" t="s">
        <v>601</v>
      </c>
      <c r="K34" s="180">
        <v>724.86</v>
      </c>
      <c r="L34" s="104">
        <f t="shared" si="0"/>
        <v>1</v>
      </c>
      <c r="M34" s="105" t="str">
        <f t="shared" si="1"/>
        <v>T1</v>
      </c>
      <c r="N34" s="93">
        <f t="shared" si="2"/>
        <v>0</v>
      </c>
      <c r="O34" s="106">
        <f t="shared" si="3"/>
        <v>0</v>
      </c>
      <c r="P34" s="93" t="str">
        <f t="shared" si="4"/>
        <v>Dins Periode Legal</v>
      </c>
      <c r="Q34" s="93" t="str">
        <f t="shared" si="5"/>
        <v>T1 - Dins Periode Legal</v>
      </c>
      <c r="R34" s="93" t="str">
        <f t="shared" si="6"/>
        <v>T1 - Import Total</v>
      </c>
      <c r="S34" s="110">
        <f t="shared" si="7"/>
        <v>0</v>
      </c>
      <c r="T34" s="107">
        <f t="shared" si="8"/>
        <v>1</v>
      </c>
    </row>
    <row r="35" spans="2:20" s="91" customFormat="1" x14ac:dyDescent="0.25">
      <c r="B35" s="90"/>
      <c r="C35" s="95">
        <v>44223</v>
      </c>
      <c r="D35" s="184">
        <v>44223</v>
      </c>
      <c r="E35" s="179">
        <v>102</v>
      </c>
      <c r="F35" s="179">
        <v>380</v>
      </c>
      <c r="G35" s="179" t="s">
        <v>602</v>
      </c>
      <c r="H35" s="182" t="s">
        <v>603</v>
      </c>
      <c r="I35" s="183">
        <v>41001556</v>
      </c>
      <c r="J35" s="179" t="s">
        <v>604</v>
      </c>
      <c r="K35" s="180">
        <v>62.77</v>
      </c>
      <c r="L35" s="104">
        <f t="shared" si="0"/>
        <v>1</v>
      </c>
      <c r="M35" s="105" t="str">
        <f t="shared" si="1"/>
        <v>T1</v>
      </c>
      <c r="N35" s="93">
        <f t="shared" si="2"/>
        <v>0</v>
      </c>
      <c r="O35" s="106">
        <f t="shared" si="3"/>
        <v>0</v>
      </c>
      <c r="P35" s="93" t="str">
        <f t="shared" si="4"/>
        <v>Dins Periode Legal</v>
      </c>
      <c r="Q35" s="93" t="str">
        <f t="shared" si="5"/>
        <v>T1 - Dins Periode Legal</v>
      </c>
      <c r="R35" s="93" t="str">
        <f t="shared" si="6"/>
        <v>T1 - Import Total</v>
      </c>
      <c r="S35" s="110">
        <f t="shared" si="7"/>
        <v>0</v>
      </c>
      <c r="T35" s="107">
        <f t="shared" si="8"/>
        <v>1</v>
      </c>
    </row>
    <row r="36" spans="2:20" s="91" customFormat="1" x14ac:dyDescent="0.25">
      <c r="B36" s="90"/>
      <c r="C36" s="188">
        <v>44223</v>
      </c>
      <c r="D36" s="184">
        <v>44223</v>
      </c>
      <c r="E36" s="179"/>
      <c r="F36" s="179">
        <v>381</v>
      </c>
      <c r="G36" s="179" t="s">
        <v>602</v>
      </c>
      <c r="H36" s="182" t="s">
        <v>605</v>
      </c>
      <c r="I36" s="183">
        <v>41001556</v>
      </c>
      <c r="J36" s="179" t="s">
        <v>604</v>
      </c>
      <c r="K36" s="180">
        <v>184.87</v>
      </c>
      <c r="L36" s="104">
        <f t="shared" si="0"/>
        <v>1</v>
      </c>
      <c r="M36" s="105" t="str">
        <f t="shared" si="1"/>
        <v>T1</v>
      </c>
      <c r="N36" s="93">
        <f t="shared" si="2"/>
        <v>0</v>
      </c>
      <c r="O36" s="106">
        <f t="shared" si="3"/>
        <v>0</v>
      </c>
      <c r="P36" s="93" t="str">
        <f t="shared" si="4"/>
        <v>Dins Periode Legal</v>
      </c>
      <c r="Q36" s="93" t="str">
        <f t="shared" si="5"/>
        <v>T1 - Dins Periode Legal</v>
      </c>
      <c r="R36" s="93" t="str">
        <f t="shared" si="6"/>
        <v>T1 - Import Total</v>
      </c>
      <c r="S36" s="110">
        <f t="shared" si="7"/>
        <v>0</v>
      </c>
      <c r="T36" s="107">
        <f t="shared" si="8"/>
        <v>1</v>
      </c>
    </row>
    <row r="37" spans="2:20" s="91" customFormat="1" x14ac:dyDescent="0.25">
      <c r="B37" s="90"/>
      <c r="C37" s="188">
        <v>44223</v>
      </c>
      <c r="D37" s="184">
        <v>44223</v>
      </c>
      <c r="E37" s="179"/>
      <c r="F37" s="179">
        <v>382</v>
      </c>
      <c r="G37" s="179" t="s">
        <v>602</v>
      </c>
      <c r="H37" s="182" t="s">
        <v>606</v>
      </c>
      <c r="I37" s="183">
        <v>41001556</v>
      </c>
      <c r="J37" s="179" t="s">
        <v>604</v>
      </c>
      <c r="K37" s="180">
        <v>184.87</v>
      </c>
      <c r="L37" s="104">
        <f t="shared" si="0"/>
        <v>1</v>
      </c>
      <c r="M37" s="105" t="str">
        <f t="shared" si="1"/>
        <v>T1</v>
      </c>
      <c r="N37" s="93">
        <f t="shared" si="2"/>
        <v>0</v>
      </c>
      <c r="O37" s="106">
        <f t="shared" si="3"/>
        <v>0</v>
      </c>
      <c r="P37" s="93" t="str">
        <f t="shared" si="4"/>
        <v>Dins Periode Legal</v>
      </c>
      <c r="Q37" s="93" t="str">
        <f t="shared" si="5"/>
        <v>T1 - Dins Periode Legal</v>
      </c>
      <c r="R37" s="93" t="str">
        <f t="shared" si="6"/>
        <v>T1 - Import Total</v>
      </c>
      <c r="S37" s="110">
        <f t="shared" si="7"/>
        <v>0</v>
      </c>
      <c r="T37" s="107">
        <f t="shared" si="8"/>
        <v>1</v>
      </c>
    </row>
    <row r="38" spans="2:20" s="91" customFormat="1" x14ac:dyDescent="0.25">
      <c r="B38" s="90"/>
      <c r="C38" s="188">
        <v>44223</v>
      </c>
      <c r="D38" s="184">
        <v>44223</v>
      </c>
      <c r="E38" s="179"/>
      <c r="F38" s="179">
        <v>383</v>
      </c>
      <c r="G38" s="179" t="s">
        <v>602</v>
      </c>
      <c r="H38" s="182" t="s">
        <v>607</v>
      </c>
      <c r="I38" s="183">
        <v>41001556</v>
      </c>
      <c r="J38" s="179" t="s">
        <v>604</v>
      </c>
      <c r="K38" s="180">
        <v>184.87</v>
      </c>
      <c r="L38" s="104">
        <f t="shared" si="0"/>
        <v>1</v>
      </c>
      <c r="M38" s="105" t="str">
        <f t="shared" si="1"/>
        <v>T1</v>
      </c>
      <c r="N38" s="93">
        <f t="shared" si="2"/>
        <v>0</v>
      </c>
      <c r="O38" s="106">
        <f t="shared" si="3"/>
        <v>0</v>
      </c>
      <c r="P38" s="93" t="str">
        <f t="shared" si="4"/>
        <v>Dins Periode Legal</v>
      </c>
      <c r="Q38" s="93" t="str">
        <f t="shared" si="5"/>
        <v>T1 - Dins Periode Legal</v>
      </c>
      <c r="R38" s="93" t="str">
        <f t="shared" si="6"/>
        <v>T1 - Import Total</v>
      </c>
      <c r="S38" s="110">
        <f t="shared" si="7"/>
        <v>0</v>
      </c>
      <c r="T38" s="107">
        <f t="shared" si="8"/>
        <v>1</v>
      </c>
    </row>
    <row r="39" spans="2:20" s="91" customFormat="1" x14ac:dyDescent="0.25">
      <c r="B39" s="90"/>
      <c r="C39" s="188">
        <v>44223</v>
      </c>
      <c r="D39" s="184">
        <v>44223</v>
      </c>
      <c r="E39" s="179"/>
      <c r="F39" s="179">
        <v>384</v>
      </c>
      <c r="G39" s="179" t="s">
        <v>602</v>
      </c>
      <c r="H39" s="182" t="s">
        <v>608</v>
      </c>
      <c r="I39" s="183">
        <v>41001556</v>
      </c>
      <c r="J39" s="179" t="s">
        <v>604</v>
      </c>
      <c r="K39" s="180">
        <v>184.87</v>
      </c>
      <c r="L39" s="104">
        <f t="shared" si="0"/>
        <v>1</v>
      </c>
      <c r="M39" s="105" t="str">
        <f t="shared" si="1"/>
        <v>T1</v>
      </c>
      <c r="N39" s="93">
        <f t="shared" si="2"/>
        <v>0</v>
      </c>
      <c r="O39" s="106">
        <f t="shared" si="3"/>
        <v>0</v>
      </c>
      <c r="P39" s="93" t="str">
        <f t="shared" si="4"/>
        <v>Dins Periode Legal</v>
      </c>
      <c r="Q39" s="93" t="str">
        <f t="shared" si="5"/>
        <v>T1 - Dins Periode Legal</v>
      </c>
      <c r="R39" s="93" t="str">
        <f t="shared" si="6"/>
        <v>T1 - Import Total</v>
      </c>
      <c r="S39" s="110">
        <f t="shared" si="7"/>
        <v>0</v>
      </c>
      <c r="T39" s="107">
        <f t="shared" si="8"/>
        <v>1</v>
      </c>
    </row>
    <row r="40" spans="2:20" s="91" customFormat="1" x14ac:dyDescent="0.25">
      <c r="B40" s="90"/>
      <c r="C40" s="95">
        <v>44228</v>
      </c>
      <c r="D40" s="184">
        <v>44228</v>
      </c>
      <c r="E40" s="179">
        <v>309</v>
      </c>
      <c r="F40" s="179">
        <v>858</v>
      </c>
      <c r="G40" s="179" t="s">
        <v>610</v>
      </c>
      <c r="H40" s="182" t="s">
        <v>611</v>
      </c>
      <c r="I40" s="183">
        <v>40005225</v>
      </c>
      <c r="J40" s="179" t="s">
        <v>612</v>
      </c>
      <c r="K40" s="180">
        <v>48.27</v>
      </c>
      <c r="L40" s="104">
        <f t="shared" si="0"/>
        <v>2</v>
      </c>
      <c r="M40" s="105" t="str">
        <f t="shared" si="1"/>
        <v>T1</v>
      </c>
      <c r="N40" s="93">
        <f t="shared" si="2"/>
        <v>0</v>
      </c>
      <c r="O40" s="106">
        <f t="shared" si="3"/>
        <v>0</v>
      </c>
      <c r="P40" s="93" t="str">
        <f t="shared" si="4"/>
        <v>Dins Periode Legal</v>
      </c>
      <c r="Q40" s="93" t="str">
        <f t="shared" si="5"/>
        <v>T1 - Dins Periode Legal</v>
      </c>
      <c r="R40" s="93" t="str">
        <f t="shared" si="6"/>
        <v>T1 - Import Total</v>
      </c>
      <c r="S40" s="110">
        <f t="shared" si="7"/>
        <v>0</v>
      </c>
      <c r="T40" s="107">
        <f t="shared" si="8"/>
        <v>1</v>
      </c>
    </row>
    <row r="41" spans="2:20" s="91" customFormat="1" x14ac:dyDescent="0.25">
      <c r="B41" s="90"/>
      <c r="C41" s="95">
        <v>44228</v>
      </c>
      <c r="D41" s="184">
        <v>44229</v>
      </c>
      <c r="E41" s="179">
        <v>331</v>
      </c>
      <c r="F41" s="179">
        <v>924</v>
      </c>
      <c r="G41" s="179" t="s">
        <v>48</v>
      </c>
      <c r="H41" s="182" t="s">
        <v>613</v>
      </c>
      <c r="I41" s="183">
        <v>41000166</v>
      </c>
      <c r="J41" s="179" t="s">
        <v>31</v>
      </c>
      <c r="K41" s="180">
        <v>344.03</v>
      </c>
      <c r="L41" s="104">
        <f t="shared" si="0"/>
        <v>2</v>
      </c>
      <c r="M41" s="105" t="str">
        <f t="shared" si="1"/>
        <v>T1</v>
      </c>
      <c r="N41" s="93">
        <f t="shared" si="2"/>
        <v>1</v>
      </c>
      <c r="O41" s="106">
        <f t="shared" si="3"/>
        <v>344.03</v>
      </c>
      <c r="P41" s="93" t="str">
        <f t="shared" si="4"/>
        <v>Dins Periode Legal</v>
      </c>
      <c r="Q41" s="93" t="str">
        <f t="shared" si="5"/>
        <v>T1 - Dins Periode Legal</v>
      </c>
      <c r="R41" s="93" t="str">
        <f t="shared" si="6"/>
        <v>T1 - Import Total</v>
      </c>
      <c r="S41" s="110">
        <f t="shared" si="7"/>
        <v>1.9413431433337959E-3</v>
      </c>
      <c r="T41" s="107">
        <f t="shared" si="8"/>
        <v>1</v>
      </c>
    </row>
    <row r="42" spans="2:20" s="91" customFormat="1" x14ac:dyDescent="0.25">
      <c r="B42" s="90"/>
      <c r="C42" s="95">
        <v>44232</v>
      </c>
      <c r="D42" s="184">
        <v>44232</v>
      </c>
      <c r="E42" s="179">
        <v>338</v>
      </c>
      <c r="F42" s="179">
        <v>942</v>
      </c>
      <c r="G42" s="179" t="s">
        <v>51</v>
      </c>
      <c r="H42" s="182" t="s">
        <v>614</v>
      </c>
      <c r="I42" s="183">
        <v>41002593</v>
      </c>
      <c r="J42" s="179" t="s">
        <v>558</v>
      </c>
      <c r="K42" s="180">
        <v>357.98</v>
      </c>
      <c r="L42" s="104">
        <f t="shared" si="0"/>
        <v>2</v>
      </c>
      <c r="M42" s="105" t="str">
        <f t="shared" si="1"/>
        <v>T1</v>
      </c>
      <c r="N42" s="93">
        <f t="shared" si="2"/>
        <v>0</v>
      </c>
      <c r="O42" s="106">
        <f t="shared" si="3"/>
        <v>0</v>
      </c>
      <c r="P42" s="93" t="str">
        <f t="shared" si="4"/>
        <v>Dins Periode Legal</v>
      </c>
      <c r="Q42" s="93" t="str">
        <f t="shared" si="5"/>
        <v>T1 - Dins Periode Legal</v>
      </c>
      <c r="R42" s="93" t="str">
        <f t="shared" si="6"/>
        <v>T1 - Import Total</v>
      </c>
      <c r="S42" s="110">
        <f t="shared" si="7"/>
        <v>0</v>
      </c>
      <c r="T42" s="107">
        <f t="shared" si="8"/>
        <v>1</v>
      </c>
    </row>
    <row r="43" spans="2:20" s="91" customFormat="1" x14ac:dyDescent="0.25">
      <c r="B43" s="90"/>
      <c r="C43" s="95">
        <v>44188</v>
      </c>
      <c r="D43" s="184">
        <v>44232</v>
      </c>
      <c r="E43" s="179">
        <v>339</v>
      </c>
      <c r="F43" s="179">
        <v>944</v>
      </c>
      <c r="G43" s="179" t="s">
        <v>108</v>
      </c>
      <c r="H43" s="182" t="s">
        <v>615</v>
      </c>
      <c r="I43" s="183">
        <v>41002915</v>
      </c>
      <c r="J43" s="179" t="s">
        <v>109</v>
      </c>
      <c r="K43" s="180">
        <v>169.16</v>
      </c>
      <c r="L43" s="104">
        <f t="shared" si="0"/>
        <v>2</v>
      </c>
      <c r="M43" s="105" t="str">
        <f t="shared" si="1"/>
        <v>T1</v>
      </c>
      <c r="N43" s="93">
        <f t="shared" si="2"/>
        <v>44</v>
      </c>
      <c r="O43" s="106">
        <f t="shared" si="3"/>
        <v>7443.04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4.2000682119463929E-2</v>
      </c>
      <c r="T43" s="107">
        <f t="shared" si="8"/>
        <v>1</v>
      </c>
    </row>
    <row r="44" spans="2:20" s="91" customFormat="1" x14ac:dyDescent="0.25">
      <c r="B44" s="90"/>
      <c r="C44" s="95">
        <v>44196</v>
      </c>
      <c r="D44" s="184">
        <v>44232</v>
      </c>
      <c r="E44" s="179"/>
      <c r="F44" s="179">
        <v>945</v>
      </c>
      <c r="G44" s="179" t="s">
        <v>108</v>
      </c>
      <c r="H44" s="182" t="s">
        <v>616</v>
      </c>
      <c r="I44" s="183">
        <v>41002915</v>
      </c>
      <c r="J44" s="179" t="s">
        <v>109</v>
      </c>
      <c r="K44" s="180">
        <v>321.95999999999998</v>
      </c>
      <c r="L44" s="104">
        <f t="shared" si="0"/>
        <v>2</v>
      </c>
      <c r="M44" s="105" t="str">
        <f t="shared" si="1"/>
        <v>T1</v>
      </c>
      <c r="N44" s="93">
        <f t="shared" si="2"/>
        <v>36</v>
      </c>
      <c r="O44" s="106">
        <f t="shared" si="3"/>
        <v>11590.56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6.5404918708830515E-2</v>
      </c>
      <c r="T44" s="107">
        <f t="shared" si="8"/>
        <v>1</v>
      </c>
    </row>
    <row r="45" spans="2:20" s="91" customFormat="1" x14ac:dyDescent="0.25">
      <c r="B45" s="90"/>
      <c r="C45" s="95">
        <v>44195</v>
      </c>
      <c r="D45" s="184">
        <v>44232</v>
      </c>
      <c r="E45" s="179"/>
      <c r="F45" s="179">
        <v>946</v>
      </c>
      <c r="G45" s="179" t="s">
        <v>117</v>
      </c>
      <c r="H45" s="182" t="s">
        <v>617</v>
      </c>
      <c r="I45" s="183">
        <v>41000865</v>
      </c>
      <c r="J45" s="179" t="s">
        <v>118</v>
      </c>
      <c r="K45" s="180">
        <v>270.19</v>
      </c>
      <c r="L45" s="104">
        <f t="shared" si="0"/>
        <v>2</v>
      </c>
      <c r="M45" s="105" t="str">
        <f t="shared" si="1"/>
        <v>T1</v>
      </c>
      <c r="N45" s="93">
        <f t="shared" si="2"/>
        <v>37</v>
      </c>
      <c r="O45" s="106">
        <f t="shared" si="3"/>
        <v>9997.0300000000007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5.6412712973293783E-2</v>
      </c>
      <c r="T45" s="107">
        <f t="shared" si="8"/>
        <v>1</v>
      </c>
    </row>
    <row r="46" spans="2:20" s="91" customFormat="1" x14ac:dyDescent="0.25">
      <c r="B46" s="90"/>
      <c r="C46" s="95">
        <v>44196</v>
      </c>
      <c r="D46" s="184">
        <v>44232</v>
      </c>
      <c r="E46" s="179"/>
      <c r="F46" s="179">
        <v>947</v>
      </c>
      <c r="G46" s="179" t="s">
        <v>618</v>
      </c>
      <c r="H46" s="182" t="s">
        <v>619</v>
      </c>
      <c r="I46" s="183">
        <v>41006072</v>
      </c>
      <c r="J46" s="179" t="s">
        <v>620</v>
      </c>
      <c r="K46" s="180">
        <v>599.55999999999995</v>
      </c>
      <c r="L46" s="104">
        <f t="shared" si="0"/>
        <v>2</v>
      </c>
      <c r="M46" s="105" t="str">
        <f t="shared" si="1"/>
        <v>T1</v>
      </c>
      <c r="N46" s="93">
        <f t="shared" si="2"/>
        <v>36</v>
      </c>
      <c r="O46" s="106">
        <f t="shared" si="3"/>
        <v>21584.159999999996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0.12179827637304765</v>
      </c>
      <c r="T46" s="107">
        <f t="shared" si="8"/>
        <v>1</v>
      </c>
    </row>
    <row r="47" spans="2:20" s="91" customFormat="1" x14ac:dyDescent="0.25">
      <c r="B47" s="90"/>
      <c r="C47" s="95">
        <v>44195</v>
      </c>
      <c r="D47" s="184">
        <v>44232</v>
      </c>
      <c r="E47" s="179"/>
      <c r="F47" s="179">
        <v>948</v>
      </c>
      <c r="G47" s="179" t="s">
        <v>56</v>
      </c>
      <c r="H47" s="182" t="s">
        <v>621</v>
      </c>
      <c r="I47" s="183">
        <v>40000100</v>
      </c>
      <c r="J47" s="179" t="s">
        <v>14</v>
      </c>
      <c r="K47" s="180">
        <v>73.31</v>
      </c>
      <c r="L47" s="104">
        <f t="shared" si="0"/>
        <v>2</v>
      </c>
      <c r="M47" s="105" t="str">
        <f t="shared" si="1"/>
        <v>T1</v>
      </c>
      <c r="N47" s="93">
        <f t="shared" si="2"/>
        <v>37</v>
      </c>
      <c r="O47" s="106">
        <f t="shared" si="3"/>
        <v>2712.4700000000003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1.5306325134431946E-2</v>
      </c>
      <c r="T47" s="107">
        <f t="shared" si="8"/>
        <v>1</v>
      </c>
    </row>
    <row r="48" spans="2:20" s="91" customFormat="1" x14ac:dyDescent="0.25">
      <c r="B48" s="90"/>
      <c r="C48" s="188">
        <v>44195</v>
      </c>
      <c r="D48" s="184">
        <v>44232</v>
      </c>
      <c r="E48" s="179"/>
      <c r="F48" s="179">
        <v>949</v>
      </c>
      <c r="G48" s="179" t="s">
        <v>58</v>
      </c>
      <c r="H48" s="182" t="s">
        <v>622</v>
      </c>
      <c r="I48" s="183">
        <v>40001300</v>
      </c>
      <c r="J48" s="179" t="s">
        <v>18</v>
      </c>
      <c r="K48" s="180">
        <v>37.090000000000003</v>
      </c>
      <c r="L48" s="104">
        <f t="shared" si="0"/>
        <v>2</v>
      </c>
      <c r="M48" s="105" t="str">
        <f t="shared" si="1"/>
        <v>T1</v>
      </c>
      <c r="N48" s="93">
        <f t="shared" si="2"/>
        <v>37</v>
      </c>
      <c r="O48" s="106">
        <f t="shared" si="3"/>
        <v>1372.3300000000002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7.7439858032475901E-3</v>
      </c>
      <c r="T48" s="107">
        <f t="shared" si="8"/>
        <v>1</v>
      </c>
    </row>
    <row r="49" spans="2:20" s="91" customFormat="1" x14ac:dyDescent="0.25">
      <c r="B49" s="90"/>
      <c r="C49" s="95">
        <v>44181</v>
      </c>
      <c r="D49" s="184">
        <v>44232</v>
      </c>
      <c r="E49" s="179"/>
      <c r="F49" s="179">
        <v>950</v>
      </c>
      <c r="G49" s="179" t="s">
        <v>623</v>
      </c>
      <c r="H49" s="182" t="s">
        <v>624</v>
      </c>
      <c r="I49" s="183">
        <v>41037116</v>
      </c>
      <c r="J49" s="179" t="s">
        <v>625</v>
      </c>
      <c r="K49" s="180">
        <v>290.39999999999998</v>
      </c>
      <c r="L49" s="104">
        <f t="shared" si="0"/>
        <v>2</v>
      </c>
      <c r="M49" s="105" t="str">
        <f t="shared" si="1"/>
        <v>T1</v>
      </c>
      <c r="N49" s="93">
        <f t="shared" si="2"/>
        <v>51</v>
      </c>
      <c r="O49" s="106">
        <f t="shared" si="3"/>
        <v>14810.4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8.3574305990846282E-2</v>
      </c>
      <c r="T49" s="107">
        <f t="shared" si="8"/>
        <v>1</v>
      </c>
    </row>
    <row r="50" spans="2:20" s="91" customFormat="1" x14ac:dyDescent="0.25">
      <c r="B50" s="90"/>
      <c r="C50" s="95">
        <v>44193</v>
      </c>
      <c r="D50" s="184">
        <v>44232</v>
      </c>
      <c r="E50" s="179"/>
      <c r="F50" s="179">
        <v>951</v>
      </c>
      <c r="G50" s="179" t="s">
        <v>63</v>
      </c>
      <c r="H50" s="182" t="s">
        <v>626</v>
      </c>
      <c r="I50" s="183">
        <v>40000200</v>
      </c>
      <c r="J50" s="179" t="s">
        <v>15</v>
      </c>
      <c r="K50" s="180">
        <v>295.52</v>
      </c>
      <c r="L50" s="104">
        <f t="shared" si="0"/>
        <v>2</v>
      </c>
      <c r="M50" s="105" t="str">
        <f t="shared" si="1"/>
        <v>T1</v>
      </c>
      <c r="N50" s="93">
        <f t="shared" si="2"/>
        <v>39</v>
      </c>
      <c r="O50" s="106">
        <f t="shared" si="3"/>
        <v>11525.279999999999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6.5036547112176643E-2</v>
      </c>
      <c r="T50" s="107">
        <f t="shared" si="8"/>
        <v>1</v>
      </c>
    </row>
    <row r="51" spans="2:20" s="91" customFormat="1" x14ac:dyDescent="0.25">
      <c r="B51" s="90"/>
      <c r="C51" s="95">
        <v>44194</v>
      </c>
      <c r="D51" s="184">
        <v>44232</v>
      </c>
      <c r="E51" s="179"/>
      <c r="F51" s="179">
        <v>952</v>
      </c>
      <c r="G51" s="179" t="s">
        <v>69</v>
      </c>
      <c r="H51" s="182" t="s">
        <v>627</v>
      </c>
      <c r="I51" s="183">
        <v>40002950</v>
      </c>
      <c r="J51" s="179" t="s">
        <v>20</v>
      </c>
      <c r="K51" s="180">
        <v>549.46</v>
      </c>
      <c r="L51" s="104">
        <f t="shared" si="0"/>
        <v>2</v>
      </c>
      <c r="M51" s="105" t="str">
        <f t="shared" si="1"/>
        <v>T1</v>
      </c>
      <c r="N51" s="93">
        <f t="shared" si="2"/>
        <v>38</v>
      </c>
      <c r="O51" s="106">
        <f t="shared" si="3"/>
        <v>20879.480000000003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0.11782180430304082</v>
      </c>
      <c r="T51" s="107">
        <f t="shared" si="8"/>
        <v>1</v>
      </c>
    </row>
    <row r="52" spans="2:20" s="91" customFormat="1" x14ac:dyDescent="0.25">
      <c r="B52" s="90"/>
      <c r="C52" s="95">
        <v>44196</v>
      </c>
      <c r="D52" s="184">
        <v>44232</v>
      </c>
      <c r="E52" s="179"/>
      <c r="F52" s="179">
        <v>953</v>
      </c>
      <c r="G52" s="179" t="s">
        <v>628</v>
      </c>
      <c r="H52" s="182" t="s">
        <v>629</v>
      </c>
      <c r="I52" s="183">
        <v>41000182</v>
      </c>
      <c r="J52" s="179" t="s">
        <v>630</v>
      </c>
      <c r="K52" s="180">
        <v>420</v>
      </c>
      <c r="L52" s="104">
        <f t="shared" si="0"/>
        <v>2</v>
      </c>
      <c r="M52" s="105" t="str">
        <f t="shared" si="1"/>
        <v>T1</v>
      </c>
      <c r="N52" s="93">
        <f t="shared" si="2"/>
        <v>36</v>
      </c>
      <c r="O52" s="106">
        <f t="shared" si="3"/>
        <v>15120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8.5321362460270889E-2</v>
      </c>
      <c r="T52" s="107">
        <f t="shared" si="8"/>
        <v>1</v>
      </c>
    </row>
    <row r="53" spans="2:20" s="91" customFormat="1" x14ac:dyDescent="0.25">
      <c r="B53" s="90"/>
      <c r="C53" s="95">
        <v>44194</v>
      </c>
      <c r="D53" s="184">
        <v>44232</v>
      </c>
      <c r="E53" s="179"/>
      <c r="F53" s="179">
        <v>954</v>
      </c>
      <c r="G53" s="179" t="s">
        <v>65</v>
      </c>
      <c r="H53" s="182" t="s">
        <v>631</v>
      </c>
      <c r="I53" s="183">
        <v>40002800</v>
      </c>
      <c r="J53" s="179" t="s">
        <v>35</v>
      </c>
      <c r="K53" s="180">
        <v>37.409999999999997</v>
      </c>
      <c r="L53" s="104">
        <f t="shared" si="0"/>
        <v>2</v>
      </c>
      <c r="M53" s="105" t="str">
        <f t="shared" si="1"/>
        <v>T1</v>
      </c>
      <c r="N53" s="93">
        <f t="shared" si="2"/>
        <v>38</v>
      </c>
      <c r="O53" s="106">
        <f t="shared" si="3"/>
        <v>1421.58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8.0219009554412628E-3</v>
      </c>
      <c r="T53" s="107">
        <f t="shared" si="8"/>
        <v>1</v>
      </c>
    </row>
    <row r="54" spans="2:20" s="91" customFormat="1" x14ac:dyDescent="0.25">
      <c r="B54" s="90"/>
      <c r="C54" s="95">
        <v>44189</v>
      </c>
      <c r="D54" s="184">
        <v>44232</v>
      </c>
      <c r="E54" s="179"/>
      <c r="F54" s="179">
        <v>955</v>
      </c>
      <c r="G54" s="179" t="s">
        <v>144</v>
      </c>
      <c r="H54" s="182" t="s">
        <v>632</v>
      </c>
      <c r="I54" s="183">
        <v>40003180</v>
      </c>
      <c r="J54" s="179" t="s">
        <v>145</v>
      </c>
      <c r="K54" s="180">
        <v>382.42</v>
      </c>
      <c r="L54" s="104">
        <f t="shared" si="0"/>
        <v>2</v>
      </c>
      <c r="M54" s="105" t="str">
        <f t="shared" si="1"/>
        <v>T1</v>
      </c>
      <c r="N54" s="93">
        <f t="shared" si="2"/>
        <v>43</v>
      </c>
      <c r="O54" s="106">
        <f t="shared" si="3"/>
        <v>16444.060000000001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9.2792963199632414E-2</v>
      </c>
      <c r="T54" s="107">
        <f t="shared" si="8"/>
        <v>1</v>
      </c>
    </row>
    <row r="55" spans="2:20" s="91" customFormat="1" x14ac:dyDescent="0.25">
      <c r="B55" s="90"/>
      <c r="C55" s="95">
        <v>44195</v>
      </c>
      <c r="D55" s="184">
        <v>44232</v>
      </c>
      <c r="E55" s="179"/>
      <c r="F55" s="179">
        <v>956</v>
      </c>
      <c r="G55" s="179" t="s">
        <v>87</v>
      </c>
      <c r="H55" s="182" t="s">
        <v>633</v>
      </c>
      <c r="I55" s="183">
        <v>41001249</v>
      </c>
      <c r="J55" s="179" t="s">
        <v>17</v>
      </c>
      <c r="K55" s="180">
        <v>384.04</v>
      </c>
      <c r="L55" s="104">
        <f t="shared" si="0"/>
        <v>2</v>
      </c>
      <c r="M55" s="105" t="str">
        <f t="shared" si="1"/>
        <v>T1</v>
      </c>
      <c r="N55" s="93">
        <f t="shared" si="2"/>
        <v>37</v>
      </c>
      <c r="O55" s="106">
        <f t="shared" si="3"/>
        <v>14209.480000000001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8.0183346127775806E-2</v>
      </c>
      <c r="T55" s="107">
        <f t="shared" si="8"/>
        <v>1</v>
      </c>
    </row>
    <row r="56" spans="2:20" s="91" customFormat="1" x14ac:dyDescent="0.25">
      <c r="B56" s="90"/>
      <c r="C56" s="95">
        <v>44195</v>
      </c>
      <c r="D56" s="184">
        <v>44232</v>
      </c>
      <c r="E56" s="179"/>
      <c r="F56" s="179">
        <v>957</v>
      </c>
      <c r="G56" s="179" t="s">
        <v>92</v>
      </c>
      <c r="H56" s="182" t="s">
        <v>634</v>
      </c>
      <c r="I56" s="183">
        <v>41007555</v>
      </c>
      <c r="J56" s="179" t="s">
        <v>93</v>
      </c>
      <c r="K56" s="180">
        <v>998.25</v>
      </c>
      <c r="L56" s="104">
        <f t="shared" si="0"/>
        <v>2</v>
      </c>
      <c r="M56" s="105" t="str">
        <f t="shared" si="1"/>
        <v>T1</v>
      </c>
      <c r="N56" s="93">
        <f t="shared" si="2"/>
        <v>37</v>
      </c>
      <c r="O56" s="106">
        <f t="shared" si="3"/>
        <v>36935.25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0.20842366751393654</v>
      </c>
      <c r="T56" s="107">
        <f t="shared" si="8"/>
        <v>1</v>
      </c>
    </row>
    <row r="57" spans="2:20" s="91" customFormat="1" x14ac:dyDescent="0.25">
      <c r="B57" s="90"/>
      <c r="C57" s="95">
        <v>44196</v>
      </c>
      <c r="D57" s="184">
        <v>44232</v>
      </c>
      <c r="E57" s="179"/>
      <c r="F57" s="179">
        <v>958</v>
      </c>
      <c r="G57" s="179" t="s">
        <v>57</v>
      </c>
      <c r="H57" s="182" t="s">
        <v>635</v>
      </c>
      <c r="I57" s="183">
        <v>41005300</v>
      </c>
      <c r="J57" s="179" t="s">
        <v>22</v>
      </c>
      <c r="K57" s="180">
        <v>340.01</v>
      </c>
      <c r="L57" s="104">
        <f t="shared" si="0"/>
        <v>2</v>
      </c>
      <c r="M57" s="105" t="str">
        <f t="shared" si="1"/>
        <v>T1</v>
      </c>
      <c r="N57" s="93">
        <f t="shared" si="2"/>
        <v>36</v>
      </c>
      <c r="O57" s="106">
        <f t="shared" si="3"/>
        <v>12240.36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6.9071705833611205E-2</v>
      </c>
      <c r="T57" s="107">
        <f t="shared" si="8"/>
        <v>1</v>
      </c>
    </row>
    <row r="58" spans="2:20" s="91" customFormat="1" x14ac:dyDescent="0.25">
      <c r="B58" s="90"/>
      <c r="C58" s="95">
        <v>44195</v>
      </c>
      <c r="D58" s="184">
        <v>44232</v>
      </c>
      <c r="E58" s="179"/>
      <c r="F58" s="179">
        <v>959</v>
      </c>
      <c r="G58" s="179" t="s">
        <v>636</v>
      </c>
      <c r="H58" s="182" t="s">
        <v>637</v>
      </c>
      <c r="I58" s="183">
        <v>41037112</v>
      </c>
      <c r="J58" s="179" t="s">
        <v>638</v>
      </c>
      <c r="K58" s="180">
        <v>2090.88</v>
      </c>
      <c r="L58" s="104">
        <f t="shared" si="0"/>
        <v>2</v>
      </c>
      <c r="M58" s="105" t="str">
        <f t="shared" si="1"/>
        <v>T1</v>
      </c>
      <c r="N58" s="93">
        <f t="shared" si="2"/>
        <v>37</v>
      </c>
      <c r="O58" s="106">
        <f t="shared" si="3"/>
        <v>77362.559999999998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0.43655284541100892</v>
      </c>
      <c r="T58" s="107">
        <f t="shared" si="8"/>
        <v>1</v>
      </c>
    </row>
    <row r="59" spans="2:20" s="91" customFormat="1" x14ac:dyDescent="0.25">
      <c r="B59" s="90"/>
      <c r="C59" s="95">
        <v>44190</v>
      </c>
      <c r="D59" s="184">
        <v>44232</v>
      </c>
      <c r="E59" s="179"/>
      <c r="F59" s="179">
        <v>960</v>
      </c>
      <c r="G59" s="179" t="s">
        <v>72</v>
      </c>
      <c r="H59" s="182" t="s">
        <v>639</v>
      </c>
      <c r="I59" s="183">
        <v>41002557</v>
      </c>
      <c r="J59" s="179" t="s">
        <v>32</v>
      </c>
      <c r="K59" s="180">
        <v>40.090000000000003</v>
      </c>
      <c r="L59" s="104">
        <f t="shared" si="0"/>
        <v>2</v>
      </c>
      <c r="M59" s="105" t="str">
        <f t="shared" si="1"/>
        <v>T1</v>
      </c>
      <c r="N59" s="93">
        <f t="shared" si="2"/>
        <v>42</v>
      </c>
      <c r="O59" s="106">
        <f t="shared" si="3"/>
        <v>1683.7800000000002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9.5014817250896125E-3</v>
      </c>
      <c r="T59" s="107">
        <f t="shared" si="8"/>
        <v>1</v>
      </c>
    </row>
    <row r="60" spans="2:20" s="91" customFormat="1" x14ac:dyDescent="0.25">
      <c r="B60" s="90"/>
      <c r="C60" s="95">
        <v>44196</v>
      </c>
      <c r="D60" s="184">
        <v>44232</v>
      </c>
      <c r="E60" s="179"/>
      <c r="F60" s="179">
        <v>961</v>
      </c>
      <c r="G60" s="179" t="s">
        <v>72</v>
      </c>
      <c r="H60" s="182" t="s">
        <v>640</v>
      </c>
      <c r="I60" s="183">
        <v>41002557</v>
      </c>
      <c r="J60" s="179" t="s">
        <v>32</v>
      </c>
      <c r="K60" s="180">
        <v>61.15</v>
      </c>
      <c r="L60" s="104">
        <f t="shared" si="0"/>
        <v>2</v>
      </c>
      <c r="M60" s="105" t="str">
        <f t="shared" si="1"/>
        <v>T1</v>
      </c>
      <c r="N60" s="93">
        <f t="shared" si="2"/>
        <v>36</v>
      </c>
      <c r="O60" s="106">
        <f t="shared" si="3"/>
        <v>2201.4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1.242238408201325E-2</v>
      </c>
      <c r="T60" s="107">
        <f t="shared" si="8"/>
        <v>1</v>
      </c>
    </row>
    <row r="61" spans="2:20" s="91" customFormat="1" x14ac:dyDescent="0.25">
      <c r="B61" s="90"/>
      <c r="C61" s="95">
        <v>44166</v>
      </c>
      <c r="D61" s="184">
        <v>44232</v>
      </c>
      <c r="E61" s="179"/>
      <c r="F61" s="179">
        <v>962</v>
      </c>
      <c r="G61" s="179" t="s">
        <v>641</v>
      </c>
      <c r="H61" s="182" t="s">
        <v>642</v>
      </c>
      <c r="I61" s="183">
        <v>40001750</v>
      </c>
      <c r="J61" s="179" t="s">
        <v>643</v>
      </c>
      <c r="K61" s="180">
        <v>5.6</v>
      </c>
      <c r="L61" s="104">
        <f t="shared" si="0"/>
        <v>2</v>
      </c>
      <c r="M61" s="105" t="str">
        <f t="shared" si="1"/>
        <v>T1</v>
      </c>
      <c r="N61" s="93">
        <f t="shared" si="2"/>
        <v>66</v>
      </c>
      <c r="O61" s="106">
        <f t="shared" si="3"/>
        <v>369.59999999999997</v>
      </c>
      <c r="P61" s="93" t="str">
        <f t="shared" si="4"/>
        <v>Fora Periode Legal</v>
      </c>
      <c r="Q61" s="93" t="str">
        <f t="shared" si="5"/>
        <v>T1 - Fora Periode Legal</v>
      </c>
      <c r="R61" s="93" t="str">
        <f t="shared" si="6"/>
        <v>T1 - Import Total</v>
      </c>
      <c r="S61" s="110">
        <f t="shared" si="7"/>
        <v>2.0856333045843993E-3</v>
      </c>
      <c r="T61" s="107">
        <f t="shared" si="8"/>
        <v>1</v>
      </c>
    </row>
    <row r="62" spans="2:20" s="91" customFormat="1" x14ac:dyDescent="0.25">
      <c r="B62" s="90"/>
      <c r="C62" s="188">
        <v>44166</v>
      </c>
      <c r="D62" s="184">
        <v>44232</v>
      </c>
      <c r="E62" s="179"/>
      <c r="F62" s="179">
        <v>963</v>
      </c>
      <c r="G62" s="179" t="s">
        <v>641</v>
      </c>
      <c r="H62" s="182" t="s">
        <v>644</v>
      </c>
      <c r="I62" s="183">
        <v>40001750</v>
      </c>
      <c r="J62" s="179" t="s">
        <v>643</v>
      </c>
      <c r="K62" s="180">
        <v>77.28</v>
      </c>
      <c r="L62" s="104">
        <f t="shared" si="0"/>
        <v>2</v>
      </c>
      <c r="M62" s="105" t="str">
        <f t="shared" si="1"/>
        <v>T1</v>
      </c>
      <c r="N62" s="93">
        <f t="shared" si="2"/>
        <v>66</v>
      </c>
      <c r="O62" s="106">
        <f t="shared" si="3"/>
        <v>5100.4800000000005</v>
      </c>
      <c r="P62" s="93" t="str">
        <f t="shared" si="4"/>
        <v>Fora Periode Legal</v>
      </c>
      <c r="Q62" s="93" t="str">
        <f t="shared" si="5"/>
        <v>T1 - Fora Periode Legal</v>
      </c>
      <c r="R62" s="93" t="str">
        <f t="shared" si="6"/>
        <v>T1 - Import Total</v>
      </c>
      <c r="S62" s="110">
        <f t="shared" si="7"/>
        <v>2.8781739603264717E-2</v>
      </c>
      <c r="T62" s="107">
        <f t="shared" si="8"/>
        <v>1</v>
      </c>
    </row>
    <row r="63" spans="2:20" s="91" customFormat="1" x14ac:dyDescent="0.25">
      <c r="B63" s="90"/>
      <c r="C63" s="95">
        <v>44196</v>
      </c>
      <c r="D63" s="184">
        <v>44232</v>
      </c>
      <c r="E63" s="179"/>
      <c r="F63" s="179">
        <v>964</v>
      </c>
      <c r="G63" s="179" t="s">
        <v>154</v>
      </c>
      <c r="H63" s="182" t="s">
        <v>645</v>
      </c>
      <c r="I63" s="183">
        <v>41001048</v>
      </c>
      <c r="J63" s="179" t="s">
        <v>155</v>
      </c>
      <c r="K63" s="180">
        <v>514.14</v>
      </c>
      <c r="L63" s="104">
        <f t="shared" si="0"/>
        <v>2</v>
      </c>
      <c r="M63" s="105" t="str">
        <f t="shared" si="1"/>
        <v>T1</v>
      </c>
      <c r="N63" s="93">
        <f t="shared" si="2"/>
        <v>36</v>
      </c>
      <c r="O63" s="106">
        <f t="shared" si="3"/>
        <v>18509.04</v>
      </c>
      <c r="P63" s="93" t="str">
        <f t="shared" si="4"/>
        <v>Fora Periode Legal</v>
      </c>
      <c r="Q63" s="93" t="str">
        <f t="shared" si="5"/>
        <v>T1 - Fora Periode Legal</v>
      </c>
      <c r="R63" s="93" t="str">
        <f t="shared" si="6"/>
        <v>T1 - Import Total</v>
      </c>
      <c r="S63" s="110">
        <f t="shared" si="7"/>
        <v>0.10444553641743731</v>
      </c>
      <c r="T63" s="107">
        <f t="shared" si="8"/>
        <v>1</v>
      </c>
    </row>
    <row r="64" spans="2:20" s="91" customFormat="1" x14ac:dyDescent="0.25">
      <c r="B64" s="90"/>
      <c r="C64" s="95">
        <v>44182</v>
      </c>
      <c r="D64" s="184">
        <v>44232</v>
      </c>
      <c r="E64" s="179"/>
      <c r="F64" s="179">
        <v>965</v>
      </c>
      <c r="G64" s="179" t="s">
        <v>71</v>
      </c>
      <c r="H64" s="182" t="s">
        <v>646</v>
      </c>
      <c r="I64" s="183">
        <v>41006850</v>
      </c>
      <c r="J64" s="179" t="s">
        <v>23</v>
      </c>
      <c r="K64" s="180">
        <v>1779</v>
      </c>
      <c r="L64" s="104">
        <f t="shared" si="0"/>
        <v>2</v>
      </c>
      <c r="M64" s="105" t="str">
        <f t="shared" si="1"/>
        <v>T1</v>
      </c>
      <c r="N64" s="93">
        <f t="shared" si="2"/>
        <v>50</v>
      </c>
      <c r="O64" s="106">
        <f t="shared" si="3"/>
        <v>88950</v>
      </c>
      <c r="P64" s="93" t="str">
        <f t="shared" si="4"/>
        <v>Fora Periode Legal</v>
      </c>
      <c r="Q64" s="93" t="str">
        <f t="shared" si="5"/>
        <v>T1 - Fora Periode Legal</v>
      </c>
      <c r="R64" s="93" t="str">
        <f t="shared" si="6"/>
        <v>T1 - Import Total</v>
      </c>
      <c r="S64" s="110">
        <f t="shared" si="7"/>
        <v>0.50194015812441106</v>
      </c>
      <c r="T64" s="107">
        <f t="shared" si="8"/>
        <v>1</v>
      </c>
    </row>
    <row r="65" spans="2:20" s="91" customFormat="1" x14ac:dyDescent="0.25">
      <c r="B65" s="90"/>
      <c r="C65" s="95">
        <v>44194</v>
      </c>
      <c r="D65" s="184">
        <v>44232</v>
      </c>
      <c r="E65" s="179"/>
      <c r="F65" s="179">
        <v>966</v>
      </c>
      <c r="G65" s="179" t="s">
        <v>71</v>
      </c>
      <c r="H65" s="182" t="s">
        <v>647</v>
      </c>
      <c r="I65" s="183">
        <v>41006850</v>
      </c>
      <c r="J65" s="179" t="s">
        <v>23</v>
      </c>
      <c r="K65" s="180">
        <v>90.01</v>
      </c>
      <c r="L65" s="104">
        <f t="shared" si="0"/>
        <v>2</v>
      </c>
      <c r="M65" s="105" t="str">
        <f t="shared" si="1"/>
        <v>T1</v>
      </c>
      <c r="N65" s="93">
        <f t="shared" si="2"/>
        <v>38</v>
      </c>
      <c r="O65" s="106">
        <f t="shared" si="3"/>
        <v>3420.38</v>
      </c>
      <c r="P65" s="93" t="str">
        <f t="shared" si="4"/>
        <v>Fora Periode Legal</v>
      </c>
      <c r="Q65" s="93" t="str">
        <f t="shared" si="5"/>
        <v>T1 - Fora Periode Legal</v>
      </c>
      <c r="R65" s="93" t="str">
        <f t="shared" si="6"/>
        <v>T1 - Import Total</v>
      </c>
      <c r="S65" s="110">
        <f t="shared" si="7"/>
        <v>1.9301023924064905E-2</v>
      </c>
      <c r="T65" s="107">
        <f t="shared" si="8"/>
        <v>1</v>
      </c>
    </row>
    <row r="66" spans="2:20" s="91" customFormat="1" x14ac:dyDescent="0.25">
      <c r="B66" s="90"/>
      <c r="C66" s="95">
        <v>44196</v>
      </c>
      <c r="D66" s="184">
        <v>44232</v>
      </c>
      <c r="E66" s="179"/>
      <c r="F66" s="179">
        <v>967</v>
      </c>
      <c r="G66" s="179" t="s">
        <v>648</v>
      </c>
      <c r="H66" s="182" t="s">
        <v>649</v>
      </c>
      <c r="I66" s="183">
        <v>41007503</v>
      </c>
      <c r="J66" s="179" t="s">
        <v>650</v>
      </c>
      <c r="K66" s="180">
        <v>103.46</v>
      </c>
      <c r="L66" s="104">
        <f t="shared" si="0"/>
        <v>2</v>
      </c>
      <c r="M66" s="105" t="str">
        <f t="shared" si="1"/>
        <v>T1</v>
      </c>
      <c r="N66" s="93">
        <f t="shared" si="2"/>
        <v>36</v>
      </c>
      <c r="O66" s="106">
        <f t="shared" si="3"/>
        <v>3724.56</v>
      </c>
      <c r="P66" s="93" t="str">
        <f t="shared" si="4"/>
        <v>Fora Periode Legal</v>
      </c>
      <c r="Q66" s="93" t="str">
        <f t="shared" si="5"/>
        <v>T1 - Fora Periode Legal</v>
      </c>
      <c r="R66" s="93" t="str">
        <f t="shared" si="6"/>
        <v>T1 - Import Total</v>
      </c>
      <c r="S66" s="110">
        <f t="shared" si="7"/>
        <v>2.1017495619380062E-2</v>
      </c>
      <c r="T66" s="107">
        <f t="shared" si="8"/>
        <v>1</v>
      </c>
    </row>
    <row r="67" spans="2:20" s="91" customFormat="1" x14ac:dyDescent="0.25">
      <c r="B67" s="90"/>
      <c r="C67" s="188">
        <v>44196</v>
      </c>
      <c r="D67" s="184">
        <v>44232</v>
      </c>
      <c r="E67" s="179"/>
      <c r="F67" s="179">
        <v>968</v>
      </c>
      <c r="G67" s="179" t="s">
        <v>54</v>
      </c>
      <c r="H67" s="182" t="s">
        <v>651</v>
      </c>
      <c r="I67" s="183">
        <v>41008099</v>
      </c>
      <c r="J67" s="179" t="s">
        <v>25</v>
      </c>
      <c r="K67" s="180">
        <v>2270.35</v>
      </c>
      <c r="L67" s="104">
        <f t="shared" si="0"/>
        <v>2</v>
      </c>
      <c r="M67" s="105" t="str">
        <f t="shared" si="1"/>
        <v>T1</v>
      </c>
      <c r="N67" s="93">
        <f t="shared" si="2"/>
        <v>36</v>
      </c>
      <c r="O67" s="106">
        <f t="shared" si="3"/>
        <v>81732.599999999991</v>
      </c>
      <c r="P67" s="93" t="str">
        <f t="shared" si="4"/>
        <v>Fora Periode Legal</v>
      </c>
      <c r="Q67" s="93" t="str">
        <f t="shared" si="5"/>
        <v>T1 - Fora Periode Legal</v>
      </c>
      <c r="R67" s="93" t="str">
        <f t="shared" si="6"/>
        <v>T1 - Import Total</v>
      </c>
      <c r="S67" s="110">
        <f t="shared" si="7"/>
        <v>0.46121275062303813</v>
      </c>
      <c r="T67" s="107">
        <f t="shared" si="8"/>
        <v>1</v>
      </c>
    </row>
    <row r="68" spans="2:20" s="91" customFormat="1" x14ac:dyDescent="0.25">
      <c r="B68" s="90"/>
      <c r="C68" s="95">
        <v>44180</v>
      </c>
      <c r="D68" s="184">
        <v>44232</v>
      </c>
      <c r="E68" s="179"/>
      <c r="F68" s="179">
        <v>969</v>
      </c>
      <c r="G68" s="179" t="s">
        <v>652</v>
      </c>
      <c r="H68" s="182" t="s">
        <v>653</v>
      </c>
      <c r="I68" s="183">
        <v>41037121</v>
      </c>
      <c r="J68" s="179" t="s">
        <v>654</v>
      </c>
      <c r="K68" s="180">
        <v>85.75</v>
      </c>
      <c r="L68" s="104">
        <f t="shared" si="0"/>
        <v>2</v>
      </c>
      <c r="M68" s="105" t="str">
        <f t="shared" si="1"/>
        <v>T1</v>
      </c>
      <c r="N68" s="93">
        <f t="shared" si="2"/>
        <v>52</v>
      </c>
      <c r="O68" s="106">
        <f t="shared" si="3"/>
        <v>4459</v>
      </c>
      <c r="P68" s="93" t="str">
        <f t="shared" si="4"/>
        <v>Fora Periode Legal</v>
      </c>
      <c r="Q68" s="93" t="str">
        <f t="shared" si="5"/>
        <v>T1 - Fora Periode Legal</v>
      </c>
      <c r="R68" s="93" t="str">
        <f t="shared" si="6"/>
        <v>T1 - Import Total</v>
      </c>
      <c r="S68" s="110">
        <f t="shared" si="7"/>
        <v>2.5161901799626185E-2</v>
      </c>
      <c r="T68" s="107">
        <f t="shared" si="8"/>
        <v>1</v>
      </c>
    </row>
    <row r="69" spans="2:20" s="91" customFormat="1" x14ac:dyDescent="0.25">
      <c r="B69" s="90"/>
      <c r="C69" s="95">
        <v>44189</v>
      </c>
      <c r="D69" s="184">
        <v>44232</v>
      </c>
      <c r="E69" s="179"/>
      <c r="F69" s="179">
        <v>970</v>
      </c>
      <c r="G69" s="179" t="s">
        <v>655</v>
      </c>
      <c r="H69" s="182" t="s">
        <v>656</v>
      </c>
      <c r="I69" s="183">
        <v>40001390</v>
      </c>
      <c r="J69" s="179" t="s">
        <v>657</v>
      </c>
      <c r="K69" s="180">
        <v>5747.5</v>
      </c>
      <c r="L69" s="104">
        <f t="shared" si="0"/>
        <v>2</v>
      </c>
      <c r="M69" s="105" t="str">
        <f t="shared" si="1"/>
        <v>T1</v>
      </c>
      <c r="N69" s="93">
        <f t="shared" si="2"/>
        <v>43</v>
      </c>
      <c r="O69" s="106">
        <f t="shared" si="3"/>
        <v>247142.5</v>
      </c>
      <c r="P69" s="93" t="str">
        <f t="shared" si="4"/>
        <v>Fora Periode Legal</v>
      </c>
      <c r="Q69" s="93" t="str">
        <f t="shared" si="5"/>
        <v>T1 - Fora Periode Legal</v>
      </c>
      <c r="R69" s="93" t="str">
        <f t="shared" si="6"/>
        <v>T1 - Import Total</v>
      </c>
      <c r="S69" s="110">
        <f t="shared" si="7"/>
        <v>1.3946120913913691</v>
      </c>
      <c r="T69" s="107">
        <f t="shared" si="8"/>
        <v>1</v>
      </c>
    </row>
    <row r="70" spans="2:20" s="91" customFormat="1" x14ac:dyDescent="0.25">
      <c r="B70" s="90"/>
      <c r="C70" s="95">
        <v>44189</v>
      </c>
      <c r="D70" s="184">
        <v>44232</v>
      </c>
      <c r="E70" s="179"/>
      <c r="F70" s="179">
        <v>971</v>
      </c>
      <c r="G70" s="179" t="s">
        <v>658</v>
      </c>
      <c r="H70" s="182" t="s">
        <v>659</v>
      </c>
      <c r="I70" s="183">
        <v>41037129</v>
      </c>
      <c r="J70" s="179" t="s">
        <v>660</v>
      </c>
      <c r="K70" s="180">
        <v>5364.67</v>
      </c>
      <c r="L70" s="104">
        <f t="shared" si="0"/>
        <v>2</v>
      </c>
      <c r="M70" s="105" t="str">
        <f t="shared" si="1"/>
        <v>T1</v>
      </c>
      <c r="N70" s="93">
        <f t="shared" si="2"/>
        <v>43</v>
      </c>
      <c r="O70" s="106">
        <f t="shared" si="3"/>
        <v>230680.81</v>
      </c>
      <c r="P70" s="93" t="str">
        <f t="shared" si="4"/>
        <v>Fora Periode Legal</v>
      </c>
      <c r="Q70" s="93" t="str">
        <f t="shared" si="5"/>
        <v>T1 - Fora Periode Legal</v>
      </c>
      <c r="R70" s="93" t="str">
        <f t="shared" si="6"/>
        <v>T1 - Import Total</v>
      </c>
      <c r="S70" s="110">
        <f t="shared" si="7"/>
        <v>1.3017196430316722</v>
      </c>
      <c r="T70" s="107">
        <f t="shared" si="8"/>
        <v>1</v>
      </c>
    </row>
    <row r="71" spans="2:20" s="91" customFormat="1" x14ac:dyDescent="0.25">
      <c r="B71" s="90"/>
      <c r="C71" s="95">
        <v>44196</v>
      </c>
      <c r="D71" s="184">
        <v>44232</v>
      </c>
      <c r="E71" s="179"/>
      <c r="F71" s="179">
        <v>972</v>
      </c>
      <c r="G71" s="179" t="s">
        <v>61</v>
      </c>
      <c r="H71" s="182" t="s">
        <v>661</v>
      </c>
      <c r="I71" s="183">
        <v>40003005</v>
      </c>
      <c r="J71" s="179" t="s">
        <v>21</v>
      </c>
      <c r="K71" s="180">
        <v>549.79</v>
      </c>
      <c r="L71" s="104">
        <f t="shared" ref="L71:L133" si="9">IF(D71="","",MONTH(D71))</f>
        <v>2</v>
      </c>
      <c r="M71" s="105" t="str">
        <f t="shared" ref="M71:M133" si="10">IF(L71="","",VLOOKUP(L71,$AJ$8:$AK$19,2,FALSE))</f>
        <v>T1</v>
      </c>
      <c r="N71" s="93">
        <f t="shared" ref="N71:N133" si="11">IF(D71="",0,D71-C71)</f>
        <v>36</v>
      </c>
      <c r="O71" s="106">
        <f t="shared" ref="O71:O133" si="12">K71*N71</f>
        <v>19792.439999999999</v>
      </c>
      <c r="P71" s="93" t="str">
        <f t="shared" ref="P71:P133" si="13">IF(N71&lt;=30,"Dins Periode Legal","Fora Periode Legal")</f>
        <v>Fora Periode Legal</v>
      </c>
      <c r="Q71" s="93" t="str">
        <f t="shared" ref="Q71:Q133" si="14">CONCATENATE($M71," - ",P71)</f>
        <v>T1 - Fora Periode Legal</v>
      </c>
      <c r="R71" s="93" t="str">
        <f t="shared" ref="R71:R133" si="15">CONCATENATE($M71," - Import Total")</f>
        <v>T1 - Import Total</v>
      </c>
      <c r="S71" s="110">
        <f t="shared" ref="S71:S133" si="16">IF(M71="",0,K71/(VLOOKUP(R71,$X$9:$Y$27,2,FALSE))*N71)</f>
        <v>0.11168769492150556</v>
      </c>
      <c r="T71" s="107">
        <f t="shared" ref="T71:T133" si="17">IF(L71="",0,1)</f>
        <v>1</v>
      </c>
    </row>
    <row r="72" spans="2:20" s="91" customFormat="1" x14ac:dyDescent="0.25">
      <c r="B72" s="90"/>
      <c r="C72" s="95">
        <v>44166</v>
      </c>
      <c r="D72" s="184">
        <v>44232</v>
      </c>
      <c r="E72" s="179"/>
      <c r="F72" s="179">
        <v>973</v>
      </c>
      <c r="G72" s="179" t="s">
        <v>662</v>
      </c>
      <c r="H72" s="182" t="s">
        <v>663</v>
      </c>
      <c r="I72" s="183">
        <v>41037131</v>
      </c>
      <c r="J72" s="179" t="s">
        <v>664</v>
      </c>
      <c r="K72" s="180">
        <v>356.95</v>
      </c>
      <c r="L72" s="104">
        <f t="shared" si="9"/>
        <v>2</v>
      </c>
      <c r="M72" s="105" t="str">
        <f t="shared" si="10"/>
        <v>T1</v>
      </c>
      <c r="N72" s="93">
        <f t="shared" si="11"/>
        <v>66</v>
      </c>
      <c r="O72" s="106">
        <f t="shared" si="12"/>
        <v>23558.7</v>
      </c>
      <c r="P72" s="93" t="str">
        <f t="shared" si="13"/>
        <v>Fora Periode Legal</v>
      </c>
      <c r="Q72" s="93" t="str">
        <f t="shared" si="14"/>
        <v>T1 - Fora Periode Legal</v>
      </c>
      <c r="R72" s="93" t="str">
        <f t="shared" si="15"/>
        <v>T1 - Import Total</v>
      </c>
      <c r="S72" s="110">
        <f t="shared" si="16"/>
        <v>0.13294050144132169</v>
      </c>
      <c r="T72" s="107">
        <f t="shared" si="17"/>
        <v>1</v>
      </c>
    </row>
    <row r="73" spans="2:20" s="91" customFormat="1" x14ac:dyDescent="0.25">
      <c r="B73" s="90"/>
      <c r="C73" s="95">
        <v>44188</v>
      </c>
      <c r="D73" s="184">
        <v>44232</v>
      </c>
      <c r="E73" s="179"/>
      <c r="F73" s="179">
        <v>974</v>
      </c>
      <c r="G73" s="179" t="s">
        <v>665</v>
      </c>
      <c r="H73" s="182" t="s">
        <v>666</v>
      </c>
      <c r="I73" s="183">
        <v>41037115</v>
      </c>
      <c r="J73" s="179" t="s">
        <v>667</v>
      </c>
      <c r="K73" s="180">
        <v>285.32</v>
      </c>
      <c r="L73" s="104">
        <f t="shared" si="9"/>
        <v>2</v>
      </c>
      <c r="M73" s="105" t="str">
        <f t="shared" si="10"/>
        <v>T1</v>
      </c>
      <c r="N73" s="93">
        <f t="shared" si="11"/>
        <v>44</v>
      </c>
      <c r="O73" s="106">
        <f t="shared" si="12"/>
        <v>12554.08</v>
      </c>
      <c r="P73" s="93" t="str">
        <f t="shared" si="13"/>
        <v>Fora Periode Legal</v>
      </c>
      <c r="Q73" s="93" t="str">
        <f t="shared" si="14"/>
        <v>T1 - Fora Periode Legal</v>
      </c>
      <c r="R73" s="93" t="str">
        <f t="shared" si="15"/>
        <v>T1 - Import Total</v>
      </c>
      <c r="S73" s="110">
        <f t="shared" si="16"/>
        <v>7.0842011245716777E-2</v>
      </c>
      <c r="T73" s="107">
        <f t="shared" si="17"/>
        <v>1</v>
      </c>
    </row>
    <row r="74" spans="2:20" s="91" customFormat="1" x14ac:dyDescent="0.25">
      <c r="B74" s="90"/>
      <c r="C74" s="95">
        <v>44195</v>
      </c>
      <c r="D74" s="184">
        <v>44232</v>
      </c>
      <c r="E74" s="179"/>
      <c r="F74" s="179">
        <v>975</v>
      </c>
      <c r="G74" s="179" t="s">
        <v>60</v>
      </c>
      <c r="H74" s="182" t="s">
        <v>668</v>
      </c>
      <c r="I74" s="183">
        <v>41001822</v>
      </c>
      <c r="J74" s="179" t="s">
        <v>41</v>
      </c>
      <c r="K74" s="180">
        <v>697.58</v>
      </c>
      <c r="L74" s="104">
        <f t="shared" si="9"/>
        <v>2</v>
      </c>
      <c r="M74" s="105" t="str">
        <f t="shared" si="10"/>
        <v>T1</v>
      </c>
      <c r="N74" s="93">
        <f t="shared" si="11"/>
        <v>37</v>
      </c>
      <c r="O74" s="106">
        <f t="shared" si="12"/>
        <v>25810.460000000003</v>
      </c>
      <c r="P74" s="93" t="str">
        <f t="shared" si="13"/>
        <v>Fora Periode Legal</v>
      </c>
      <c r="Q74" s="93" t="str">
        <f t="shared" si="14"/>
        <v>T1 - Fora Periode Legal</v>
      </c>
      <c r="R74" s="93" t="str">
        <f t="shared" si="15"/>
        <v>T1 - Import Total</v>
      </c>
      <c r="S74" s="110">
        <f t="shared" si="16"/>
        <v>0.14564706434697908</v>
      </c>
      <c r="T74" s="107">
        <f t="shared" si="17"/>
        <v>1</v>
      </c>
    </row>
    <row r="75" spans="2:20" s="91" customFormat="1" x14ac:dyDescent="0.25">
      <c r="B75" s="90"/>
      <c r="C75" s="188">
        <v>44196</v>
      </c>
      <c r="D75" s="184">
        <v>44232</v>
      </c>
      <c r="E75" s="179"/>
      <c r="F75" s="179">
        <v>976</v>
      </c>
      <c r="G75" s="179" t="s">
        <v>669</v>
      </c>
      <c r="H75" s="182" t="s">
        <v>670</v>
      </c>
      <c r="I75" s="183">
        <v>41002592</v>
      </c>
      <c r="J75" s="179" t="s">
        <v>671</v>
      </c>
      <c r="K75" s="180">
        <v>181.5</v>
      </c>
      <c r="L75" s="104">
        <f t="shared" si="9"/>
        <v>2</v>
      </c>
      <c r="M75" s="105" t="str">
        <f t="shared" si="10"/>
        <v>T1</v>
      </c>
      <c r="N75" s="93">
        <f t="shared" si="11"/>
        <v>36</v>
      </c>
      <c r="O75" s="106">
        <f t="shared" si="12"/>
        <v>6534</v>
      </c>
      <c r="P75" s="93" t="str">
        <f t="shared" si="13"/>
        <v>Fora Periode Legal</v>
      </c>
      <c r="Q75" s="93" t="str">
        <f t="shared" si="14"/>
        <v>T1 - Fora Periode Legal</v>
      </c>
      <c r="R75" s="93" t="str">
        <f t="shared" si="15"/>
        <v>T1 - Import Total</v>
      </c>
      <c r="S75" s="110">
        <f t="shared" si="16"/>
        <v>3.6871017348902781E-2</v>
      </c>
      <c r="T75" s="107">
        <f t="shared" si="17"/>
        <v>1</v>
      </c>
    </row>
    <row r="76" spans="2:20" s="91" customFormat="1" x14ac:dyDescent="0.25">
      <c r="B76" s="90"/>
      <c r="C76" s="188">
        <v>44196</v>
      </c>
      <c r="D76" s="184">
        <v>44232</v>
      </c>
      <c r="E76" s="179"/>
      <c r="F76" s="179">
        <v>977</v>
      </c>
      <c r="G76" s="179" t="s">
        <v>672</v>
      </c>
      <c r="H76" s="182" t="s">
        <v>673</v>
      </c>
      <c r="I76" s="183">
        <v>41037132</v>
      </c>
      <c r="J76" s="179" t="s">
        <v>674</v>
      </c>
      <c r="K76" s="180">
        <v>436.85</v>
      </c>
      <c r="L76" s="104">
        <f t="shared" si="9"/>
        <v>2</v>
      </c>
      <c r="M76" s="105" t="str">
        <f t="shared" si="10"/>
        <v>T1</v>
      </c>
      <c r="N76" s="93">
        <f t="shared" si="11"/>
        <v>36</v>
      </c>
      <c r="O76" s="106">
        <f t="shared" si="12"/>
        <v>15726.6</v>
      </c>
      <c r="P76" s="93" t="str">
        <f t="shared" si="13"/>
        <v>Fora Periode Legal</v>
      </c>
      <c r="Q76" s="93" t="str">
        <f t="shared" si="14"/>
        <v>T1 - Fora Periode Legal</v>
      </c>
      <c r="R76" s="93" t="str">
        <f t="shared" si="15"/>
        <v>T1 - Import Total</v>
      </c>
      <c r="S76" s="110">
        <f t="shared" si="16"/>
        <v>8.8744374263736533E-2</v>
      </c>
      <c r="T76" s="107">
        <f t="shared" si="17"/>
        <v>1</v>
      </c>
    </row>
    <row r="77" spans="2:20" s="91" customFormat="1" x14ac:dyDescent="0.25">
      <c r="B77" s="90"/>
      <c r="C77" s="95">
        <v>44166</v>
      </c>
      <c r="D77" s="184">
        <v>44232</v>
      </c>
      <c r="E77" s="179"/>
      <c r="F77" s="179">
        <v>978</v>
      </c>
      <c r="G77" s="179" t="s">
        <v>669</v>
      </c>
      <c r="H77" s="182" t="s">
        <v>675</v>
      </c>
      <c r="I77" s="183">
        <v>41002592</v>
      </c>
      <c r="J77" s="179" t="s">
        <v>671</v>
      </c>
      <c r="K77" s="180">
        <v>36.299999999999997</v>
      </c>
      <c r="L77" s="104">
        <f t="shared" si="9"/>
        <v>2</v>
      </c>
      <c r="M77" s="105" t="str">
        <f t="shared" si="10"/>
        <v>T1</v>
      </c>
      <c r="N77" s="93">
        <f t="shared" si="11"/>
        <v>66</v>
      </c>
      <c r="O77" s="106">
        <f t="shared" si="12"/>
        <v>2395.7999999999997</v>
      </c>
      <c r="P77" s="93" t="str">
        <f t="shared" si="13"/>
        <v>Fora Periode Legal</v>
      </c>
      <c r="Q77" s="93" t="str">
        <f t="shared" si="14"/>
        <v>T1 - Fora Periode Legal</v>
      </c>
      <c r="R77" s="93" t="str">
        <f t="shared" si="15"/>
        <v>T1 - Import Total</v>
      </c>
      <c r="S77" s="110">
        <f t="shared" si="16"/>
        <v>1.3519373027931016E-2</v>
      </c>
      <c r="T77" s="107">
        <f t="shared" si="17"/>
        <v>1</v>
      </c>
    </row>
    <row r="78" spans="2:20" s="91" customFormat="1" x14ac:dyDescent="0.25">
      <c r="B78" s="90"/>
      <c r="C78" s="188">
        <v>44166</v>
      </c>
      <c r="D78" s="184">
        <v>44232</v>
      </c>
      <c r="E78" s="179"/>
      <c r="F78" s="179">
        <v>979</v>
      </c>
      <c r="G78" s="179" t="s">
        <v>623</v>
      </c>
      <c r="H78" s="182" t="s">
        <v>676</v>
      </c>
      <c r="I78" s="183">
        <v>41037116</v>
      </c>
      <c r="J78" s="179" t="s">
        <v>625</v>
      </c>
      <c r="K78" s="180">
        <v>363</v>
      </c>
      <c r="L78" s="104">
        <f t="shared" si="9"/>
        <v>2</v>
      </c>
      <c r="M78" s="105" t="str">
        <f t="shared" si="10"/>
        <v>T1</v>
      </c>
      <c r="N78" s="93">
        <f t="shared" si="11"/>
        <v>66</v>
      </c>
      <c r="O78" s="106">
        <f t="shared" si="12"/>
        <v>23958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0.1351937302793102</v>
      </c>
      <c r="T78" s="107">
        <f t="shared" si="17"/>
        <v>1</v>
      </c>
    </row>
    <row r="79" spans="2:20" s="91" customFormat="1" x14ac:dyDescent="0.25">
      <c r="B79" s="90"/>
      <c r="C79" s="188">
        <v>44166</v>
      </c>
      <c r="D79" s="184">
        <v>44232</v>
      </c>
      <c r="E79" s="179"/>
      <c r="F79" s="179">
        <v>980</v>
      </c>
      <c r="G79" s="179" t="s">
        <v>623</v>
      </c>
      <c r="H79" s="182" t="s">
        <v>677</v>
      </c>
      <c r="I79" s="183">
        <v>41037116</v>
      </c>
      <c r="J79" s="179" t="s">
        <v>625</v>
      </c>
      <c r="K79" s="180">
        <v>435.6</v>
      </c>
      <c r="L79" s="104">
        <f t="shared" si="9"/>
        <v>2</v>
      </c>
      <c r="M79" s="105" t="str">
        <f t="shared" si="10"/>
        <v>T1</v>
      </c>
      <c r="N79" s="93">
        <f t="shared" si="11"/>
        <v>66</v>
      </c>
      <c r="O79" s="106">
        <f t="shared" si="12"/>
        <v>28749.600000000002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0.16223247633517224</v>
      </c>
      <c r="T79" s="107">
        <f t="shared" si="17"/>
        <v>1</v>
      </c>
    </row>
    <row r="80" spans="2:20" s="91" customFormat="1" x14ac:dyDescent="0.25">
      <c r="B80" s="90"/>
      <c r="C80" s="188">
        <v>44166</v>
      </c>
      <c r="D80" s="184">
        <v>44232</v>
      </c>
      <c r="E80" s="179"/>
      <c r="F80" s="179">
        <v>981</v>
      </c>
      <c r="G80" s="179" t="s">
        <v>623</v>
      </c>
      <c r="H80" s="182" t="s">
        <v>678</v>
      </c>
      <c r="I80" s="183">
        <v>41037116</v>
      </c>
      <c r="J80" s="179" t="s">
        <v>625</v>
      </c>
      <c r="K80" s="180">
        <v>435.6</v>
      </c>
      <c r="L80" s="104">
        <f t="shared" si="9"/>
        <v>2</v>
      </c>
      <c r="M80" s="105" t="str">
        <f t="shared" si="10"/>
        <v>T1</v>
      </c>
      <c r="N80" s="93">
        <f t="shared" si="11"/>
        <v>66</v>
      </c>
      <c r="O80" s="106">
        <f t="shared" si="12"/>
        <v>28749.600000000002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0.16223247633517224</v>
      </c>
      <c r="T80" s="107">
        <f t="shared" si="17"/>
        <v>1</v>
      </c>
    </row>
    <row r="81" spans="2:20" s="91" customFormat="1" x14ac:dyDescent="0.25">
      <c r="B81" s="90"/>
      <c r="C81" s="95">
        <v>44172</v>
      </c>
      <c r="D81" s="184">
        <v>44232</v>
      </c>
      <c r="E81" s="179"/>
      <c r="F81" s="179">
        <v>982</v>
      </c>
      <c r="G81" s="179" t="s">
        <v>679</v>
      </c>
      <c r="H81" s="182" t="s">
        <v>680</v>
      </c>
      <c r="I81" s="183">
        <v>41000510</v>
      </c>
      <c r="J81" s="179" t="s">
        <v>681</v>
      </c>
      <c r="K81" s="180">
        <v>789.29</v>
      </c>
      <c r="L81" s="104">
        <f t="shared" si="9"/>
        <v>2</v>
      </c>
      <c r="M81" s="105" t="str">
        <f t="shared" si="10"/>
        <v>T1</v>
      </c>
      <c r="N81" s="93">
        <f t="shared" si="11"/>
        <v>60</v>
      </c>
      <c r="O81" s="106">
        <f t="shared" si="12"/>
        <v>47357.399999999994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0.26723531022328262</v>
      </c>
      <c r="T81" s="107">
        <f t="shared" si="17"/>
        <v>1</v>
      </c>
    </row>
    <row r="82" spans="2:20" s="91" customFormat="1" x14ac:dyDescent="0.25">
      <c r="B82" s="90"/>
      <c r="C82" s="95">
        <v>44198</v>
      </c>
      <c r="D82" s="184">
        <v>44232</v>
      </c>
      <c r="E82" s="179"/>
      <c r="F82" s="179">
        <v>983</v>
      </c>
      <c r="G82" s="179" t="s">
        <v>70</v>
      </c>
      <c r="H82" s="182" t="s">
        <v>682</v>
      </c>
      <c r="I82" s="183">
        <v>41007530</v>
      </c>
      <c r="J82" s="179" t="s">
        <v>46</v>
      </c>
      <c r="K82" s="180">
        <v>195.42</v>
      </c>
      <c r="L82" s="104">
        <f t="shared" si="9"/>
        <v>2</v>
      </c>
      <c r="M82" s="105" t="str">
        <f t="shared" si="10"/>
        <v>T1</v>
      </c>
      <c r="N82" s="93">
        <f t="shared" si="11"/>
        <v>34</v>
      </c>
      <c r="O82" s="106">
        <f t="shared" si="12"/>
        <v>6644.28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3.7493321571926495E-2</v>
      </c>
      <c r="T82" s="107">
        <f t="shared" si="17"/>
        <v>1</v>
      </c>
    </row>
    <row r="83" spans="2:20" s="91" customFormat="1" x14ac:dyDescent="0.25">
      <c r="B83" s="90"/>
      <c r="C83" s="95">
        <v>44175</v>
      </c>
      <c r="D83" s="184">
        <v>44232</v>
      </c>
      <c r="E83" s="179"/>
      <c r="F83" s="179">
        <v>984</v>
      </c>
      <c r="G83" s="179" t="s">
        <v>401</v>
      </c>
      <c r="H83" s="182" t="s">
        <v>683</v>
      </c>
      <c r="I83" s="183">
        <v>41007437</v>
      </c>
      <c r="J83" s="179" t="s">
        <v>403</v>
      </c>
      <c r="K83" s="180">
        <v>471.14</v>
      </c>
      <c r="L83" s="104">
        <f t="shared" si="9"/>
        <v>2</v>
      </c>
      <c r="M83" s="105" t="str">
        <f t="shared" si="10"/>
        <v>T1</v>
      </c>
      <c r="N83" s="93">
        <f t="shared" si="11"/>
        <v>57</v>
      </c>
      <c r="O83" s="106">
        <f t="shared" si="12"/>
        <v>26854.98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0.15154123561133107</v>
      </c>
      <c r="T83" s="107">
        <f t="shared" si="17"/>
        <v>1</v>
      </c>
    </row>
    <row r="84" spans="2:20" s="91" customFormat="1" x14ac:dyDescent="0.25">
      <c r="B84" s="90"/>
      <c r="C84" s="95">
        <v>44204</v>
      </c>
      <c r="D84" s="184">
        <v>44232</v>
      </c>
      <c r="E84" s="179"/>
      <c r="F84" s="179">
        <v>985</v>
      </c>
      <c r="G84" s="179" t="s">
        <v>684</v>
      </c>
      <c r="H84" s="182" t="s">
        <v>685</v>
      </c>
      <c r="I84" s="183">
        <v>40010011</v>
      </c>
      <c r="J84" s="179" t="s">
        <v>686</v>
      </c>
      <c r="K84" s="180">
        <v>208.12</v>
      </c>
      <c r="L84" s="104">
        <f t="shared" si="9"/>
        <v>2</v>
      </c>
      <c r="M84" s="105" t="str">
        <f t="shared" si="10"/>
        <v>T1</v>
      </c>
      <c r="N84" s="93">
        <f t="shared" si="11"/>
        <v>28</v>
      </c>
      <c r="O84" s="106">
        <f t="shared" si="12"/>
        <v>5827.3600000000006</v>
      </c>
      <c r="P84" s="93" t="str">
        <f t="shared" si="13"/>
        <v>Dins Periode Legal</v>
      </c>
      <c r="Q84" s="93" t="str">
        <f t="shared" si="14"/>
        <v>T1 - Dins Periode Legal</v>
      </c>
      <c r="R84" s="93" t="str">
        <f t="shared" si="15"/>
        <v>T1 - Import Total</v>
      </c>
      <c r="S84" s="110">
        <f t="shared" si="16"/>
        <v>3.2883485102280702E-2</v>
      </c>
      <c r="T84" s="107">
        <f t="shared" si="17"/>
        <v>1</v>
      </c>
    </row>
    <row r="85" spans="2:20" s="91" customFormat="1" x14ac:dyDescent="0.25">
      <c r="B85" s="90"/>
      <c r="C85" s="95">
        <v>44197</v>
      </c>
      <c r="D85" s="184">
        <v>44232</v>
      </c>
      <c r="E85" s="179"/>
      <c r="F85" s="179">
        <v>986</v>
      </c>
      <c r="G85" s="179" t="s">
        <v>162</v>
      </c>
      <c r="H85" s="182" t="s">
        <v>687</v>
      </c>
      <c r="I85" s="183">
        <v>41002895</v>
      </c>
      <c r="J85" s="179" t="s">
        <v>163</v>
      </c>
      <c r="K85" s="180">
        <v>1498.1</v>
      </c>
      <c r="L85" s="104">
        <f t="shared" si="9"/>
        <v>2</v>
      </c>
      <c r="M85" s="105" t="str">
        <f t="shared" si="10"/>
        <v>T1</v>
      </c>
      <c r="N85" s="93">
        <f t="shared" si="11"/>
        <v>35</v>
      </c>
      <c r="O85" s="106">
        <f t="shared" si="12"/>
        <v>52433.5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0.29587947477252741</v>
      </c>
      <c r="T85" s="107">
        <f t="shared" si="17"/>
        <v>1</v>
      </c>
    </row>
    <row r="86" spans="2:20" s="91" customFormat="1" x14ac:dyDescent="0.25">
      <c r="B86" s="90"/>
      <c r="C86" s="188">
        <v>44197</v>
      </c>
      <c r="D86" s="184">
        <v>44232</v>
      </c>
      <c r="E86" s="179"/>
      <c r="F86" s="179">
        <v>987</v>
      </c>
      <c r="G86" s="179" t="s">
        <v>73</v>
      </c>
      <c r="H86" s="182" t="s">
        <v>688</v>
      </c>
      <c r="I86" s="183">
        <v>41008450</v>
      </c>
      <c r="J86" s="179" t="s">
        <v>26</v>
      </c>
      <c r="K86" s="180">
        <v>1100</v>
      </c>
      <c r="L86" s="104">
        <f t="shared" si="9"/>
        <v>2</v>
      </c>
      <c r="M86" s="105" t="str">
        <f t="shared" si="10"/>
        <v>T1</v>
      </c>
      <c r="N86" s="93">
        <f t="shared" si="11"/>
        <v>35</v>
      </c>
      <c r="O86" s="106">
        <f t="shared" si="12"/>
        <v>38500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0.21725346922754163</v>
      </c>
      <c r="T86" s="107">
        <f t="shared" si="17"/>
        <v>1</v>
      </c>
    </row>
    <row r="87" spans="2:20" s="91" customFormat="1" x14ac:dyDescent="0.25">
      <c r="B87" s="90"/>
      <c r="C87" s="95">
        <v>44228</v>
      </c>
      <c r="D87" s="184">
        <v>44238</v>
      </c>
      <c r="E87" s="179">
        <v>346</v>
      </c>
      <c r="F87" s="179">
        <v>1007</v>
      </c>
      <c r="G87" s="179" t="s">
        <v>169</v>
      </c>
      <c r="H87" s="182" t="s">
        <v>689</v>
      </c>
      <c r="I87" s="183">
        <v>41008640</v>
      </c>
      <c r="J87" s="179" t="s">
        <v>170</v>
      </c>
      <c r="K87" s="180">
        <v>258.73</v>
      </c>
      <c r="L87" s="104">
        <f t="shared" si="9"/>
        <v>2</v>
      </c>
      <c r="M87" s="105" t="str">
        <f t="shared" si="10"/>
        <v>T1</v>
      </c>
      <c r="N87" s="93">
        <f t="shared" si="11"/>
        <v>10</v>
      </c>
      <c r="O87" s="106">
        <f t="shared" si="12"/>
        <v>2587.3000000000002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6"/>
        <v>1.4599997426816065E-2</v>
      </c>
      <c r="T87" s="107">
        <f t="shared" si="17"/>
        <v>1</v>
      </c>
    </row>
    <row r="88" spans="2:20" s="91" customFormat="1" x14ac:dyDescent="0.25">
      <c r="B88" s="90"/>
      <c r="C88" s="95">
        <v>44236</v>
      </c>
      <c r="D88" s="184">
        <v>44243</v>
      </c>
      <c r="E88" s="179">
        <v>355</v>
      </c>
      <c r="F88" s="179">
        <v>1033</v>
      </c>
      <c r="G88" s="179" t="s">
        <v>78</v>
      </c>
      <c r="H88" s="182" t="s">
        <v>690</v>
      </c>
      <c r="I88" s="183">
        <v>41000001</v>
      </c>
      <c r="J88" s="179" t="s">
        <v>79</v>
      </c>
      <c r="K88" s="180">
        <v>16.940000000000001</v>
      </c>
      <c r="L88" s="104">
        <f t="shared" si="9"/>
        <v>2</v>
      </c>
      <c r="M88" s="105" t="str">
        <f t="shared" si="10"/>
        <v>T1</v>
      </c>
      <c r="N88" s="93">
        <f t="shared" si="11"/>
        <v>7</v>
      </c>
      <c r="O88" s="106">
        <f t="shared" si="12"/>
        <v>118.58000000000001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6"/>
        <v>6.6914068522082825E-4</v>
      </c>
      <c r="T88" s="107">
        <f t="shared" si="17"/>
        <v>1</v>
      </c>
    </row>
    <row r="89" spans="2:20" s="91" customFormat="1" x14ac:dyDescent="0.25">
      <c r="B89" s="90"/>
      <c r="C89" s="95">
        <v>44243</v>
      </c>
      <c r="D89" s="184">
        <v>44243</v>
      </c>
      <c r="E89" s="179">
        <v>356</v>
      </c>
      <c r="F89" s="179">
        <v>1035</v>
      </c>
      <c r="G89" s="179" t="s">
        <v>559</v>
      </c>
      <c r="H89" s="182" t="s">
        <v>709</v>
      </c>
      <c r="I89" s="183">
        <v>41005253</v>
      </c>
      <c r="J89" s="179" t="s">
        <v>561</v>
      </c>
      <c r="K89" s="180">
        <v>42.35</v>
      </c>
      <c r="L89" s="104">
        <f t="shared" si="9"/>
        <v>2</v>
      </c>
      <c r="M89" s="105" t="str">
        <f t="shared" si="10"/>
        <v>T1</v>
      </c>
      <c r="N89" s="93">
        <f t="shared" si="11"/>
        <v>0</v>
      </c>
      <c r="O89" s="106">
        <f t="shared" si="12"/>
        <v>0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6"/>
        <v>0</v>
      </c>
      <c r="T89" s="107">
        <f t="shared" si="17"/>
        <v>1</v>
      </c>
    </row>
    <row r="90" spans="2:20" s="91" customFormat="1" x14ac:dyDescent="0.25">
      <c r="B90" s="90"/>
      <c r="C90" s="95">
        <v>44196</v>
      </c>
      <c r="D90" s="184">
        <v>44245</v>
      </c>
      <c r="E90" s="179">
        <v>360</v>
      </c>
      <c r="F90" s="179">
        <v>1045</v>
      </c>
      <c r="G90" s="179" t="s">
        <v>100</v>
      </c>
      <c r="H90" s="182" t="s">
        <v>691</v>
      </c>
      <c r="I90" s="183">
        <v>41000173</v>
      </c>
      <c r="J90" s="179" t="s">
        <v>101</v>
      </c>
      <c r="K90" s="180">
        <v>177.18</v>
      </c>
      <c r="L90" s="104">
        <f t="shared" si="9"/>
        <v>2</v>
      </c>
      <c r="M90" s="105" t="str">
        <f t="shared" si="10"/>
        <v>T1</v>
      </c>
      <c r="N90" s="93">
        <f t="shared" si="11"/>
        <v>49</v>
      </c>
      <c r="O90" s="106">
        <f t="shared" si="12"/>
        <v>8681.82</v>
      </c>
      <c r="P90" s="93" t="str">
        <f t="shared" si="13"/>
        <v>Fora Periode Legal</v>
      </c>
      <c r="Q90" s="93" t="str">
        <f t="shared" si="14"/>
        <v>T1 - Fora Periode Legal</v>
      </c>
      <c r="R90" s="93" t="str">
        <f t="shared" si="15"/>
        <v>T1 - Import Total</v>
      </c>
      <c r="S90" s="110">
        <f t="shared" si="16"/>
        <v>4.8991052317118325E-2</v>
      </c>
      <c r="T90" s="107">
        <f t="shared" si="17"/>
        <v>1</v>
      </c>
    </row>
    <row r="91" spans="2:20" s="91" customFormat="1" x14ac:dyDescent="0.25">
      <c r="B91" s="90"/>
      <c r="C91" s="188">
        <v>44196</v>
      </c>
      <c r="D91" s="184">
        <v>44245</v>
      </c>
      <c r="E91" s="179"/>
      <c r="F91" s="179">
        <v>1046</v>
      </c>
      <c r="G91" s="179" t="s">
        <v>628</v>
      </c>
      <c r="H91" s="182" t="s">
        <v>629</v>
      </c>
      <c r="I91" s="183">
        <v>41000182</v>
      </c>
      <c r="J91" s="179" t="s">
        <v>630</v>
      </c>
      <c r="K91" s="180">
        <v>420</v>
      </c>
      <c r="L91" s="104">
        <f t="shared" si="9"/>
        <v>2</v>
      </c>
      <c r="M91" s="105" t="str">
        <f t="shared" si="10"/>
        <v>T1</v>
      </c>
      <c r="N91" s="93">
        <f t="shared" si="11"/>
        <v>49</v>
      </c>
      <c r="O91" s="106">
        <f t="shared" si="12"/>
        <v>20580</v>
      </c>
      <c r="P91" s="93" t="str">
        <f t="shared" si="13"/>
        <v>Fora Periode Legal</v>
      </c>
      <c r="Q91" s="93" t="str">
        <f t="shared" si="14"/>
        <v>T1 - Fora Periode Legal</v>
      </c>
      <c r="R91" s="93" t="str">
        <f t="shared" si="15"/>
        <v>T1 - Import Total</v>
      </c>
      <c r="S91" s="110">
        <f t="shared" si="16"/>
        <v>0.11613185445981315</v>
      </c>
      <c r="T91" s="107">
        <f t="shared" si="17"/>
        <v>1</v>
      </c>
    </row>
    <row r="92" spans="2:20" s="91" customFormat="1" x14ac:dyDescent="0.25">
      <c r="B92" s="90"/>
      <c r="C92" s="95">
        <v>44217</v>
      </c>
      <c r="D92" s="184">
        <v>44245</v>
      </c>
      <c r="E92" s="179"/>
      <c r="F92" s="179">
        <v>1047</v>
      </c>
      <c r="G92" s="179" t="s">
        <v>108</v>
      </c>
      <c r="H92" s="182" t="s">
        <v>692</v>
      </c>
      <c r="I92" s="183">
        <v>41002915</v>
      </c>
      <c r="J92" s="179" t="s">
        <v>109</v>
      </c>
      <c r="K92" s="180">
        <v>21.78</v>
      </c>
      <c r="L92" s="104">
        <f t="shared" si="9"/>
        <v>2</v>
      </c>
      <c r="M92" s="105" t="str">
        <f t="shared" si="10"/>
        <v>T1</v>
      </c>
      <c r="N92" s="93">
        <f t="shared" si="11"/>
        <v>28</v>
      </c>
      <c r="O92" s="106">
        <f t="shared" si="12"/>
        <v>609.84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6"/>
        <v>3.4412949525642594E-3</v>
      </c>
      <c r="T92" s="107">
        <f t="shared" si="17"/>
        <v>1</v>
      </c>
    </row>
    <row r="93" spans="2:20" s="91" customFormat="1" x14ac:dyDescent="0.25">
      <c r="B93" s="90"/>
      <c r="C93" s="95">
        <v>44211</v>
      </c>
      <c r="D93" s="184">
        <v>44245</v>
      </c>
      <c r="E93" s="179"/>
      <c r="F93" s="179">
        <v>1048</v>
      </c>
      <c r="G93" s="179" t="s">
        <v>117</v>
      </c>
      <c r="H93" s="182" t="s">
        <v>693</v>
      </c>
      <c r="I93" s="183">
        <v>41000865</v>
      </c>
      <c r="J93" s="179" t="s">
        <v>118</v>
      </c>
      <c r="K93" s="180">
        <v>90.69</v>
      </c>
      <c r="L93" s="104">
        <f t="shared" si="9"/>
        <v>2</v>
      </c>
      <c r="M93" s="105" t="str">
        <f t="shared" si="10"/>
        <v>T1</v>
      </c>
      <c r="N93" s="93">
        <f t="shared" si="11"/>
        <v>34</v>
      </c>
      <c r="O93" s="106">
        <f t="shared" si="12"/>
        <v>3083.46</v>
      </c>
      <c r="P93" s="93" t="str">
        <f t="shared" si="13"/>
        <v>Fora Periode Legal</v>
      </c>
      <c r="Q93" s="93" t="str">
        <f t="shared" si="14"/>
        <v>T1 - Fora Periode Legal</v>
      </c>
      <c r="R93" s="93" t="str">
        <f t="shared" si="15"/>
        <v>T1 - Import Total</v>
      </c>
      <c r="S93" s="110">
        <f t="shared" si="16"/>
        <v>1.7399802135697546E-2</v>
      </c>
      <c r="T93" s="107">
        <f t="shared" si="17"/>
        <v>1</v>
      </c>
    </row>
    <row r="94" spans="2:20" s="91" customFormat="1" x14ac:dyDescent="0.25">
      <c r="B94" s="90"/>
      <c r="C94" s="95">
        <v>44215</v>
      </c>
      <c r="D94" s="184">
        <v>44245</v>
      </c>
      <c r="E94" s="179"/>
      <c r="F94" s="179">
        <v>1049</v>
      </c>
      <c r="G94" s="179" t="s">
        <v>108</v>
      </c>
      <c r="H94" s="182" t="s">
        <v>694</v>
      </c>
      <c r="I94" s="183">
        <v>41002915</v>
      </c>
      <c r="J94" s="179" t="s">
        <v>109</v>
      </c>
      <c r="K94" s="180">
        <v>328.9</v>
      </c>
      <c r="L94" s="104">
        <f t="shared" si="9"/>
        <v>2</v>
      </c>
      <c r="M94" s="105" t="str">
        <f t="shared" si="10"/>
        <v>T1</v>
      </c>
      <c r="N94" s="93">
        <f t="shared" si="11"/>
        <v>30</v>
      </c>
      <c r="O94" s="106">
        <f t="shared" si="12"/>
        <v>9867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6"/>
        <v>5.5678960542029948E-2</v>
      </c>
      <c r="T94" s="107">
        <f t="shared" si="17"/>
        <v>1</v>
      </c>
    </row>
    <row r="95" spans="2:20" s="91" customFormat="1" x14ac:dyDescent="0.25">
      <c r="B95" s="90"/>
      <c r="C95" s="188">
        <v>44204</v>
      </c>
      <c r="D95" s="184">
        <v>44245</v>
      </c>
      <c r="E95" s="179"/>
      <c r="F95" s="179">
        <v>1050</v>
      </c>
      <c r="G95" s="179" t="s">
        <v>623</v>
      </c>
      <c r="H95" s="182" t="s">
        <v>695</v>
      </c>
      <c r="I95" s="183">
        <v>41037116</v>
      </c>
      <c r="J95" s="179" t="s">
        <v>625</v>
      </c>
      <c r="K95" s="180">
        <v>145.19999999999999</v>
      </c>
      <c r="L95" s="104">
        <f t="shared" si="9"/>
        <v>2</v>
      </c>
      <c r="M95" s="105" t="str">
        <f t="shared" si="10"/>
        <v>T1</v>
      </c>
      <c r="N95" s="93">
        <f t="shared" si="11"/>
        <v>41</v>
      </c>
      <c r="O95" s="106">
        <f t="shared" si="12"/>
        <v>5953.2</v>
      </c>
      <c r="P95" s="93" t="str">
        <f t="shared" si="13"/>
        <v>Fora Periode Legal</v>
      </c>
      <c r="Q95" s="93" t="str">
        <f t="shared" si="14"/>
        <v>T1 - Fora Periode Legal</v>
      </c>
      <c r="R95" s="93" t="str">
        <f t="shared" si="15"/>
        <v>T1 - Import Total</v>
      </c>
      <c r="S95" s="110">
        <f t="shared" si="16"/>
        <v>3.359359358455586E-2</v>
      </c>
      <c r="T95" s="107">
        <f t="shared" si="17"/>
        <v>1</v>
      </c>
    </row>
    <row r="96" spans="2:20" s="91" customFormat="1" x14ac:dyDescent="0.25">
      <c r="B96" s="90"/>
      <c r="C96" s="188">
        <v>44215</v>
      </c>
      <c r="D96" s="184">
        <v>44245</v>
      </c>
      <c r="E96" s="179"/>
      <c r="F96" s="179">
        <v>1051</v>
      </c>
      <c r="G96" s="179" t="s">
        <v>167</v>
      </c>
      <c r="H96" s="182" t="s">
        <v>696</v>
      </c>
      <c r="I96" s="183">
        <v>41008103</v>
      </c>
      <c r="J96" s="179" t="s">
        <v>124</v>
      </c>
      <c r="K96" s="180">
        <v>136.37</v>
      </c>
      <c r="L96" s="104">
        <f t="shared" si="9"/>
        <v>2</v>
      </c>
      <c r="M96" s="105" t="str">
        <f t="shared" si="10"/>
        <v>T1</v>
      </c>
      <c r="N96" s="93">
        <f t="shared" si="11"/>
        <v>30</v>
      </c>
      <c r="O96" s="106">
        <f t="shared" si="12"/>
        <v>4091.1000000000004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6"/>
        <v>2.3085861505371313E-2</v>
      </c>
      <c r="T96" s="107">
        <f t="shared" si="17"/>
        <v>1</v>
      </c>
    </row>
    <row r="97" spans="2:20" s="91" customFormat="1" x14ac:dyDescent="0.25">
      <c r="B97" s="90"/>
      <c r="C97" s="188">
        <v>44211</v>
      </c>
      <c r="D97" s="184">
        <v>44245</v>
      </c>
      <c r="E97" s="179"/>
      <c r="F97" s="179">
        <v>1052</v>
      </c>
      <c r="G97" s="179" t="s">
        <v>53</v>
      </c>
      <c r="H97" s="182" t="s">
        <v>697</v>
      </c>
      <c r="I97" s="183">
        <v>41007450</v>
      </c>
      <c r="J97" s="179" t="s">
        <v>24</v>
      </c>
      <c r="K97" s="180">
        <v>7.64</v>
      </c>
      <c r="L97" s="104">
        <f t="shared" si="9"/>
        <v>2</v>
      </c>
      <c r="M97" s="105" t="str">
        <f t="shared" si="10"/>
        <v>T1</v>
      </c>
      <c r="N97" s="93">
        <f t="shared" si="11"/>
        <v>34</v>
      </c>
      <c r="O97" s="106">
        <f t="shared" si="12"/>
        <v>259.76</v>
      </c>
      <c r="P97" s="93" t="str">
        <f t="shared" si="13"/>
        <v>Fora Periode Legal</v>
      </c>
      <c r="Q97" s="93" t="str">
        <f t="shared" si="14"/>
        <v>T1 - Fora Periode Legal</v>
      </c>
      <c r="R97" s="93" t="str">
        <f t="shared" si="15"/>
        <v>T1 - Import Total</v>
      </c>
      <c r="S97" s="110">
        <f t="shared" si="16"/>
        <v>1.4658119783518496E-3</v>
      </c>
      <c r="T97" s="107">
        <f t="shared" si="17"/>
        <v>1</v>
      </c>
    </row>
    <row r="98" spans="2:20" s="91" customFormat="1" x14ac:dyDescent="0.25">
      <c r="B98" s="90"/>
      <c r="C98" s="188">
        <v>44197</v>
      </c>
      <c r="D98" s="184">
        <v>44245</v>
      </c>
      <c r="E98" s="179"/>
      <c r="F98" s="179">
        <v>1053</v>
      </c>
      <c r="G98" s="179" t="s">
        <v>698</v>
      </c>
      <c r="H98" s="182" t="s">
        <v>699</v>
      </c>
      <c r="I98" s="183">
        <v>41037122</v>
      </c>
      <c r="J98" s="179" t="s">
        <v>700</v>
      </c>
      <c r="K98" s="180">
        <v>588.05999999999995</v>
      </c>
      <c r="L98" s="104">
        <f t="shared" si="9"/>
        <v>2</v>
      </c>
      <c r="M98" s="105" t="str">
        <f t="shared" si="10"/>
        <v>T1</v>
      </c>
      <c r="N98" s="93">
        <f t="shared" si="11"/>
        <v>48</v>
      </c>
      <c r="O98" s="106">
        <f t="shared" si="12"/>
        <v>28226.879999999997</v>
      </c>
      <c r="P98" s="93" t="str">
        <f t="shared" si="13"/>
        <v>Fora Periode Legal</v>
      </c>
      <c r="Q98" s="93" t="str">
        <f t="shared" si="14"/>
        <v>T1 - Fora Periode Legal</v>
      </c>
      <c r="R98" s="93" t="str">
        <f t="shared" si="15"/>
        <v>T1 - Import Total</v>
      </c>
      <c r="S98" s="110">
        <f t="shared" si="16"/>
        <v>0.15928279494726</v>
      </c>
      <c r="T98" s="107">
        <f t="shared" si="17"/>
        <v>1</v>
      </c>
    </row>
    <row r="99" spans="2:20" s="91" customFormat="1" x14ac:dyDescent="0.25">
      <c r="B99" s="90"/>
      <c r="C99" s="188">
        <v>44197</v>
      </c>
      <c r="D99" s="184">
        <v>44245</v>
      </c>
      <c r="E99" s="179"/>
      <c r="F99" s="179">
        <v>1054</v>
      </c>
      <c r="G99" s="179" t="s">
        <v>698</v>
      </c>
      <c r="H99" s="182" t="s">
        <v>701</v>
      </c>
      <c r="I99" s="183">
        <v>41037122</v>
      </c>
      <c r="J99" s="179" t="s">
        <v>700</v>
      </c>
      <c r="K99" s="180">
        <v>4345.1099999999997</v>
      </c>
      <c r="L99" s="104">
        <f t="shared" si="9"/>
        <v>2</v>
      </c>
      <c r="M99" s="105" t="str">
        <f t="shared" si="10"/>
        <v>T1</v>
      </c>
      <c r="N99" s="93">
        <f t="shared" si="11"/>
        <v>48</v>
      </c>
      <c r="O99" s="106">
        <f t="shared" si="12"/>
        <v>208565.27999999997</v>
      </c>
      <c r="P99" s="93" t="str">
        <f t="shared" si="13"/>
        <v>Fora Periode Legal</v>
      </c>
      <c r="Q99" s="93" t="str">
        <f t="shared" si="14"/>
        <v>T1 - Fora Periode Legal</v>
      </c>
      <c r="R99" s="93" t="str">
        <f t="shared" si="15"/>
        <v>T1 - Import Total</v>
      </c>
      <c r="S99" s="110">
        <f t="shared" si="16"/>
        <v>1.1769228737769766</v>
      </c>
      <c r="T99" s="107">
        <f t="shared" si="17"/>
        <v>1</v>
      </c>
    </row>
    <row r="100" spans="2:20" s="91" customFormat="1" x14ac:dyDescent="0.25">
      <c r="B100" s="90"/>
      <c r="C100" s="188">
        <v>44201</v>
      </c>
      <c r="D100" s="184">
        <v>44245</v>
      </c>
      <c r="E100" s="179"/>
      <c r="F100" s="179">
        <v>1055</v>
      </c>
      <c r="G100" s="179" t="s">
        <v>151</v>
      </c>
      <c r="H100" s="182" t="s">
        <v>702</v>
      </c>
      <c r="I100" s="183">
        <v>41000460</v>
      </c>
      <c r="J100" s="179" t="s">
        <v>152</v>
      </c>
      <c r="K100" s="180">
        <v>159.72</v>
      </c>
      <c r="L100" s="104">
        <f t="shared" si="9"/>
        <v>2</v>
      </c>
      <c r="M100" s="105" t="str">
        <f t="shared" si="10"/>
        <v>T1</v>
      </c>
      <c r="N100" s="93">
        <f t="shared" si="11"/>
        <v>44</v>
      </c>
      <c r="O100" s="106">
        <f t="shared" si="12"/>
        <v>7027.68</v>
      </c>
      <c r="P100" s="93" t="str">
        <f t="shared" si="13"/>
        <v>Fora Periode Legal</v>
      </c>
      <c r="Q100" s="93" t="str">
        <f t="shared" si="14"/>
        <v>T1 - Fora Periode Legal</v>
      </c>
      <c r="R100" s="93" t="str">
        <f t="shared" si="15"/>
        <v>T1 - Import Total</v>
      </c>
      <c r="S100" s="110">
        <f t="shared" si="16"/>
        <v>3.9656827548597659E-2</v>
      </c>
      <c r="T100" s="107">
        <f t="shared" si="17"/>
        <v>1</v>
      </c>
    </row>
    <row r="101" spans="2:20" s="91" customFormat="1" x14ac:dyDescent="0.25">
      <c r="B101" s="90"/>
      <c r="C101" s="188">
        <v>44206</v>
      </c>
      <c r="D101" s="184">
        <v>44245</v>
      </c>
      <c r="E101" s="179"/>
      <c r="F101" s="179">
        <v>1056</v>
      </c>
      <c r="G101" s="179" t="s">
        <v>72</v>
      </c>
      <c r="H101" s="182" t="s">
        <v>703</v>
      </c>
      <c r="I101" s="183">
        <v>41002557</v>
      </c>
      <c r="J101" s="179" t="s">
        <v>32</v>
      </c>
      <c r="K101" s="180">
        <v>4.8</v>
      </c>
      <c r="L101" s="104">
        <f t="shared" si="9"/>
        <v>2</v>
      </c>
      <c r="M101" s="105" t="str">
        <f t="shared" si="10"/>
        <v>T1</v>
      </c>
      <c r="N101" s="93">
        <f t="shared" si="11"/>
        <v>39</v>
      </c>
      <c r="O101" s="106">
        <f t="shared" si="12"/>
        <v>187.2</v>
      </c>
      <c r="P101" s="93" t="str">
        <f t="shared" si="13"/>
        <v>Fora Periode Legal</v>
      </c>
      <c r="Q101" s="93" t="str">
        <f t="shared" si="14"/>
        <v>T1 - Fora Periode Legal</v>
      </c>
      <c r="R101" s="93" t="str">
        <f t="shared" si="15"/>
        <v>T1 - Import Total</v>
      </c>
      <c r="S101" s="110">
        <f t="shared" si="16"/>
        <v>1.0563597256985919E-3</v>
      </c>
      <c r="T101" s="107">
        <f t="shared" si="17"/>
        <v>1</v>
      </c>
    </row>
    <row r="102" spans="2:20" s="91" customFormat="1" x14ac:dyDescent="0.25">
      <c r="B102" s="90"/>
      <c r="C102" s="188">
        <v>44252</v>
      </c>
      <c r="D102" s="184">
        <v>44252</v>
      </c>
      <c r="E102" s="179">
        <v>376</v>
      </c>
      <c r="F102" s="179">
        <v>1099</v>
      </c>
      <c r="G102" s="179" t="s">
        <v>704</v>
      </c>
      <c r="H102" s="182" t="s">
        <v>705</v>
      </c>
      <c r="I102" s="183">
        <v>41037318</v>
      </c>
      <c r="J102" s="179" t="s">
        <v>706</v>
      </c>
      <c r="K102" s="180">
        <v>1832.32</v>
      </c>
      <c r="L102" s="104">
        <f t="shared" si="9"/>
        <v>2</v>
      </c>
      <c r="M102" s="105" t="str">
        <f t="shared" si="10"/>
        <v>T1</v>
      </c>
      <c r="N102" s="93">
        <f t="shared" si="11"/>
        <v>0</v>
      </c>
      <c r="O102" s="106">
        <f t="shared" si="12"/>
        <v>0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6"/>
        <v>0</v>
      </c>
      <c r="T102" s="107">
        <f t="shared" si="17"/>
        <v>1</v>
      </c>
    </row>
    <row r="103" spans="2:20" s="91" customFormat="1" x14ac:dyDescent="0.25">
      <c r="B103" s="90"/>
      <c r="C103" s="95">
        <v>44256</v>
      </c>
      <c r="D103" s="184">
        <v>44256</v>
      </c>
      <c r="E103" s="179">
        <v>579</v>
      </c>
      <c r="F103" s="179">
        <v>1609</v>
      </c>
      <c r="G103" s="179" t="s">
        <v>610</v>
      </c>
      <c r="H103" s="182" t="s">
        <v>710</v>
      </c>
      <c r="I103" s="183">
        <v>40005225</v>
      </c>
      <c r="J103" s="179" t="s">
        <v>612</v>
      </c>
      <c r="K103" s="180">
        <v>48.27</v>
      </c>
      <c r="L103" s="104">
        <f t="shared" si="9"/>
        <v>3</v>
      </c>
      <c r="M103" s="105" t="str">
        <f t="shared" si="10"/>
        <v>T1</v>
      </c>
      <c r="N103" s="93">
        <f t="shared" si="11"/>
        <v>0</v>
      </c>
      <c r="O103" s="106">
        <f t="shared" si="12"/>
        <v>0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6"/>
        <v>0</v>
      </c>
      <c r="T103" s="107">
        <f t="shared" si="17"/>
        <v>1</v>
      </c>
    </row>
    <row r="104" spans="2:20" s="91" customFormat="1" x14ac:dyDescent="0.25">
      <c r="B104" s="90"/>
      <c r="C104" s="95">
        <v>44224</v>
      </c>
      <c r="D104" s="184">
        <v>44256</v>
      </c>
      <c r="E104" s="179">
        <v>580</v>
      </c>
      <c r="F104" s="179">
        <v>1611</v>
      </c>
      <c r="G104" s="179" t="s">
        <v>58</v>
      </c>
      <c r="H104" s="182" t="s">
        <v>711</v>
      </c>
      <c r="I104" s="183">
        <v>40001300</v>
      </c>
      <c r="J104" s="179" t="s">
        <v>18</v>
      </c>
      <c r="K104" s="180">
        <v>87.6</v>
      </c>
      <c r="L104" s="104">
        <f t="shared" si="9"/>
        <v>3</v>
      </c>
      <c r="M104" s="105" t="str">
        <f t="shared" si="10"/>
        <v>T1</v>
      </c>
      <c r="N104" s="93">
        <f t="shared" si="11"/>
        <v>32</v>
      </c>
      <c r="O104" s="106">
        <f t="shared" si="12"/>
        <v>2803.2</v>
      </c>
      <c r="P104" s="93" t="str">
        <f t="shared" si="13"/>
        <v>Fora Periode Legal</v>
      </c>
      <c r="Q104" s="93" t="str">
        <f t="shared" si="14"/>
        <v>T1 - Fora Periode Legal</v>
      </c>
      <c r="R104" s="93" t="str">
        <f t="shared" si="15"/>
        <v>T1 - Import Total</v>
      </c>
      <c r="S104" s="110">
        <f t="shared" si="16"/>
        <v>1.5818309738666096E-2</v>
      </c>
      <c r="T104" s="107">
        <f t="shared" si="17"/>
        <v>1</v>
      </c>
    </row>
    <row r="105" spans="2:20" s="91" customFormat="1" x14ac:dyDescent="0.25">
      <c r="B105" s="90"/>
      <c r="C105" s="95">
        <v>44221</v>
      </c>
      <c r="D105" s="184">
        <v>44256</v>
      </c>
      <c r="E105" s="179"/>
      <c r="F105" s="179">
        <v>1612</v>
      </c>
      <c r="G105" s="179" t="s">
        <v>53</v>
      </c>
      <c r="H105" s="182" t="s">
        <v>712</v>
      </c>
      <c r="I105" s="183">
        <v>41007450</v>
      </c>
      <c r="J105" s="179" t="s">
        <v>24</v>
      </c>
      <c r="K105" s="180">
        <v>96.51</v>
      </c>
      <c r="L105" s="104">
        <f t="shared" si="9"/>
        <v>3</v>
      </c>
      <c r="M105" s="105" t="str">
        <f t="shared" si="10"/>
        <v>T1</v>
      </c>
      <c r="N105" s="93">
        <f t="shared" si="11"/>
        <v>35</v>
      </c>
      <c r="O105" s="106">
        <f t="shared" si="12"/>
        <v>3377.8500000000004</v>
      </c>
      <c r="P105" s="93" t="str">
        <f t="shared" si="13"/>
        <v>Fora Periode Legal</v>
      </c>
      <c r="Q105" s="93" t="str">
        <f t="shared" si="14"/>
        <v>T1 - Fora Periode Legal</v>
      </c>
      <c r="R105" s="93" t="str">
        <f t="shared" si="15"/>
        <v>T1 - Import Total</v>
      </c>
      <c r="S105" s="110">
        <f t="shared" si="16"/>
        <v>1.9061029377409132E-2</v>
      </c>
      <c r="T105" s="107">
        <f t="shared" si="17"/>
        <v>1</v>
      </c>
    </row>
    <row r="106" spans="2:20" s="91" customFormat="1" x14ac:dyDescent="0.25">
      <c r="B106" s="90"/>
      <c r="C106" s="95">
        <v>44223</v>
      </c>
      <c r="D106" s="184">
        <v>44256</v>
      </c>
      <c r="E106" s="179"/>
      <c r="F106" s="179">
        <v>1613</v>
      </c>
      <c r="G106" s="179" t="s">
        <v>713</v>
      </c>
      <c r="H106" s="182" t="s">
        <v>714</v>
      </c>
      <c r="I106" s="183">
        <v>41001365</v>
      </c>
      <c r="J106" s="179" t="s">
        <v>715</v>
      </c>
      <c r="K106" s="180">
        <v>544.02</v>
      </c>
      <c r="L106" s="104">
        <f t="shared" si="9"/>
        <v>3</v>
      </c>
      <c r="M106" s="105" t="str">
        <f t="shared" si="10"/>
        <v>T1</v>
      </c>
      <c r="N106" s="93">
        <f t="shared" si="11"/>
        <v>33</v>
      </c>
      <c r="O106" s="106">
        <f t="shared" si="12"/>
        <v>17952.66</v>
      </c>
      <c r="P106" s="93" t="str">
        <f t="shared" si="13"/>
        <v>Fora Periode Legal</v>
      </c>
      <c r="Q106" s="93" t="str">
        <f t="shared" si="14"/>
        <v>T1 - Fora Periode Legal</v>
      </c>
      <c r="R106" s="93" t="str">
        <f t="shared" si="15"/>
        <v>T1 - Import Total</v>
      </c>
      <c r="S106" s="110">
        <f t="shared" si="16"/>
        <v>0.10130591342500045</v>
      </c>
      <c r="T106" s="107">
        <f t="shared" si="17"/>
        <v>1</v>
      </c>
    </row>
    <row r="107" spans="2:20" s="91" customFormat="1" x14ac:dyDescent="0.25">
      <c r="B107" s="90"/>
      <c r="C107" s="95">
        <v>44218</v>
      </c>
      <c r="D107" s="184">
        <v>44256</v>
      </c>
      <c r="E107" s="179"/>
      <c r="F107" s="179">
        <v>1614</v>
      </c>
      <c r="G107" s="179" t="s">
        <v>716</v>
      </c>
      <c r="H107" s="182" t="s">
        <v>717</v>
      </c>
      <c r="I107" s="183">
        <v>41005511</v>
      </c>
      <c r="J107" s="179" t="s">
        <v>718</v>
      </c>
      <c r="K107" s="180">
        <v>84.01</v>
      </c>
      <c r="L107" s="104">
        <f t="shared" si="9"/>
        <v>3</v>
      </c>
      <c r="M107" s="105" t="str">
        <f t="shared" si="10"/>
        <v>T1</v>
      </c>
      <c r="N107" s="93">
        <f t="shared" si="11"/>
        <v>38</v>
      </c>
      <c r="O107" s="106">
        <f t="shared" si="12"/>
        <v>3192.38</v>
      </c>
      <c r="P107" s="93" t="str">
        <f t="shared" si="13"/>
        <v>Fora Periode Legal</v>
      </c>
      <c r="Q107" s="93" t="str">
        <f t="shared" si="14"/>
        <v>T1 - Fora Periode Legal</v>
      </c>
      <c r="R107" s="93" t="str">
        <f t="shared" si="15"/>
        <v>T1 - Import Total</v>
      </c>
      <c r="S107" s="110">
        <f t="shared" si="16"/>
        <v>1.8014431950457644E-2</v>
      </c>
      <c r="T107" s="107">
        <f t="shared" si="17"/>
        <v>1</v>
      </c>
    </row>
    <row r="108" spans="2:20" s="91" customFormat="1" x14ac:dyDescent="0.25">
      <c r="B108" s="90"/>
      <c r="C108" s="95">
        <v>44222</v>
      </c>
      <c r="D108" s="184">
        <v>44256</v>
      </c>
      <c r="E108" s="179"/>
      <c r="F108" s="179">
        <v>1615</v>
      </c>
      <c r="G108" s="179" t="s">
        <v>53</v>
      </c>
      <c r="H108" s="182" t="s">
        <v>719</v>
      </c>
      <c r="I108" s="183">
        <v>41007450</v>
      </c>
      <c r="J108" s="179" t="s">
        <v>24</v>
      </c>
      <c r="K108" s="180">
        <v>430.05</v>
      </c>
      <c r="L108" s="104">
        <f t="shared" si="9"/>
        <v>3</v>
      </c>
      <c r="M108" s="105" t="str">
        <f t="shared" si="10"/>
        <v>T1</v>
      </c>
      <c r="N108" s="93">
        <f t="shared" si="11"/>
        <v>34</v>
      </c>
      <c r="O108" s="106">
        <f t="shared" si="12"/>
        <v>14621.7</v>
      </c>
      <c r="P108" s="93" t="str">
        <f t="shared" si="13"/>
        <v>Fora Periode Legal</v>
      </c>
      <c r="Q108" s="93" t="str">
        <f t="shared" si="14"/>
        <v>T1 - Fora Periode Legal</v>
      </c>
      <c r="R108" s="93" t="str">
        <f t="shared" si="15"/>
        <v>T1 - Import Total</v>
      </c>
      <c r="S108" s="110">
        <f t="shared" si="16"/>
        <v>8.250948184426872E-2</v>
      </c>
      <c r="T108" s="107">
        <f t="shared" si="17"/>
        <v>1</v>
      </c>
    </row>
    <row r="109" spans="2:20" s="91" customFormat="1" x14ac:dyDescent="0.25">
      <c r="B109" s="90"/>
      <c r="C109" s="95">
        <v>44209</v>
      </c>
      <c r="D109" s="184">
        <v>44256</v>
      </c>
      <c r="E109" s="179"/>
      <c r="F109" s="179">
        <v>1616</v>
      </c>
      <c r="G109" s="179" t="s">
        <v>375</v>
      </c>
      <c r="H109" s="182" t="s">
        <v>720</v>
      </c>
      <c r="I109" s="183">
        <v>40005725</v>
      </c>
      <c r="J109" s="179" t="s">
        <v>377</v>
      </c>
      <c r="K109" s="180">
        <v>1723.04</v>
      </c>
      <c r="L109" s="104">
        <f t="shared" si="9"/>
        <v>3</v>
      </c>
      <c r="M109" s="105" t="str">
        <f t="shared" si="10"/>
        <v>T1</v>
      </c>
      <c r="N109" s="93">
        <f t="shared" si="11"/>
        <v>47</v>
      </c>
      <c r="O109" s="106">
        <f t="shared" si="12"/>
        <v>80982.880000000005</v>
      </c>
      <c r="P109" s="93" t="str">
        <f t="shared" si="13"/>
        <v>Fora Periode Legal</v>
      </c>
      <c r="Q109" s="93" t="str">
        <f t="shared" si="14"/>
        <v>T1 - Fora Periode Legal</v>
      </c>
      <c r="R109" s="93" t="str">
        <f t="shared" si="15"/>
        <v>T1 - Import Total</v>
      </c>
      <c r="S109" s="110">
        <f t="shared" si="16"/>
        <v>0.45698212020877138</v>
      </c>
      <c r="T109" s="107">
        <f t="shared" si="17"/>
        <v>1</v>
      </c>
    </row>
    <row r="110" spans="2:20" s="91" customFormat="1" x14ac:dyDescent="0.25">
      <c r="B110" s="90"/>
      <c r="C110" s="95">
        <v>44226</v>
      </c>
      <c r="D110" s="184">
        <v>44256</v>
      </c>
      <c r="E110" s="179"/>
      <c r="F110" s="179">
        <v>1617</v>
      </c>
      <c r="G110" s="179" t="s">
        <v>56</v>
      </c>
      <c r="H110" s="182" t="s">
        <v>721</v>
      </c>
      <c r="I110" s="183">
        <v>40000100</v>
      </c>
      <c r="J110" s="179" t="s">
        <v>14</v>
      </c>
      <c r="K110" s="180">
        <v>9.6300000000000008</v>
      </c>
      <c r="L110" s="104">
        <f t="shared" si="9"/>
        <v>3</v>
      </c>
      <c r="M110" s="105" t="str">
        <f t="shared" si="10"/>
        <v>T1</v>
      </c>
      <c r="N110" s="93">
        <f t="shared" si="11"/>
        <v>30</v>
      </c>
      <c r="O110" s="106">
        <f t="shared" si="12"/>
        <v>288.90000000000003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6"/>
        <v>1.6302474612944616E-3</v>
      </c>
      <c r="T110" s="107">
        <f t="shared" si="17"/>
        <v>1</v>
      </c>
    </row>
    <row r="111" spans="2:20" s="91" customFormat="1" x14ac:dyDescent="0.25">
      <c r="B111" s="90"/>
      <c r="C111" s="188">
        <v>44226</v>
      </c>
      <c r="D111" s="184">
        <v>44256</v>
      </c>
      <c r="E111" s="179"/>
      <c r="F111" s="179">
        <v>1618</v>
      </c>
      <c r="G111" s="179" t="s">
        <v>56</v>
      </c>
      <c r="H111" s="182" t="s">
        <v>722</v>
      </c>
      <c r="I111" s="183">
        <v>40000100</v>
      </c>
      <c r="J111" s="179" t="s">
        <v>14</v>
      </c>
      <c r="K111" s="180">
        <v>4.63</v>
      </c>
      <c r="L111" s="104">
        <f t="shared" si="9"/>
        <v>3</v>
      </c>
      <c r="M111" s="105" t="str">
        <f t="shared" si="10"/>
        <v>T1</v>
      </c>
      <c r="N111" s="93">
        <f t="shared" si="11"/>
        <v>30</v>
      </c>
      <c r="O111" s="106">
        <f t="shared" si="12"/>
        <v>138.9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6"/>
        <v>7.8380537339494891E-4</v>
      </c>
      <c r="T111" s="107">
        <f t="shared" si="17"/>
        <v>1</v>
      </c>
    </row>
    <row r="112" spans="2:20" s="91" customFormat="1" x14ac:dyDescent="0.25">
      <c r="B112" s="90"/>
      <c r="C112" s="188">
        <v>44226</v>
      </c>
      <c r="D112" s="184">
        <v>44256</v>
      </c>
      <c r="E112" s="179"/>
      <c r="F112" s="179">
        <v>1619</v>
      </c>
      <c r="G112" s="179" t="s">
        <v>66</v>
      </c>
      <c r="H112" s="182" t="s">
        <v>723</v>
      </c>
      <c r="I112" s="183">
        <v>41002908</v>
      </c>
      <c r="J112" s="179" t="s">
        <v>39</v>
      </c>
      <c r="K112" s="180">
        <v>2501.54</v>
      </c>
      <c r="L112" s="104">
        <f t="shared" si="9"/>
        <v>3</v>
      </c>
      <c r="M112" s="105" t="str">
        <f t="shared" si="10"/>
        <v>T1</v>
      </c>
      <c r="N112" s="93">
        <f t="shared" si="11"/>
        <v>30</v>
      </c>
      <c r="O112" s="106">
        <f t="shared" si="12"/>
        <v>75046.2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6"/>
        <v>0.42348174811282946</v>
      </c>
      <c r="T112" s="107">
        <f t="shared" si="17"/>
        <v>1</v>
      </c>
    </row>
    <row r="113" spans="2:27" s="91" customFormat="1" x14ac:dyDescent="0.25">
      <c r="B113" s="90"/>
      <c r="C113" s="95">
        <v>44227</v>
      </c>
      <c r="D113" s="184">
        <v>44256</v>
      </c>
      <c r="E113" s="179"/>
      <c r="F113" s="179">
        <v>1620</v>
      </c>
      <c r="G113" s="179" t="s">
        <v>698</v>
      </c>
      <c r="H113" s="182" t="s">
        <v>724</v>
      </c>
      <c r="I113" s="183">
        <v>41037122</v>
      </c>
      <c r="J113" s="179" t="s">
        <v>700</v>
      </c>
      <c r="K113" s="180">
        <v>4170.63</v>
      </c>
      <c r="L113" s="104">
        <f t="shared" si="9"/>
        <v>3</v>
      </c>
      <c r="M113" s="105" t="str">
        <f t="shared" si="10"/>
        <v>T1</v>
      </c>
      <c r="N113" s="93">
        <f t="shared" si="11"/>
        <v>29</v>
      </c>
      <c r="O113" s="106">
        <f t="shared" si="12"/>
        <v>120948.27</v>
      </c>
      <c r="P113" s="93" t="str">
        <f t="shared" si="13"/>
        <v>Dins Periode Legal</v>
      </c>
      <c r="Q113" s="93" t="str">
        <f t="shared" si="14"/>
        <v>T1 - Dins Periode Legal</v>
      </c>
      <c r="R113" s="93" t="str">
        <f t="shared" si="15"/>
        <v>T1 - Import Total</v>
      </c>
      <c r="S113" s="110">
        <f t="shared" si="16"/>
        <v>0.68250470791089346</v>
      </c>
      <c r="T113" s="107">
        <f t="shared" si="17"/>
        <v>1</v>
      </c>
    </row>
    <row r="114" spans="2:27" s="91" customFormat="1" x14ac:dyDescent="0.25">
      <c r="B114" s="90"/>
      <c r="C114" s="188">
        <v>44227</v>
      </c>
      <c r="D114" s="184">
        <v>44256</v>
      </c>
      <c r="E114" s="179"/>
      <c r="F114" s="179">
        <v>1621</v>
      </c>
      <c r="G114" s="179" t="s">
        <v>698</v>
      </c>
      <c r="H114" s="182" t="s">
        <v>725</v>
      </c>
      <c r="I114" s="183">
        <v>41037122</v>
      </c>
      <c r="J114" s="179" t="s">
        <v>700</v>
      </c>
      <c r="K114" s="180">
        <v>629.32000000000005</v>
      </c>
      <c r="L114" s="104">
        <f t="shared" si="9"/>
        <v>3</v>
      </c>
      <c r="M114" s="105" t="str">
        <f t="shared" si="10"/>
        <v>T1</v>
      </c>
      <c r="N114" s="93">
        <f t="shared" si="11"/>
        <v>29</v>
      </c>
      <c r="O114" s="106">
        <f t="shared" si="12"/>
        <v>18250.280000000002</v>
      </c>
      <c r="P114" s="93" t="str">
        <f t="shared" si="13"/>
        <v>Dins Periode Legal</v>
      </c>
      <c r="Q114" s="93" t="str">
        <f t="shared" si="14"/>
        <v>T1 - Dins Periode Legal</v>
      </c>
      <c r="R114" s="93" t="str">
        <f t="shared" si="15"/>
        <v>T1 - Import Total</v>
      </c>
      <c r="S114" s="110">
        <f t="shared" si="16"/>
        <v>0.10298536738633815</v>
      </c>
      <c r="T114" s="107">
        <f t="shared" si="17"/>
        <v>1</v>
      </c>
    </row>
    <row r="115" spans="2:27" s="91" customFormat="1" x14ac:dyDescent="0.25">
      <c r="B115" s="90"/>
      <c r="C115" s="188">
        <v>44227</v>
      </c>
      <c r="D115" s="184">
        <v>44256</v>
      </c>
      <c r="E115" s="179"/>
      <c r="F115" s="179">
        <v>1622</v>
      </c>
      <c r="G115" s="179" t="s">
        <v>365</v>
      </c>
      <c r="H115" s="182" t="s">
        <v>726</v>
      </c>
      <c r="I115" s="183">
        <v>40000187</v>
      </c>
      <c r="J115" s="179" t="s">
        <v>367</v>
      </c>
      <c r="K115" s="180">
        <v>1147.3800000000001</v>
      </c>
      <c r="L115" s="104">
        <f t="shared" si="9"/>
        <v>3</v>
      </c>
      <c r="M115" s="105" t="str">
        <f t="shared" si="10"/>
        <v>T1</v>
      </c>
      <c r="N115" s="93">
        <f t="shared" si="11"/>
        <v>29</v>
      </c>
      <c r="O115" s="106">
        <f t="shared" si="12"/>
        <v>33274.020000000004</v>
      </c>
      <c r="P115" s="93" t="str">
        <f t="shared" si="13"/>
        <v>Dins Periode Legal</v>
      </c>
      <c r="Q115" s="93" t="str">
        <f t="shared" si="14"/>
        <v>T1 - Dins Periode Legal</v>
      </c>
      <c r="R115" s="93" t="str">
        <f t="shared" si="15"/>
        <v>T1 - Import Total</v>
      </c>
      <c r="S115" s="110">
        <f t="shared" si="16"/>
        <v>0.18776353974406768</v>
      </c>
      <c r="T115" s="107">
        <f t="shared" si="17"/>
        <v>1</v>
      </c>
    </row>
    <row r="116" spans="2:27" s="91" customFormat="1" x14ac:dyDescent="0.25">
      <c r="B116" s="90"/>
      <c r="C116" s="95">
        <v>44226</v>
      </c>
      <c r="D116" s="184">
        <v>44256</v>
      </c>
      <c r="E116" s="179"/>
      <c r="F116" s="179">
        <v>1623</v>
      </c>
      <c r="G116" s="179" t="s">
        <v>139</v>
      </c>
      <c r="H116" s="182" t="s">
        <v>727</v>
      </c>
      <c r="I116" s="183">
        <v>40002919</v>
      </c>
      <c r="J116" s="179" t="s">
        <v>138</v>
      </c>
      <c r="K116" s="180">
        <v>500.76</v>
      </c>
      <c r="L116" s="104">
        <f t="shared" si="9"/>
        <v>3</v>
      </c>
      <c r="M116" s="105" t="str">
        <f t="shared" si="10"/>
        <v>T1</v>
      </c>
      <c r="N116" s="93">
        <f t="shared" si="11"/>
        <v>30</v>
      </c>
      <c r="O116" s="106">
        <f t="shared" si="12"/>
        <v>15022.8</v>
      </c>
      <c r="P116" s="93" t="str">
        <f t="shared" si="13"/>
        <v>Dins Periode Legal</v>
      </c>
      <c r="Q116" s="93" t="str">
        <f t="shared" si="14"/>
        <v>T1 - Dins Periode Legal</v>
      </c>
      <c r="R116" s="93" t="str">
        <f t="shared" si="15"/>
        <v>T1 - Import Total</v>
      </c>
      <c r="S116" s="110">
        <f t="shared" si="16"/>
        <v>8.4772867987312012E-2</v>
      </c>
      <c r="T116" s="107">
        <f t="shared" si="17"/>
        <v>1</v>
      </c>
    </row>
    <row r="117" spans="2:27" s="91" customFormat="1" x14ac:dyDescent="0.25">
      <c r="B117" s="90"/>
      <c r="C117" s="188">
        <v>44226</v>
      </c>
      <c r="D117" s="184">
        <v>44256</v>
      </c>
      <c r="E117" s="179"/>
      <c r="F117" s="179">
        <v>1624</v>
      </c>
      <c r="G117" s="179" t="s">
        <v>68</v>
      </c>
      <c r="H117" s="182" t="s">
        <v>728</v>
      </c>
      <c r="I117" s="183">
        <v>41005150</v>
      </c>
      <c r="J117" s="179" t="s">
        <v>28</v>
      </c>
      <c r="K117" s="180">
        <v>963.01</v>
      </c>
      <c r="L117" s="104">
        <f t="shared" si="9"/>
        <v>3</v>
      </c>
      <c r="M117" s="105" t="str">
        <f t="shared" si="10"/>
        <v>T1</v>
      </c>
      <c r="N117" s="93">
        <f t="shared" si="11"/>
        <v>30</v>
      </c>
      <c r="O117" s="106">
        <f t="shared" si="12"/>
        <v>28890.3</v>
      </c>
      <c r="P117" s="93" t="str">
        <f t="shared" si="13"/>
        <v>Dins Periode Legal</v>
      </c>
      <c r="Q117" s="93" t="str">
        <f t="shared" si="14"/>
        <v>T1 - Dins Periode Legal</v>
      </c>
      <c r="R117" s="93" t="str">
        <f t="shared" si="15"/>
        <v>T1 - Import Total</v>
      </c>
      <c r="S117" s="110">
        <f t="shared" si="16"/>
        <v>0.16302643901362196</v>
      </c>
      <c r="T117" s="107">
        <f t="shared" si="17"/>
        <v>1</v>
      </c>
    </row>
    <row r="118" spans="2:27" s="91" customFormat="1" x14ac:dyDescent="0.25">
      <c r="B118" s="90"/>
      <c r="C118" s="95">
        <v>44227</v>
      </c>
      <c r="D118" s="184">
        <v>44256</v>
      </c>
      <c r="E118" s="179"/>
      <c r="F118" s="179">
        <v>1625</v>
      </c>
      <c r="G118" s="179" t="s">
        <v>92</v>
      </c>
      <c r="H118" s="182" t="s">
        <v>729</v>
      </c>
      <c r="I118" s="183">
        <v>41007555</v>
      </c>
      <c r="J118" s="179" t="s">
        <v>93</v>
      </c>
      <c r="K118" s="180">
        <v>19989.96</v>
      </c>
      <c r="L118" s="104">
        <f t="shared" si="9"/>
        <v>3</v>
      </c>
      <c r="M118" s="105" t="str">
        <f t="shared" si="10"/>
        <v>T1</v>
      </c>
      <c r="N118" s="93">
        <f t="shared" si="11"/>
        <v>29</v>
      </c>
      <c r="O118" s="106">
        <f t="shared" si="12"/>
        <v>579708.84</v>
      </c>
      <c r="P118" s="93" t="str">
        <f t="shared" si="13"/>
        <v>Dins Periode Legal</v>
      </c>
      <c r="Q118" s="93" t="str">
        <f t="shared" si="14"/>
        <v>T1 - Dins Periode Legal</v>
      </c>
      <c r="R118" s="93" t="str">
        <f t="shared" si="15"/>
        <v>T1 - Import Total</v>
      </c>
      <c r="S118" s="110">
        <f t="shared" si="16"/>
        <v>3.2712664060226975</v>
      </c>
      <c r="T118" s="107">
        <f t="shared" si="17"/>
        <v>1</v>
      </c>
    </row>
    <row r="119" spans="2:27" s="91" customFormat="1" x14ac:dyDescent="0.25">
      <c r="B119" s="90"/>
      <c r="C119" s="188">
        <v>44227</v>
      </c>
      <c r="D119" s="184">
        <v>44256</v>
      </c>
      <c r="E119" s="179"/>
      <c r="F119" s="179">
        <v>1626</v>
      </c>
      <c r="G119" s="179" t="s">
        <v>92</v>
      </c>
      <c r="H119" s="182" t="s">
        <v>730</v>
      </c>
      <c r="I119" s="183">
        <v>41007555</v>
      </c>
      <c r="J119" s="179" t="s">
        <v>93</v>
      </c>
      <c r="K119" s="180">
        <v>3437.49</v>
      </c>
      <c r="L119" s="104">
        <f t="shared" si="9"/>
        <v>3</v>
      </c>
      <c r="M119" s="105" t="str">
        <f t="shared" si="10"/>
        <v>T1</v>
      </c>
      <c r="N119" s="93">
        <f t="shared" si="11"/>
        <v>29</v>
      </c>
      <c r="O119" s="106">
        <f t="shared" si="12"/>
        <v>99687.209999999992</v>
      </c>
      <c r="P119" s="93" t="str">
        <f t="shared" si="13"/>
        <v>Dins Periode Legal</v>
      </c>
      <c r="Q119" s="93" t="str">
        <f t="shared" si="14"/>
        <v>T1 - Dins Periode Legal</v>
      </c>
      <c r="R119" s="93" t="str">
        <f t="shared" si="15"/>
        <v>T1 - Import Total</v>
      </c>
      <c r="S119" s="110">
        <f t="shared" si="16"/>
        <v>0.56252966779518121</v>
      </c>
      <c r="T119" s="107">
        <f t="shared" si="17"/>
        <v>1</v>
      </c>
    </row>
    <row r="120" spans="2:27" s="91" customFormat="1" x14ac:dyDescent="0.25">
      <c r="B120" s="90"/>
      <c r="C120" s="188">
        <v>44227</v>
      </c>
      <c r="D120" s="184">
        <v>44256</v>
      </c>
      <c r="E120" s="179"/>
      <c r="F120" s="179">
        <v>1627</v>
      </c>
      <c r="G120" s="179" t="s">
        <v>92</v>
      </c>
      <c r="H120" s="182" t="s">
        <v>731</v>
      </c>
      <c r="I120" s="183">
        <v>41007555</v>
      </c>
      <c r="J120" s="179" t="s">
        <v>93</v>
      </c>
      <c r="K120" s="180">
        <v>998.25</v>
      </c>
      <c r="L120" s="104">
        <f t="shared" si="9"/>
        <v>3</v>
      </c>
      <c r="M120" s="105" t="str">
        <f t="shared" si="10"/>
        <v>T1</v>
      </c>
      <c r="N120" s="93">
        <f t="shared" si="11"/>
        <v>29</v>
      </c>
      <c r="O120" s="106">
        <f t="shared" si="12"/>
        <v>28949.25</v>
      </c>
      <c r="P120" s="93" t="str">
        <f t="shared" si="13"/>
        <v>Dins Periode Legal</v>
      </c>
      <c r="Q120" s="93" t="str">
        <f t="shared" si="14"/>
        <v>T1 - Dins Periode Legal</v>
      </c>
      <c r="R120" s="93" t="str">
        <f t="shared" si="15"/>
        <v>T1 - Import Total</v>
      </c>
      <c r="S120" s="110">
        <f t="shared" si="16"/>
        <v>0.16335909075416646</v>
      </c>
      <c r="T120" s="107">
        <f t="shared" si="17"/>
        <v>1</v>
      </c>
    </row>
    <row r="121" spans="2:27" s="91" customFormat="1" x14ac:dyDescent="0.25">
      <c r="B121" s="90"/>
      <c r="C121" s="188">
        <v>44227</v>
      </c>
      <c r="D121" s="184">
        <v>44256</v>
      </c>
      <c r="E121" s="179"/>
      <c r="F121" s="179">
        <v>1628</v>
      </c>
      <c r="G121" s="179" t="s">
        <v>59</v>
      </c>
      <c r="H121" s="182" t="s">
        <v>732</v>
      </c>
      <c r="I121" s="183">
        <v>40001550</v>
      </c>
      <c r="J121" s="179" t="s">
        <v>19</v>
      </c>
      <c r="K121" s="180">
        <v>55.8</v>
      </c>
      <c r="L121" s="104">
        <f t="shared" si="9"/>
        <v>3</v>
      </c>
      <c r="M121" s="105" t="str">
        <f t="shared" si="10"/>
        <v>T1</v>
      </c>
      <c r="N121" s="93">
        <f t="shared" si="11"/>
        <v>29</v>
      </c>
      <c r="O121" s="106">
        <f t="shared" si="12"/>
        <v>1618.1999999999998</v>
      </c>
      <c r="P121" s="93" t="str">
        <f t="shared" si="13"/>
        <v>Dins Periode Legal</v>
      </c>
      <c r="Q121" s="93" t="str">
        <f t="shared" si="14"/>
        <v>T1 - Dins Periode Legal</v>
      </c>
      <c r="R121" s="93" t="str">
        <f t="shared" si="15"/>
        <v>T1 - Import Total</v>
      </c>
      <c r="S121" s="110">
        <f t="shared" si="16"/>
        <v>9.1314172442599449E-3</v>
      </c>
      <c r="T121" s="107">
        <f t="shared" si="17"/>
        <v>1</v>
      </c>
    </row>
    <row r="122" spans="2:27" x14ac:dyDescent="0.25">
      <c r="C122" s="95">
        <v>44215</v>
      </c>
      <c r="D122" s="184">
        <v>44256</v>
      </c>
      <c r="E122" s="179"/>
      <c r="F122" s="179">
        <v>1629</v>
      </c>
      <c r="G122" s="179" t="s">
        <v>69</v>
      </c>
      <c r="H122" s="182" t="s">
        <v>733</v>
      </c>
      <c r="I122" s="183">
        <v>40002950</v>
      </c>
      <c r="J122" s="179" t="s">
        <v>20</v>
      </c>
      <c r="K122" s="180">
        <v>326.7</v>
      </c>
      <c r="L122" s="104">
        <f t="shared" si="9"/>
        <v>3</v>
      </c>
      <c r="M122" s="105" t="str">
        <f t="shared" si="10"/>
        <v>T1</v>
      </c>
      <c r="N122" s="93">
        <f t="shared" si="11"/>
        <v>41</v>
      </c>
      <c r="O122" s="106">
        <f t="shared" si="12"/>
        <v>13394.699999999999</v>
      </c>
      <c r="P122" s="93" t="str">
        <f t="shared" si="13"/>
        <v>Fora Periode Legal</v>
      </c>
      <c r="Q122" s="93" t="str">
        <f t="shared" si="14"/>
        <v>T1 - Fora Periode Legal</v>
      </c>
      <c r="R122" s="93" t="str">
        <f t="shared" si="15"/>
        <v>T1 - Import Total</v>
      </c>
      <c r="S122" s="110">
        <f t="shared" si="16"/>
        <v>7.558558556525069E-2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188">
        <v>44227</v>
      </c>
      <c r="D123" s="184">
        <v>44256</v>
      </c>
      <c r="E123" s="179"/>
      <c r="F123" s="179">
        <v>1630</v>
      </c>
      <c r="G123" s="179" t="s">
        <v>162</v>
      </c>
      <c r="H123" s="182" t="s">
        <v>734</v>
      </c>
      <c r="I123" s="183">
        <v>41002895</v>
      </c>
      <c r="J123" s="179" t="s">
        <v>163</v>
      </c>
      <c r="K123" s="180">
        <v>3775.93</v>
      </c>
      <c r="L123" s="104">
        <f t="shared" si="9"/>
        <v>3</v>
      </c>
      <c r="M123" s="105" t="str">
        <f t="shared" si="10"/>
        <v>T1</v>
      </c>
      <c r="N123" s="93">
        <f t="shared" si="11"/>
        <v>29</v>
      </c>
      <c r="O123" s="106">
        <f t="shared" si="12"/>
        <v>109501.97</v>
      </c>
      <c r="P123" s="93" t="str">
        <f t="shared" si="13"/>
        <v>Dins Periode Legal</v>
      </c>
      <c r="Q123" s="93" t="str">
        <f t="shared" si="14"/>
        <v>T1 - Dins Periode Legal</v>
      </c>
      <c r="R123" s="93" t="str">
        <f t="shared" si="15"/>
        <v>T1 - Import Total</v>
      </c>
      <c r="S123" s="110">
        <f t="shared" si="16"/>
        <v>0.61791384077273204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44217</v>
      </c>
      <c r="D124" s="184">
        <v>44256</v>
      </c>
      <c r="E124" s="179"/>
      <c r="F124" s="179">
        <v>1631</v>
      </c>
      <c r="G124" s="179" t="s">
        <v>71</v>
      </c>
      <c r="H124" s="182" t="s">
        <v>735</v>
      </c>
      <c r="I124" s="183">
        <v>41006850</v>
      </c>
      <c r="J124" s="179" t="s">
        <v>23</v>
      </c>
      <c r="K124" s="180">
        <v>79.760000000000005</v>
      </c>
      <c r="L124" s="104">
        <f t="shared" si="9"/>
        <v>3</v>
      </c>
      <c r="M124" s="105" t="str">
        <f t="shared" si="10"/>
        <v>T1</v>
      </c>
      <c r="N124" s="93">
        <f t="shared" si="11"/>
        <v>39</v>
      </c>
      <c r="O124" s="106">
        <f t="shared" si="12"/>
        <v>3110.6400000000003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1.7553177442024937E-2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44197</v>
      </c>
      <c r="D125" s="184">
        <v>44256</v>
      </c>
      <c r="E125" s="179"/>
      <c r="F125" s="179">
        <v>1633</v>
      </c>
      <c r="G125" s="179" t="s">
        <v>737</v>
      </c>
      <c r="H125" s="182" t="s">
        <v>738</v>
      </c>
      <c r="I125" s="183">
        <v>40001350</v>
      </c>
      <c r="J125" s="179" t="s">
        <v>42</v>
      </c>
      <c r="K125" s="180">
        <v>179.98</v>
      </c>
      <c r="L125" s="104">
        <f t="shared" si="9"/>
        <v>3</v>
      </c>
      <c r="M125" s="105" t="str">
        <f t="shared" si="10"/>
        <v>T1</v>
      </c>
      <c r="N125" s="93">
        <f t="shared" si="11"/>
        <v>59</v>
      </c>
      <c r="O125" s="106">
        <f t="shared" si="12"/>
        <v>10618.82</v>
      </c>
      <c r="P125" s="93" t="str">
        <f t="shared" si="13"/>
        <v>Fora Periode Legal</v>
      </c>
      <c r="Q125" s="93" t="str">
        <f t="shared" si="14"/>
        <v>T1 - Fora Periode Legal</v>
      </c>
      <c r="R125" s="93" t="str">
        <f t="shared" si="15"/>
        <v>T1 - Import Total</v>
      </c>
      <c r="S125" s="110">
        <f t="shared" si="16"/>
        <v>5.992144114552736E-2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44218</v>
      </c>
      <c r="D126" s="184">
        <v>44256</v>
      </c>
      <c r="E126" s="179"/>
      <c r="F126" s="179">
        <v>1634</v>
      </c>
      <c r="G126" s="179" t="s">
        <v>98</v>
      </c>
      <c r="H126" s="182" t="s">
        <v>739</v>
      </c>
      <c r="I126" s="183">
        <v>40001050</v>
      </c>
      <c r="J126" s="179" t="s">
        <v>94</v>
      </c>
      <c r="K126" s="180">
        <v>1812.1</v>
      </c>
      <c r="L126" s="104">
        <f t="shared" si="9"/>
        <v>3</v>
      </c>
      <c r="M126" s="105" t="str">
        <f t="shared" si="10"/>
        <v>T1</v>
      </c>
      <c r="N126" s="93">
        <f t="shared" si="11"/>
        <v>38</v>
      </c>
      <c r="O126" s="106">
        <f t="shared" si="12"/>
        <v>68859.8</v>
      </c>
      <c r="P126" s="93" t="str">
        <f t="shared" si="13"/>
        <v>Fora Periode Legal</v>
      </c>
      <c r="Q126" s="93" t="str">
        <f t="shared" si="14"/>
        <v>T1 - Fora Periode Legal</v>
      </c>
      <c r="R126" s="93" t="str">
        <f t="shared" si="15"/>
        <v>T1 - Import Total</v>
      </c>
      <c r="S126" s="110">
        <f t="shared" si="16"/>
        <v>0.38857221922895246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44227</v>
      </c>
      <c r="D127" s="184">
        <v>44256</v>
      </c>
      <c r="E127" s="179"/>
      <c r="F127" s="179">
        <v>1635</v>
      </c>
      <c r="G127" s="179" t="s">
        <v>740</v>
      </c>
      <c r="H127" s="182" t="s">
        <v>741</v>
      </c>
      <c r="I127" s="183">
        <v>41002922</v>
      </c>
      <c r="J127" s="179" t="s">
        <v>742</v>
      </c>
      <c r="K127" s="180">
        <v>102.85</v>
      </c>
      <c r="L127" s="104">
        <f t="shared" si="9"/>
        <v>3</v>
      </c>
      <c r="M127" s="105" t="str">
        <f t="shared" si="10"/>
        <v>T1</v>
      </c>
      <c r="N127" s="93">
        <f t="shared" si="11"/>
        <v>29</v>
      </c>
      <c r="O127" s="106">
        <f t="shared" si="12"/>
        <v>2982.6499999999996</v>
      </c>
      <c r="P127" s="93" t="str">
        <f t="shared" si="13"/>
        <v>Dins Periode Legal</v>
      </c>
      <c r="Q127" s="93" t="str">
        <f t="shared" si="14"/>
        <v>T1 - Dins Periode Legal</v>
      </c>
      <c r="R127" s="93" t="str">
        <f t="shared" si="15"/>
        <v>T1 - Import Total</v>
      </c>
      <c r="S127" s="110">
        <f t="shared" si="16"/>
        <v>1.6830936623156545E-2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44230</v>
      </c>
      <c r="D128" s="184">
        <v>44256</v>
      </c>
      <c r="E128" s="179"/>
      <c r="F128" s="179">
        <v>1636</v>
      </c>
      <c r="G128" s="179" t="s">
        <v>63</v>
      </c>
      <c r="H128" s="182" t="s">
        <v>743</v>
      </c>
      <c r="I128" s="183">
        <v>40000200</v>
      </c>
      <c r="J128" s="179" t="s">
        <v>15</v>
      </c>
      <c r="K128" s="180">
        <v>594.87</v>
      </c>
      <c r="L128" s="104">
        <f t="shared" si="9"/>
        <v>3</v>
      </c>
      <c r="M128" s="105" t="str">
        <f t="shared" si="10"/>
        <v>T1</v>
      </c>
      <c r="N128" s="93">
        <f t="shared" si="11"/>
        <v>26</v>
      </c>
      <c r="O128" s="106">
        <f t="shared" si="12"/>
        <v>15466.62</v>
      </c>
      <c r="P128" s="93" t="str">
        <f t="shared" si="13"/>
        <v>Dins Periode Legal</v>
      </c>
      <c r="Q128" s="93" t="str">
        <f t="shared" si="14"/>
        <v>T1 - Dins Periode Legal</v>
      </c>
      <c r="R128" s="93" t="str">
        <f t="shared" si="15"/>
        <v>T1 - Import Total</v>
      </c>
      <c r="S128" s="110">
        <f t="shared" si="16"/>
        <v>8.7277320836989081E-2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44255</v>
      </c>
      <c r="D129" s="184">
        <v>44260</v>
      </c>
      <c r="E129" s="179">
        <v>611</v>
      </c>
      <c r="F129" s="179">
        <v>1714</v>
      </c>
      <c r="G129" s="179" t="s">
        <v>51</v>
      </c>
      <c r="H129" s="182" t="s">
        <v>744</v>
      </c>
      <c r="I129" s="183">
        <v>41002593</v>
      </c>
      <c r="J129" s="179" t="s">
        <v>558</v>
      </c>
      <c r="K129" s="180">
        <v>634.62</v>
      </c>
      <c r="L129" s="104">
        <f t="shared" si="9"/>
        <v>3</v>
      </c>
      <c r="M129" s="105" t="str">
        <f t="shared" si="10"/>
        <v>T1</v>
      </c>
      <c r="N129" s="93">
        <f t="shared" si="11"/>
        <v>5</v>
      </c>
      <c r="O129" s="106">
        <f t="shared" si="12"/>
        <v>3173.1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1.7905635927426295E-2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188">
        <v>44255</v>
      </c>
      <c r="D130" s="184">
        <v>44260</v>
      </c>
      <c r="E130" s="179"/>
      <c r="F130" s="179">
        <v>1715</v>
      </c>
      <c r="G130" s="179" t="s">
        <v>51</v>
      </c>
      <c r="H130" s="182" t="s">
        <v>745</v>
      </c>
      <c r="I130" s="183">
        <v>41002593</v>
      </c>
      <c r="J130" s="179" t="s">
        <v>558</v>
      </c>
      <c r="K130" s="180">
        <v>11.26</v>
      </c>
      <c r="L130" s="104">
        <f t="shared" si="9"/>
        <v>3</v>
      </c>
      <c r="M130" s="105" t="str">
        <f t="shared" si="10"/>
        <v>T1</v>
      </c>
      <c r="N130" s="93">
        <f t="shared" si="11"/>
        <v>5</v>
      </c>
      <c r="O130" s="106">
        <f t="shared" si="12"/>
        <v>56.3</v>
      </c>
      <c r="P130" s="93" t="str">
        <f t="shared" si="13"/>
        <v>Dins Periode Legal</v>
      </c>
      <c r="Q130" s="93" t="str">
        <f t="shared" si="14"/>
        <v>T1 - Dins Periode Legal</v>
      </c>
      <c r="R130" s="93" t="str">
        <f t="shared" si="15"/>
        <v>T1 - Import Total</v>
      </c>
      <c r="S130" s="110">
        <f t="shared" si="16"/>
        <v>3.1769793032495046E-4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44265</v>
      </c>
      <c r="D131" s="184">
        <v>44265</v>
      </c>
      <c r="E131" s="179">
        <v>618</v>
      </c>
      <c r="F131" s="179">
        <v>1734</v>
      </c>
      <c r="G131" s="179" t="s">
        <v>358</v>
      </c>
      <c r="H131" s="182" t="s">
        <v>746</v>
      </c>
      <c r="I131" s="183">
        <v>41010031</v>
      </c>
      <c r="J131" s="179" t="s">
        <v>360</v>
      </c>
      <c r="K131" s="180">
        <v>29.2</v>
      </c>
      <c r="L131" s="104">
        <f t="shared" si="9"/>
        <v>3</v>
      </c>
      <c r="M131" s="105" t="str">
        <f t="shared" si="10"/>
        <v>T1</v>
      </c>
      <c r="N131" s="93">
        <f t="shared" si="11"/>
        <v>0</v>
      </c>
      <c r="O131" s="106">
        <f t="shared" si="12"/>
        <v>0</v>
      </c>
      <c r="P131" s="93" t="str">
        <f t="shared" si="13"/>
        <v>Dins Periode Legal</v>
      </c>
      <c r="Q131" s="93" t="str">
        <f t="shared" si="14"/>
        <v>T1 - Dins Periode Legal</v>
      </c>
      <c r="R131" s="93" t="str">
        <f t="shared" si="15"/>
        <v>T1 - Import Total</v>
      </c>
      <c r="S131" s="110">
        <f t="shared" si="16"/>
        <v>0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44256</v>
      </c>
      <c r="D132" s="184">
        <v>44266</v>
      </c>
      <c r="E132" s="179">
        <v>619</v>
      </c>
      <c r="F132" s="179">
        <v>1736</v>
      </c>
      <c r="G132" s="179" t="s">
        <v>169</v>
      </c>
      <c r="H132" s="182" t="s">
        <v>871</v>
      </c>
      <c r="I132" s="183">
        <v>41008640</v>
      </c>
      <c r="J132" s="179" t="s">
        <v>170</v>
      </c>
      <c r="K132" s="180">
        <v>255.13</v>
      </c>
      <c r="L132" s="104">
        <f t="shared" si="9"/>
        <v>3</v>
      </c>
      <c r="M132" s="105" t="str">
        <f t="shared" si="10"/>
        <v>T1</v>
      </c>
      <c r="N132" s="93">
        <f t="shared" si="11"/>
        <v>10</v>
      </c>
      <c r="O132" s="106">
        <f t="shared" si="12"/>
        <v>2551.3000000000002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6"/>
        <v>1.439685132572018E-2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44270</v>
      </c>
      <c r="D133" s="184">
        <v>44270</v>
      </c>
      <c r="E133" s="179">
        <v>626</v>
      </c>
      <c r="F133" s="179">
        <v>1755</v>
      </c>
      <c r="G133" s="179" t="s">
        <v>591</v>
      </c>
      <c r="H133" s="182" t="s">
        <v>747</v>
      </c>
      <c r="I133" s="183">
        <v>41006450</v>
      </c>
      <c r="J133" s="179" t="s">
        <v>593</v>
      </c>
      <c r="K133" s="180">
        <v>45.55</v>
      </c>
      <c r="L133" s="104">
        <f t="shared" si="9"/>
        <v>3</v>
      </c>
      <c r="M133" s="105" t="str">
        <f t="shared" si="10"/>
        <v>T1</v>
      </c>
      <c r="N133" s="93">
        <f t="shared" si="11"/>
        <v>0</v>
      </c>
      <c r="O133" s="106">
        <f t="shared" si="12"/>
        <v>0</v>
      </c>
      <c r="P133" s="93" t="str">
        <f t="shared" si="13"/>
        <v>Dins Periode Legal</v>
      </c>
      <c r="Q133" s="93" t="str">
        <f t="shared" si="14"/>
        <v>T1 - Dins Periode Legal</v>
      </c>
      <c r="R133" s="93" t="str">
        <f t="shared" si="15"/>
        <v>T1 - Import Total</v>
      </c>
      <c r="S133" s="110">
        <f t="shared" si="16"/>
        <v>0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188">
        <v>44270</v>
      </c>
      <c r="D134" s="184">
        <v>44270</v>
      </c>
      <c r="E134" s="179">
        <v>628</v>
      </c>
      <c r="F134" s="179">
        <v>1761</v>
      </c>
      <c r="G134" s="179" t="s">
        <v>591</v>
      </c>
      <c r="H134" s="182" t="s">
        <v>748</v>
      </c>
      <c r="I134" s="183">
        <v>41006450</v>
      </c>
      <c r="J134" s="179" t="s">
        <v>593</v>
      </c>
      <c r="K134" s="180">
        <v>45.55</v>
      </c>
      <c r="L134" s="104">
        <f t="shared" ref="L134:L191" si="18">IF(D134="","",MONTH(D134))</f>
        <v>3</v>
      </c>
      <c r="M134" s="105" t="str">
        <f t="shared" ref="M134:M191" si="19">IF(L134="","",VLOOKUP(L134,$AJ$8:$AK$19,2,FALSE))</f>
        <v>T1</v>
      </c>
      <c r="N134" s="93">
        <f t="shared" ref="N134:N191" si="20">IF(D134="",0,D134-C134)</f>
        <v>0</v>
      </c>
      <c r="O134" s="106">
        <f t="shared" ref="O134:O191" si="21">K134*N134</f>
        <v>0</v>
      </c>
      <c r="P134" s="93" t="str">
        <f t="shared" ref="P134:P191" si="22">IF(N134&lt;=30,"Dins Periode Legal","Fora Periode Legal")</f>
        <v>Dins Periode Legal</v>
      </c>
      <c r="Q134" s="93" t="str">
        <f t="shared" ref="Q134:Q191" si="23">CONCATENATE($M134," - ",P134)</f>
        <v>T1 - Dins Periode Legal</v>
      </c>
      <c r="R134" s="93" t="str">
        <f t="shared" ref="R134:R191" si="24">CONCATENATE($M134," - Import Total")</f>
        <v>T1 - Import Total</v>
      </c>
      <c r="S134" s="110">
        <f t="shared" ref="S134:S191" si="25">IF(M134="",0,K134/(VLOOKUP(R134,$X$9:$Y$27,2,FALSE))*N134)</f>
        <v>0</v>
      </c>
      <c r="T134" s="107">
        <f t="shared" ref="T134:T191" si="26">IF(L134="",0,1)</f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44264</v>
      </c>
      <c r="D135" s="184">
        <v>44271</v>
      </c>
      <c r="E135" s="179">
        <v>635</v>
      </c>
      <c r="F135" s="179">
        <v>1781</v>
      </c>
      <c r="G135" s="179" t="s">
        <v>78</v>
      </c>
      <c r="H135" s="182" t="s">
        <v>573</v>
      </c>
      <c r="I135" s="183">
        <v>41000001</v>
      </c>
      <c r="J135" s="179" t="s">
        <v>79</v>
      </c>
      <c r="K135" s="180">
        <v>29.04</v>
      </c>
      <c r="L135" s="104">
        <f t="shared" si="18"/>
        <v>3</v>
      </c>
      <c r="M135" s="105" t="str">
        <f t="shared" si="19"/>
        <v>T1</v>
      </c>
      <c r="N135" s="93">
        <f t="shared" si="20"/>
        <v>7</v>
      </c>
      <c r="O135" s="106">
        <f t="shared" si="21"/>
        <v>203.28</v>
      </c>
      <c r="P135" s="93" t="str">
        <f t="shared" si="22"/>
        <v>Dins Periode Legal</v>
      </c>
      <c r="Q135" s="93" t="str">
        <f t="shared" si="23"/>
        <v>T1 - Dins Periode Legal</v>
      </c>
      <c r="R135" s="93" t="str">
        <f t="shared" si="24"/>
        <v>T1 - Import Total</v>
      </c>
      <c r="S135" s="110">
        <f t="shared" si="25"/>
        <v>1.1470983175214198E-3</v>
      </c>
      <c r="T135" s="107">
        <f t="shared" si="26"/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44266</v>
      </c>
      <c r="D136" s="184">
        <v>44271</v>
      </c>
      <c r="E136" s="179">
        <v>636</v>
      </c>
      <c r="F136" s="179">
        <v>1783</v>
      </c>
      <c r="G136" s="179" t="s">
        <v>569</v>
      </c>
      <c r="H136" s="182" t="s">
        <v>749</v>
      </c>
      <c r="I136" s="183">
        <v>41037123</v>
      </c>
      <c r="J136" s="179" t="s">
        <v>571</v>
      </c>
      <c r="K136" s="180">
        <v>214.5</v>
      </c>
      <c r="L136" s="104">
        <f t="shared" si="18"/>
        <v>3</v>
      </c>
      <c r="M136" s="105" t="str">
        <f t="shared" si="19"/>
        <v>T1</v>
      </c>
      <c r="N136" s="93">
        <f t="shared" si="20"/>
        <v>5</v>
      </c>
      <c r="O136" s="106">
        <f t="shared" si="21"/>
        <v>1072.5</v>
      </c>
      <c r="P136" s="93" t="str">
        <f t="shared" si="22"/>
        <v>Dins Periode Legal</v>
      </c>
      <c r="Q136" s="93" t="str">
        <f t="shared" si="23"/>
        <v>T1 - Dins Periode Legal</v>
      </c>
      <c r="R136" s="93" t="str">
        <f t="shared" si="24"/>
        <v>T1 - Import Total</v>
      </c>
      <c r="S136" s="110">
        <f t="shared" si="25"/>
        <v>6.0520609284815162E-3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184">
        <v>44271</v>
      </c>
      <c r="D137" s="184">
        <v>44271</v>
      </c>
      <c r="E137" s="179">
        <v>637</v>
      </c>
      <c r="F137" s="179">
        <v>1785</v>
      </c>
      <c r="G137" s="179" t="s">
        <v>750</v>
      </c>
      <c r="H137" s="182" t="s">
        <v>751</v>
      </c>
      <c r="I137" s="183">
        <v>41037114</v>
      </c>
      <c r="J137" s="179" t="s">
        <v>752</v>
      </c>
      <c r="K137" s="180">
        <v>349.63</v>
      </c>
      <c r="L137" s="104">
        <f t="shared" si="18"/>
        <v>3</v>
      </c>
      <c r="M137" s="105" t="str">
        <f t="shared" si="19"/>
        <v>T1</v>
      </c>
      <c r="N137" s="93">
        <f t="shared" si="20"/>
        <v>0</v>
      </c>
      <c r="O137" s="106">
        <f t="shared" si="21"/>
        <v>0</v>
      </c>
      <c r="P137" s="93" t="str">
        <f t="shared" si="22"/>
        <v>Dins Periode Legal</v>
      </c>
      <c r="Q137" s="93" t="str">
        <f t="shared" si="23"/>
        <v>T1 - Dins Periode Legal</v>
      </c>
      <c r="R137" s="93" t="str">
        <f t="shared" si="24"/>
        <v>T1 - Import Total</v>
      </c>
      <c r="S137" s="110">
        <f t="shared" si="25"/>
        <v>0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44227</v>
      </c>
      <c r="D138" s="184">
        <v>44271</v>
      </c>
      <c r="E138" s="179">
        <v>638</v>
      </c>
      <c r="F138" s="179">
        <v>1787</v>
      </c>
      <c r="G138" s="179" t="s">
        <v>753</v>
      </c>
      <c r="H138" s="182" t="s">
        <v>754</v>
      </c>
      <c r="I138" s="183">
        <v>41002883</v>
      </c>
      <c r="J138" s="179" t="s">
        <v>755</v>
      </c>
      <c r="K138" s="180">
        <v>26.26</v>
      </c>
      <c r="L138" s="104">
        <f t="shared" si="18"/>
        <v>3</v>
      </c>
      <c r="M138" s="105" t="str">
        <f t="shared" si="19"/>
        <v>T1</v>
      </c>
      <c r="N138" s="93">
        <f t="shared" si="20"/>
        <v>44</v>
      </c>
      <c r="O138" s="106">
        <f t="shared" si="21"/>
        <v>1155.44</v>
      </c>
      <c r="P138" s="93" t="str">
        <f t="shared" si="22"/>
        <v>Fora Periode Legal</v>
      </c>
      <c r="Q138" s="93" t="str">
        <f t="shared" si="23"/>
        <v>T1 - Fora Periode Legal</v>
      </c>
      <c r="R138" s="93" t="str">
        <f t="shared" si="24"/>
        <v>T1 - Import Total</v>
      </c>
      <c r="S138" s="110">
        <f t="shared" si="25"/>
        <v>6.5200869736174207E-3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188">
        <v>44227</v>
      </c>
      <c r="D139" s="184">
        <v>44271</v>
      </c>
      <c r="E139" s="179"/>
      <c r="F139" s="179">
        <v>1788</v>
      </c>
      <c r="G139" s="179" t="s">
        <v>756</v>
      </c>
      <c r="H139" s="182" t="s">
        <v>757</v>
      </c>
      <c r="I139" s="183">
        <v>41002882</v>
      </c>
      <c r="J139" s="179" t="s">
        <v>758</v>
      </c>
      <c r="K139" s="180">
        <v>60.75</v>
      </c>
      <c r="L139" s="104">
        <f t="shared" si="18"/>
        <v>3</v>
      </c>
      <c r="M139" s="105" t="str">
        <f t="shared" si="19"/>
        <v>T1</v>
      </c>
      <c r="N139" s="93">
        <f t="shared" si="20"/>
        <v>44</v>
      </c>
      <c r="O139" s="106">
        <f t="shared" si="21"/>
        <v>2673</v>
      </c>
      <c r="P139" s="93" t="str">
        <f t="shared" si="22"/>
        <v>Fora Periode Legal</v>
      </c>
      <c r="Q139" s="93" t="str">
        <f t="shared" si="23"/>
        <v>T1 - Fora Periode Legal</v>
      </c>
      <c r="R139" s="93" t="str">
        <f t="shared" si="24"/>
        <v>T1 - Import Total</v>
      </c>
      <c r="S139" s="110">
        <f t="shared" si="25"/>
        <v>1.5083598006369318E-2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188">
        <v>44227</v>
      </c>
      <c r="D140" s="184">
        <v>44271</v>
      </c>
      <c r="E140" s="179"/>
      <c r="F140" s="179">
        <v>1789</v>
      </c>
      <c r="G140" s="179" t="s">
        <v>72</v>
      </c>
      <c r="H140" s="182" t="s">
        <v>759</v>
      </c>
      <c r="I140" s="183">
        <v>41002557</v>
      </c>
      <c r="J140" s="179" t="s">
        <v>32</v>
      </c>
      <c r="K140" s="180">
        <v>70.77</v>
      </c>
      <c r="L140" s="104">
        <f t="shared" si="18"/>
        <v>3</v>
      </c>
      <c r="M140" s="105" t="str">
        <f t="shared" si="19"/>
        <v>T1</v>
      </c>
      <c r="N140" s="93">
        <f t="shared" si="20"/>
        <v>44</v>
      </c>
      <c r="O140" s="106">
        <f t="shared" si="21"/>
        <v>3113.8799999999997</v>
      </c>
      <c r="P140" s="93" t="str">
        <f t="shared" si="22"/>
        <v>Fora Periode Legal</v>
      </c>
      <c r="Q140" s="93" t="str">
        <f t="shared" si="23"/>
        <v>T1 - Fora Periode Legal</v>
      </c>
      <c r="R140" s="93" t="str">
        <f t="shared" si="24"/>
        <v>T1 - Import Total</v>
      </c>
      <c r="S140" s="110">
        <f t="shared" si="25"/>
        <v>1.7571460591123567E-2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44224</v>
      </c>
      <c r="D141" s="184">
        <v>44271</v>
      </c>
      <c r="E141" s="179"/>
      <c r="F141" s="179">
        <v>1790</v>
      </c>
      <c r="G141" s="179" t="s">
        <v>105</v>
      </c>
      <c r="H141" s="182" t="s">
        <v>760</v>
      </c>
      <c r="I141" s="183">
        <v>41001608</v>
      </c>
      <c r="J141" s="179" t="s">
        <v>77</v>
      </c>
      <c r="K141" s="180">
        <v>169.07</v>
      </c>
      <c r="L141" s="104">
        <f t="shared" si="18"/>
        <v>3</v>
      </c>
      <c r="M141" s="105" t="str">
        <f t="shared" si="19"/>
        <v>T1</v>
      </c>
      <c r="N141" s="93">
        <f t="shared" si="20"/>
        <v>47</v>
      </c>
      <c r="O141" s="106">
        <f t="shared" si="21"/>
        <v>7946.29</v>
      </c>
      <c r="P141" s="93" t="str">
        <f t="shared" si="22"/>
        <v>Fora Periode Legal</v>
      </c>
      <c r="Q141" s="93" t="str">
        <f t="shared" si="23"/>
        <v>T1 - Fora Periode Legal</v>
      </c>
      <c r="R141" s="93" t="str">
        <f t="shared" si="24"/>
        <v>T1 - Import Total</v>
      </c>
      <c r="S141" s="110">
        <f t="shared" si="25"/>
        <v>4.4840495324366798E-2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44209</v>
      </c>
      <c r="D142" s="184">
        <v>44271</v>
      </c>
      <c r="E142" s="179"/>
      <c r="F142" s="179">
        <v>1791</v>
      </c>
      <c r="G142" s="179" t="s">
        <v>166</v>
      </c>
      <c r="H142" s="182" t="s">
        <v>761</v>
      </c>
      <c r="I142" s="183">
        <v>41005450</v>
      </c>
      <c r="J142" s="179" t="s">
        <v>110</v>
      </c>
      <c r="K142" s="180">
        <v>81.88</v>
      </c>
      <c r="L142" s="104">
        <f t="shared" si="18"/>
        <v>3</v>
      </c>
      <c r="M142" s="105" t="str">
        <f t="shared" si="19"/>
        <v>T1</v>
      </c>
      <c r="N142" s="93">
        <f t="shared" si="20"/>
        <v>62</v>
      </c>
      <c r="O142" s="106">
        <f t="shared" si="21"/>
        <v>5076.5599999999995</v>
      </c>
      <c r="P142" s="93" t="str">
        <f t="shared" si="22"/>
        <v>Fora Periode Legal</v>
      </c>
      <c r="Q142" s="93" t="str">
        <f t="shared" si="23"/>
        <v>T1 - Fora Periode Legal</v>
      </c>
      <c r="R142" s="93" t="str">
        <f t="shared" si="24"/>
        <v>T1 - Import Total</v>
      </c>
      <c r="S142" s="110">
        <f t="shared" si="25"/>
        <v>2.8646760304981003E-2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44225</v>
      </c>
      <c r="D143" s="184">
        <v>44271</v>
      </c>
      <c r="E143" s="179"/>
      <c r="F143" s="179">
        <v>1792</v>
      </c>
      <c r="G143" s="179" t="s">
        <v>134</v>
      </c>
      <c r="H143" s="182" t="s">
        <v>762</v>
      </c>
      <c r="I143" s="183">
        <v>40001400</v>
      </c>
      <c r="J143" s="179" t="s">
        <v>34</v>
      </c>
      <c r="K143" s="180">
        <v>785.42</v>
      </c>
      <c r="L143" s="104">
        <f t="shared" si="18"/>
        <v>3</v>
      </c>
      <c r="M143" s="105" t="str">
        <f t="shared" si="19"/>
        <v>T1</v>
      </c>
      <c r="N143" s="93">
        <f t="shared" si="20"/>
        <v>46</v>
      </c>
      <c r="O143" s="106">
        <f t="shared" si="21"/>
        <v>36129.32</v>
      </c>
      <c r="P143" s="93" t="str">
        <f t="shared" si="22"/>
        <v>Fora Periode Legal</v>
      </c>
      <c r="Q143" s="93" t="str">
        <f t="shared" si="23"/>
        <v>T1 - Fora Periode Legal</v>
      </c>
      <c r="R143" s="93" t="str">
        <f t="shared" si="24"/>
        <v>T1 - Import Total</v>
      </c>
      <c r="S143" s="110">
        <f t="shared" si="25"/>
        <v>0.20387584703459749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44215</v>
      </c>
      <c r="D144" s="184">
        <v>44271</v>
      </c>
      <c r="E144" s="179"/>
      <c r="F144" s="179">
        <v>1793</v>
      </c>
      <c r="G144" s="179" t="s">
        <v>413</v>
      </c>
      <c r="H144" s="182" t="s">
        <v>763</v>
      </c>
      <c r="I144" s="183">
        <v>41005615</v>
      </c>
      <c r="J144" s="179" t="s">
        <v>415</v>
      </c>
      <c r="K144" s="180">
        <v>242.86</v>
      </c>
      <c r="L144" s="104">
        <f t="shared" si="18"/>
        <v>3</v>
      </c>
      <c r="M144" s="105" t="str">
        <f t="shared" si="19"/>
        <v>T1</v>
      </c>
      <c r="N144" s="93">
        <f t="shared" si="20"/>
        <v>56</v>
      </c>
      <c r="O144" s="106">
        <f t="shared" si="21"/>
        <v>13600.16</v>
      </c>
      <c r="P144" s="93" t="str">
        <f t="shared" si="22"/>
        <v>Fora Periode Legal</v>
      </c>
      <c r="Q144" s="93" t="str">
        <f t="shared" si="23"/>
        <v>T1 - Fora Periode Legal</v>
      </c>
      <c r="R144" s="93" t="str">
        <f t="shared" si="24"/>
        <v>T1 - Import Total</v>
      </c>
      <c r="S144" s="110">
        <f t="shared" si="25"/>
        <v>7.6744985507782915E-2</v>
      </c>
      <c r="T144" s="107">
        <f t="shared" si="26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44239</v>
      </c>
      <c r="D145" s="184">
        <v>44271</v>
      </c>
      <c r="E145" s="179"/>
      <c r="F145" s="179">
        <v>1794</v>
      </c>
      <c r="G145" s="179" t="s">
        <v>53</v>
      </c>
      <c r="H145" s="182" t="s">
        <v>764</v>
      </c>
      <c r="I145" s="183">
        <v>41007450</v>
      </c>
      <c r="J145" s="179" t="s">
        <v>24</v>
      </c>
      <c r="K145" s="180">
        <v>123.81</v>
      </c>
      <c r="L145" s="104">
        <f t="shared" si="18"/>
        <v>3</v>
      </c>
      <c r="M145" s="105" t="str">
        <f t="shared" si="19"/>
        <v>T1</v>
      </c>
      <c r="N145" s="93">
        <f t="shared" si="20"/>
        <v>32</v>
      </c>
      <c r="O145" s="106">
        <f t="shared" si="21"/>
        <v>3961.92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5"/>
        <v>2.2356905579272252E-2</v>
      </c>
      <c r="T145" s="107">
        <f t="shared" si="26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44228</v>
      </c>
      <c r="D146" s="184">
        <v>44271</v>
      </c>
      <c r="E146" s="179"/>
      <c r="F146" s="179">
        <v>1795</v>
      </c>
      <c r="G146" s="179" t="s">
        <v>765</v>
      </c>
      <c r="H146" s="182" t="s">
        <v>766</v>
      </c>
      <c r="I146" s="183">
        <v>41008102</v>
      </c>
      <c r="J146" s="179" t="s">
        <v>767</v>
      </c>
      <c r="K146" s="180">
        <v>1306.8</v>
      </c>
      <c r="L146" s="104">
        <f t="shared" si="18"/>
        <v>3</v>
      </c>
      <c r="M146" s="105" t="str">
        <f t="shared" si="19"/>
        <v>T1</v>
      </c>
      <c r="N146" s="93">
        <f t="shared" si="20"/>
        <v>43</v>
      </c>
      <c r="O146" s="106">
        <f t="shared" si="21"/>
        <v>56192.4</v>
      </c>
      <c r="P146" s="93" t="str">
        <f t="shared" si="22"/>
        <v>Fora Periode Legal</v>
      </c>
      <c r="Q146" s="93" t="str">
        <f t="shared" si="23"/>
        <v>T1 - Fora Periode Legal</v>
      </c>
      <c r="R146" s="93" t="str">
        <f t="shared" si="24"/>
        <v>T1 - Import Total</v>
      </c>
      <c r="S146" s="110">
        <f t="shared" si="25"/>
        <v>0.3170907492005639</v>
      </c>
      <c r="T146" s="107">
        <f t="shared" si="26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44250</v>
      </c>
      <c r="D147" s="184">
        <v>44271</v>
      </c>
      <c r="E147" s="179"/>
      <c r="F147" s="179">
        <v>1796</v>
      </c>
      <c r="G147" s="179" t="s">
        <v>623</v>
      </c>
      <c r="H147" s="182" t="s">
        <v>768</v>
      </c>
      <c r="I147" s="183">
        <v>41037116</v>
      </c>
      <c r="J147" s="179" t="s">
        <v>625</v>
      </c>
      <c r="K147" s="180">
        <v>421.08</v>
      </c>
      <c r="L147" s="104">
        <f t="shared" si="18"/>
        <v>3</v>
      </c>
      <c r="M147" s="105" t="str">
        <f t="shared" si="19"/>
        <v>T1</v>
      </c>
      <c r="N147" s="93">
        <f t="shared" si="20"/>
        <v>21</v>
      </c>
      <c r="O147" s="106">
        <f t="shared" si="21"/>
        <v>8842.68</v>
      </c>
      <c r="P147" s="93" t="str">
        <f t="shared" si="22"/>
        <v>Dins Periode Legal</v>
      </c>
      <c r="Q147" s="93" t="str">
        <f t="shared" si="23"/>
        <v>T1 - Dins Periode Legal</v>
      </c>
      <c r="R147" s="93" t="str">
        <f t="shared" si="24"/>
        <v>T1 - Import Total</v>
      </c>
      <c r="S147" s="110">
        <f t="shared" si="25"/>
        <v>4.9898776812181758E-2</v>
      </c>
      <c r="T147" s="107">
        <f t="shared" si="26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44249</v>
      </c>
      <c r="D148" s="184">
        <v>44271</v>
      </c>
      <c r="E148" s="179"/>
      <c r="F148" s="179">
        <v>1797</v>
      </c>
      <c r="G148" s="179" t="s">
        <v>769</v>
      </c>
      <c r="H148" s="182" t="s">
        <v>770</v>
      </c>
      <c r="I148" s="183">
        <v>41001254</v>
      </c>
      <c r="J148" s="179" t="s">
        <v>771</v>
      </c>
      <c r="K148" s="180">
        <v>218.71</v>
      </c>
      <c r="L148" s="104">
        <f t="shared" si="18"/>
        <v>3</v>
      </c>
      <c r="M148" s="105" t="str">
        <f t="shared" si="19"/>
        <v>T1</v>
      </c>
      <c r="N148" s="93">
        <f t="shared" si="20"/>
        <v>22</v>
      </c>
      <c r="O148" s="106">
        <f t="shared" si="21"/>
        <v>4811.62</v>
      </c>
      <c r="P148" s="93" t="str">
        <f t="shared" si="22"/>
        <v>Dins Periode Legal</v>
      </c>
      <c r="Q148" s="93" t="str">
        <f t="shared" si="23"/>
        <v>T1 - Dins Periode Legal</v>
      </c>
      <c r="R148" s="93" t="str">
        <f t="shared" si="24"/>
        <v>T1 - Import Total</v>
      </c>
      <c r="S148" s="110">
        <f t="shared" si="25"/>
        <v>2.7151717859860359E-2</v>
      </c>
      <c r="T148" s="107">
        <f t="shared" si="26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44239</v>
      </c>
      <c r="D149" s="184">
        <v>44271</v>
      </c>
      <c r="E149" s="179"/>
      <c r="F149" s="179">
        <v>1798</v>
      </c>
      <c r="G149" s="179" t="s">
        <v>53</v>
      </c>
      <c r="H149" s="182" t="s">
        <v>772</v>
      </c>
      <c r="I149" s="183">
        <v>41007450</v>
      </c>
      <c r="J149" s="179" t="s">
        <v>24</v>
      </c>
      <c r="K149" s="180">
        <v>22.12</v>
      </c>
      <c r="L149" s="104">
        <f t="shared" si="18"/>
        <v>3</v>
      </c>
      <c r="M149" s="105" t="str">
        <f t="shared" si="19"/>
        <v>T1</v>
      </c>
      <c r="N149" s="93">
        <f t="shared" si="20"/>
        <v>32</v>
      </c>
      <c r="O149" s="106">
        <f t="shared" si="21"/>
        <v>707.84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5"/>
        <v>3.9943037833252747E-3</v>
      </c>
      <c r="T149" s="107">
        <f t="shared" si="26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44228</v>
      </c>
      <c r="D150" s="184">
        <v>44271</v>
      </c>
      <c r="E150" s="179"/>
      <c r="F150" s="179">
        <v>1799</v>
      </c>
      <c r="G150" s="179" t="s">
        <v>60</v>
      </c>
      <c r="H150" s="182" t="s">
        <v>773</v>
      </c>
      <c r="I150" s="183">
        <v>41001822</v>
      </c>
      <c r="J150" s="179" t="s">
        <v>41</v>
      </c>
      <c r="K150" s="180">
        <v>1021.07</v>
      </c>
      <c r="L150" s="104">
        <f t="shared" si="18"/>
        <v>3</v>
      </c>
      <c r="M150" s="105" t="str">
        <f t="shared" si="19"/>
        <v>T1</v>
      </c>
      <c r="N150" s="93">
        <f t="shared" si="20"/>
        <v>43</v>
      </c>
      <c r="O150" s="106">
        <f t="shared" si="21"/>
        <v>43906.01</v>
      </c>
      <c r="P150" s="93" t="str">
        <f t="shared" si="22"/>
        <v>Fora Periode Legal</v>
      </c>
      <c r="Q150" s="93" t="str">
        <f t="shared" si="23"/>
        <v>T1 - Fora Periode Legal</v>
      </c>
      <c r="R150" s="93" t="str">
        <f t="shared" si="24"/>
        <v>T1 - Import Total</v>
      </c>
      <c r="S150" s="110">
        <f t="shared" si="25"/>
        <v>0.2477592985049126</v>
      </c>
      <c r="T150" s="107">
        <f t="shared" si="26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44232</v>
      </c>
      <c r="D151" s="184">
        <v>44271</v>
      </c>
      <c r="E151" s="179"/>
      <c r="F151" s="179">
        <v>1800</v>
      </c>
      <c r="G151" s="179" t="s">
        <v>272</v>
      </c>
      <c r="H151" s="182" t="s">
        <v>774</v>
      </c>
      <c r="I151" s="183">
        <v>41001242</v>
      </c>
      <c r="J151" s="179" t="s">
        <v>180</v>
      </c>
      <c r="K151" s="180">
        <v>378.26</v>
      </c>
      <c r="L151" s="104">
        <f t="shared" si="18"/>
        <v>3</v>
      </c>
      <c r="M151" s="105" t="str">
        <f t="shared" si="19"/>
        <v>T1</v>
      </c>
      <c r="N151" s="93">
        <f t="shared" si="20"/>
        <v>39</v>
      </c>
      <c r="O151" s="106">
        <f t="shared" si="21"/>
        <v>14752.14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5"/>
        <v>8.3245547883906118E-2</v>
      </c>
      <c r="T151" s="107">
        <f t="shared" si="26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44246</v>
      </c>
      <c r="D152" s="184">
        <v>44271</v>
      </c>
      <c r="E152" s="179"/>
      <c r="F152" s="179">
        <v>1801</v>
      </c>
      <c r="G152" s="179" t="s">
        <v>71</v>
      </c>
      <c r="H152" s="182" t="s">
        <v>775</v>
      </c>
      <c r="I152" s="183">
        <v>41006850</v>
      </c>
      <c r="J152" s="179" t="s">
        <v>23</v>
      </c>
      <c r="K152" s="180">
        <v>287.33</v>
      </c>
      <c r="L152" s="104">
        <f t="shared" si="18"/>
        <v>3</v>
      </c>
      <c r="M152" s="105" t="str">
        <f t="shared" si="19"/>
        <v>T1</v>
      </c>
      <c r="N152" s="93">
        <f t="shared" si="20"/>
        <v>25</v>
      </c>
      <c r="O152" s="106">
        <f t="shared" si="21"/>
        <v>7183.25</v>
      </c>
      <c r="P152" s="93" t="str">
        <f t="shared" si="22"/>
        <v>Dins Periode Legal</v>
      </c>
      <c r="Q152" s="93" t="str">
        <f t="shared" si="23"/>
        <v>T1 - Dins Periode Legal</v>
      </c>
      <c r="R152" s="93" t="str">
        <f t="shared" si="24"/>
        <v>T1 - Import Total</v>
      </c>
      <c r="S152" s="110">
        <f t="shared" si="25"/>
        <v>4.0534700852694498E-2</v>
      </c>
      <c r="T152" s="107">
        <f t="shared" si="26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44239</v>
      </c>
      <c r="D153" s="184">
        <v>44271</v>
      </c>
      <c r="E153" s="179"/>
      <c r="F153" s="179">
        <v>1802</v>
      </c>
      <c r="G153" s="179" t="s">
        <v>684</v>
      </c>
      <c r="H153" s="182" t="s">
        <v>776</v>
      </c>
      <c r="I153" s="183">
        <v>40010011</v>
      </c>
      <c r="J153" s="179" t="s">
        <v>686</v>
      </c>
      <c r="K153" s="180">
        <v>302.89</v>
      </c>
      <c r="L153" s="104">
        <f t="shared" si="18"/>
        <v>3</v>
      </c>
      <c r="M153" s="105" t="str">
        <f t="shared" si="19"/>
        <v>T1</v>
      </c>
      <c r="N153" s="93">
        <f t="shared" si="20"/>
        <v>32</v>
      </c>
      <c r="O153" s="106">
        <f t="shared" si="21"/>
        <v>9692.48</v>
      </c>
      <c r="P153" s="93" t="str">
        <f t="shared" si="22"/>
        <v>Fora Periode Legal</v>
      </c>
      <c r="Q153" s="93" t="str">
        <f t="shared" si="23"/>
        <v>T1 - Fora Periode Legal</v>
      </c>
      <c r="R153" s="93" t="str">
        <f t="shared" si="24"/>
        <v>T1 - Import Total</v>
      </c>
      <c r="S153" s="110">
        <f t="shared" si="25"/>
        <v>5.4694153387495129E-2</v>
      </c>
      <c r="T153" s="107">
        <f t="shared" si="26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44253</v>
      </c>
      <c r="D154" s="184">
        <v>44271</v>
      </c>
      <c r="E154" s="179"/>
      <c r="F154" s="179">
        <v>1803</v>
      </c>
      <c r="G154" s="179" t="s">
        <v>68</v>
      </c>
      <c r="H154" s="182" t="s">
        <v>777</v>
      </c>
      <c r="I154" s="183">
        <v>41005150</v>
      </c>
      <c r="J154" s="179" t="s">
        <v>28</v>
      </c>
      <c r="K154" s="180">
        <v>963.01</v>
      </c>
      <c r="L154" s="104">
        <f t="shared" si="18"/>
        <v>3</v>
      </c>
      <c r="M154" s="105" t="str">
        <f t="shared" si="19"/>
        <v>T1</v>
      </c>
      <c r="N154" s="93">
        <f t="shared" si="20"/>
        <v>18</v>
      </c>
      <c r="O154" s="106">
        <f t="shared" si="21"/>
        <v>17334.18</v>
      </c>
      <c r="P154" s="93" t="str">
        <f t="shared" si="22"/>
        <v>Dins Periode Legal</v>
      </c>
      <c r="Q154" s="93" t="str">
        <f t="shared" si="23"/>
        <v>T1 - Dins Periode Legal</v>
      </c>
      <c r="R154" s="93" t="str">
        <f t="shared" si="24"/>
        <v>T1 - Import Total</v>
      </c>
      <c r="S154" s="110">
        <f t="shared" si="25"/>
        <v>9.7815863408173179E-2</v>
      </c>
      <c r="T154" s="107">
        <f t="shared" si="26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44246</v>
      </c>
      <c r="D155" s="184">
        <v>44271</v>
      </c>
      <c r="E155" s="179"/>
      <c r="F155" s="179">
        <v>1804</v>
      </c>
      <c r="G155" s="179" t="s">
        <v>778</v>
      </c>
      <c r="H155" s="182" t="s">
        <v>779</v>
      </c>
      <c r="I155" s="183">
        <v>41007400</v>
      </c>
      <c r="J155" s="179" t="s">
        <v>780</v>
      </c>
      <c r="K155" s="180">
        <v>157.91</v>
      </c>
      <c r="L155" s="104">
        <f t="shared" si="18"/>
        <v>3</v>
      </c>
      <c r="M155" s="105" t="str">
        <f t="shared" si="19"/>
        <v>T1</v>
      </c>
      <c r="N155" s="93">
        <f t="shared" si="20"/>
        <v>25</v>
      </c>
      <c r="O155" s="106">
        <f t="shared" si="21"/>
        <v>3947.75</v>
      </c>
      <c r="P155" s="93" t="str">
        <f t="shared" si="22"/>
        <v>Dins Periode Legal</v>
      </c>
      <c r="Q155" s="93" t="str">
        <f t="shared" si="23"/>
        <v>T1 - Dins Periode Legal</v>
      </c>
      <c r="R155" s="93" t="str">
        <f t="shared" si="24"/>
        <v>T1 - Import Total</v>
      </c>
      <c r="S155" s="110">
        <f t="shared" si="25"/>
        <v>2.2276945016702011E-2</v>
      </c>
      <c r="T155" s="107">
        <f t="shared" si="26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44236</v>
      </c>
      <c r="D156" s="184">
        <v>44271</v>
      </c>
      <c r="E156" s="179"/>
      <c r="F156" s="179">
        <v>1805</v>
      </c>
      <c r="G156" s="179" t="s">
        <v>602</v>
      </c>
      <c r="H156" s="182" t="s">
        <v>781</v>
      </c>
      <c r="I156" s="183">
        <v>41001556</v>
      </c>
      <c r="J156" s="179" t="s">
        <v>604</v>
      </c>
      <c r="K156" s="180">
        <v>184.87</v>
      </c>
      <c r="L156" s="104">
        <f t="shared" si="18"/>
        <v>3</v>
      </c>
      <c r="M156" s="105" t="str">
        <f t="shared" si="19"/>
        <v>T1</v>
      </c>
      <c r="N156" s="93">
        <f t="shared" si="20"/>
        <v>35</v>
      </c>
      <c r="O156" s="106">
        <f t="shared" si="21"/>
        <v>6470.45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5"/>
        <v>3.6512408050996016E-2</v>
      </c>
      <c r="T156" s="107">
        <f t="shared" si="26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44244</v>
      </c>
      <c r="D157" s="184">
        <v>44271</v>
      </c>
      <c r="E157" s="179"/>
      <c r="F157" s="179">
        <v>1806</v>
      </c>
      <c r="G157" s="179" t="s">
        <v>782</v>
      </c>
      <c r="H157" s="182" t="s">
        <v>783</v>
      </c>
      <c r="I157" s="183">
        <v>41002565</v>
      </c>
      <c r="J157" s="179" t="s">
        <v>784</v>
      </c>
      <c r="K157" s="180">
        <v>1600.78</v>
      </c>
      <c r="L157" s="104">
        <f t="shared" si="18"/>
        <v>3</v>
      </c>
      <c r="M157" s="105" t="str">
        <f t="shared" si="19"/>
        <v>T1</v>
      </c>
      <c r="N157" s="93">
        <f t="shared" si="20"/>
        <v>27</v>
      </c>
      <c r="O157" s="106">
        <f t="shared" si="21"/>
        <v>43221.06</v>
      </c>
      <c r="P157" s="93" t="str">
        <f t="shared" si="22"/>
        <v>Dins Periode Legal</v>
      </c>
      <c r="Q157" s="93" t="str">
        <f t="shared" si="23"/>
        <v>T1 - Dins Periode Legal</v>
      </c>
      <c r="R157" s="93" t="str">
        <f t="shared" si="24"/>
        <v>T1 - Import Total</v>
      </c>
      <c r="S157" s="110">
        <f t="shared" si="25"/>
        <v>0.24389416178420076</v>
      </c>
      <c r="T157" s="107">
        <f t="shared" si="26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44236</v>
      </c>
      <c r="D158" s="184">
        <v>44271</v>
      </c>
      <c r="E158" s="179"/>
      <c r="F158" s="179">
        <v>1807</v>
      </c>
      <c r="G158" s="179" t="s">
        <v>785</v>
      </c>
      <c r="H158" s="182" t="s">
        <v>786</v>
      </c>
      <c r="I158" s="183">
        <v>41008110</v>
      </c>
      <c r="J158" s="179" t="s">
        <v>787</v>
      </c>
      <c r="K158" s="180">
        <v>4731.1000000000004</v>
      </c>
      <c r="L158" s="104">
        <f t="shared" si="18"/>
        <v>3</v>
      </c>
      <c r="M158" s="105" t="str">
        <f t="shared" si="19"/>
        <v>T1</v>
      </c>
      <c r="N158" s="93">
        <f t="shared" si="20"/>
        <v>35</v>
      </c>
      <c r="O158" s="106">
        <f t="shared" si="21"/>
        <v>165588.5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5"/>
        <v>0.9344071711476567</v>
      </c>
      <c r="T158" s="107">
        <f t="shared" si="26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44228</v>
      </c>
      <c r="D159" s="184">
        <v>44271</v>
      </c>
      <c r="E159" s="179"/>
      <c r="F159" s="179">
        <v>1808</v>
      </c>
      <c r="G159" s="179" t="s">
        <v>788</v>
      </c>
      <c r="H159" s="182" t="s">
        <v>789</v>
      </c>
      <c r="I159" s="183">
        <v>40037133</v>
      </c>
      <c r="J159" s="179" t="s">
        <v>790</v>
      </c>
      <c r="K159" s="180">
        <v>6248</v>
      </c>
      <c r="L159" s="104">
        <f t="shared" si="18"/>
        <v>3</v>
      </c>
      <c r="M159" s="105" t="str">
        <f t="shared" si="19"/>
        <v>T1</v>
      </c>
      <c r="N159" s="93">
        <f t="shared" si="20"/>
        <v>43</v>
      </c>
      <c r="O159" s="106">
        <f t="shared" si="21"/>
        <v>268664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5"/>
        <v>1.5160567806895648</v>
      </c>
      <c r="T159" s="107">
        <f t="shared" si="26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44242</v>
      </c>
      <c r="D160" s="184">
        <v>44271</v>
      </c>
      <c r="E160" s="179"/>
      <c r="F160" s="179">
        <v>1809</v>
      </c>
      <c r="G160" s="179" t="s">
        <v>788</v>
      </c>
      <c r="H160" s="182" t="s">
        <v>791</v>
      </c>
      <c r="I160" s="183">
        <v>40037133</v>
      </c>
      <c r="J160" s="179" t="s">
        <v>790</v>
      </c>
      <c r="K160" s="180">
        <v>2245.1</v>
      </c>
      <c r="L160" s="104">
        <f t="shared" si="18"/>
        <v>3</v>
      </c>
      <c r="M160" s="105" t="str">
        <f t="shared" si="19"/>
        <v>T1</v>
      </c>
      <c r="N160" s="93">
        <f t="shared" si="20"/>
        <v>29</v>
      </c>
      <c r="O160" s="106">
        <f t="shared" si="21"/>
        <v>65107.899999999994</v>
      </c>
      <c r="P160" s="93" t="str">
        <f t="shared" si="22"/>
        <v>Dins Periode Legal</v>
      </c>
      <c r="Q160" s="93" t="str">
        <f t="shared" si="23"/>
        <v>T1 - Dins Periode Legal</v>
      </c>
      <c r="R160" s="93" t="str">
        <f t="shared" si="24"/>
        <v>T1 - Import Total</v>
      </c>
      <c r="S160" s="110">
        <f t="shared" si="25"/>
        <v>0.3674004454316846</v>
      </c>
      <c r="T160" s="107">
        <f t="shared" si="26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44230</v>
      </c>
      <c r="D161" s="184">
        <v>44271</v>
      </c>
      <c r="E161" s="179"/>
      <c r="F161" s="179">
        <v>1810</v>
      </c>
      <c r="G161" s="179" t="s">
        <v>134</v>
      </c>
      <c r="H161" s="182" t="s">
        <v>792</v>
      </c>
      <c r="I161" s="183">
        <v>40001400</v>
      </c>
      <c r="J161" s="179" t="s">
        <v>34</v>
      </c>
      <c r="K161" s="180">
        <v>517.54999999999995</v>
      </c>
      <c r="L161" s="104">
        <f t="shared" si="18"/>
        <v>3</v>
      </c>
      <c r="M161" s="105" t="str">
        <f t="shared" si="19"/>
        <v>T1</v>
      </c>
      <c r="N161" s="93">
        <f t="shared" si="20"/>
        <v>41</v>
      </c>
      <c r="O161" s="106">
        <f t="shared" si="21"/>
        <v>21219.55</v>
      </c>
      <c r="P161" s="93" t="str">
        <f t="shared" si="22"/>
        <v>Fora Periode Legal</v>
      </c>
      <c r="Q161" s="93" t="str">
        <f t="shared" si="23"/>
        <v>T1 - Fora Periode Legal</v>
      </c>
      <c r="R161" s="93" t="str">
        <f t="shared" si="24"/>
        <v>T1 - Import Total</v>
      </c>
      <c r="S161" s="110">
        <f t="shared" si="25"/>
        <v>0.11974080137525404</v>
      </c>
      <c r="T161" s="107">
        <f t="shared" si="26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188">
        <v>44242</v>
      </c>
      <c r="D162" s="184">
        <v>44271</v>
      </c>
      <c r="E162" s="179"/>
      <c r="F162" s="179">
        <v>1811</v>
      </c>
      <c r="G162" s="179" t="s">
        <v>793</v>
      </c>
      <c r="H162" s="182" t="s">
        <v>794</v>
      </c>
      <c r="I162" s="183">
        <v>40001900</v>
      </c>
      <c r="J162" s="179" t="s">
        <v>795</v>
      </c>
      <c r="K162" s="180">
        <v>1021.41</v>
      </c>
      <c r="L162" s="104">
        <f t="shared" si="18"/>
        <v>3</v>
      </c>
      <c r="M162" s="105" t="str">
        <f t="shared" si="19"/>
        <v>T1</v>
      </c>
      <c r="N162" s="93">
        <f t="shared" si="20"/>
        <v>29</v>
      </c>
      <c r="O162" s="106">
        <f t="shared" si="21"/>
        <v>29620.89</v>
      </c>
      <c r="P162" s="93" t="str">
        <f t="shared" si="22"/>
        <v>Dins Periode Legal</v>
      </c>
      <c r="Q162" s="93" t="str">
        <f t="shared" si="23"/>
        <v>T1 - Dins Periode Legal</v>
      </c>
      <c r="R162" s="93" t="str">
        <f t="shared" si="24"/>
        <v>T1 - Import Total</v>
      </c>
      <c r="S162" s="110">
        <f t="shared" si="25"/>
        <v>0.16714911984694533</v>
      </c>
      <c r="T162" s="107">
        <f t="shared" si="26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44228</v>
      </c>
      <c r="D163" s="184">
        <v>44271</v>
      </c>
      <c r="E163" s="179"/>
      <c r="F163" s="179">
        <v>1812</v>
      </c>
      <c r="G163" s="179" t="s">
        <v>778</v>
      </c>
      <c r="H163" s="182" t="s">
        <v>796</v>
      </c>
      <c r="I163" s="183">
        <v>41007400</v>
      </c>
      <c r="J163" s="179" t="s">
        <v>780</v>
      </c>
      <c r="K163" s="180">
        <v>67.52</v>
      </c>
      <c r="L163" s="104">
        <f t="shared" si="18"/>
        <v>3</v>
      </c>
      <c r="M163" s="105" t="str">
        <f t="shared" si="19"/>
        <v>T1</v>
      </c>
      <c r="N163" s="93">
        <f t="shared" si="20"/>
        <v>43</v>
      </c>
      <c r="O163" s="106">
        <f t="shared" si="21"/>
        <v>2903.3599999999997</v>
      </c>
      <c r="P163" s="93" t="str">
        <f t="shared" si="22"/>
        <v>Fora Periode Legal</v>
      </c>
      <c r="Q163" s="93" t="str">
        <f t="shared" si="23"/>
        <v>T1 - Fora Periode Legal</v>
      </c>
      <c r="R163" s="93" t="str">
        <f t="shared" si="24"/>
        <v>T1 - Import Total</v>
      </c>
      <c r="S163" s="110">
        <f t="shared" si="25"/>
        <v>1.6383507335492861E-2</v>
      </c>
      <c r="T163" s="107">
        <f t="shared" si="26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184">
        <v>44277</v>
      </c>
      <c r="D164" s="184">
        <v>44277</v>
      </c>
      <c r="E164" s="179">
        <v>655</v>
      </c>
      <c r="F164" s="179">
        <v>1860</v>
      </c>
      <c r="G164" s="179" t="s">
        <v>805</v>
      </c>
      <c r="H164" s="182" t="s">
        <v>806</v>
      </c>
      <c r="I164" s="183">
        <v>41001712</v>
      </c>
      <c r="J164" s="179" t="s">
        <v>807</v>
      </c>
      <c r="K164" s="180">
        <v>74</v>
      </c>
      <c r="L164" s="104">
        <f t="shared" si="18"/>
        <v>3</v>
      </c>
      <c r="M164" s="105" t="str">
        <f t="shared" si="19"/>
        <v>T1</v>
      </c>
      <c r="N164" s="93">
        <f t="shared" si="20"/>
        <v>0</v>
      </c>
      <c r="O164" s="106">
        <f t="shared" si="21"/>
        <v>0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5"/>
        <v>0</v>
      </c>
      <c r="T164" s="107">
        <f t="shared" si="26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44273</v>
      </c>
      <c r="D165" s="184">
        <v>44278</v>
      </c>
      <c r="E165" s="179">
        <v>656</v>
      </c>
      <c r="F165" s="179">
        <v>1862</v>
      </c>
      <c r="G165" s="179" t="s">
        <v>48</v>
      </c>
      <c r="H165" s="182" t="s">
        <v>808</v>
      </c>
      <c r="I165" s="183">
        <v>41000166</v>
      </c>
      <c r="J165" s="179" t="s">
        <v>31</v>
      </c>
      <c r="K165" s="180">
        <v>377.58</v>
      </c>
      <c r="L165" s="104">
        <f t="shared" si="18"/>
        <v>3</v>
      </c>
      <c r="M165" s="105" t="str">
        <f t="shared" si="19"/>
        <v>T1</v>
      </c>
      <c r="N165" s="93">
        <f t="shared" si="20"/>
        <v>5</v>
      </c>
      <c r="O165" s="106">
        <f t="shared" si="21"/>
        <v>1887.8999999999999</v>
      </c>
      <c r="P165" s="93" t="str">
        <f t="shared" si="22"/>
        <v>Dins Periode Legal</v>
      </c>
      <c r="Q165" s="93" t="str">
        <f t="shared" si="23"/>
        <v>T1 - Dins Periode Legal</v>
      </c>
      <c r="R165" s="93" t="str">
        <f t="shared" si="24"/>
        <v>T1 - Import Total</v>
      </c>
      <c r="S165" s="110">
        <f t="shared" si="25"/>
        <v>1.0653320118303269E-2</v>
      </c>
      <c r="T165" s="107">
        <f t="shared" si="26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44280</v>
      </c>
      <c r="D166" s="184">
        <v>44280</v>
      </c>
      <c r="E166" s="179">
        <v>662</v>
      </c>
      <c r="F166" s="179">
        <v>1880</v>
      </c>
      <c r="G166" s="179" t="s">
        <v>809</v>
      </c>
      <c r="H166" s="182" t="s">
        <v>810</v>
      </c>
      <c r="I166" s="183">
        <v>41002970</v>
      </c>
      <c r="J166" s="179" t="s">
        <v>811</v>
      </c>
      <c r="K166" s="180">
        <v>985</v>
      </c>
      <c r="L166" s="104">
        <f t="shared" si="18"/>
        <v>3</v>
      </c>
      <c r="M166" s="105" t="str">
        <f t="shared" si="19"/>
        <v>T1</v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5"/>
        <v>0</v>
      </c>
      <c r="T166" s="107">
        <f t="shared" si="26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44278</v>
      </c>
      <c r="D167" s="184">
        <v>44281</v>
      </c>
      <c r="E167" s="179">
        <v>666</v>
      </c>
      <c r="F167" s="179">
        <v>1890</v>
      </c>
      <c r="G167" s="179" t="s">
        <v>48</v>
      </c>
      <c r="H167" s="182" t="s">
        <v>812</v>
      </c>
      <c r="I167" s="183">
        <v>41000166</v>
      </c>
      <c r="J167" s="179" t="s">
        <v>31</v>
      </c>
      <c r="K167" s="180">
        <v>211.16</v>
      </c>
      <c r="L167" s="104">
        <f t="shared" si="18"/>
        <v>3</v>
      </c>
      <c r="M167" s="105" t="str">
        <f t="shared" si="19"/>
        <v>T1</v>
      </c>
      <c r="N167" s="93">
        <f t="shared" si="20"/>
        <v>3</v>
      </c>
      <c r="O167" s="106">
        <f t="shared" si="21"/>
        <v>633.48</v>
      </c>
      <c r="P167" s="93" t="str">
        <f t="shared" si="22"/>
        <v>Dins Periode Legal</v>
      </c>
      <c r="Q167" s="93" t="str">
        <f t="shared" si="23"/>
        <v>T1 - Dins Periode Legal</v>
      </c>
      <c r="R167" s="93" t="str">
        <f t="shared" si="24"/>
        <v>T1 - Import Total</v>
      </c>
      <c r="S167" s="110">
        <f t="shared" si="25"/>
        <v>3.5746942256172226E-3</v>
      </c>
      <c r="T167" s="107">
        <f t="shared" si="26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44281</v>
      </c>
      <c r="D168" s="184">
        <v>44281</v>
      </c>
      <c r="E168" s="179">
        <v>671</v>
      </c>
      <c r="F168" s="179">
        <v>1903</v>
      </c>
      <c r="G168" s="179" t="s">
        <v>358</v>
      </c>
      <c r="H168" s="182" t="s">
        <v>813</v>
      </c>
      <c r="I168" s="183">
        <v>41010031</v>
      </c>
      <c r="J168" s="179" t="s">
        <v>360</v>
      </c>
      <c r="K168" s="180">
        <v>29.2</v>
      </c>
      <c r="L168" s="104">
        <f t="shared" si="18"/>
        <v>3</v>
      </c>
      <c r="M168" s="105" t="str">
        <f t="shared" si="19"/>
        <v>T1</v>
      </c>
      <c r="N168" s="93">
        <f t="shared" si="20"/>
        <v>0</v>
      </c>
      <c r="O168" s="106">
        <f t="shared" si="21"/>
        <v>0</v>
      </c>
      <c r="P168" s="93" t="str">
        <f t="shared" si="22"/>
        <v>Dins Periode Legal</v>
      </c>
      <c r="Q168" s="93" t="str">
        <f t="shared" si="23"/>
        <v>T1 - Dins Periode Legal</v>
      </c>
      <c r="R168" s="93" t="str">
        <f t="shared" si="24"/>
        <v>T1 - Import Total</v>
      </c>
      <c r="S168" s="110">
        <f t="shared" si="25"/>
        <v>0</v>
      </c>
      <c r="T168" s="107">
        <f t="shared" si="26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44284</v>
      </c>
      <c r="D169" s="184">
        <v>44284</v>
      </c>
      <c r="E169" s="179">
        <v>676</v>
      </c>
      <c r="F169" s="179">
        <v>1919</v>
      </c>
      <c r="G169" s="179" t="s">
        <v>591</v>
      </c>
      <c r="H169" s="182" t="s">
        <v>814</v>
      </c>
      <c r="I169" s="183">
        <v>41006450</v>
      </c>
      <c r="J169" s="179" t="s">
        <v>593</v>
      </c>
      <c r="K169" s="180">
        <v>54.94</v>
      </c>
      <c r="L169" s="104">
        <f t="shared" si="18"/>
        <v>3</v>
      </c>
      <c r="M169" s="105" t="str">
        <f t="shared" si="19"/>
        <v>T1</v>
      </c>
      <c r="N169" s="93">
        <f t="shared" si="20"/>
        <v>0</v>
      </c>
      <c r="O169" s="106">
        <f t="shared" si="21"/>
        <v>0</v>
      </c>
      <c r="P169" s="93" t="str">
        <f t="shared" si="22"/>
        <v>Dins Periode Legal</v>
      </c>
      <c r="Q169" s="93" t="str">
        <f t="shared" si="23"/>
        <v>T1 - Dins Periode Legal</v>
      </c>
      <c r="R169" s="93" t="str">
        <f t="shared" si="24"/>
        <v>T1 - Import Total</v>
      </c>
      <c r="S169" s="110">
        <f t="shared" si="25"/>
        <v>0</v>
      </c>
      <c r="T169" s="107">
        <f t="shared" si="26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44226</v>
      </c>
      <c r="D170" s="184">
        <v>44286</v>
      </c>
      <c r="E170" s="179">
        <v>699</v>
      </c>
      <c r="F170" s="179">
        <v>1984</v>
      </c>
      <c r="G170" s="179" t="s">
        <v>71</v>
      </c>
      <c r="H170" s="182" t="s">
        <v>815</v>
      </c>
      <c r="I170" s="183">
        <v>41006850</v>
      </c>
      <c r="J170" s="179" t="s">
        <v>23</v>
      </c>
      <c r="K170" s="180">
        <v>301.05</v>
      </c>
      <c r="L170" s="104">
        <f t="shared" si="18"/>
        <v>3</v>
      </c>
      <c r="M170" s="105" t="str">
        <f t="shared" si="19"/>
        <v>T1</v>
      </c>
      <c r="N170" s="93">
        <f t="shared" si="20"/>
        <v>60</v>
      </c>
      <c r="O170" s="106">
        <f t="shared" si="21"/>
        <v>18063</v>
      </c>
      <c r="P170" s="93" t="str">
        <f t="shared" si="22"/>
        <v>Fora Periode Legal</v>
      </c>
      <c r="Q170" s="93" t="str">
        <f t="shared" si="23"/>
        <v>T1 - Fora Periode Legal</v>
      </c>
      <c r="R170" s="93" t="str">
        <f t="shared" si="24"/>
        <v>T1 - Import Total</v>
      </c>
      <c r="S170" s="110">
        <f t="shared" si="25"/>
        <v>0.10192855622485934</v>
      </c>
      <c r="T170" s="107">
        <f t="shared" si="26"/>
        <v>1</v>
      </c>
      <c r="V170" s="91"/>
      <c r="W170" s="91"/>
      <c r="X170" s="91"/>
      <c r="Y170" s="91"/>
      <c r="Z170" s="91"/>
      <c r="AA170" s="91"/>
    </row>
    <row r="171" spans="3:27" s="91" customFormat="1" x14ac:dyDescent="0.25">
      <c r="C171" s="95">
        <v>44258</v>
      </c>
      <c r="D171" s="184">
        <v>44286</v>
      </c>
      <c r="E171" s="179"/>
      <c r="F171" s="179">
        <v>1985</v>
      </c>
      <c r="G171" s="179" t="s">
        <v>63</v>
      </c>
      <c r="H171" s="182" t="s">
        <v>816</v>
      </c>
      <c r="I171" s="183">
        <v>40000200</v>
      </c>
      <c r="J171" s="179" t="s">
        <v>15</v>
      </c>
      <c r="K171" s="180">
        <v>434.4</v>
      </c>
      <c r="L171" s="104">
        <f t="shared" si="18"/>
        <v>3</v>
      </c>
      <c r="M171" s="105" t="str">
        <f t="shared" si="19"/>
        <v>T1</v>
      </c>
      <c r="N171" s="93">
        <f t="shared" si="20"/>
        <v>28</v>
      </c>
      <c r="O171" s="106">
        <f t="shared" si="21"/>
        <v>12163.199999999999</v>
      </c>
      <c r="P171" s="93" t="str">
        <f t="shared" si="22"/>
        <v>Dins Periode Legal</v>
      </c>
      <c r="Q171" s="93" t="str">
        <f t="shared" si="23"/>
        <v>T1 - Dins Periode Legal</v>
      </c>
      <c r="R171" s="93" t="str">
        <f t="shared" si="24"/>
        <v>T1 - Import Total</v>
      </c>
      <c r="S171" s="110">
        <f t="shared" si="25"/>
        <v>6.8636296023595694E-2</v>
      </c>
      <c r="T171" s="107">
        <f t="shared" si="26"/>
        <v>1</v>
      </c>
    </row>
    <row r="172" spans="3:27" x14ac:dyDescent="0.25">
      <c r="C172" s="95">
        <v>44259</v>
      </c>
      <c r="D172" s="184">
        <v>44286</v>
      </c>
      <c r="E172" s="179"/>
      <c r="F172" s="179">
        <v>1986</v>
      </c>
      <c r="G172" s="179" t="s">
        <v>53</v>
      </c>
      <c r="H172" s="182" t="s">
        <v>817</v>
      </c>
      <c r="I172" s="183">
        <v>41007450</v>
      </c>
      <c r="J172" s="179" t="s">
        <v>24</v>
      </c>
      <c r="K172" s="180">
        <v>119.52</v>
      </c>
      <c r="L172" s="104">
        <f t="shared" si="18"/>
        <v>3</v>
      </c>
      <c r="M172" s="105" t="str">
        <f t="shared" si="19"/>
        <v>T1</v>
      </c>
      <c r="N172" s="93">
        <f t="shared" si="20"/>
        <v>27</v>
      </c>
      <c r="O172" s="106">
        <f t="shared" si="21"/>
        <v>3227.04</v>
      </c>
      <c r="P172" s="93" t="str">
        <f t="shared" si="22"/>
        <v>Dins Periode Legal</v>
      </c>
      <c r="Q172" s="93" t="str">
        <f t="shared" si="23"/>
        <v>T1 - Dins Periode Legal</v>
      </c>
      <c r="R172" s="93" t="str">
        <f t="shared" si="24"/>
        <v>T1 - Import Total</v>
      </c>
      <c r="S172" s="110">
        <f t="shared" si="25"/>
        <v>1.8210016502234957E-2</v>
      </c>
      <c r="T172" s="107">
        <f t="shared" si="26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188">
        <v>44259</v>
      </c>
      <c r="D173" s="184">
        <v>44286</v>
      </c>
      <c r="E173" s="179"/>
      <c r="F173" s="179">
        <v>1987</v>
      </c>
      <c r="G173" s="179" t="s">
        <v>53</v>
      </c>
      <c r="H173" s="182" t="s">
        <v>818</v>
      </c>
      <c r="I173" s="183">
        <v>41007450</v>
      </c>
      <c r="J173" s="179" t="s">
        <v>24</v>
      </c>
      <c r="K173" s="180">
        <v>35.44</v>
      </c>
      <c r="L173" s="104">
        <f t="shared" si="18"/>
        <v>3</v>
      </c>
      <c r="M173" s="105" t="str">
        <f t="shared" si="19"/>
        <v>T1</v>
      </c>
      <c r="N173" s="93">
        <f t="shared" si="20"/>
        <v>27</v>
      </c>
      <c r="O173" s="106">
        <f t="shared" si="21"/>
        <v>956.87999999999988</v>
      </c>
      <c r="P173" s="93" t="str">
        <f t="shared" si="22"/>
        <v>Dins Periode Legal</v>
      </c>
      <c r="Q173" s="93" t="str">
        <f t="shared" si="23"/>
        <v>T1 - Dins Periode Legal</v>
      </c>
      <c r="R173" s="93" t="str">
        <f t="shared" si="24"/>
        <v>T1 - Import Total</v>
      </c>
      <c r="S173" s="110">
        <f t="shared" si="25"/>
        <v>5.3996233671285716E-3</v>
      </c>
      <c r="T173" s="107">
        <f t="shared" si="26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44255</v>
      </c>
      <c r="D174" s="184">
        <v>44286</v>
      </c>
      <c r="E174" s="179"/>
      <c r="F174" s="179">
        <v>1988</v>
      </c>
      <c r="G174" s="179" t="s">
        <v>60</v>
      </c>
      <c r="H174" s="182" t="s">
        <v>819</v>
      </c>
      <c r="I174" s="183">
        <v>41001822</v>
      </c>
      <c r="J174" s="179" t="s">
        <v>41</v>
      </c>
      <c r="K174" s="180">
        <v>1025.78</v>
      </c>
      <c r="L174" s="104">
        <f t="shared" si="18"/>
        <v>3</v>
      </c>
      <c r="M174" s="105" t="str">
        <f t="shared" si="19"/>
        <v>T1</v>
      </c>
      <c r="N174" s="93">
        <f t="shared" si="20"/>
        <v>31</v>
      </c>
      <c r="O174" s="106">
        <f t="shared" si="21"/>
        <v>31799.18</v>
      </c>
      <c r="P174" s="93" t="str">
        <f t="shared" si="22"/>
        <v>Fora Periode Legal</v>
      </c>
      <c r="Q174" s="93" t="str">
        <f t="shared" si="23"/>
        <v>T1 - Fora Periode Legal</v>
      </c>
      <c r="R174" s="93" t="str">
        <f t="shared" si="24"/>
        <v>T1 - Import Total</v>
      </c>
      <c r="S174" s="110">
        <f t="shared" si="25"/>
        <v>0.17944109541794953</v>
      </c>
      <c r="T174" s="107">
        <f t="shared" si="26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44251</v>
      </c>
      <c r="D175" s="184">
        <v>44286</v>
      </c>
      <c r="E175" s="179"/>
      <c r="F175" s="179">
        <v>1989</v>
      </c>
      <c r="G175" s="179" t="s">
        <v>473</v>
      </c>
      <c r="H175" s="182" t="s">
        <v>820</v>
      </c>
      <c r="I175" s="183">
        <v>41007265</v>
      </c>
      <c r="J175" s="179" t="s">
        <v>91</v>
      </c>
      <c r="K175" s="180">
        <v>835.4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29239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5"/>
        <v>0.16499413472062568</v>
      </c>
      <c r="T175" s="107">
        <f t="shared" si="26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44239</v>
      </c>
      <c r="D176" s="184">
        <v>44286</v>
      </c>
      <c r="E176" s="179"/>
      <c r="F176" s="179">
        <v>1990</v>
      </c>
      <c r="G176" s="179" t="s">
        <v>98</v>
      </c>
      <c r="H176" s="182" t="s">
        <v>821</v>
      </c>
      <c r="I176" s="183">
        <v>40001050</v>
      </c>
      <c r="J176" s="179" t="s">
        <v>94</v>
      </c>
      <c r="K176" s="180">
        <v>84.87</v>
      </c>
      <c r="L176" s="104">
        <f t="shared" si="18"/>
        <v>3</v>
      </c>
      <c r="M176" s="105" t="str">
        <f t="shared" si="19"/>
        <v>T1</v>
      </c>
      <c r="N176" s="93">
        <f t="shared" si="20"/>
        <v>47</v>
      </c>
      <c r="O176" s="106">
        <f t="shared" si="21"/>
        <v>3988.8900000000003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5"/>
        <v>2.2509095866676584E-2</v>
      </c>
      <c r="T176" s="107">
        <f t="shared" si="26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44253</v>
      </c>
      <c r="D177" s="184">
        <v>44286</v>
      </c>
      <c r="E177" s="179"/>
      <c r="F177" s="179">
        <v>1991</v>
      </c>
      <c r="G177" s="179" t="s">
        <v>822</v>
      </c>
      <c r="H177" s="182" t="s">
        <v>823</v>
      </c>
      <c r="I177" s="183">
        <v>40008658</v>
      </c>
      <c r="J177" s="179" t="s">
        <v>824</v>
      </c>
      <c r="K177" s="180">
        <v>178.21</v>
      </c>
      <c r="L177" s="104">
        <f t="shared" si="18"/>
        <v>3</v>
      </c>
      <c r="M177" s="105" t="str">
        <f t="shared" si="19"/>
        <v>T1</v>
      </c>
      <c r="N177" s="93">
        <f t="shared" si="20"/>
        <v>33</v>
      </c>
      <c r="O177" s="106">
        <f t="shared" si="21"/>
        <v>5880.93</v>
      </c>
      <c r="P177" s="93" t="str">
        <f t="shared" si="22"/>
        <v>Fora Periode Legal</v>
      </c>
      <c r="Q177" s="93" t="str">
        <f t="shared" si="23"/>
        <v>T1 - Fora Periode Legal</v>
      </c>
      <c r="R177" s="93" t="str">
        <f t="shared" si="24"/>
        <v>T1 - Import Total</v>
      </c>
      <c r="S177" s="110">
        <f t="shared" si="25"/>
        <v>3.3185777786605884E-2</v>
      </c>
      <c r="T177" s="107">
        <f t="shared" si="26"/>
        <v>1</v>
      </c>
      <c r="V177" s="91"/>
      <c r="W177" s="91"/>
      <c r="X177" s="91"/>
      <c r="Y177" s="91"/>
      <c r="Z177" s="91"/>
      <c r="AA177" s="91"/>
    </row>
    <row r="178" spans="3:27" x14ac:dyDescent="0.25">
      <c r="C178" s="95">
        <v>44251</v>
      </c>
      <c r="D178" s="184">
        <v>44286</v>
      </c>
      <c r="E178" s="179"/>
      <c r="F178" s="179">
        <v>1992</v>
      </c>
      <c r="G178" s="179" t="s">
        <v>782</v>
      </c>
      <c r="H178" s="182" t="s">
        <v>825</v>
      </c>
      <c r="I178" s="183">
        <v>41002565</v>
      </c>
      <c r="J178" s="179" t="s">
        <v>784</v>
      </c>
      <c r="K178" s="180">
        <v>57</v>
      </c>
      <c r="L178" s="104">
        <f t="shared" si="18"/>
        <v>3</v>
      </c>
      <c r="M178" s="105" t="str">
        <f t="shared" si="19"/>
        <v>T1</v>
      </c>
      <c r="N178" s="93">
        <f t="shared" si="20"/>
        <v>35</v>
      </c>
      <c r="O178" s="106">
        <f t="shared" si="21"/>
        <v>1995</v>
      </c>
      <c r="P178" s="93" t="str">
        <f t="shared" si="22"/>
        <v>Fora Periode Legal</v>
      </c>
      <c r="Q178" s="93" t="str">
        <f t="shared" si="23"/>
        <v>T1 - Fora Periode Legal</v>
      </c>
      <c r="R178" s="93" t="str">
        <f t="shared" si="24"/>
        <v>T1 - Import Total</v>
      </c>
      <c r="S178" s="110">
        <f t="shared" si="25"/>
        <v>1.1257679769063519E-2</v>
      </c>
      <c r="T178" s="107">
        <f t="shared" si="26"/>
        <v>1</v>
      </c>
      <c r="V178" s="91"/>
      <c r="W178" s="91"/>
      <c r="X178" s="91"/>
      <c r="Y178" s="91"/>
      <c r="Z178" s="91"/>
      <c r="AA178" s="91"/>
    </row>
    <row r="179" spans="3:27" x14ac:dyDescent="0.25">
      <c r="C179" s="95">
        <v>44252</v>
      </c>
      <c r="D179" s="184">
        <v>44286</v>
      </c>
      <c r="E179" s="179"/>
      <c r="F179" s="179">
        <v>1993</v>
      </c>
      <c r="G179" s="179" t="s">
        <v>782</v>
      </c>
      <c r="H179" s="182" t="s">
        <v>826</v>
      </c>
      <c r="I179" s="183">
        <v>41002565</v>
      </c>
      <c r="J179" s="179" t="s">
        <v>784</v>
      </c>
      <c r="K179" s="180">
        <v>1155</v>
      </c>
      <c r="L179" s="104">
        <f t="shared" si="18"/>
        <v>3</v>
      </c>
      <c r="M179" s="105" t="str">
        <f t="shared" si="19"/>
        <v>T1</v>
      </c>
      <c r="N179" s="93">
        <f t="shared" si="20"/>
        <v>34</v>
      </c>
      <c r="O179" s="106">
        <f t="shared" si="21"/>
        <v>39270</v>
      </c>
      <c r="P179" s="93" t="str">
        <f t="shared" si="22"/>
        <v>Fora Periode Legal</v>
      </c>
      <c r="Q179" s="93" t="str">
        <f t="shared" si="23"/>
        <v>T1 - Fora Periode Legal</v>
      </c>
      <c r="R179" s="93" t="str">
        <f t="shared" si="24"/>
        <v>T1 - Import Total</v>
      </c>
      <c r="S179" s="110">
        <f t="shared" si="25"/>
        <v>0.22159853861209247</v>
      </c>
      <c r="T179" s="107">
        <f t="shared" si="26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44253</v>
      </c>
      <c r="D180" s="184">
        <v>44286</v>
      </c>
      <c r="E180" s="179"/>
      <c r="F180" s="179">
        <v>1994</v>
      </c>
      <c r="G180" s="179" t="s">
        <v>782</v>
      </c>
      <c r="H180" s="182" t="s">
        <v>827</v>
      </c>
      <c r="I180" s="183">
        <v>41002565</v>
      </c>
      <c r="J180" s="179" t="s">
        <v>784</v>
      </c>
      <c r="K180" s="180">
        <v>1320</v>
      </c>
      <c r="L180" s="104">
        <f t="shared" si="18"/>
        <v>3</v>
      </c>
      <c r="M180" s="105" t="str">
        <f t="shared" si="19"/>
        <v>T1</v>
      </c>
      <c r="N180" s="93">
        <f t="shared" si="20"/>
        <v>33</v>
      </c>
      <c r="O180" s="106">
        <f t="shared" si="21"/>
        <v>43560</v>
      </c>
      <c r="P180" s="93" t="str">
        <f t="shared" si="22"/>
        <v>Fora Periode Legal</v>
      </c>
      <c r="Q180" s="93" t="str">
        <f t="shared" si="23"/>
        <v>T1 - Fora Periode Legal</v>
      </c>
      <c r="R180" s="93" t="str">
        <f t="shared" si="24"/>
        <v>T1 - Import Total</v>
      </c>
      <c r="S180" s="110">
        <f t="shared" si="25"/>
        <v>0.24580678232601855</v>
      </c>
      <c r="T180" s="107">
        <f t="shared" si="26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44256</v>
      </c>
      <c r="D181" s="184">
        <v>44286</v>
      </c>
      <c r="E181" s="179"/>
      <c r="F181" s="179">
        <v>1995</v>
      </c>
      <c r="G181" s="179" t="s">
        <v>782</v>
      </c>
      <c r="H181" s="182" t="s">
        <v>828</v>
      </c>
      <c r="I181" s="183">
        <v>41002565</v>
      </c>
      <c r="J181" s="179" t="s">
        <v>784</v>
      </c>
      <c r="K181" s="180">
        <v>1375</v>
      </c>
      <c r="L181" s="104">
        <f t="shared" si="18"/>
        <v>3</v>
      </c>
      <c r="M181" s="105" t="str">
        <f t="shared" si="19"/>
        <v>T1</v>
      </c>
      <c r="N181" s="93">
        <f t="shared" si="20"/>
        <v>30</v>
      </c>
      <c r="O181" s="106">
        <f t="shared" si="21"/>
        <v>41250</v>
      </c>
      <c r="P181" s="93" t="str">
        <f t="shared" si="22"/>
        <v>Dins Periode Legal</v>
      </c>
      <c r="Q181" s="93" t="str">
        <f t="shared" si="23"/>
        <v>T1 - Dins Periode Legal</v>
      </c>
      <c r="R181" s="93" t="str">
        <f t="shared" si="24"/>
        <v>T1 - Import Total</v>
      </c>
      <c r="S181" s="110">
        <f t="shared" si="25"/>
        <v>0.23277157417236605</v>
      </c>
      <c r="T181" s="107">
        <f t="shared" si="26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44230</v>
      </c>
      <c r="D182" s="184">
        <v>44286</v>
      </c>
      <c r="E182" s="179"/>
      <c r="F182" s="179">
        <v>1996</v>
      </c>
      <c r="G182" s="179" t="s">
        <v>151</v>
      </c>
      <c r="H182" s="182" t="s">
        <v>829</v>
      </c>
      <c r="I182" s="183">
        <v>41000460</v>
      </c>
      <c r="J182" s="179" t="s">
        <v>152</v>
      </c>
      <c r="K182" s="180">
        <v>159.72</v>
      </c>
      <c r="L182" s="104">
        <f t="shared" si="18"/>
        <v>3</v>
      </c>
      <c r="M182" s="105" t="str">
        <f t="shared" si="19"/>
        <v>T1</v>
      </c>
      <c r="N182" s="93">
        <f t="shared" si="20"/>
        <v>56</v>
      </c>
      <c r="O182" s="106">
        <f t="shared" si="21"/>
        <v>8944.32</v>
      </c>
      <c r="P182" s="93" t="str">
        <f t="shared" si="22"/>
        <v>Fora Periode Legal</v>
      </c>
      <c r="Q182" s="93" t="str">
        <f t="shared" si="23"/>
        <v>T1 - Fora Periode Legal</v>
      </c>
      <c r="R182" s="93" t="str">
        <f t="shared" si="24"/>
        <v>T1 - Import Total</v>
      </c>
      <c r="S182" s="110">
        <f t="shared" si="25"/>
        <v>5.0472325970942471E-2</v>
      </c>
      <c r="T182" s="107">
        <f t="shared" si="26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44259</v>
      </c>
      <c r="D183" s="184">
        <v>44286</v>
      </c>
      <c r="E183" s="179"/>
      <c r="F183" s="179">
        <v>1997</v>
      </c>
      <c r="G183" s="179" t="s">
        <v>115</v>
      </c>
      <c r="H183" s="182" t="s">
        <v>830</v>
      </c>
      <c r="I183" s="183">
        <v>40002390</v>
      </c>
      <c r="J183" s="179" t="s">
        <v>116</v>
      </c>
      <c r="K183" s="180">
        <v>500.15</v>
      </c>
      <c r="L183" s="104">
        <f t="shared" si="18"/>
        <v>3</v>
      </c>
      <c r="M183" s="105" t="str">
        <f t="shared" si="19"/>
        <v>T1</v>
      </c>
      <c r="N183" s="93">
        <f t="shared" si="20"/>
        <v>27</v>
      </c>
      <c r="O183" s="106">
        <f t="shared" si="21"/>
        <v>13504.05</v>
      </c>
      <c r="P183" s="93" t="str">
        <f t="shared" si="22"/>
        <v>Dins Periode Legal</v>
      </c>
      <c r="Q183" s="93" t="str">
        <f t="shared" si="23"/>
        <v>T1 - Dins Periode Legal</v>
      </c>
      <c r="R183" s="93" t="str">
        <f t="shared" si="24"/>
        <v>T1 - Import Total</v>
      </c>
      <c r="S183" s="110">
        <f t="shared" si="25"/>
        <v>7.620264184732943E-2</v>
      </c>
      <c r="T183" s="107">
        <f t="shared" si="26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95">
        <v>44255</v>
      </c>
      <c r="D184" s="184">
        <v>44286</v>
      </c>
      <c r="E184" s="179"/>
      <c r="F184" s="179">
        <v>1998</v>
      </c>
      <c r="G184" s="179" t="s">
        <v>636</v>
      </c>
      <c r="H184" s="182" t="s">
        <v>831</v>
      </c>
      <c r="I184" s="183">
        <v>41037112</v>
      </c>
      <c r="J184" s="179" t="s">
        <v>638</v>
      </c>
      <c r="K184" s="180">
        <v>2504.6999999999998</v>
      </c>
      <c r="L184" s="104">
        <f t="shared" si="18"/>
        <v>3</v>
      </c>
      <c r="M184" s="105" t="str">
        <f t="shared" si="19"/>
        <v>T1</v>
      </c>
      <c r="N184" s="93">
        <f t="shared" si="20"/>
        <v>31</v>
      </c>
      <c r="O184" s="106">
        <f t="shared" si="21"/>
        <v>77645.7</v>
      </c>
      <c r="P184" s="93" t="str">
        <f t="shared" si="22"/>
        <v>Fora Periode Legal</v>
      </c>
      <c r="Q184" s="93" t="str">
        <f t="shared" si="23"/>
        <v>T1 - Fora Periode Legal</v>
      </c>
      <c r="R184" s="93" t="str">
        <f t="shared" si="24"/>
        <v>T1 - Import Total</v>
      </c>
      <c r="S184" s="110">
        <f t="shared" si="25"/>
        <v>0.43815058949612801</v>
      </c>
      <c r="T184" s="107">
        <f t="shared" si="26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44251</v>
      </c>
      <c r="D185" s="184">
        <v>44286</v>
      </c>
      <c r="E185" s="179"/>
      <c r="F185" s="179">
        <v>1999</v>
      </c>
      <c r="G185" s="179" t="s">
        <v>156</v>
      </c>
      <c r="H185" s="182" t="s">
        <v>832</v>
      </c>
      <c r="I185" s="183">
        <v>41002511</v>
      </c>
      <c r="J185" s="179" t="s">
        <v>157</v>
      </c>
      <c r="K185" s="180">
        <v>137.09</v>
      </c>
      <c r="L185" s="104">
        <f t="shared" si="18"/>
        <v>3</v>
      </c>
      <c r="M185" s="105" t="str">
        <f t="shared" si="19"/>
        <v>T1</v>
      </c>
      <c r="N185" s="93">
        <f t="shared" si="20"/>
        <v>35</v>
      </c>
      <c r="O185" s="106">
        <f t="shared" si="21"/>
        <v>4798.1500000000005</v>
      </c>
      <c r="P185" s="93" t="str">
        <f t="shared" si="22"/>
        <v>Fora Periode Legal</v>
      </c>
      <c r="Q185" s="93" t="str">
        <f t="shared" si="23"/>
        <v>T1 - Fora Periode Legal</v>
      </c>
      <c r="R185" s="93" t="str">
        <f t="shared" si="24"/>
        <v>T1 - Import Total</v>
      </c>
      <c r="S185" s="110">
        <f t="shared" si="25"/>
        <v>2.7075707360366984E-2</v>
      </c>
      <c r="T185" s="107">
        <f t="shared" si="26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44255</v>
      </c>
      <c r="D186" s="184">
        <v>44286</v>
      </c>
      <c r="E186" s="179"/>
      <c r="F186" s="179">
        <v>2000</v>
      </c>
      <c r="G186" s="179" t="s">
        <v>833</v>
      </c>
      <c r="H186" s="182" t="s">
        <v>834</v>
      </c>
      <c r="I186" s="183">
        <v>40001525</v>
      </c>
      <c r="J186" s="179" t="s">
        <v>835</v>
      </c>
      <c r="K186" s="180">
        <v>326.16000000000003</v>
      </c>
      <c r="L186" s="104">
        <f t="shared" si="18"/>
        <v>3</v>
      </c>
      <c r="M186" s="105" t="str">
        <f t="shared" si="19"/>
        <v>T1</v>
      </c>
      <c r="N186" s="93">
        <f t="shared" si="20"/>
        <v>31</v>
      </c>
      <c r="O186" s="106">
        <f t="shared" si="21"/>
        <v>10110.960000000001</v>
      </c>
      <c r="P186" s="93" t="str">
        <f t="shared" si="22"/>
        <v>Fora Periode Legal</v>
      </c>
      <c r="Q186" s="93" t="str">
        <f t="shared" si="23"/>
        <v>T1 - Fora Periode Legal</v>
      </c>
      <c r="R186" s="93" t="str">
        <f t="shared" si="24"/>
        <v>T1 - Import Total</v>
      </c>
      <c r="S186" s="110">
        <f t="shared" si="25"/>
        <v>5.7055613953789726E-2</v>
      </c>
      <c r="T186" s="107">
        <f t="shared" si="26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188">
        <v>44255</v>
      </c>
      <c r="D187" s="184">
        <v>44286</v>
      </c>
      <c r="E187" s="179"/>
      <c r="F187" s="179">
        <v>2001</v>
      </c>
      <c r="G187" s="179" t="s">
        <v>698</v>
      </c>
      <c r="H187" s="182" t="s">
        <v>836</v>
      </c>
      <c r="I187" s="183">
        <v>41037122</v>
      </c>
      <c r="J187" s="179" t="s">
        <v>700</v>
      </c>
      <c r="K187" s="180">
        <v>3706.47</v>
      </c>
      <c r="L187" s="104">
        <f t="shared" si="18"/>
        <v>3</v>
      </c>
      <c r="M187" s="105" t="str">
        <f t="shared" si="19"/>
        <v>T1</v>
      </c>
      <c r="N187" s="93">
        <f t="shared" si="20"/>
        <v>31</v>
      </c>
      <c r="O187" s="106">
        <f t="shared" si="21"/>
        <v>114900.56999999999</v>
      </c>
      <c r="P187" s="93" t="str">
        <f t="shared" si="22"/>
        <v>Fora Periode Legal</v>
      </c>
      <c r="Q187" s="93" t="str">
        <f t="shared" si="23"/>
        <v>T1 - Fora Periode Legal</v>
      </c>
      <c r="R187" s="93" t="str">
        <f t="shared" si="24"/>
        <v>T1 - Import Total</v>
      </c>
      <c r="S187" s="110">
        <f t="shared" si="25"/>
        <v>0.64837785581096086</v>
      </c>
      <c r="T187" s="107">
        <f t="shared" si="26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188">
        <v>44255</v>
      </c>
      <c r="D188" s="184">
        <v>44286</v>
      </c>
      <c r="E188" s="179"/>
      <c r="F188" s="179">
        <v>2002</v>
      </c>
      <c r="G188" s="179" t="s">
        <v>698</v>
      </c>
      <c r="H188" s="182" t="s">
        <v>837</v>
      </c>
      <c r="I188" s="183">
        <v>41037122</v>
      </c>
      <c r="J188" s="179" t="s">
        <v>700</v>
      </c>
      <c r="K188" s="180">
        <v>429.41</v>
      </c>
      <c r="L188" s="104">
        <f t="shared" si="18"/>
        <v>3</v>
      </c>
      <c r="M188" s="105" t="str">
        <f t="shared" si="19"/>
        <v>T1</v>
      </c>
      <c r="N188" s="93">
        <f t="shared" si="20"/>
        <v>31</v>
      </c>
      <c r="O188" s="106">
        <f t="shared" si="21"/>
        <v>13311.710000000001</v>
      </c>
      <c r="P188" s="93" t="str">
        <f t="shared" si="22"/>
        <v>Fora Periode Legal</v>
      </c>
      <c r="Q188" s="93" t="str">
        <f t="shared" si="23"/>
        <v>T1 - Fora Periode Legal</v>
      </c>
      <c r="R188" s="93" t="str">
        <f t="shared" si="24"/>
        <v>T1 - Import Total</v>
      </c>
      <c r="S188" s="110">
        <f t="shared" si="25"/>
        <v>7.5117277372752159E-2</v>
      </c>
      <c r="T188" s="107">
        <f t="shared" si="26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44251</v>
      </c>
      <c r="D189" s="184">
        <v>44286</v>
      </c>
      <c r="E189" s="179"/>
      <c r="F189" s="179">
        <v>2003</v>
      </c>
      <c r="G189" s="179" t="s">
        <v>71</v>
      </c>
      <c r="H189" s="182" t="s">
        <v>838</v>
      </c>
      <c r="I189" s="183">
        <v>41006850</v>
      </c>
      <c r="J189" s="179" t="s">
        <v>23</v>
      </c>
      <c r="K189" s="180">
        <v>776.44</v>
      </c>
      <c r="L189" s="104">
        <f t="shared" si="18"/>
        <v>3</v>
      </c>
      <c r="M189" s="105" t="str">
        <f t="shared" si="19"/>
        <v>T1</v>
      </c>
      <c r="N189" s="93">
        <f t="shared" si="20"/>
        <v>35</v>
      </c>
      <c r="O189" s="106">
        <f t="shared" si="21"/>
        <v>27175.4</v>
      </c>
      <c r="P189" s="93" t="str">
        <f t="shared" si="22"/>
        <v>Fora Periode Legal</v>
      </c>
      <c r="Q189" s="93" t="str">
        <f t="shared" si="23"/>
        <v>T1 - Fora Periode Legal</v>
      </c>
      <c r="R189" s="93" t="str">
        <f t="shared" si="24"/>
        <v>T1 - Import Total</v>
      </c>
      <c r="S189" s="110">
        <f t="shared" si="25"/>
        <v>0.15334934877002948</v>
      </c>
      <c r="T189" s="107">
        <f t="shared" si="26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188">
        <v>44255</v>
      </c>
      <c r="D190" s="184">
        <v>44286</v>
      </c>
      <c r="E190" s="179"/>
      <c r="F190" s="179">
        <v>2004</v>
      </c>
      <c r="G190" s="179" t="s">
        <v>56</v>
      </c>
      <c r="H190" s="182" t="s">
        <v>839</v>
      </c>
      <c r="I190" s="183">
        <v>40000100</v>
      </c>
      <c r="J190" s="179" t="s">
        <v>14</v>
      </c>
      <c r="K190" s="180">
        <v>128.38</v>
      </c>
      <c r="L190" s="104">
        <f t="shared" si="18"/>
        <v>3</v>
      </c>
      <c r="M190" s="105" t="str">
        <f t="shared" si="19"/>
        <v>T1</v>
      </c>
      <c r="N190" s="93">
        <f t="shared" si="20"/>
        <v>31</v>
      </c>
      <c r="O190" s="106">
        <f t="shared" si="21"/>
        <v>3979.7799999999997</v>
      </c>
      <c r="P190" s="93" t="str">
        <f t="shared" si="22"/>
        <v>Fora Periode Legal</v>
      </c>
      <c r="Q190" s="93" t="str">
        <f t="shared" si="23"/>
        <v>T1 - Fora Periode Legal</v>
      </c>
      <c r="R190" s="93" t="str">
        <f t="shared" si="24"/>
        <v>T1 - Import Total</v>
      </c>
      <c r="S190" s="110">
        <f t="shared" si="25"/>
        <v>2.2457688617204822E-2</v>
      </c>
      <c r="T190" s="107">
        <f t="shared" si="26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188">
        <v>44255</v>
      </c>
      <c r="D191" s="184">
        <v>44286</v>
      </c>
      <c r="E191" s="179"/>
      <c r="F191" s="179">
        <v>2005</v>
      </c>
      <c r="G191" s="179" t="s">
        <v>56</v>
      </c>
      <c r="H191" s="182" t="s">
        <v>840</v>
      </c>
      <c r="I191" s="183">
        <v>40000100</v>
      </c>
      <c r="J191" s="179" t="s">
        <v>14</v>
      </c>
      <c r="K191" s="180">
        <v>166.52</v>
      </c>
      <c r="L191" s="104">
        <f t="shared" si="18"/>
        <v>3</v>
      </c>
      <c r="M191" s="105" t="str">
        <f t="shared" si="19"/>
        <v>T1</v>
      </c>
      <c r="N191" s="93">
        <f t="shared" si="20"/>
        <v>31</v>
      </c>
      <c r="O191" s="106">
        <f t="shared" si="21"/>
        <v>5162.12</v>
      </c>
      <c r="P191" s="93" t="str">
        <f t="shared" si="22"/>
        <v>Fora Periode Legal</v>
      </c>
      <c r="Q191" s="93" t="str">
        <f t="shared" si="23"/>
        <v>T1 - Fora Periode Legal</v>
      </c>
      <c r="R191" s="93" t="str">
        <f t="shared" si="24"/>
        <v>T1 - Import Total</v>
      </c>
      <c r="S191" s="110">
        <f t="shared" si="25"/>
        <v>2.9129570871918892E-2</v>
      </c>
      <c r="T191" s="107">
        <f t="shared" si="26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188">
        <v>44255</v>
      </c>
      <c r="D192" s="184">
        <v>44286</v>
      </c>
      <c r="E192" s="179"/>
      <c r="F192" s="179">
        <v>2006</v>
      </c>
      <c r="G192" s="179" t="s">
        <v>56</v>
      </c>
      <c r="H192" s="182" t="s">
        <v>841</v>
      </c>
      <c r="I192" s="183">
        <v>40000100</v>
      </c>
      <c r="J192" s="179" t="s">
        <v>14</v>
      </c>
      <c r="K192" s="180">
        <v>47.69</v>
      </c>
      <c r="L192" s="104">
        <f t="shared" ref="L192:L246" si="27">IF(D192="","",MONTH(D192))</f>
        <v>3</v>
      </c>
      <c r="M192" s="105" t="str">
        <f t="shared" ref="M192:M246" si="28">IF(L192="","",VLOOKUP(L192,$AJ$8:$AK$19,2,FALSE))</f>
        <v>T1</v>
      </c>
      <c r="N192" s="93">
        <f t="shared" ref="N192:N248" si="29">IF(D192="",0,D192-C192)</f>
        <v>31</v>
      </c>
      <c r="O192" s="106">
        <f t="shared" ref="O192:O248" si="30">K192*N192</f>
        <v>1478.3899999999999</v>
      </c>
      <c r="P192" s="93" t="str">
        <f t="shared" ref="P192:P248" si="31">IF(N192&lt;=30,"Dins Periode Legal","Fora Periode Legal")</f>
        <v>Fora Periode Legal</v>
      </c>
      <c r="Q192" s="93" t="str">
        <f t="shared" ref="Q192:Q248" si="32">CONCATENATE($M192," - ",P192)</f>
        <v>T1 - Fora Periode Legal</v>
      </c>
      <c r="R192" s="93" t="str">
        <f t="shared" ref="R192:R246" si="33">CONCATENATE($M192," - Import Total")</f>
        <v>T1 - Import Total</v>
      </c>
      <c r="S192" s="110">
        <f t="shared" ref="S192:S246" si="34">IF(M192="",0,K192/(VLOOKUP(R192,$X$9:$Y$27,2,FALSE))*N192)</f>
        <v>8.3424767888650719E-3</v>
      </c>
      <c r="T192" s="107">
        <f t="shared" ref="T192:T246" si="35">IF(L192="",0,1)</f>
        <v>1</v>
      </c>
      <c r="V192" s="91"/>
      <c r="W192" s="91"/>
      <c r="X192" s="91"/>
      <c r="Y192" s="91"/>
      <c r="Z192" s="91"/>
      <c r="AA192" s="91"/>
    </row>
    <row r="193" spans="3:27" x14ac:dyDescent="0.25">
      <c r="C193" s="188">
        <v>44255</v>
      </c>
      <c r="D193" s="184">
        <v>44286</v>
      </c>
      <c r="E193" s="179"/>
      <c r="F193" s="179">
        <v>2007</v>
      </c>
      <c r="G193" s="179" t="s">
        <v>56</v>
      </c>
      <c r="H193" s="182" t="s">
        <v>842</v>
      </c>
      <c r="I193" s="183">
        <v>40000100</v>
      </c>
      <c r="J193" s="179" t="s">
        <v>14</v>
      </c>
      <c r="K193" s="180">
        <v>6.51</v>
      </c>
      <c r="L193" s="104">
        <f t="shared" si="27"/>
        <v>3</v>
      </c>
      <c r="M193" s="105" t="str">
        <f t="shared" si="28"/>
        <v>T1</v>
      </c>
      <c r="N193" s="93">
        <f t="shared" si="29"/>
        <v>31</v>
      </c>
      <c r="O193" s="106">
        <f t="shared" si="30"/>
        <v>201.81</v>
      </c>
      <c r="P193" s="93" t="str">
        <f t="shared" si="31"/>
        <v>Fora Periode Legal</v>
      </c>
      <c r="Q193" s="93" t="str">
        <f t="shared" si="32"/>
        <v>T1 - Fora Periode Legal</v>
      </c>
      <c r="R193" s="93" t="str">
        <f t="shared" si="33"/>
        <v>T1 - Import Total</v>
      </c>
      <c r="S193" s="110">
        <f t="shared" si="34"/>
        <v>1.1388031850600045E-3</v>
      </c>
      <c r="T193" s="107">
        <f t="shared" si="35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188">
        <v>44255</v>
      </c>
      <c r="D194" s="184">
        <v>44286</v>
      </c>
      <c r="E194" s="179"/>
      <c r="F194" s="179">
        <v>2008</v>
      </c>
      <c r="G194" s="179" t="s">
        <v>56</v>
      </c>
      <c r="H194" s="182" t="s">
        <v>843</v>
      </c>
      <c r="I194" s="183">
        <v>40000100</v>
      </c>
      <c r="J194" s="179" t="s">
        <v>14</v>
      </c>
      <c r="K194" s="180">
        <v>7.72</v>
      </c>
      <c r="L194" s="104">
        <f t="shared" si="27"/>
        <v>3</v>
      </c>
      <c r="M194" s="105" t="str">
        <f t="shared" si="28"/>
        <v>T1</v>
      </c>
      <c r="N194" s="93">
        <f t="shared" si="29"/>
        <v>31</v>
      </c>
      <c r="O194" s="106">
        <f t="shared" si="30"/>
        <v>239.32</v>
      </c>
      <c r="P194" s="93" t="str">
        <f t="shared" si="31"/>
        <v>Fora Periode Legal</v>
      </c>
      <c r="Q194" s="93" t="str">
        <f t="shared" si="32"/>
        <v>T1 - Fora Periode Legal</v>
      </c>
      <c r="R194" s="93" t="str">
        <f t="shared" si="33"/>
        <v>T1 - Import Total</v>
      </c>
      <c r="S194" s="110">
        <f t="shared" si="34"/>
        <v>1.3504701365074094E-3</v>
      </c>
      <c r="T194" s="107">
        <f t="shared" si="35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44256</v>
      </c>
      <c r="D195" s="184">
        <v>44286</v>
      </c>
      <c r="E195" s="179"/>
      <c r="F195" s="179">
        <v>2009</v>
      </c>
      <c r="G195" s="179" t="s">
        <v>54</v>
      </c>
      <c r="H195" s="182" t="s">
        <v>844</v>
      </c>
      <c r="I195" s="183">
        <v>41008099</v>
      </c>
      <c r="J195" s="179" t="s">
        <v>25</v>
      </c>
      <c r="K195" s="180">
        <v>1977.15</v>
      </c>
      <c r="L195" s="104">
        <f t="shared" si="27"/>
        <v>3</v>
      </c>
      <c r="M195" s="105" t="str">
        <f t="shared" si="28"/>
        <v>T1</v>
      </c>
      <c r="N195" s="93">
        <f t="shared" si="29"/>
        <v>30</v>
      </c>
      <c r="O195" s="106">
        <f t="shared" si="30"/>
        <v>59314.5</v>
      </c>
      <c r="P195" s="93" t="str">
        <f t="shared" si="31"/>
        <v>Dins Periode Legal</v>
      </c>
      <c r="Q195" s="93" t="str">
        <f t="shared" si="32"/>
        <v>T1 - Dins Periode Legal</v>
      </c>
      <c r="R195" s="93" t="str">
        <f t="shared" si="33"/>
        <v>T1 - Import Total</v>
      </c>
      <c r="S195" s="110">
        <f t="shared" si="34"/>
        <v>0.33470859481810439</v>
      </c>
      <c r="T195" s="107">
        <f t="shared" si="35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188">
        <v>44255</v>
      </c>
      <c r="D196" s="184">
        <v>44286</v>
      </c>
      <c r="E196" s="179"/>
      <c r="F196" s="179">
        <v>2010</v>
      </c>
      <c r="G196" s="179" t="s">
        <v>139</v>
      </c>
      <c r="H196" s="182" t="s">
        <v>845</v>
      </c>
      <c r="I196" s="183">
        <v>40002919</v>
      </c>
      <c r="J196" s="179" t="s">
        <v>138</v>
      </c>
      <c r="K196" s="180">
        <v>309.42</v>
      </c>
      <c r="L196" s="104">
        <f t="shared" si="27"/>
        <v>3</v>
      </c>
      <c r="M196" s="105" t="str">
        <f t="shared" si="28"/>
        <v>T1</v>
      </c>
      <c r="N196" s="93">
        <f t="shared" si="29"/>
        <v>31</v>
      </c>
      <c r="O196" s="106">
        <f t="shared" si="30"/>
        <v>9592.02</v>
      </c>
      <c r="P196" s="93" t="str">
        <f t="shared" si="31"/>
        <v>Fora Periode Legal</v>
      </c>
      <c r="Q196" s="93" t="str">
        <f t="shared" si="32"/>
        <v>T1 - Fora Periode Legal</v>
      </c>
      <c r="R196" s="93" t="str">
        <f t="shared" si="33"/>
        <v>T1 - Import Total</v>
      </c>
      <c r="S196" s="110">
        <f t="shared" si="34"/>
        <v>5.4127262906492564E-2</v>
      </c>
      <c r="T196" s="107">
        <f t="shared" si="35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188">
        <v>44255</v>
      </c>
      <c r="D197" s="184">
        <v>44286</v>
      </c>
      <c r="E197" s="179"/>
      <c r="F197" s="179">
        <v>2011</v>
      </c>
      <c r="G197" s="179" t="s">
        <v>846</v>
      </c>
      <c r="H197" s="182" t="s">
        <v>847</v>
      </c>
      <c r="I197" s="183">
        <v>40037316</v>
      </c>
      <c r="J197" s="179" t="s">
        <v>848</v>
      </c>
      <c r="K197" s="180">
        <v>7040.84</v>
      </c>
      <c r="L197" s="104">
        <f t="shared" si="27"/>
        <v>3</v>
      </c>
      <c r="M197" s="105" t="str">
        <f t="shared" si="28"/>
        <v>T1</v>
      </c>
      <c r="N197" s="93">
        <f t="shared" si="29"/>
        <v>31</v>
      </c>
      <c r="O197" s="106">
        <f t="shared" si="30"/>
        <v>218266.04</v>
      </c>
      <c r="P197" s="93" t="str">
        <f t="shared" si="31"/>
        <v>Fora Periode Legal</v>
      </c>
      <c r="Q197" s="93" t="str">
        <f t="shared" si="32"/>
        <v>T1 - Fora Periode Legal</v>
      </c>
      <c r="R197" s="93" t="str">
        <f t="shared" si="33"/>
        <v>T1 - Import Total</v>
      </c>
      <c r="S197" s="110">
        <f t="shared" si="34"/>
        <v>1.2316637507677239</v>
      </c>
      <c r="T197" s="107">
        <f t="shared" si="35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188">
        <v>44255</v>
      </c>
      <c r="D198" s="184">
        <v>44286</v>
      </c>
      <c r="E198" s="179"/>
      <c r="F198" s="179">
        <v>2012</v>
      </c>
      <c r="G198" s="179" t="s">
        <v>737</v>
      </c>
      <c r="H198" s="182" t="s">
        <v>849</v>
      </c>
      <c r="I198" s="183">
        <v>40001350</v>
      </c>
      <c r="J198" s="179" t="s">
        <v>42</v>
      </c>
      <c r="K198" s="180">
        <v>75.400000000000006</v>
      </c>
      <c r="L198" s="104">
        <f t="shared" si="27"/>
        <v>3</v>
      </c>
      <c r="M198" s="105" t="str">
        <f t="shared" si="28"/>
        <v>T1</v>
      </c>
      <c r="N198" s="93">
        <f t="shared" si="29"/>
        <v>31</v>
      </c>
      <c r="O198" s="106">
        <f t="shared" si="30"/>
        <v>2337.4</v>
      </c>
      <c r="P198" s="93" t="str">
        <f t="shared" si="31"/>
        <v>Fora Periode Legal</v>
      </c>
      <c r="Q198" s="93" t="str">
        <f t="shared" si="32"/>
        <v>T1 - Fora Periode Legal</v>
      </c>
      <c r="R198" s="93" t="str">
        <f t="shared" si="33"/>
        <v>T1 - Import Total</v>
      </c>
      <c r="S198" s="110">
        <f t="shared" si="34"/>
        <v>1.3189824908375477E-2</v>
      </c>
      <c r="T198" s="107">
        <f t="shared" si="35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188">
        <v>44255</v>
      </c>
      <c r="D199" s="184">
        <v>44286</v>
      </c>
      <c r="E199" s="179"/>
      <c r="F199" s="179">
        <v>2013</v>
      </c>
      <c r="G199" s="179" t="s">
        <v>66</v>
      </c>
      <c r="H199" s="182" t="s">
        <v>850</v>
      </c>
      <c r="I199" s="183">
        <v>41002908</v>
      </c>
      <c r="J199" s="179" t="s">
        <v>39</v>
      </c>
      <c r="K199" s="180">
        <v>1260.08</v>
      </c>
      <c r="L199" s="104">
        <f t="shared" si="27"/>
        <v>3</v>
      </c>
      <c r="M199" s="105" t="str">
        <f t="shared" si="28"/>
        <v>T1</v>
      </c>
      <c r="N199" s="93">
        <f t="shared" si="29"/>
        <v>31</v>
      </c>
      <c r="O199" s="106">
        <f t="shared" si="30"/>
        <v>39062.479999999996</v>
      </c>
      <c r="P199" s="93" t="str">
        <f t="shared" si="31"/>
        <v>Fora Periode Legal</v>
      </c>
      <c r="Q199" s="93" t="str">
        <f t="shared" si="32"/>
        <v>T1 - Fora Periode Legal</v>
      </c>
      <c r="R199" s="93" t="str">
        <f t="shared" si="33"/>
        <v>T1 - Import Total</v>
      </c>
      <c r="S199" s="110">
        <f t="shared" si="34"/>
        <v>0.22042751419821974</v>
      </c>
      <c r="T199" s="107">
        <f t="shared" si="35"/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44251</v>
      </c>
      <c r="D200" s="184">
        <v>44286</v>
      </c>
      <c r="E200" s="179"/>
      <c r="F200" s="179">
        <v>2014</v>
      </c>
      <c r="G200" s="179" t="s">
        <v>69</v>
      </c>
      <c r="H200" s="182" t="s">
        <v>851</v>
      </c>
      <c r="I200" s="183">
        <v>40002950</v>
      </c>
      <c r="J200" s="179" t="s">
        <v>20</v>
      </c>
      <c r="K200" s="180">
        <v>1170.68</v>
      </c>
      <c r="L200" s="104">
        <f t="shared" si="27"/>
        <v>3</v>
      </c>
      <c r="M200" s="105" t="str">
        <f t="shared" si="28"/>
        <v>T1</v>
      </c>
      <c r="N200" s="93">
        <f t="shared" si="29"/>
        <v>35</v>
      </c>
      <c r="O200" s="106">
        <f t="shared" si="30"/>
        <v>40973.800000000003</v>
      </c>
      <c r="P200" s="93" t="str">
        <f t="shared" si="31"/>
        <v>Fora Periode Legal</v>
      </c>
      <c r="Q200" s="93" t="str">
        <f t="shared" si="32"/>
        <v>T1 - Fora Periode Legal</v>
      </c>
      <c r="R200" s="93" t="str">
        <f t="shared" si="33"/>
        <v>T1 - Import Total</v>
      </c>
      <c r="S200" s="110">
        <f t="shared" si="34"/>
        <v>0.23121299214118041</v>
      </c>
      <c r="T200" s="107">
        <f t="shared" si="35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188">
        <v>44255</v>
      </c>
      <c r="D201" s="184">
        <v>44286</v>
      </c>
      <c r="E201" s="179"/>
      <c r="F201" s="179">
        <v>2015</v>
      </c>
      <c r="G201" s="179" t="s">
        <v>125</v>
      </c>
      <c r="H201" s="182" t="s">
        <v>852</v>
      </c>
      <c r="I201" s="183">
        <v>40000183</v>
      </c>
      <c r="J201" s="179" t="s">
        <v>121</v>
      </c>
      <c r="K201" s="180">
        <v>679.27</v>
      </c>
      <c r="L201" s="104">
        <f t="shared" si="27"/>
        <v>3</v>
      </c>
      <c r="M201" s="105" t="str">
        <f t="shared" si="28"/>
        <v>T1</v>
      </c>
      <c r="N201" s="93">
        <f t="shared" si="29"/>
        <v>31</v>
      </c>
      <c r="O201" s="106">
        <f t="shared" si="30"/>
        <v>21057.37</v>
      </c>
      <c r="P201" s="93" t="str">
        <f t="shared" si="31"/>
        <v>Fora Periode Legal</v>
      </c>
      <c r="Q201" s="93" t="str">
        <f t="shared" si="32"/>
        <v>T1 - Fora Periode Legal</v>
      </c>
      <c r="R201" s="93" t="str">
        <f t="shared" si="33"/>
        <v>T1 - Import Total</v>
      </c>
      <c r="S201" s="110">
        <f t="shared" si="34"/>
        <v>0.11882562818981708</v>
      </c>
      <c r="T201" s="107">
        <f t="shared" si="35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44242</v>
      </c>
      <c r="D202" s="184">
        <v>44286</v>
      </c>
      <c r="E202" s="179"/>
      <c r="F202" s="179">
        <v>2016</v>
      </c>
      <c r="G202" s="179" t="s">
        <v>85</v>
      </c>
      <c r="H202" s="182" t="s">
        <v>853</v>
      </c>
      <c r="I202" s="183">
        <v>40000308</v>
      </c>
      <c r="J202" s="179" t="s">
        <v>83</v>
      </c>
      <c r="K202" s="180">
        <v>2422.1999999999998</v>
      </c>
      <c r="L202" s="104">
        <f t="shared" si="27"/>
        <v>3</v>
      </c>
      <c r="M202" s="105" t="str">
        <f t="shared" si="28"/>
        <v>T1</v>
      </c>
      <c r="N202" s="93">
        <f t="shared" si="29"/>
        <v>44</v>
      </c>
      <c r="O202" s="106">
        <f t="shared" si="30"/>
        <v>106576.79999999999</v>
      </c>
      <c r="P202" s="93" t="str">
        <f t="shared" si="31"/>
        <v>Fora Periode Legal</v>
      </c>
      <c r="Q202" s="93" t="str">
        <f t="shared" si="32"/>
        <v>T1 - Fora Periode Legal</v>
      </c>
      <c r="R202" s="93" t="str">
        <f t="shared" si="33"/>
        <v>T1 - Import Total</v>
      </c>
      <c r="S202" s="110">
        <f t="shared" si="34"/>
        <v>0.6014072607576586</v>
      </c>
      <c r="T202" s="107">
        <f t="shared" si="35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44246</v>
      </c>
      <c r="D203" s="184">
        <v>44286</v>
      </c>
      <c r="E203" s="179"/>
      <c r="F203" s="179">
        <v>2017</v>
      </c>
      <c r="G203" s="179" t="s">
        <v>92</v>
      </c>
      <c r="H203" s="182" t="s">
        <v>854</v>
      </c>
      <c r="I203" s="183">
        <v>41007555</v>
      </c>
      <c r="J203" s="179" t="s">
        <v>93</v>
      </c>
      <c r="K203" s="180">
        <v>493.74</v>
      </c>
      <c r="L203" s="104">
        <f t="shared" si="27"/>
        <v>3</v>
      </c>
      <c r="M203" s="105" t="str">
        <f t="shared" si="28"/>
        <v>T1</v>
      </c>
      <c r="N203" s="93">
        <f t="shared" si="29"/>
        <v>40</v>
      </c>
      <c r="O203" s="106">
        <f t="shared" si="30"/>
        <v>19749.599999999999</v>
      </c>
      <c r="P203" s="93" t="str">
        <f t="shared" si="31"/>
        <v>Fora Periode Legal</v>
      </c>
      <c r="Q203" s="93" t="str">
        <f t="shared" si="32"/>
        <v>T1 - Fora Periode Legal</v>
      </c>
      <c r="R203" s="93" t="str">
        <f t="shared" si="33"/>
        <v>T1 - Import Total</v>
      </c>
      <c r="S203" s="110">
        <f t="shared" si="34"/>
        <v>0.11144595106120146</v>
      </c>
      <c r="T203" s="107">
        <f t="shared" si="35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44255</v>
      </c>
      <c r="D204" s="184">
        <v>44286</v>
      </c>
      <c r="E204" s="179"/>
      <c r="F204" s="179">
        <v>2018</v>
      </c>
      <c r="G204" s="179" t="s">
        <v>92</v>
      </c>
      <c r="H204" s="182" t="s">
        <v>855</v>
      </c>
      <c r="I204" s="183">
        <v>41007555</v>
      </c>
      <c r="J204" s="179" t="s">
        <v>93</v>
      </c>
      <c r="K204" s="180">
        <v>998.25</v>
      </c>
      <c r="L204" s="104">
        <f t="shared" si="27"/>
        <v>3</v>
      </c>
      <c r="M204" s="105" t="str">
        <f t="shared" si="28"/>
        <v>T1</v>
      </c>
      <c r="N204" s="93">
        <f t="shared" si="29"/>
        <v>31</v>
      </c>
      <c r="O204" s="106">
        <f t="shared" si="30"/>
        <v>30945.75</v>
      </c>
      <c r="P204" s="93" t="str">
        <f t="shared" si="31"/>
        <v>Fora Periode Legal</v>
      </c>
      <c r="Q204" s="93" t="str">
        <f t="shared" si="32"/>
        <v>T1 - Fora Periode Legal</v>
      </c>
      <c r="R204" s="93" t="str">
        <f t="shared" si="33"/>
        <v>T1 - Import Total</v>
      </c>
      <c r="S204" s="110">
        <f t="shared" si="34"/>
        <v>0.17462523494410898</v>
      </c>
      <c r="T204" s="107">
        <f t="shared" si="35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188">
        <v>44255</v>
      </c>
      <c r="D205" s="184">
        <v>44286</v>
      </c>
      <c r="E205" s="179"/>
      <c r="F205" s="179">
        <v>2019</v>
      </c>
      <c r="G205" s="179" t="s">
        <v>92</v>
      </c>
      <c r="H205" s="182" t="s">
        <v>856</v>
      </c>
      <c r="I205" s="183">
        <v>41007555</v>
      </c>
      <c r="J205" s="179" t="s">
        <v>93</v>
      </c>
      <c r="K205" s="180">
        <v>2893.68</v>
      </c>
      <c r="L205" s="104">
        <f t="shared" si="27"/>
        <v>3</v>
      </c>
      <c r="M205" s="105" t="str">
        <f t="shared" si="28"/>
        <v>T1</v>
      </c>
      <c r="N205" s="93">
        <f t="shared" si="29"/>
        <v>31</v>
      </c>
      <c r="O205" s="106">
        <f t="shared" si="30"/>
        <v>89704.08</v>
      </c>
      <c r="P205" s="93" t="str">
        <f t="shared" si="31"/>
        <v>Fora Periode Legal</v>
      </c>
      <c r="Q205" s="93" t="str">
        <f t="shared" si="32"/>
        <v>T1 - Fora Periode Legal</v>
      </c>
      <c r="R205" s="93" t="str">
        <f t="shared" si="33"/>
        <v>T1 - Import Total</v>
      </c>
      <c r="S205" s="110">
        <f t="shared" si="34"/>
        <v>0.50619539178869954</v>
      </c>
      <c r="T205" s="107">
        <f t="shared" si="35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44255</v>
      </c>
      <c r="D206" s="184">
        <v>44286</v>
      </c>
      <c r="E206" s="179"/>
      <c r="F206" s="179">
        <v>2020</v>
      </c>
      <c r="G206" s="179" t="s">
        <v>92</v>
      </c>
      <c r="H206" s="182" t="s">
        <v>857</v>
      </c>
      <c r="I206" s="183">
        <v>41007555</v>
      </c>
      <c r="J206" s="179" t="s">
        <v>93</v>
      </c>
      <c r="K206" s="180">
        <v>2764.72</v>
      </c>
      <c r="L206" s="104">
        <f t="shared" si="27"/>
        <v>3</v>
      </c>
      <c r="M206" s="105" t="str">
        <f t="shared" si="28"/>
        <v>T1</v>
      </c>
      <c r="N206" s="93">
        <f t="shared" si="29"/>
        <v>31</v>
      </c>
      <c r="O206" s="106">
        <f t="shared" si="30"/>
        <v>85706.319999999992</v>
      </c>
      <c r="P206" s="93" t="str">
        <f t="shared" si="31"/>
        <v>Fora Periode Legal</v>
      </c>
      <c r="Q206" s="93" t="str">
        <f t="shared" si="32"/>
        <v>T1 - Fora Periode Legal</v>
      </c>
      <c r="R206" s="93" t="str">
        <f t="shared" si="33"/>
        <v>T1 - Import Total</v>
      </c>
      <c r="S206" s="110">
        <f t="shared" si="34"/>
        <v>0.48363624297989177</v>
      </c>
      <c r="T206" s="107">
        <f t="shared" si="35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188">
        <v>44255</v>
      </c>
      <c r="D207" s="184">
        <v>44286</v>
      </c>
      <c r="E207" s="179"/>
      <c r="F207" s="179">
        <v>2021</v>
      </c>
      <c r="G207" s="179" t="s">
        <v>740</v>
      </c>
      <c r="H207" s="182" t="s">
        <v>858</v>
      </c>
      <c r="I207" s="183">
        <v>41002922</v>
      </c>
      <c r="J207" s="179" t="s">
        <v>742</v>
      </c>
      <c r="K207" s="180">
        <v>308.55</v>
      </c>
      <c r="L207" s="104">
        <f t="shared" si="27"/>
        <v>3</v>
      </c>
      <c r="M207" s="105" t="str">
        <f t="shared" si="28"/>
        <v>T1</v>
      </c>
      <c r="N207" s="93">
        <f t="shared" si="29"/>
        <v>31</v>
      </c>
      <c r="O207" s="106">
        <f t="shared" si="30"/>
        <v>9565.0500000000011</v>
      </c>
      <c r="P207" s="93" t="str">
        <f t="shared" si="31"/>
        <v>Fora Periode Legal</v>
      </c>
      <c r="Q207" s="93" t="str">
        <f t="shared" si="32"/>
        <v>T1 - Fora Periode Legal</v>
      </c>
      <c r="R207" s="93" t="str">
        <f t="shared" si="33"/>
        <v>T1 - Import Total</v>
      </c>
      <c r="S207" s="110">
        <f t="shared" si="34"/>
        <v>5.3975072619088238E-2</v>
      </c>
      <c r="T207" s="107">
        <f t="shared" si="35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44253</v>
      </c>
      <c r="D208" s="184">
        <v>44286</v>
      </c>
      <c r="E208" s="179"/>
      <c r="F208" s="179">
        <v>2022</v>
      </c>
      <c r="G208" s="179" t="s">
        <v>57</v>
      </c>
      <c r="H208" s="182" t="s">
        <v>859</v>
      </c>
      <c r="I208" s="183">
        <v>41005300</v>
      </c>
      <c r="J208" s="179" t="s">
        <v>22</v>
      </c>
      <c r="K208" s="180">
        <v>242.05</v>
      </c>
      <c r="L208" s="104">
        <f t="shared" si="27"/>
        <v>3</v>
      </c>
      <c r="M208" s="105" t="str">
        <f t="shared" si="28"/>
        <v>T1</v>
      </c>
      <c r="N208" s="93">
        <f t="shared" si="29"/>
        <v>33</v>
      </c>
      <c r="O208" s="106">
        <f t="shared" si="30"/>
        <v>7987.6500000000005</v>
      </c>
      <c r="P208" s="93" t="str">
        <f t="shared" si="31"/>
        <v>Fora Periode Legal</v>
      </c>
      <c r="Q208" s="93" t="str">
        <f t="shared" si="32"/>
        <v>T1 - Fora Periode Legal</v>
      </c>
      <c r="R208" s="93" t="str">
        <f t="shared" si="33"/>
        <v>T1 - Import Total</v>
      </c>
      <c r="S208" s="110">
        <f t="shared" si="34"/>
        <v>4.5073887622736959E-2</v>
      </c>
      <c r="T208" s="107">
        <f t="shared" si="35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44250</v>
      </c>
      <c r="D209" s="184">
        <v>44286</v>
      </c>
      <c r="E209" s="179"/>
      <c r="F209" s="179">
        <v>2023</v>
      </c>
      <c r="G209" s="179" t="s">
        <v>648</v>
      </c>
      <c r="H209" s="182" t="s">
        <v>860</v>
      </c>
      <c r="I209" s="183">
        <v>41007503</v>
      </c>
      <c r="J209" s="179" t="s">
        <v>650</v>
      </c>
      <c r="K209" s="180">
        <v>45.65</v>
      </c>
      <c r="L209" s="104">
        <f t="shared" si="27"/>
        <v>3</v>
      </c>
      <c r="M209" s="105" t="str">
        <f t="shared" si="28"/>
        <v>T1</v>
      </c>
      <c r="N209" s="93">
        <f t="shared" si="29"/>
        <v>36</v>
      </c>
      <c r="O209" s="106">
        <f t="shared" si="30"/>
        <v>1643.3999999999999</v>
      </c>
      <c r="P209" s="93" t="str">
        <f t="shared" si="31"/>
        <v>Fora Periode Legal</v>
      </c>
      <c r="Q209" s="93" t="str">
        <f t="shared" si="32"/>
        <v>T1 - Fora Periode Legal</v>
      </c>
      <c r="R209" s="93" t="str">
        <f t="shared" si="33"/>
        <v>T1 - Import Total</v>
      </c>
      <c r="S209" s="110">
        <f t="shared" si="34"/>
        <v>9.273619515027063E-3</v>
      </c>
      <c r="T209" s="107">
        <f t="shared" si="35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44238</v>
      </c>
      <c r="D210" s="184">
        <v>44286</v>
      </c>
      <c r="E210" s="179"/>
      <c r="F210" s="179">
        <v>2024</v>
      </c>
      <c r="G210" s="179" t="s">
        <v>52</v>
      </c>
      <c r="H210" s="182" t="s">
        <v>861</v>
      </c>
      <c r="I210" s="183">
        <v>41007440</v>
      </c>
      <c r="J210" s="179" t="s">
        <v>38</v>
      </c>
      <c r="K210" s="180">
        <v>633.55999999999995</v>
      </c>
      <c r="L210" s="104">
        <f t="shared" si="27"/>
        <v>3</v>
      </c>
      <c r="M210" s="105" t="str">
        <f t="shared" si="28"/>
        <v>T1</v>
      </c>
      <c r="N210" s="93">
        <f t="shared" si="29"/>
        <v>48</v>
      </c>
      <c r="O210" s="106">
        <f t="shared" si="30"/>
        <v>30410.879999999997</v>
      </c>
      <c r="P210" s="93" t="str">
        <f t="shared" si="31"/>
        <v>Fora Periode Legal</v>
      </c>
      <c r="Q210" s="93" t="str">
        <f t="shared" si="32"/>
        <v>T1 - Fora Periode Legal</v>
      </c>
      <c r="R210" s="93" t="str">
        <f t="shared" si="33"/>
        <v>T1 - Import Total</v>
      </c>
      <c r="S210" s="110">
        <f t="shared" si="34"/>
        <v>0.17160699174707689</v>
      </c>
      <c r="T210" s="107">
        <f t="shared" si="35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44231</v>
      </c>
      <c r="D211" s="184">
        <v>44286</v>
      </c>
      <c r="E211" s="179"/>
      <c r="F211" s="179">
        <v>2025</v>
      </c>
      <c r="G211" s="179" t="s">
        <v>54</v>
      </c>
      <c r="H211" s="182" t="s">
        <v>862</v>
      </c>
      <c r="I211" s="183">
        <v>41008099</v>
      </c>
      <c r="J211" s="179" t="s">
        <v>25</v>
      </c>
      <c r="K211" s="180">
        <v>202.65</v>
      </c>
      <c r="L211" s="104">
        <f t="shared" si="27"/>
        <v>3</v>
      </c>
      <c r="M211" s="105" t="str">
        <f t="shared" si="28"/>
        <v>T1</v>
      </c>
      <c r="N211" s="93">
        <f t="shared" si="29"/>
        <v>55</v>
      </c>
      <c r="O211" s="106">
        <f t="shared" si="30"/>
        <v>11145.75</v>
      </c>
      <c r="P211" s="93" t="str">
        <f t="shared" si="31"/>
        <v>Fora Periode Legal</v>
      </c>
      <c r="Q211" s="93" t="str">
        <f t="shared" si="32"/>
        <v>T1 - Fora Periode Legal</v>
      </c>
      <c r="R211" s="93" t="str">
        <f t="shared" si="33"/>
        <v>T1 - Import Total</v>
      </c>
      <c r="S211" s="110">
        <f t="shared" si="34"/>
        <v>6.2894879341373292E-2</v>
      </c>
      <c r="T211" s="107">
        <f t="shared" si="35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44252</v>
      </c>
      <c r="D212" s="184">
        <v>44286</v>
      </c>
      <c r="E212" s="179"/>
      <c r="F212" s="179">
        <v>2026</v>
      </c>
      <c r="G212" s="179" t="s">
        <v>72</v>
      </c>
      <c r="H212" s="182" t="s">
        <v>863</v>
      </c>
      <c r="I212" s="183">
        <v>41002557</v>
      </c>
      <c r="J212" s="179" t="s">
        <v>32</v>
      </c>
      <c r="K212" s="180">
        <v>100.18</v>
      </c>
      <c r="L212" s="104">
        <f t="shared" si="27"/>
        <v>3</v>
      </c>
      <c r="M212" s="105" t="str">
        <f t="shared" si="28"/>
        <v>T1</v>
      </c>
      <c r="N212" s="93">
        <f t="shared" si="29"/>
        <v>34</v>
      </c>
      <c r="O212" s="106">
        <f t="shared" si="30"/>
        <v>3406.1200000000003</v>
      </c>
      <c r="P212" s="93" t="str">
        <f t="shared" si="31"/>
        <v>Fora Periode Legal</v>
      </c>
      <c r="Q212" s="93" t="str">
        <f t="shared" si="32"/>
        <v>T1 - Fora Periode Legal</v>
      </c>
      <c r="R212" s="93" t="str">
        <f t="shared" si="33"/>
        <v>T1 - Import Total</v>
      </c>
      <c r="S212" s="110">
        <f t="shared" si="34"/>
        <v>1.9220555496241923E-2</v>
      </c>
      <c r="T212" s="107">
        <f t="shared" si="35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188">
        <v>44255</v>
      </c>
      <c r="D213" s="184">
        <v>44286</v>
      </c>
      <c r="E213" s="179"/>
      <c r="F213" s="179">
        <v>2027</v>
      </c>
      <c r="G213" s="179" t="s">
        <v>618</v>
      </c>
      <c r="H213" s="182" t="s">
        <v>864</v>
      </c>
      <c r="I213" s="183">
        <v>41006072</v>
      </c>
      <c r="J213" s="179" t="s">
        <v>620</v>
      </c>
      <c r="K213" s="180">
        <v>673.12</v>
      </c>
      <c r="L213" s="104">
        <f t="shared" si="27"/>
        <v>3</v>
      </c>
      <c r="M213" s="105" t="str">
        <f t="shared" si="28"/>
        <v>T1</v>
      </c>
      <c r="N213" s="93">
        <f t="shared" si="29"/>
        <v>31</v>
      </c>
      <c r="O213" s="106">
        <f t="shared" si="30"/>
        <v>20866.72</v>
      </c>
      <c r="P213" s="93" t="str">
        <f t="shared" si="31"/>
        <v>Fora Periode Legal</v>
      </c>
      <c r="Q213" s="93" t="str">
        <f t="shared" si="32"/>
        <v>T1 - Fora Periode Legal</v>
      </c>
      <c r="R213" s="93" t="str">
        <f t="shared" si="33"/>
        <v>T1 - Import Total</v>
      </c>
      <c r="S213" s="110">
        <f t="shared" si="34"/>
        <v>0.11774980029609682</v>
      </c>
      <c r="T213" s="107">
        <f t="shared" si="35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44256</v>
      </c>
      <c r="D214" s="184">
        <v>44286</v>
      </c>
      <c r="E214" s="179"/>
      <c r="F214" s="179">
        <v>2028</v>
      </c>
      <c r="G214" s="179" t="s">
        <v>865</v>
      </c>
      <c r="H214" s="182" t="s">
        <v>866</v>
      </c>
      <c r="I214" s="183">
        <v>40002576</v>
      </c>
      <c r="J214" s="179" t="s">
        <v>867</v>
      </c>
      <c r="K214" s="180">
        <v>1012.77</v>
      </c>
      <c r="L214" s="104">
        <f t="shared" si="27"/>
        <v>3</v>
      </c>
      <c r="M214" s="105" t="str">
        <f t="shared" si="28"/>
        <v>T1</v>
      </c>
      <c r="N214" s="93">
        <f t="shared" si="29"/>
        <v>30</v>
      </c>
      <c r="O214" s="106">
        <f t="shared" si="30"/>
        <v>30383.1</v>
      </c>
      <c r="P214" s="93" t="str">
        <f t="shared" si="31"/>
        <v>Dins Periode Legal</v>
      </c>
      <c r="Q214" s="93" t="str">
        <f t="shared" si="32"/>
        <v>T1 - Dins Periode Legal</v>
      </c>
      <c r="R214" s="93" t="str">
        <f t="shared" si="33"/>
        <v>T1 - Import Total</v>
      </c>
      <c r="S214" s="110">
        <f t="shared" si="34"/>
        <v>0.17145023067239792</v>
      </c>
      <c r="T214" s="107">
        <f t="shared" si="35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44260</v>
      </c>
      <c r="D215" s="184">
        <v>44286</v>
      </c>
      <c r="E215" s="179"/>
      <c r="F215" s="179">
        <v>2029</v>
      </c>
      <c r="G215" s="179" t="s">
        <v>98</v>
      </c>
      <c r="H215" s="182" t="s">
        <v>868</v>
      </c>
      <c r="I215" s="183">
        <v>40001050</v>
      </c>
      <c r="J215" s="179" t="s">
        <v>94</v>
      </c>
      <c r="K215" s="180">
        <v>144.28</v>
      </c>
      <c r="L215" s="104">
        <f t="shared" si="27"/>
        <v>3</v>
      </c>
      <c r="M215" s="105" t="str">
        <f t="shared" si="28"/>
        <v>T1</v>
      </c>
      <c r="N215" s="93">
        <f t="shared" si="29"/>
        <v>26</v>
      </c>
      <c r="O215" s="106">
        <f t="shared" si="30"/>
        <v>3751.28</v>
      </c>
      <c r="P215" s="93" t="str">
        <f t="shared" si="31"/>
        <v>Dins Periode Legal</v>
      </c>
      <c r="Q215" s="93" t="str">
        <f t="shared" si="32"/>
        <v>T1 - Dins Periode Legal</v>
      </c>
      <c r="R215" s="93" t="str">
        <f t="shared" si="33"/>
        <v>T1 - Import Total</v>
      </c>
      <c r="S215" s="110">
        <f t="shared" si="34"/>
        <v>2.1168275169971232E-2</v>
      </c>
      <c r="T215" s="107">
        <f t="shared" si="35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44256</v>
      </c>
      <c r="D216" s="184">
        <v>44286</v>
      </c>
      <c r="E216" s="179"/>
      <c r="F216" s="179">
        <v>2030</v>
      </c>
      <c r="G216" s="179" t="s">
        <v>59</v>
      </c>
      <c r="H216" s="182" t="s">
        <v>869</v>
      </c>
      <c r="I216" s="183">
        <v>40001550</v>
      </c>
      <c r="J216" s="179" t="s">
        <v>19</v>
      </c>
      <c r="K216" s="180">
        <v>39.92</v>
      </c>
      <c r="L216" s="104">
        <f t="shared" si="27"/>
        <v>3</v>
      </c>
      <c r="M216" s="105" t="str">
        <f t="shared" si="28"/>
        <v>T1</v>
      </c>
      <c r="N216" s="93">
        <f t="shared" si="29"/>
        <v>30</v>
      </c>
      <c r="O216" s="106">
        <f t="shared" si="30"/>
        <v>1197.6000000000001</v>
      </c>
      <c r="P216" s="93" t="str">
        <f t="shared" si="31"/>
        <v>Dins Periode Legal</v>
      </c>
      <c r="Q216" s="93" t="str">
        <f t="shared" si="32"/>
        <v>T1 - Dins Periode Legal</v>
      </c>
      <c r="R216" s="93" t="str">
        <f t="shared" si="33"/>
        <v>T1 - Import Total</v>
      </c>
      <c r="S216" s="110">
        <f t="shared" si="34"/>
        <v>6.7579936297897112E-3</v>
      </c>
      <c r="T216" s="107">
        <f t="shared" si="35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/>
      <c r="D217" s="54"/>
      <c r="E217" s="8"/>
      <c r="F217" s="8"/>
      <c r="G217" s="8"/>
      <c r="H217" s="173"/>
      <c r="I217" s="49"/>
      <c r="J217" s="8"/>
      <c r="K217" s="9"/>
      <c r="L217" s="104" t="str">
        <f t="shared" si="27"/>
        <v/>
      </c>
      <c r="M217" s="105" t="str">
        <f t="shared" si="28"/>
        <v/>
      </c>
      <c r="N217" s="93">
        <f t="shared" si="29"/>
        <v>0</v>
      </c>
      <c r="O217" s="106">
        <f t="shared" si="30"/>
        <v>0</v>
      </c>
      <c r="P217" s="93" t="str">
        <f t="shared" si="31"/>
        <v>Dins Periode Legal</v>
      </c>
      <c r="Q217" s="93" t="str">
        <f t="shared" si="32"/>
        <v xml:space="preserve"> - Dins Periode Legal</v>
      </c>
      <c r="R217" s="93" t="str">
        <f t="shared" si="33"/>
        <v xml:space="preserve"> - Import Total</v>
      </c>
      <c r="S217" s="110">
        <f t="shared" si="34"/>
        <v>0</v>
      </c>
      <c r="T217" s="107">
        <f t="shared" si="35"/>
        <v>0</v>
      </c>
      <c r="V217" s="91"/>
      <c r="W217" s="91"/>
      <c r="X217" s="91"/>
      <c r="Y217" s="91"/>
      <c r="Z217" s="91"/>
      <c r="AA217" s="91"/>
    </row>
    <row r="218" spans="3:27" x14ac:dyDescent="0.25">
      <c r="C218" s="95"/>
      <c r="D218" s="54"/>
      <c r="E218" s="8"/>
      <c r="F218" s="8"/>
      <c r="G218" s="8"/>
      <c r="H218" s="48"/>
      <c r="I218" s="49"/>
      <c r="J218" s="8"/>
      <c r="K218" s="9"/>
      <c r="L218" s="104" t="str">
        <f t="shared" si="27"/>
        <v/>
      </c>
      <c r="M218" s="105" t="str">
        <f t="shared" si="28"/>
        <v/>
      </c>
      <c r="N218" s="93">
        <f t="shared" si="29"/>
        <v>0</v>
      </c>
      <c r="O218" s="106">
        <f t="shared" si="30"/>
        <v>0</v>
      </c>
      <c r="P218" s="93" t="str">
        <f t="shared" si="31"/>
        <v>Dins Periode Legal</v>
      </c>
      <c r="Q218" s="93" t="str">
        <f t="shared" si="32"/>
        <v xml:space="preserve"> - Dins Periode Legal</v>
      </c>
      <c r="R218" s="93" t="str">
        <f t="shared" si="33"/>
        <v xml:space="preserve"> - Import Total</v>
      </c>
      <c r="S218" s="110">
        <f t="shared" si="34"/>
        <v>0</v>
      </c>
      <c r="T218" s="107">
        <f t="shared" si="35"/>
        <v>0</v>
      </c>
      <c r="V218" s="91"/>
      <c r="W218" s="91"/>
      <c r="X218" s="91"/>
      <c r="Y218" s="91"/>
      <c r="Z218" s="91"/>
      <c r="AA218" s="91"/>
    </row>
    <row r="219" spans="3:27" x14ac:dyDescent="0.25">
      <c r="C219" s="95"/>
      <c r="D219" s="54"/>
      <c r="E219" s="8"/>
      <c r="F219" s="8"/>
      <c r="G219" s="8"/>
      <c r="H219" s="48"/>
      <c r="I219" s="49"/>
      <c r="J219" s="8"/>
      <c r="K219" s="9"/>
      <c r="L219" s="104" t="str">
        <f t="shared" si="27"/>
        <v/>
      </c>
      <c r="M219" s="105" t="str">
        <f t="shared" si="28"/>
        <v/>
      </c>
      <c r="N219" s="93">
        <f t="shared" si="29"/>
        <v>0</v>
      </c>
      <c r="O219" s="106">
        <f t="shared" si="30"/>
        <v>0</v>
      </c>
      <c r="P219" s="93" t="str">
        <f t="shared" si="31"/>
        <v>Dins Periode Legal</v>
      </c>
      <c r="Q219" s="93" t="str">
        <f t="shared" si="32"/>
        <v xml:space="preserve"> - Dins Periode Legal</v>
      </c>
      <c r="R219" s="93" t="str">
        <f t="shared" si="33"/>
        <v xml:space="preserve"> - Import Total</v>
      </c>
      <c r="S219" s="110">
        <f t="shared" si="34"/>
        <v>0</v>
      </c>
      <c r="T219" s="107">
        <f t="shared" si="35"/>
        <v>0</v>
      </c>
      <c r="V219" s="91"/>
      <c r="W219" s="91"/>
      <c r="X219" s="91"/>
      <c r="Y219" s="91"/>
      <c r="Z219" s="91"/>
      <c r="AA219" s="91"/>
    </row>
    <row r="220" spans="3:27" x14ac:dyDescent="0.25">
      <c r="C220" s="95"/>
      <c r="D220" s="54"/>
      <c r="E220" s="8"/>
      <c r="F220" s="8"/>
      <c r="G220" s="8"/>
      <c r="H220" s="48"/>
      <c r="I220" s="49"/>
      <c r="J220" s="8"/>
      <c r="K220" s="9"/>
      <c r="L220" s="104" t="str">
        <f t="shared" si="27"/>
        <v/>
      </c>
      <c r="M220" s="105" t="str">
        <f t="shared" si="28"/>
        <v/>
      </c>
      <c r="N220" s="93">
        <f t="shared" si="29"/>
        <v>0</v>
      </c>
      <c r="O220" s="106">
        <f t="shared" si="30"/>
        <v>0</v>
      </c>
      <c r="P220" s="93" t="str">
        <f t="shared" si="31"/>
        <v>Dins Periode Legal</v>
      </c>
      <c r="Q220" s="93" t="str">
        <f t="shared" si="32"/>
        <v xml:space="preserve"> - Dins Periode Legal</v>
      </c>
      <c r="R220" s="93" t="str">
        <f t="shared" si="33"/>
        <v xml:space="preserve"> - Import Total</v>
      </c>
      <c r="S220" s="110">
        <f t="shared" si="34"/>
        <v>0</v>
      </c>
      <c r="T220" s="107">
        <f t="shared" si="35"/>
        <v>0</v>
      </c>
      <c r="V220" s="91"/>
      <c r="W220" s="91"/>
      <c r="X220" s="91"/>
      <c r="Y220" s="91"/>
      <c r="Z220" s="91"/>
      <c r="AA220" s="91"/>
    </row>
    <row r="221" spans="3:27" x14ac:dyDescent="0.25">
      <c r="C221" s="95"/>
      <c r="D221" s="54"/>
      <c r="E221" s="8"/>
      <c r="F221" s="8"/>
      <c r="G221" s="8"/>
      <c r="H221" s="48"/>
      <c r="I221" s="49"/>
      <c r="J221" s="8"/>
      <c r="K221" s="9"/>
      <c r="L221" s="104" t="str">
        <f t="shared" si="27"/>
        <v/>
      </c>
      <c r="M221" s="105" t="str">
        <f t="shared" si="28"/>
        <v/>
      </c>
      <c r="N221" s="93">
        <f t="shared" si="29"/>
        <v>0</v>
      </c>
      <c r="O221" s="106">
        <f t="shared" si="30"/>
        <v>0</v>
      </c>
      <c r="P221" s="93" t="str">
        <f t="shared" si="31"/>
        <v>Dins Periode Legal</v>
      </c>
      <c r="Q221" s="93" t="str">
        <f t="shared" si="32"/>
        <v xml:space="preserve"> - Dins Periode Legal</v>
      </c>
      <c r="R221" s="93" t="str">
        <f t="shared" si="33"/>
        <v xml:space="preserve"> - Import Total</v>
      </c>
      <c r="S221" s="110">
        <f t="shared" si="34"/>
        <v>0</v>
      </c>
      <c r="T221" s="107">
        <f t="shared" si="35"/>
        <v>0</v>
      </c>
      <c r="V221" s="91"/>
      <c r="W221" s="91"/>
      <c r="X221" s="91"/>
      <c r="Y221" s="91"/>
      <c r="Z221" s="91"/>
      <c r="AA221" s="91"/>
    </row>
    <row r="222" spans="3:27" x14ac:dyDescent="0.25">
      <c r="C222" s="95"/>
      <c r="D222" s="54"/>
      <c r="E222" s="8"/>
      <c r="F222" s="8"/>
      <c r="G222" s="8"/>
      <c r="H222" s="48"/>
      <c r="I222" s="49"/>
      <c r="J222" s="8"/>
      <c r="K222" s="9"/>
      <c r="L222" s="104" t="str">
        <f t="shared" si="27"/>
        <v/>
      </c>
      <c r="M222" s="105" t="str">
        <f t="shared" si="28"/>
        <v/>
      </c>
      <c r="N222" s="93">
        <f t="shared" si="29"/>
        <v>0</v>
      </c>
      <c r="O222" s="106">
        <f t="shared" si="30"/>
        <v>0</v>
      </c>
      <c r="P222" s="93" t="str">
        <f t="shared" si="31"/>
        <v>Dins Periode Legal</v>
      </c>
      <c r="Q222" s="93" t="str">
        <f t="shared" si="32"/>
        <v xml:space="preserve"> - Dins Periode Legal</v>
      </c>
      <c r="R222" s="93" t="str">
        <f t="shared" si="33"/>
        <v xml:space="preserve"> - Import Total</v>
      </c>
      <c r="S222" s="110">
        <f t="shared" si="34"/>
        <v>0</v>
      </c>
      <c r="T222" s="107">
        <f t="shared" si="35"/>
        <v>0</v>
      </c>
      <c r="V222" s="91"/>
      <c r="W222" s="91"/>
      <c r="X222" s="91"/>
      <c r="Y222" s="91"/>
      <c r="Z222" s="91"/>
      <c r="AA222" s="91"/>
    </row>
    <row r="223" spans="3:27" x14ac:dyDescent="0.25">
      <c r="C223" s="95"/>
      <c r="D223" s="54"/>
      <c r="E223" s="8"/>
      <c r="F223" s="8"/>
      <c r="G223" s="8"/>
      <c r="H223" s="48"/>
      <c r="I223" s="49"/>
      <c r="J223" s="8"/>
      <c r="K223" s="9"/>
      <c r="L223" s="104" t="str">
        <f t="shared" si="27"/>
        <v/>
      </c>
      <c r="M223" s="105" t="str">
        <f t="shared" si="28"/>
        <v/>
      </c>
      <c r="N223" s="93">
        <f t="shared" si="29"/>
        <v>0</v>
      </c>
      <c r="O223" s="106">
        <f t="shared" si="30"/>
        <v>0</v>
      </c>
      <c r="P223" s="93" t="str">
        <f t="shared" si="31"/>
        <v>Dins Periode Legal</v>
      </c>
      <c r="Q223" s="93" t="str">
        <f t="shared" si="32"/>
        <v xml:space="preserve"> - Dins Periode Legal</v>
      </c>
      <c r="R223" s="93" t="str">
        <f t="shared" si="33"/>
        <v xml:space="preserve"> - Import Total</v>
      </c>
      <c r="S223" s="110">
        <f t="shared" si="34"/>
        <v>0</v>
      </c>
      <c r="T223" s="107">
        <f t="shared" si="35"/>
        <v>0</v>
      </c>
      <c r="V223" s="91"/>
      <c r="W223" s="91"/>
      <c r="X223" s="91"/>
      <c r="Y223" s="91"/>
      <c r="Z223" s="91"/>
      <c r="AA223" s="91"/>
    </row>
    <row r="224" spans="3:27" x14ac:dyDescent="0.25">
      <c r="C224" s="95"/>
      <c r="D224" s="54"/>
      <c r="E224" s="8"/>
      <c r="F224" s="8"/>
      <c r="G224" s="8"/>
      <c r="H224" s="48"/>
      <c r="I224" s="49"/>
      <c r="J224" s="8"/>
      <c r="K224" s="9"/>
      <c r="L224" s="104" t="str">
        <f t="shared" si="27"/>
        <v/>
      </c>
      <c r="M224" s="105" t="str">
        <f t="shared" si="28"/>
        <v/>
      </c>
      <c r="N224" s="93">
        <f t="shared" si="29"/>
        <v>0</v>
      </c>
      <c r="O224" s="106">
        <f t="shared" si="30"/>
        <v>0</v>
      </c>
      <c r="P224" s="93" t="str">
        <f t="shared" si="31"/>
        <v>Dins Periode Legal</v>
      </c>
      <c r="Q224" s="93" t="str">
        <f t="shared" si="32"/>
        <v xml:space="preserve"> - Dins Periode Legal</v>
      </c>
      <c r="R224" s="93" t="str">
        <f t="shared" si="33"/>
        <v xml:space="preserve"> - Import Total</v>
      </c>
      <c r="S224" s="110">
        <f t="shared" si="34"/>
        <v>0</v>
      </c>
      <c r="T224" s="107">
        <f t="shared" si="35"/>
        <v>0</v>
      </c>
      <c r="V224" s="91"/>
      <c r="W224" s="91"/>
      <c r="X224" s="91"/>
      <c r="Y224" s="91"/>
      <c r="Z224" s="91"/>
      <c r="AA224" s="91"/>
    </row>
    <row r="225" spans="3:27" x14ac:dyDescent="0.25">
      <c r="C225" s="95"/>
      <c r="D225" s="54"/>
      <c r="E225" s="8"/>
      <c r="F225" s="8"/>
      <c r="G225" s="8"/>
      <c r="H225" s="48"/>
      <c r="I225" s="49"/>
      <c r="J225" s="8"/>
      <c r="K225" s="9"/>
      <c r="L225" s="104" t="str">
        <f t="shared" si="27"/>
        <v/>
      </c>
      <c r="M225" s="105" t="str">
        <f t="shared" si="28"/>
        <v/>
      </c>
      <c r="N225" s="93">
        <f t="shared" si="29"/>
        <v>0</v>
      </c>
      <c r="O225" s="106">
        <f t="shared" si="30"/>
        <v>0</v>
      </c>
      <c r="P225" s="93" t="str">
        <f t="shared" si="31"/>
        <v>Dins Periode Legal</v>
      </c>
      <c r="Q225" s="93" t="str">
        <f t="shared" si="32"/>
        <v xml:space="preserve"> - Dins Periode Legal</v>
      </c>
      <c r="R225" s="93" t="str">
        <f t="shared" si="33"/>
        <v xml:space="preserve"> - Import Total</v>
      </c>
      <c r="S225" s="110">
        <f t="shared" si="34"/>
        <v>0</v>
      </c>
      <c r="T225" s="107">
        <f t="shared" si="35"/>
        <v>0</v>
      </c>
      <c r="V225" s="91"/>
      <c r="W225" s="91"/>
      <c r="X225" s="91"/>
      <c r="Y225" s="91"/>
      <c r="Z225" s="91"/>
      <c r="AA225" s="91"/>
    </row>
    <row r="226" spans="3:27" x14ac:dyDescent="0.25">
      <c r="C226" s="95"/>
      <c r="D226" s="54"/>
      <c r="E226" s="8"/>
      <c r="F226" s="8"/>
      <c r="G226" s="8"/>
      <c r="H226" s="48"/>
      <c r="I226" s="49"/>
      <c r="J226" s="8"/>
      <c r="K226" s="9"/>
      <c r="L226" s="104" t="str">
        <f t="shared" si="27"/>
        <v/>
      </c>
      <c r="M226" s="105" t="str">
        <f t="shared" si="28"/>
        <v/>
      </c>
      <c r="N226" s="93">
        <f t="shared" si="29"/>
        <v>0</v>
      </c>
      <c r="O226" s="106">
        <f t="shared" si="30"/>
        <v>0</v>
      </c>
      <c r="P226" s="93" t="str">
        <f t="shared" si="31"/>
        <v>Dins Periode Legal</v>
      </c>
      <c r="Q226" s="93" t="str">
        <f t="shared" si="32"/>
        <v xml:space="preserve"> - Dins Periode Legal</v>
      </c>
      <c r="R226" s="93" t="str">
        <f t="shared" si="33"/>
        <v xml:space="preserve"> - Import Total</v>
      </c>
      <c r="S226" s="110">
        <f t="shared" si="34"/>
        <v>0</v>
      </c>
      <c r="T226" s="107">
        <f t="shared" si="35"/>
        <v>0</v>
      </c>
      <c r="V226" s="91"/>
      <c r="W226" s="91"/>
      <c r="X226" s="91"/>
      <c r="Y226" s="91"/>
      <c r="Z226" s="91"/>
      <c r="AA226" s="91"/>
    </row>
    <row r="227" spans="3:27" x14ac:dyDescent="0.25">
      <c r="C227" s="95"/>
      <c r="D227" s="54"/>
      <c r="E227" s="8"/>
      <c r="F227" s="8"/>
      <c r="G227" s="8"/>
      <c r="H227" s="48"/>
      <c r="I227" s="49"/>
      <c r="J227" s="8"/>
      <c r="K227" s="9"/>
      <c r="L227" s="104" t="str">
        <f t="shared" si="27"/>
        <v/>
      </c>
      <c r="M227" s="105" t="str">
        <f t="shared" si="28"/>
        <v/>
      </c>
      <c r="N227" s="93">
        <f t="shared" si="29"/>
        <v>0</v>
      </c>
      <c r="O227" s="106">
        <f t="shared" si="30"/>
        <v>0</v>
      </c>
      <c r="P227" s="93" t="str">
        <f t="shared" si="31"/>
        <v>Dins Periode Legal</v>
      </c>
      <c r="Q227" s="93" t="str">
        <f t="shared" si="32"/>
        <v xml:space="preserve"> - Dins Periode Legal</v>
      </c>
      <c r="R227" s="93" t="str">
        <f t="shared" si="33"/>
        <v xml:space="preserve"> - Import Total</v>
      </c>
      <c r="S227" s="110">
        <f t="shared" si="34"/>
        <v>0</v>
      </c>
      <c r="T227" s="107">
        <f t="shared" si="35"/>
        <v>0</v>
      </c>
      <c r="V227" s="91"/>
      <c r="W227" s="91"/>
      <c r="X227" s="91"/>
      <c r="Y227" s="91"/>
      <c r="Z227" s="91"/>
      <c r="AA227" s="91"/>
    </row>
    <row r="228" spans="3:27" x14ac:dyDescent="0.25">
      <c r="C228" s="95"/>
      <c r="D228" s="54"/>
      <c r="E228" s="8"/>
      <c r="F228" s="8"/>
      <c r="G228" s="8"/>
      <c r="H228" s="48"/>
      <c r="I228" s="49"/>
      <c r="J228" s="8"/>
      <c r="K228" s="9"/>
      <c r="L228" s="104" t="str">
        <f t="shared" si="27"/>
        <v/>
      </c>
      <c r="M228" s="105" t="str">
        <f t="shared" si="28"/>
        <v/>
      </c>
      <c r="N228" s="93">
        <f t="shared" si="29"/>
        <v>0</v>
      </c>
      <c r="O228" s="106">
        <f t="shared" si="30"/>
        <v>0</v>
      </c>
      <c r="P228" s="93" t="str">
        <f t="shared" si="31"/>
        <v>Dins Periode Legal</v>
      </c>
      <c r="Q228" s="93" t="str">
        <f t="shared" si="32"/>
        <v xml:space="preserve"> - Dins Periode Legal</v>
      </c>
      <c r="R228" s="93" t="str">
        <f t="shared" si="33"/>
        <v xml:space="preserve"> - Import Total</v>
      </c>
      <c r="S228" s="110">
        <f t="shared" si="34"/>
        <v>0</v>
      </c>
      <c r="T228" s="107">
        <f t="shared" si="35"/>
        <v>0</v>
      </c>
      <c r="V228" s="91"/>
      <c r="W228" s="91"/>
      <c r="X228" s="91"/>
      <c r="Y228" s="91"/>
      <c r="Z228" s="91"/>
      <c r="AA228" s="91"/>
    </row>
    <row r="229" spans="3:27" x14ac:dyDescent="0.25">
      <c r="C229" s="95"/>
      <c r="D229" s="54"/>
      <c r="E229" s="8"/>
      <c r="F229" s="8"/>
      <c r="G229" s="8"/>
      <c r="H229" s="48"/>
      <c r="I229" s="49"/>
      <c r="J229" s="8"/>
      <c r="K229" s="9"/>
      <c r="L229" s="104" t="str">
        <f t="shared" si="27"/>
        <v/>
      </c>
      <c r="M229" s="105" t="str">
        <f t="shared" si="28"/>
        <v/>
      </c>
      <c r="N229" s="93">
        <f t="shared" si="29"/>
        <v>0</v>
      </c>
      <c r="O229" s="106">
        <f t="shared" si="30"/>
        <v>0</v>
      </c>
      <c r="P229" s="93" t="str">
        <f t="shared" si="31"/>
        <v>Dins Periode Legal</v>
      </c>
      <c r="Q229" s="93" t="str">
        <f t="shared" si="32"/>
        <v xml:space="preserve"> - Dins Periode Legal</v>
      </c>
      <c r="R229" s="93" t="str">
        <f t="shared" si="33"/>
        <v xml:space="preserve"> - Import Total</v>
      </c>
      <c r="S229" s="110">
        <f t="shared" si="34"/>
        <v>0</v>
      </c>
      <c r="T229" s="107">
        <f t="shared" si="35"/>
        <v>0</v>
      </c>
      <c r="V229" s="91"/>
      <c r="W229" s="91"/>
      <c r="X229" s="91"/>
      <c r="Y229" s="91"/>
      <c r="Z229" s="91"/>
      <c r="AA229" s="91"/>
    </row>
    <row r="230" spans="3:27" x14ac:dyDescent="0.25">
      <c r="C230" s="95"/>
      <c r="D230" s="54"/>
      <c r="E230" s="8"/>
      <c r="F230" s="8"/>
      <c r="G230" s="8"/>
      <c r="H230" s="48"/>
      <c r="I230" s="49"/>
      <c r="J230" s="8"/>
      <c r="K230" s="9"/>
      <c r="L230" s="104" t="str">
        <f t="shared" si="27"/>
        <v/>
      </c>
      <c r="M230" s="105" t="str">
        <f t="shared" si="28"/>
        <v/>
      </c>
      <c r="N230" s="93">
        <f t="shared" si="29"/>
        <v>0</v>
      </c>
      <c r="O230" s="106">
        <f t="shared" si="30"/>
        <v>0</v>
      </c>
      <c r="P230" s="93" t="str">
        <f t="shared" si="31"/>
        <v>Dins Periode Legal</v>
      </c>
      <c r="Q230" s="93" t="str">
        <f t="shared" si="32"/>
        <v xml:space="preserve"> - Dins Periode Legal</v>
      </c>
      <c r="R230" s="93" t="str">
        <f t="shared" si="33"/>
        <v xml:space="preserve"> - Import Total</v>
      </c>
      <c r="S230" s="110">
        <f t="shared" si="34"/>
        <v>0</v>
      </c>
      <c r="T230" s="107">
        <f t="shared" si="35"/>
        <v>0</v>
      </c>
      <c r="V230" s="91"/>
      <c r="W230" s="91"/>
      <c r="X230" s="91"/>
      <c r="Y230" s="91"/>
      <c r="Z230" s="91"/>
      <c r="AA230" s="91"/>
    </row>
    <row r="231" spans="3:27" x14ac:dyDescent="0.25">
      <c r="C231" s="95"/>
      <c r="D231" s="54"/>
      <c r="E231" s="8"/>
      <c r="F231" s="8"/>
      <c r="G231" s="8"/>
      <c r="H231" s="48"/>
      <c r="I231" s="49"/>
      <c r="J231" s="8"/>
      <c r="K231" s="9"/>
      <c r="L231" s="104" t="str">
        <f t="shared" si="27"/>
        <v/>
      </c>
      <c r="M231" s="105" t="str">
        <f t="shared" si="28"/>
        <v/>
      </c>
      <c r="N231" s="93">
        <f t="shared" si="29"/>
        <v>0</v>
      </c>
      <c r="O231" s="106">
        <f t="shared" si="30"/>
        <v>0</v>
      </c>
      <c r="P231" s="93" t="str">
        <f t="shared" si="31"/>
        <v>Dins Periode Legal</v>
      </c>
      <c r="Q231" s="93" t="str">
        <f t="shared" si="32"/>
        <v xml:space="preserve"> - Dins Periode Legal</v>
      </c>
      <c r="R231" s="93" t="str">
        <f t="shared" si="33"/>
        <v xml:space="preserve"> - Import Total</v>
      </c>
      <c r="S231" s="110">
        <f t="shared" si="34"/>
        <v>0</v>
      </c>
      <c r="T231" s="107">
        <f t="shared" si="35"/>
        <v>0</v>
      </c>
      <c r="V231" s="91"/>
      <c r="W231" s="91"/>
      <c r="X231" s="91"/>
      <c r="Y231" s="91"/>
      <c r="Z231" s="91"/>
      <c r="AA231" s="91"/>
    </row>
    <row r="232" spans="3:27" x14ac:dyDescent="0.25">
      <c r="C232" s="95"/>
      <c r="D232" s="54"/>
      <c r="E232" s="8"/>
      <c r="F232" s="8"/>
      <c r="G232" s="8"/>
      <c r="H232" s="48"/>
      <c r="I232" s="49"/>
      <c r="J232" s="8"/>
      <c r="K232" s="9"/>
      <c r="L232" s="104" t="str">
        <f t="shared" si="27"/>
        <v/>
      </c>
      <c r="M232" s="105" t="str">
        <f t="shared" si="28"/>
        <v/>
      </c>
      <c r="N232" s="93">
        <f t="shared" si="29"/>
        <v>0</v>
      </c>
      <c r="O232" s="106">
        <f t="shared" si="30"/>
        <v>0</v>
      </c>
      <c r="P232" s="93" t="str">
        <f t="shared" si="31"/>
        <v>Dins Periode Legal</v>
      </c>
      <c r="Q232" s="93" t="str">
        <f t="shared" si="32"/>
        <v xml:space="preserve"> - Dins Periode Legal</v>
      </c>
      <c r="R232" s="93" t="str">
        <f t="shared" si="33"/>
        <v xml:space="preserve"> - Import Total</v>
      </c>
      <c r="S232" s="110">
        <f t="shared" si="34"/>
        <v>0</v>
      </c>
      <c r="T232" s="107">
        <f t="shared" si="35"/>
        <v>0</v>
      </c>
      <c r="V232" s="91"/>
      <c r="W232" s="91"/>
      <c r="X232" s="91"/>
      <c r="Y232" s="91"/>
      <c r="Z232" s="91"/>
      <c r="AA232" s="91"/>
    </row>
    <row r="233" spans="3:27" x14ac:dyDescent="0.25">
      <c r="C233" s="95"/>
      <c r="D233" s="54"/>
      <c r="E233" s="8"/>
      <c r="F233" s="8"/>
      <c r="G233" s="8"/>
      <c r="H233" s="48"/>
      <c r="I233" s="49"/>
      <c r="J233" s="8"/>
      <c r="K233" s="9"/>
      <c r="L233" s="104" t="str">
        <f t="shared" si="27"/>
        <v/>
      </c>
      <c r="M233" s="105" t="str">
        <f t="shared" si="28"/>
        <v/>
      </c>
      <c r="N233" s="93">
        <f t="shared" si="29"/>
        <v>0</v>
      </c>
      <c r="O233" s="106">
        <f t="shared" si="30"/>
        <v>0</v>
      </c>
      <c r="P233" s="93" t="str">
        <f t="shared" si="31"/>
        <v>Dins Periode Legal</v>
      </c>
      <c r="Q233" s="93" t="str">
        <f t="shared" si="32"/>
        <v xml:space="preserve"> - Dins Periode Legal</v>
      </c>
      <c r="R233" s="93" t="str">
        <f t="shared" si="33"/>
        <v xml:space="preserve"> - Import Total</v>
      </c>
      <c r="S233" s="110">
        <f t="shared" si="34"/>
        <v>0</v>
      </c>
      <c r="T233" s="107">
        <f t="shared" si="35"/>
        <v>0</v>
      </c>
      <c r="V233" s="91"/>
      <c r="W233" s="91"/>
      <c r="X233" s="91"/>
      <c r="Y233" s="91"/>
      <c r="Z233" s="91"/>
      <c r="AA233" s="91"/>
    </row>
    <row r="234" spans="3:27" x14ac:dyDescent="0.25">
      <c r="C234" s="95"/>
      <c r="D234" s="54"/>
      <c r="E234" s="8"/>
      <c r="F234" s="8"/>
      <c r="G234" s="8"/>
      <c r="H234" s="48"/>
      <c r="I234" s="49"/>
      <c r="J234" s="8"/>
      <c r="K234" s="9"/>
      <c r="L234" s="104" t="str">
        <f t="shared" si="27"/>
        <v/>
      </c>
      <c r="M234" s="105" t="str">
        <f t="shared" si="28"/>
        <v/>
      </c>
      <c r="N234" s="93">
        <f t="shared" si="29"/>
        <v>0</v>
      </c>
      <c r="O234" s="106">
        <f t="shared" si="30"/>
        <v>0</v>
      </c>
      <c r="P234" s="93" t="str">
        <f t="shared" si="31"/>
        <v>Dins Periode Legal</v>
      </c>
      <c r="Q234" s="93" t="str">
        <f t="shared" si="32"/>
        <v xml:space="preserve"> - Dins Periode Legal</v>
      </c>
      <c r="R234" s="93" t="str">
        <f t="shared" si="33"/>
        <v xml:space="preserve"> - Import Total</v>
      </c>
      <c r="S234" s="110">
        <f t="shared" si="34"/>
        <v>0</v>
      </c>
      <c r="T234" s="107">
        <f t="shared" si="35"/>
        <v>0</v>
      </c>
      <c r="V234" s="91"/>
      <c r="W234" s="91"/>
      <c r="X234" s="91"/>
      <c r="Y234" s="91"/>
      <c r="Z234" s="91"/>
      <c r="AA234" s="91"/>
    </row>
    <row r="235" spans="3:27" x14ac:dyDescent="0.25">
      <c r="C235" s="95"/>
      <c r="D235" s="54"/>
      <c r="E235" s="8"/>
      <c r="F235" s="8"/>
      <c r="G235" s="8"/>
      <c r="H235" s="48"/>
      <c r="I235" s="49"/>
      <c r="J235" s="8"/>
      <c r="K235" s="9"/>
      <c r="L235" s="104" t="str">
        <f t="shared" si="27"/>
        <v/>
      </c>
      <c r="M235" s="105" t="str">
        <f t="shared" si="28"/>
        <v/>
      </c>
      <c r="N235" s="93">
        <f t="shared" si="29"/>
        <v>0</v>
      </c>
      <c r="O235" s="106">
        <f t="shared" si="30"/>
        <v>0</v>
      </c>
      <c r="P235" s="93" t="str">
        <f t="shared" si="31"/>
        <v>Dins Periode Legal</v>
      </c>
      <c r="Q235" s="93" t="str">
        <f t="shared" si="32"/>
        <v xml:space="preserve"> - Dins Periode Legal</v>
      </c>
      <c r="R235" s="93" t="str">
        <f t="shared" si="33"/>
        <v xml:space="preserve"> - Import Total</v>
      </c>
      <c r="S235" s="110">
        <f t="shared" si="34"/>
        <v>0</v>
      </c>
      <c r="T235" s="107">
        <f t="shared" si="35"/>
        <v>0</v>
      </c>
      <c r="V235" s="91"/>
      <c r="W235" s="91"/>
      <c r="X235" s="91"/>
      <c r="Y235" s="91"/>
      <c r="Z235" s="91"/>
      <c r="AA235" s="91"/>
    </row>
    <row r="236" spans="3:27" x14ac:dyDescent="0.25">
      <c r="C236" s="95"/>
      <c r="D236" s="54"/>
      <c r="E236" s="8"/>
      <c r="F236" s="8"/>
      <c r="G236" s="8"/>
      <c r="H236" s="48"/>
      <c r="I236" s="49"/>
      <c r="J236" s="8"/>
      <c r="K236" s="9"/>
      <c r="L236" s="104" t="str">
        <f t="shared" si="27"/>
        <v/>
      </c>
      <c r="M236" s="105" t="str">
        <f t="shared" si="28"/>
        <v/>
      </c>
      <c r="N236" s="93">
        <f t="shared" si="29"/>
        <v>0</v>
      </c>
      <c r="O236" s="106">
        <f t="shared" si="30"/>
        <v>0</v>
      </c>
      <c r="P236" s="93" t="str">
        <f t="shared" si="31"/>
        <v>Dins Periode Legal</v>
      </c>
      <c r="Q236" s="93" t="str">
        <f t="shared" si="32"/>
        <v xml:space="preserve"> - Dins Periode Legal</v>
      </c>
      <c r="R236" s="93" t="str">
        <f t="shared" si="33"/>
        <v xml:space="preserve"> - Import Total</v>
      </c>
      <c r="S236" s="110">
        <f t="shared" si="34"/>
        <v>0</v>
      </c>
      <c r="T236" s="107">
        <f t="shared" si="35"/>
        <v>0</v>
      </c>
      <c r="V236" s="91"/>
      <c r="W236" s="91"/>
      <c r="X236" s="91"/>
      <c r="Y236" s="91"/>
      <c r="Z236" s="91"/>
      <c r="AA236" s="91"/>
    </row>
    <row r="237" spans="3:27" x14ac:dyDescent="0.25">
      <c r="C237" s="95"/>
      <c r="D237" s="54"/>
      <c r="E237" s="8"/>
      <c r="F237" s="8"/>
      <c r="G237" s="8"/>
      <c r="H237" s="48"/>
      <c r="I237" s="49"/>
      <c r="J237" s="8"/>
      <c r="K237" s="9"/>
      <c r="L237" s="104" t="str">
        <f t="shared" si="27"/>
        <v/>
      </c>
      <c r="M237" s="105" t="str">
        <f t="shared" si="28"/>
        <v/>
      </c>
      <c r="N237" s="93">
        <f t="shared" si="29"/>
        <v>0</v>
      </c>
      <c r="O237" s="106">
        <f t="shared" si="30"/>
        <v>0</v>
      </c>
      <c r="P237" s="93" t="str">
        <f t="shared" si="31"/>
        <v>Dins Periode Legal</v>
      </c>
      <c r="Q237" s="93" t="str">
        <f t="shared" si="32"/>
        <v xml:space="preserve"> - Dins Periode Legal</v>
      </c>
      <c r="R237" s="93" t="str">
        <f t="shared" si="33"/>
        <v xml:space="preserve"> - Import Total</v>
      </c>
      <c r="S237" s="110">
        <f t="shared" si="34"/>
        <v>0</v>
      </c>
      <c r="T237" s="107">
        <f t="shared" si="35"/>
        <v>0</v>
      </c>
      <c r="V237" s="91"/>
      <c r="W237" s="91"/>
      <c r="X237" s="91"/>
      <c r="Y237" s="91"/>
      <c r="Z237" s="91"/>
      <c r="AA237" s="91"/>
    </row>
    <row r="238" spans="3:27" x14ac:dyDescent="0.25">
      <c r="C238" s="95"/>
      <c r="D238" s="54"/>
      <c r="E238" s="8"/>
      <c r="F238" s="8"/>
      <c r="G238" s="8"/>
      <c r="H238" s="48"/>
      <c r="I238" s="49"/>
      <c r="J238" s="8"/>
      <c r="K238" s="9"/>
      <c r="L238" s="104" t="str">
        <f t="shared" si="27"/>
        <v/>
      </c>
      <c r="M238" s="105" t="str">
        <f t="shared" si="28"/>
        <v/>
      </c>
      <c r="N238" s="93">
        <f t="shared" si="29"/>
        <v>0</v>
      </c>
      <c r="O238" s="106">
        <f t="shared" si="30"/>
        <v>0</v>
      </c>
      <c r="P238" s="93" t="str">
        <f t="shared" si="31"/>
        <v>Dins Periode Legal</v>
      </c>
      <c r="Q238" s="93" t="str">
        <f t="shared" si="32"/>
        <v xml:space="preserve"> - Dins Periode Legal</v>
      </c>
      <c r="R238" s="93" t="str">
        <f t="shared" si="33"/>
        <v xml:space="preserve"> - Import Total</v>
      </c>
      <c r="S238" s="110">
        <f t="shared" si="34"/>
        <v>0</v>
      </c>
      <c r="T238" s="107">
        <f t="shared" si="35"/>
        <v>0</v>
      </c>
      <c r="V238" s="91"/>
      <c r="W238" s="91"/>
      <c r="X238" s="91"/>
      <c r="Y238" s="91"/>
      <c r="Z238" s="91"/>
      <c r="AA238" s="91"/>
    </row>
    <row r="239" spans="3:27" x14ac:dyDescent="0.25">
      <c r="C239" s="95"/>
      <c r="D239" s="54"/>
      <c r="E239" s="8"/>
      <c r="F239" s="8"/>
      <c r="G239" s="8"/>
      <c r="H239" s="48"/>
      <c r="I239" s="49"/>
      <c r="J239" s="8"/>
      <c r="K239" s="9"/>
      <c r="L239" s="104" t="str">
        <f t="shared" si="27"/>
        <v/>
      </c>
      <c r="M239" s="105" t="str">
        <f t="shared" si="28"/>
        <v/>
      </c>
      <c r="N239" s="93">
        <f t="shared" si="29"/>
        <v>0</v>
      </c>
      <c r="O239" s="106">
        <f t="shared" si="30"/>
        <v>0</v>
      </c>
      <c r="P239" s="93" t="str">
        <f t="shared" si="31"/>
        <v>Dins Periode Legal</v>
      </c>
      <c r="Q239" s="93" t="str">
        <f t="shared" si="32"/>
        <v xml:space="preserve"> - Dins Periode Legal</v>
      </c>
      <c r="R239" s="93" t="str">
        <f t="shared" si="33"/>
        <v xml:space="preserve"> - Import Total</v>
      </c>
      <c r="S239" s="110">
        <f t="shared" si="34"/>
        <v>0</v>
      </c>
      <c r="T239" s="107">
        <f t="shared" si="35"/>
        <v>0</v>
      </c>
      <c r="V239" s="91"/>
      <c r="W239" s="91"/>
      <c r="X239" s="91"/>
      <c r="Y239" s="91"/>
      <c r="Z239" s="91"/>
      <c r="AA239" s="91"/>
    </row>
    <row r="240" spans="3:27" x14ac:dyDescent="0.25">
      <c r="C240" s="95"/>
      <c r="D240" s="54"/>
      <c r="E240" s="8"/>
      <c r="F240" s="8"/>
      <c r="G240" s="8"/>
      <c r="H240" s="48"/>
      <c r="I240" s="49"/>
      <c r="J240" s="8"/>
      <c r="K240" s="9"/>
      <c r="L240" s="104" t="str">
        <f t="shared" si="27"/>
        <v/>
      </c>
      <c r="M240" s="105" t="str">
        <f t="shared" si="28"/>
        <v/>
      </c>
      <c r="N240" s="93">
        <f t="shared" si="29"/>
        <v>0</v>
      </c>
      <c r="O240" s="106">
        <f t="shared" si="30"/>
        <v>0</v>
      </c>
      <c r="P240" s="93" t="str">
        <f t="shared" si="31"/>
        <v>Dins Periode Legal</v>
      </c>
      <c r="Q240" s="93" t="str">
        <f t="shared" si="32"/>
        <v xml:space="preserve"> - Dins Periode Legal</v>
      </c>
      <c r="R240" s="93" t="str">
        <f t="shared" si="33"/>
        <v xml:space="preserve"> - Import Total</v>
      </c>
      <c r="S240" s="110">
        <f t="shared" si="34"/>
        <v>0</v>
      </c>
      <c r="T240" s="107">
        <f t="shared" si="35"/>
        <v>0</v>
      </c>
      <c r="V240" s="91"/>
      <c r="W240" s="91"/>
      <c r="X240" s="91"/>
      <c r="Y240" s="91"/>
      <c r="Z240" s="91"/>
      <c r="AA240" s="91"/>
    </row>
    <row r="241" spans="3:27" x14ac:dyDescent="0.25">
      <c r="C241" s="95"/>
      <c r="D241" s="54"/>
      <c r="E241" s="8"/>
      <c r="F241" s="8"/>
      <c r="G241" s="8"/>
      <c r="H241" s="48"/>
      <c r="I241" s="49"/>
      <c r="J241" s="8"/>
      <c r="K241" s="9"/>
      <c r="L241" s="104" t="str">
        <f t="shared" si="27"/>
        <v/>
      </c>
      <c r="M241" s="105" t="str">
        <f t="shared" si="28"/>
        <v/>
      </c>
      <c r="N241" s="93">
        <f t="shared" si="29"/>
        <v>0</v>
      </c>
      <c r="O241" s="106">
        <f t="shared" si="30"/>
        <v>0</v>
      </c>
      <c r="P241" s="93" t="str">
        <f t="shared" si="31"/>
        <v>Dins Periode Legal</v>
      </c>
      <c r="Q241" s="93" t="str">
        <f t="shared" si="32"/>
        <v xml:space="preserve"> - Dins Periode Legal</v>
      </c>
      <c r="R241" s="93" t="str">
        <f t="shared" si="33"/>
        <v xml:space="preserve"> - Import Total</v>
      </c>
      <c r="S241" s="110">
        <f t="shared" si="34"/>
        <v>0</v>
      </c>
      <c r="T241" s="107">
        <f t="shared" si="35"/>
        <v>0</v>
      </c>
      <c r="V241" s="91"/>
      <c r="W241" s="91"/>
      <c r="X241" s="91"/>
      <c r="Y241" s="91"/>
      <c r="Z241" s="91"/>
      <c r="AA241" s="91"/>
    </row>
    <row r="242" spans="3:27" x14ac:dyDescent="0.25">
      <c r="C242" s="95"/>
      <c r="D242" s="54"/>
      <c r="E242" s="8"/>
      <c r="F242" s="8"/>
      <c r="G242" s="8"/>
      <c r="H242" s="48"/>
      <c r="I242" s="49"/>
      <c r="J242" s="8"/>
      <c r="K242" s="9"/>
      <c r="L242" s="104" t="str">
        <f t="shared" si="27"/>
        <v/>
      </c>
      <c r="M242" s="105" t="str">
        <f t="shared" si="28"/>
        <v/>
      </c>
      <c r="N242" s="93">
        <f t="shared" si="29"/>
        <v>0</v>
      </c>
      <c r="O242" s="106">
        <f t="shared" si="30"/>
        <v>0</v>
      </c>
      <c r="P242" s="93" t="str">
        <f t="shared" si="31"/>
        <v>Dins Periode Legal</v>
      </c>
      <c r="Q242" s="93" t="str">
        <f t="shared" si="32"/>
        <v xml:space="preserve"> - Dins Periode Legal</v>
      </c>
      <c r="R242" s="93" t="str">
        <f t="shared" si="33"/>
        <v xml:space="preserve"> - Import Total</v>
      </c>
      <c r="S242" s="110">
        <f t="shared" si="34"/>
        <v>0</v>
      </c>
      <c r="T242" s="107">
        <f t="shared" si="35"/>
        <v>0</v>
      </c>
      <c r="V242" s="91"/>
      <c r="W242" s="91"/>
      <c r="X242" s="91"/>
      <c r="Y242" s="91"/>
      <c r="Z242" s="91"/>
      <c r="AA242" s="91"/>
    </row>
    <row r="243" spans="3:27" x14ac:dyDescent="0.25">
      <c r="C243" s="95"/>
      <c r="D243" s="54"/>
      <c r="E243" s="8"/>
      <c r="F243" s="8"/>
      <c r="G243" s="8"/>
      <c r="H243" s="48"/>
      <c r="I243" s="49"/>
      <c r="J243" s="8"/>
      <c r="K243" s="9"/>
      <c r="L243" s="104" t="str">
        <f t="shared" si="27"/>
        <v/>
      </c>
      <c r="M243" s="105" t="str">
        <f t="shared" si="28"/>
        <v/>
      </c>
      <c r="N243" s="93">
        <f t="shared" si="29"/>
        <v>0</v>
      </c>
      <c r="O243" s="106">
        <f t="shared" si="30"/>
        <v>0</v>
      </c>
      <c r="P243" s="93" t="str">
        <f t="shared" si="31"/>
        <v>Dins Periode Legal</v>
      </c>
      <c r="Q243" s="93" t="str">
        <f t="shared" si="32"/>
        <v xml:space="preserve"> - Dins Periode Legal</v>
      </c>
      <c r="R243" s="93" t="str">
        <f t="shared" si="33"/>
        <v xml:space="preserve"> - Import Total</v>
      </c>
      <c r="S243" s="110">
        <f t="shared" si="34"/>
        <v>0</v>
      </c>
      <c r="T243" s="107">
        <f t="shared" si="35"/>
        <v>0</v>
      </c>
      <c r="V243" s="91"/>
      <c r="W243" s="91"/>
      <c r="X243" s="91"/>
      <c r="Y243" s="91"/>
      <c r="Z243" s="91"/>
      <c r="AA243" s="91"/>
    </row>
    <row r="244" spans="3:27" x14ac:dyDescent="0.25">
      <c r="C244" s="95"/>
      <c r="D244" s="54"/>
      <c r="E244" s="8"/>
      <c r="F244" s="8"/>
      <c r="G244" s="8"/>
      <c r="H244" s="48"/>
      <c r="I244" s="49"/>
      <c r="J244" s="8"/>
      <c r="K244" s="9"/>
      <c r="L244" s="104" t="str">
        <f t="shared" si="27"/>
        <v/>
      </c>
      <c r="M244" s="105" t="str">
        <f t="shared" si="28"/>
        <v/>
      </c>
      <c r="N244" s="93">
        <f t="shared" si="29"/>
        <v>0</v>
      </c>
      <c r="O244" s="106">
        <f t="shared" si="30"/>
        <v>0</v>
      </c>
      <c r="P244" s="93" t="str">
        <f t="shared" si="31"/>
        <v>Dins Periode Legal</v>
      </c>
      <c r="Q244" s="93" t="str">
        <f t="shared" si="32"/>
        <v xml:space="preserve"> - Dins Periode Legal</v>
      </c>
      <c r="R244" s="93" t="str">
        <f t="shared" si="33"/>
        <v xml:space="preserve"> - Import Total</v>
      </c>
      <c r="S244" s="110">
        <f t="shared" si="34"/>
        <v>0</v>
      </c>
      <c r="T244" s="107">
        <f t="shared" si="35"/>
        <v>0</v>
      </c>
      <c r="V244" s="91"/>
      <c r="W244" s="91"/>
      <c r="X244" s="91"/>
      <c r="Y244" s="91"/>
      <c r="Z244" s="91"/>
      <c r="AA244" s="91"/>
    </row>
    <row r="245" spans="3:27" x14ac:dyDescent="0.25">
      <c r="C245" s="95"/>
      <c r="D245" s="54"/>
      <c r="E245" s="8"/>
      <c r="F245" s="8"/>
      <c r="G245" s="8"/>
      <c r="H245" s="48"/>
      <c r="I245" s="49"/>
      <c r="J245" s="8"/>
      <c r="K245" s="9"/>
      <c r="L245" s="104" t="str">
        <f t="shared" si="27"/>
        <v/>
      </c>
      <c r="M245" s="105" t="str">
        <f t="shared" si="28"/>
        <v/>
      </c>
      <c r="N245" s="93">
        <f t="shared" si="29"/>
        <v>0</v>
      </c>
      <c r="O245" s="106">
        <f t="shared" si="30"/>
        <v>0</v>
      </c>
      <c r="P245" s="93" t="str">
        <f t="shared" si="31"/>
        <v>Dins Periode Legal</v>
      </c>
      <c r="Q245" s="93" t="str">
        <f t="shared" si="32"/>
        <v xml:space="preserve"> - Dins Periode Legal</v>
      </c>
      <c r="R245" s="93" t="str">
        <f t="shared" si="33"/>
        <v xml:space="preserve"> - Import Total</v>
      </c>
      <c r="S245" s="110">
        <f t="shared" si="34"/>
        <v>0</v>
      </c>
      <c r="T245" s="107">
        <f t="shared" si="35"/>
        <v>0</v>
      </c>
      <c r="V245" s="91"/>
      <c r="W245" s="91"/>
      <c r="X245" s="91"/>
      <c r="Y245" s="91"/>
      <c r="Z245" s="91"/>
      <c r="AA245" s="91"/>
    </row>
    <row r="246" spans="3:27" x14ac:dyDescent="0.25">
      <c r="C246" s="95"/>
      <c r="D246" s="54"/>
      <c r="E246" s="8"/>
      <c r="F246" s="8"/>
      <c r="G246" s="8"/>
      <c r="H246" s="48"/>
      <c r="I246" s="49"/>
      <c r="J246" s="8"/>
      <c r="K246" s="9"/>
      <c r="L246" s="104" t="str">
        <f t="shared" si="27"/>
        <v/>
      </c>
      <c r="M246" s="105" t="str">
        <f t="shared" si="28"/>
        <v/>
      </c>
      <c r="N246" s="93">
        <f t="shared" si="29"/>
        <v>0</v>
      </c>
      <c r="O246" s="106">
        <f t="shared" si="30"/>
        <v>0</v>
      </c>
      <c r="P246" s="93" t="str">
        <f t="shared" si="31"/>
        <v>Dins Periode Legal</v>
      </c>
      <c r="Q246" s="93" t="str">
        <f t="shared" si="32"/>
        <v xml:space="preserve"> - Dins Periode Legal</v>
      </c>
      <c r="R246" s="93" t="str">
        <f t="shared" si="33"/>
        <v xml:space="preserve"> - Import Total</v>
      </c>
      <c r="S246" s="110">
        <f t="shared" si="34"/>
        <v>0</v>
      </c>
      <c r="T246" s="107">
        <f t="shared" si="35"/>
        <v>0</v>
      </c>
      <c r="V246" s="91"/>
      <c r="W246" s="91"/>
      <c r="X246" s="91"/>
      <c r="Y246" s="91"/>
      <c r="Z246" s="91"/>
      <c r="AA246" s="91"/>
    </row>
    <row r="247" spans="3:27" x14ac:dyDescent="0.25">
      <c r="C247" s="95"/>
      <c r="D247" s="54"/>
      <c r="E247" s="91"/>
      <c r="F247" s="91"/>
      <c r="G247" s="91"/>
      <c r="H247" s="96"/>
      <c r="I247" s="97"/>
      <c r="J247" s="91"/>
      <c r="K247" s="94"/>
      <c r="L247" s="104" t="str">
        <f t="shared" ref="L247:L292" si="36">IF(D247="","",MONTH(D247))</f>
        <v/>
      </c>
      <c r="M247" s="105" t="str">
        <f t="shared" ref="M247:M292" si="37">IF(L247="","",VLOOKUP(L247,$AJ$8:$AK$19,2,FALSE))</f>
        <v/>
      </c>
      <c r="N247" s="93">
        <f t="shared" si="29"/>
        <v>0</v>
      </c>
      <c r="O247" s="106">
        <f t="shared" si="30"/>
        <v>0</v>
      </c>
      <c r="P247" s="93" t="str">
        <f t="shared" si="31"/>
        <v>Dins Periode Legal</v>
      </c>
      <c r="Q247" s="93" t="str">
        <f t="shared" si="32"/>
        <v xml:space="preserve"> - Dins Periode Legal</v>
      </c>
      <c r="R247" s="93" t="str">
        <f t="shared" ref="R247:R310" si="38">CONCATENATE($M247," - Import Total")</f>
        <v xml:space="preserve"> - Import Total</v>
      </c>
      <c r="S247" s="110">
        <f t="shared" ref="S247:S248" si="39">IF(M247="",0,K247/(VLOOKUP(R247,$X$9:$Y$27,2,FALSE))*N247)</f>
        <v>0</v>
      </c>
      <c r="T247" s="107">
        <f t="shared" ref="T247:T248" si="40">IF(L247="",0,1)</f>
        <v>0</v>
      </c>
      <c r="V247" s="91"/>
      <c r="W247" s="91"/>
      <c r="X247" s="91"/>
      <c r="Y247" s="91"/>
      <c r="Z247" s="91"/>
      <c r="AA247" s="91"/>
    </row>
    <row r="248" spans="3:27" x14ac:dyDescent="0.25">
      <c r="C248" s="95"/>
      <c r="D248" s="54"/>
      <c r="E248" s="91"/>
      <c r="F248" s="91"/>
      <c r="G248" s="91"/>
      <c r="H248" s="96"/>
      <c r="I248" s="97"/>
      <c r="J248" s="91"/>
      <c r="K248" s="94"/>
      <c r="L248" s="104" t="str">
        <f t="shared" si="36"/>
        <v/>
      </c>
      <c r="M248" s="105" t="str">
        <f t="shared" si="37"/>
        <v/>
      </c>
      <c r="N248" s="93">
        <f t="shared" si="29"/>
        <v>0</v>
      </c>
      <c r="O248" s="106">
        <f t="shared" si="30"/>
        <v>0</v>
      </c>
      <c r="P248" s="93" t="str">
        <f t="shared" si="31"/>
        <v>Dins Periode Legal</v>
      </c>
      <c r="Q248" s="93" t="str">
        <f t="shared" si="32"/>
        <v xml:space="preserve"> - Dins Periode Legal</v>
      </c>
      <c r="R248" s="93" t="str">
        <f t="shared" si="38"/>
        <v xml:space="preserve"> - Import Total</v>
      </c>
      <c r="S248" s="110">
        <f t="shared" si="39"/>
        <v>0</v>
      </c>
      <c r="T248" s="107">
        <f t="shared" si="40"/>
        <v>0</v>
      </c>
      <c r="V248" s="91"/>
      <c r="W248" s="91"/>
      <c r="X248" s="91"/>
      <c r="Y248" s="91"/>
      <c r="Z248" s="91"/>
      <c r="AA248" s="91"/>
    </row>
    <row r="249" spans="3:27" x14ac:dyDescent="0.25">
      <c r="C249" s="95"/>
      <c r="D249" s="54"/>
      <c r="E249" s="91"/>
      <c r="F249" s="91"/>
      <c r="G249" s="91"/>
      <c r="H249" s="96"/>
      <c r="I249" s="97"/>
      <c r="J249" s="91"/>
      <c r="K249" s="94"/>
      <c r="L249" s="104" t="str">
        <f t="shared" si="36"/>
        <v/>
      </c>
      <c r="M249" s="105" t="str">
        <f t="shared" si="37"/>
        <v/>
      </c>
      <c r="N249" s="93">
        <f t="shared" ref="N249:N296" si="41">IF(D249="",0,D249-C249)</f>
        <v>0</v>
      </c>
      <c r="O249" s="106">
        <f t="shared" ref="O249:O280" si="42">K249*N249</f>
        <v>0</v>
      </c>
      <c r="P249" s="93" t="str">
        <f t="shared" ref="P249:P280" si="43">IF(N249&lt;=30,"Dins Periode Legal","Fora Periode Legal")</f>
        <v>Dins Periode Legal</v>
      </c>
      <c r="Q249" s="93" t="str">
        <f t="shared" ref="Q249:Q312" si="44">CONCATENATE($M249," - ",P249)</f>
        <v xml:space="preserve"> - Dins Periode Legal</v>
      </c>
      <c r="R249" s="93" t="str">
        <f t="shared" si="38"/>
        <v xml:space="preserve"> - Import Total</v>
      </c>
      <c r="S249" s="110">
        <f t="shared" ref="S249:S280" si="45">IF(M249="",0,K249/(VLOOKUP(R249,$X$9:$Y$27,2,FALSE))*N249)</f>
        <v>0</v>
      </c>
      <c r="T249" s="107">
        <f t="shared" ref="T249:T280" si="46">IF(L249="",0,1)</f>
        <v>0</v>
      </c>
      <c r="V249" s="91"/>
      <c r="W249" s="91"/>
      <c r="X249" s="91"/>
      <c r="Y249" s="91"/>
      <c r="Z249" s="91"/>
      <c r="AA249" s="91"/>
    </row>
    <row r="250" spans="3:27" x14ac:dyDescent="0.25">
      <c r="C250" s="95"/>
      <c r="D250" s="54"/>
      <c r="E250" s="91"/>
      <c r="F250" s="91"/>
      <c r="G250" s="91"/>
      <c r="H250" s="96"/>
      <c r="I250" s="97"/>
      <c r="J250" s="91"/>
      <c r="K250" s="94"/>
      <c r="L250" s="104" t="str">
        <f t="shared" si="36"/>
        <v/>
      </c>
      <c r="M250" s="105" t="str">
        <f t="shared" si="37"/>
        <v/>
      </c>
      <c r="N250" s="93">
        <f t="shared" si="41"/>
        <v>0</v>
      </c>
      <c r="O250" s="106">
        <f t="shared" si="42"/>
        <v>0</v>
      </c>
      <c r="P250" s="93" t="str">
        <f t="shared" si="43"/>
        <v>Dins Periode Legal</v>
      </c>
      <c r="Q250" s="93" t="str">
        <f t="shared" si="44"/>
        <v xml:space="preserve"> - Dins Periode Legal</v>
      </c>
      <c r="R250" s="93" t="str">
        <f t="shared" si="38"/>
        <v xml:space="preserve"> - Import Total</v>
      </c>
      <c r="S250" s="110">
        <f t="shared" si="45"/>
        <v>0</v>
      </c>
      <c r="T250" s="107">
        <f t="shared" si="46"/>
        <v>0</v>
      </c>
      <c r="V250" s="91"/>
      <c r="W250" s="91"/>
      <c r="X250" s="91"/>
      <c r="Y250" s="91"/>
      <c r="Z250" s="91"/>
      <c r="AA250" s="91"/>
    </row>
    <row r="251" spans="3:27" x14ac:dyDescent="0.25">
      <c r="C251" s="95"/>
      <c r="D251" s="54"/>
      <c r="E251" s="91"/>
      <c r="F251" s="91"/>
      <c r="G251" s="91"/>
      <c r="H251" s="96"/>
      <c r="I251" s="97"/>
      <c r="J251" s="91"/>
      <c r="K251" s="94"/>
      <c r="L251" s="104" t="str">
        <f t="shared" si="36"/>
        <v/>
      </c>
      <c r="M251" s="105" t="str">
        <f t="shared" si="37"/>
        <v/>
      </c>
      <c r="N251" s="93">
        <f t="shared" si="41"/>
        <v>0</v>
      </c>
      <c r="O251" s="106">
        <f t="shared" si="42"/>
        <v>0</v>
      </c>
      <c r="P251" s="93" t="str">
        <f t="shared" si="43"/>
        <v>Dins Periode Legal</v>
      </c>
      <c r="Q251" s="93" t="str">
        <f t="shared" si="44"/>
        <v xml:space="preserve"> - Dins Periode Legal</v>
      </c>
      <c r="R251" s="93" t="str">
        <f t="shared" si="38"/>
        <v xml:space="preserve"> - Import Total</v>
      </c>
      <c r="S251" s="110">
        <f t="shared" si="45"/>
        <v>0</v>
      </c>
      <c r="T251" s="107">
        <f t="shared" si="46"/>
        <v>0</v>
      </c>
      <c r="V251" s="91"/>
      <c r="W251" s="91"/>
      <c r="X251" s="91"/>
      <c r="Y251" s="91"/>
      <c r="Z251" s="91"/>
      <c r="AA251" s="91"/>
    </row>
    <row r="252" spans="3:27" x14ac:dyDescent="0.25">
      <c r="C252" s="95"/>
      <c r="D252" s="54"/>
      <c r="E252" s="91"/>
      <c r="F252" s="91"/>
      <c r="G252" s="91"/>
      <c r="H252" s="96"/>
      <c r="I252" s="97"/>
      <c r="J252" s="91"/>
      <c r="K252" s="94"/>
      <c r="L252" s="104" t="str">
        <f t="shared" si="36"/>
        <v/>
      </c>
      <c r="M252" s="105" t="str">
        <f t="shared" si="37"/>
        <v/>
      </c>
      <c r="N252" s="93">
        <f t="shared" si="41"/>
        <v>0</v>
      </c>
      <c r="O252" s="106">
        <f t="shared" si="42"/>
        <v>0</v>
      </c>
      <c r="P252" s="93" t="str">
        <f t="shared" si="43"/>
        <v>Dins Periode Legal</v>
      </c>
      <c r="Q252" s="93" t="str">
        <f t="shared" si="44"/>
        <v xml:space="preserve"> - Dins Periode Legal</v>
      </c>
      <c r="R252" s="93" t="str">
        <f t="shared" si="38"/>
        <v xml:space="preserve"> - Import Total</v>
      </c>
      <c r="S252" s="110">
        <f t="shared" si="45"/>
        <v>0</v>
      </c>
      <c r="T252" s="107">
        <f t="shared" si="46"/>
        <v>0</v>
      </c>
      <c r="V252" s="91"/>
      <c r="W252" s="91"/>
      <c r="X252" s="91"/>
      <c r="Y252" s="91"/>
      <c r="Z252" s="91"/>
      <c r="AA252" s="91"/>
    </row>
    <row r="253" spans="3:27" x14ac:dyDescent="0.25">
      <c r="C253" s="95"/>
      <c r="D253" s="54"/>
      <c r="E253" s="91"/>
      <c r="F253" s="91"/>
      <c r="G253" s="91"/>
      <c r="H253" s="96"/>
      <c r="I253" s="97"/>
      <c r="J253" s="91"/>
      <c r="K253" s="94"/>
      <c r="L253" s="104" t="str">
        <f t="shared" si="36"/>
        <v/>
      </c>
      <c r="M253" s="105" t="str">
        <f t="shared" si="37"/>
        <v/>
      </c>
      <c r="N253" s="93">
        <f t="shared" si="41"/>
        <v>0</v>
      </c>
      <c r="O253" s="106">
        <f t="shared" si="42"/>
        <v>0</v>
      </c>
      <c r="P253" s="93" t="str">
        <f t="shared" si="43"/>
        <v>Dins Periode Legal</v>
      </c>
      <c r="Q253" s="93" t="str">
        <f t="shared" si="44"/>
        <v xml:space="preserve"> - Dins Periode Legal</v>
      </c>
      <c r="R253" s="93" t="str">
        <f t="shared" si="38"/>
        <v xml:space="preserve"> - Import Total</v>
      </c>
      <c r="S253" s="110">
        <f t="shared" si="45"/>
        <v>0</v>
      </c>
      <c r="T253" s="107">
        <f t="shared" si="46"/>
        <v>0</v>
      </c>
      <c r="V253" s="91"/>
      <c r="W253" s="91"/>
      <c r="X253" s="91"/>
      <c r="Y253" s="91"/>
      <c r="Z253" s="91"/>
      <c r="AA253" s="91"/>
    </row>
    <row r="254" spans="3:27" x14ac:dyDescent="0.25">
      <c r="C254" s="95"/>
      <c r="D254" s="54"/>
      <c r="E254" s="91"/>
      <c r="F254" s="91"/>
      <c r="G254" s="91"/>
      <c r="H254" s="96"/>
      <c r="I254" s="97"/>
      <c r="J254" s="91"/>
      <c r="K254" s="94"/>
      <c r="L254" s="104" t="str">
        <f t="shared" si="36"/>
        <v/>
      </c>
      <c r="M254" s="105" t="str">
        <f t="shared" si="37"/>
        <v/>
      </c>
      <c r="N254" s="93">
        <f t="shared" si="41"/>
        <v>0</v>
      </c>
      <c r="O254" s="106">
        <f t="shared" si="42"/>
        <v>0</v>
      </c>
      <c r="P254" s="93" t="str">
        <f t="shared" si="43"/>
        <v>Dins Periode Legal</v>
      </c>
      <c r="Q254" s="93" t="str">
        <f t="shared" si="44"/>
        <v xml:space="preserve"> - Dins Periode Legal</v>
      </c>
      <c r="R254" s="93" t="str">
        <f t="shared" si="38"/>
        <v xml:space="preserve"> - Import Total</v>
      </c>
      <c r="S254" s="110">
        <f t="shared" si="45"/>
        <v>0</v>
      </c>
      <c r="T254" s="107">
        <f t="shared" si="46"/>
        <v>0</v>
      </c>
      <c r="V254" s="91"/>
      <c r="W254" s="91"/>
      <c r="X254" s="91"/>
      <c r="Y254" s="91"/>
      <c r="Z254" s="91"/>
      <c r="AA254" s="91"/>
    </row>
    <row r="255" spans="3:27" x14ac:dyDescent="0.25">
      <c r="C255" s="95"/>
      <c r="D255" s="54"/>
      <c r="E255" s="91"/>
      <c r="F255" s="91"/>
      <c r="G255" s="91"/>
      <c r="H255" s="96"/>
      <c r="I255" s="97"/>
      <c r="J255" s="91"/>
      <c r="K255" s="94"/>
      <c r="L255" s="104" t="str">
        <f t="shared" si="36"/>
        <v/>
      </c>
      <c r="M255" s="105" t="str">
        <f t="shared" si="37"/>
        <v/>
      </c>
      <c r="N255" s="93">
        <f t="shared" si="41"/>
        <v>0</v>
      </c>
      <c r="O255" s="106">
        <f t="shared" si="42"/>
        <v>0</v>
      </c>
      <c r="P255" s="93" t="str">
        <f t="shared" si="43"/>
        <v>Dins Periode Legal</v>
      </c>
      <c r="Q255" s="93" t="str">
        <f t="shared" si="44"/>
        <v xml:space="preserve"> - Dins Periode Legal</v>
      </c>
      <c r="R255" s="93" t="str">
        <f t="shared" si="38"/>
        <v xml:space="preserve"> - Import Total</v>
      </c>
      <c r="S255" s="110">
        <f t="shared" si="45"/>
        <v>0</v>
      </c>
      <c r="T255" s="107">
        <f t="shared" si="46"/>
        <v>0</v>
      </c>
      <c r="V255" s="91"/>
      <c r="W255" s="91"/>
      <c r="X255" s="91"/>
      <c r="Y255" s="91"/>
      <c r="Z255" s="91"/>
      <c r="AA255" s="91"/>
    </row>
    <row r="256" spans="3:27" x14ac:dyDescent="0.25">
      <c r="C256" s="95"/>
      <c r="D256" s="54"/>
      <c r="E256" s="91"/>
      <c r="F256" s="91"/>
      <c r="G256" s="91"/>
      <c r="H256" s="96"/>
      <c r="I256" s="97"/>
      <c r="J256" s="91"/>
      <c r="K256" s="94"/>
      <c r="L256" s="104" t="str">
        <f t="shared" si="36"/>
        <v/>
      </c>
      <c r="M256" s="105" t="str">
        <f t="shared" si="37"/>
        <v/>
      </c>
      <c r="N256" s="93">
        <f t="shared" si="41"/>
        <v>0</v>
      </c>
      <c r="O256" s="106">
        <f t="shared" si="42"/>
        <v>0</v>
      </c>
      <c r="P256" s="93" t="str">
        <f t="shared" si="43"/>
        <v>Dins Periode Legal</v>
      </c>
      <c r="Q256" s="93" t="str">
        <f t="shared" si="44"/>
        <v xml:space="preserve"> - Dins Periode Legal</v>
      </c>
      <c r="R256" s="93" t="str">
        <f t="shared" si="38"/>
        <v xml:space="preserve"> - Import Total</v>
      </c>
      <c r="S256" s="110">
        <f t="shared" si="45"/>
        <v>0</v>
      </c>
      <c r="T256" s="107">
        <f t="shared" si="46"/>
        <v>0</v>
      </c>
      <c r="V256" s="91"/>
      <c r="W256" s="91"/>
      <c r="X256" s="91"/>
      <c r="Y256" s="91"/>
      <c r="Z256" s="91"/>
      <c r="AA256" s="91"/>
    </row>
    <row r="257" spans="3:27" x14ac:dyDescent="0.25">
      <c r="C257" s="95"/>
      <c r="D257" s="54"/>
      <c r="E257" s="91"/>
      <c r="F257" s="91"/>
      <c r="G257" s="91"/>
      <c r="H257" s="96"/>
      <c r="I257" s="97"/>
      <c r="J257" s="91"/>
      <c r="K257" s="94"/>
      <c r="L257" s="104" t="str">
        <f t="shared" si="36"/>
        <v/>
      </c>
      <c r="M257" s="105" t="str">
        <f t="shared" si="37"/>
        <v/>
      </c>
      <c r="N257" s="93">
        <f t="shared" si="41"/>
        <v>0</v>
      </c>
      <c r="O257" s="106">
        <f t="shared" si="42"/>
        <v>0</v>
      </c>
      <c r="P257" s="93" t="str">
        <f t="shared" si="43"/>
        <v>Dins Periode Legal</v>
      </c>
      <c r="Q257" s="93" t="str">
        <f t="shared" si="44"/>
        <v xml:space="preserve"> - Dins Periode Legal</v>
      </c>
      <c r="R257" s="93" t="str">
        <f t="shared" si="38"/>
        <v xml:space="preserve"> - Import Total</v>
      </c>
      <c r="S257" s="110">
        <f t="shared" si="45"/>
        <v>0</v>
      </c>
      <c r="T257" s="107">
        <f t="shared" si="46"/>
        <v>0</v>
      </c>
      <c r="V257" s="91"/>
      <c r="W257" s="91"/>
      <c r="X257" s="91"/>
      <c r="Y257" s="91"/>
      <c r="Z257" s="91"/>
      <c r="AA257" s="91"/>
    </row>
    <row r="258" spans="3:27" x14ac:dyDescent="0.25">
      <c r="C258" s="95"/>
      <c r="D258" s="54"/>
      <c r="E258" s="91"/>
      <c r="F258" s="91"/>
      <c r="G258" s="91"/>
      <c r="H258" s="96"/>
      <c r="I258" s="97"/>
      <c r="J258" s="91"/>
      <c r="K258" s="94"/>
      <c r="L258" s="104" t="str">
        <f t="shared" si="36"/>
        <v/>
      </c>
      <c r="M258" s="105" t="str">
        <f t="shared" si="37"/>
        <v/>
      </c>
      <c r="N258" s="93">
        <f t="shared" si="41"/>
        <v>0</v>
      </c>
      <c r="O258" s="106">
        <f t="shared" si="42"/>
        <v>0</v>
      </c>
      <c r="P258" s="93" t="str">
        <f t="shared" si="43"/>
        <v>Dins Periode Legal</v>
      </c>
      <c r="Q258" s="93" t="str">
        <f t="shared" si="44"/>
        <v xml:space="preserve"> - Dins Periode Legal</v>
      </c>
      <c r="R258" s="93" t="str">
        <f t="shared" si="38"/>
        <v xml:space="preserve"> - Import Total</v>
      </c>
      <c r="S258" s="110">
        <f t="shared" si="45"/>
        <v>0</v>
      </c>
      <c r="T258" s="107">
        <f t="shared" si="46"/>
        <v>0</v>
      </c>
      <c r="V258" s="91"/>
      <c r="W258" s="91"/>
      <c r="X258" s="91"/>
      <c r="Y258" s="91"/>
      <c r="Z258" s="91"/>
      <c r="AA258" s="91"/>
    </row>
    <row r="259" spans="3:27" x14ac:dyDescent="0.25">
      <c r="C259" s="95"/>
      <c r="D259" s="54"/>
      <c r="E259" s="91"/>
      <c r="F259" s="91"/>
      <c r="G259" s="91"/>
      <c r="H259" s="96"/>
      <c r="I259" s="97"/>
      <c r="J259" s="91"/>
      <c r="K259" s="94"/>
      <c r="L259" s="104" t="str">
        <f t="shared" si="36"/>
        <v/>
      </c>
      <c r="M259" s="105" t="str">
        <f t="shared" si="37"/>
        <v/>
      </c>
      <c r="N259" s="93">
        <f t="shared" si="41"/>
        <v>0</v>
      </c>
      <c r="O259" s="106">
        <f t="shared" si="42"/>
        <v>0</v>
      </c>
      <c r="P259" s="93" t="str">
        <f t="shared" si="43"/>
        <v>Dins Periode Legal</v>
      </c>
      <c r="Q259" s="93" t="str">
        <f t="shared" si="44"/>
        <v xml:space="preserve"> - Dins Periode Legal</v>
      </c>
      <c r="R259" s="93" t="str">
        <f t="shared" si="38"/>
        <v xml:space="preserve"> - Import Total</v>
      </c>
      <c r="S259" s="110">
        <f t="shared" si="45"/>
        <v>0</v>
      </c>
      <c r="T259" s="107">
        <f t="shared" si="46"/>
        <v>0</v>
      </c>
      <c r="V259" s="91"/>
      <c r="W259" s="91"/>
      <c r="X259" s="91"/>
      <c r="Y259" s="91"/>
      <c r="Z259" s="91"/>
      <c r="AA259" s="91"/>
    </row>
    <row r="260" spans="3:27" x14ac:dyDescent="0.25">
      <c r="C260" s="95"/>
      <c r="D260" s="54"/>
      <c r="E260" s="91"/>
      <c r="F260" s="91"/>
      <c r="G260" s="91"/>
      <c r="H260" s="96"/>
      <c r="I260" s="97"/>
      <c r="J260" s="91"/>
      <c r="K260" s="94"/>
      <c r="L260" s="104" t="str">
        <f t="shared" si="36"/>
        <v/>
      </c>
      <c r="M260" s="105" t="str">
        <f t="shared" si="37"/>
        <v/>
      </c>
      <c r="N260" s="93">
        <f t="shared" si="41"/>
        <v>0</v>
      </c>
      <c r="O260" s="106">
        <f t="shared" si="42"/>
        <v>0</v>
      </c>
      <c r="P260" s="93" t="str">
        <f t="shared" si="43"/>
        <v>Dins Periode Legal</v>
      </c>
      <c r="Q260" s="93" t="str">
        <f t="shared" si="44"/>
        <v xml:space="preserve"> - Dins Periode Legal</v>
      </c>
      <c r="R260" s="93" t="str">
        <f t="shared" si="38"/>
        <v xml:space="preserve"> - Import Total</v>
      </c>
      <c r="S260" s="110">
        <f t="shared" si="45"/>
        <v>0</v>
      </c>
      <c r="T260" s="107">
        <f t="shared" si="46"/>
        <v>0</v>
      </c>
      <c r="V260" s="91"/>
      <c r="W260" s="91"/>
      <c r="X260" s="91"/>
      <c r="Y260" s="91"/>
      <c r="Z260" s="91"/>
      <c r="AA260" s="91"/>
    </row>
    <row r="261" spans="3:27" x14ac:dyDescent="0.25">
      <c r="C261" s="95"/>
      <c r="D261" s="54"/>
      <c r="E261" s="91"/>
      <c r="F261" s="91"/>
      <c r="G261" s="91"/>
      <c r="H261" s="96"/>
      <c r="I261" s="97"/>
      <c r="J261" s="91"/>
      <c r="K261" s="94"/>
      <c r="L261" s="104" t="str">
        <f t="shared" si="36"/>
        <v/>
      </c>
      <c r="M261" s="105" t="str">
        <f t="shared" si="37"/>
        <v/>
      </c>
      <c r="N261" s="93">
        <f t="shared" si="41"/>
        <v>0</v>
      </c>
      <c r="O261" s="106">
        <f t="shared" si="42"/>
        <v>0</v>
      </c>
      <c r="P261" s="93" t="str">
        <f t="shared" si="43"/>
        <v>Dins Periode Legal</v>
      </c>
      <c r="Q261" s="93" t="str">
        <f t="shared" si="44"/>
        <v xml:space="preserve"> - Dins Periode Legal</v>
      </c>
      <c r="R261" s="93" t="str">
        <f t="shared" si="38"/>
        <v xml:space="preserve"> - Import Total</v>
      </c>
      <c r="S261" s="110">
        <f t="shared" si="45"/>
        <v>0</v>
      </c>
      <c r="T261" s="107">
        <f t="shared" si="46"/>
        <v>0</v>
      </c>
      <c r="V261" s="91"/>
      <c r="W261" s="91"/>
      <c r="X261" s="91"/>
      <c r="Y261" s="91"/>
      <c r="Z261" s="91"/>
      <c r="AA261" s="91"/>
    </row>
    <row r="262" spans="3:27" x14ac:dyDescent="0.25">
      <c r="C262" s="95"/>
      <c r="D262" s="54"/>
      <c r="E262" s="91"/>
      <c r="F262" s="91"/>
      <c r="G262" s="91"/>
      <c r="H262" s="96"/>
      <c r="I262" s="97"/>
      <c r="J262" s="91"/>
      <c r="K262" s="94"/>
      <c r="L262" s="104" t="str">
        <f t="shared" si="36"/>
        <v/>
      </c>
      <c r="M262" s="105" t="str">
        <f t="shared" si="37"/>
        <v/>
      </c>
      <c r="N262" s="93">
        <f t="shared" si="41"/>
        <v>0</v>
      </c>
      <c r="O262" s="106">
        <f t="shared" si="42"/>
        <v>0</v>
      </c>
      <c r="P262" s="93" t="str">
        <f t="shared" si="43"/>
        <v>Dins Periode Legal</v>
      </c>
      <c r="Q262" s="93" t="str">
        <f t="shared" si="44"/>
        <v xml:space="preserve"> - Dins Periode Legal</v>
      </c>
      <c r="R262" s="93" t="str">
        <f t="shared" si="38"/>
        <v xml:space="preserve"> - Import Total</v>
      </c>
      <c r="S262" s="110">
        <f t="shared" si="45"/>
        <v>0</v>
      </c>
      <c r="T262" s="107">
        <f t="shared" si="46"/>
        <v>0</v>
      </c>
      <c r="V262" s="91"/>
      <c r="W262" s="91"/>
      <c r="X262" s="91"/>
      <c r="Y262" s="91"/>
      <c r="Z262" s="91"/>
      <c r="AA262" s="91"/>
    </row>
    <row r="263" spans="3:27" x14ac:dyDescent="0.25">
      <c r="C263" s="95"/>
      <c r="D263" s="54"/>
      <c r="E263" s="91"/>
      <c r="F263" s="91"/>
      <c r="G263" s="91"/>
      <c r="H263" s="96"/>
      <c r="I263" s="97"/>
      <c r="J263" s="91"/>
      <c r="K263" s="94"/>
      <c r="L263" s="104" t="str">
        <f t="shared" si="36"/>
        <v/>
      </c>
      <c r="M263" s="105" t="str">
        <f t="shared" si="37"/>
        <v/>
      </c>
      <c r="N263" s="93">
        <f t="shared" si="41"/>
        <v>0</v>
      </c>
      <c r="O263" s="106">
        <f t="shared" si="42"/>
        <v>0</v>
      </c>
      <c r="P263" s="93" t="str">
        <f t="shared" si="43"/>
        <v>Dins Periode Legal</v>
      </c>
      <c r="Q263" s="93" t="str">
        <f t="shared" si="44"/>
        <v xml:space="preserve"> - Dins Periode Legal</v>
      </c>
      <c r="R263" s="93" t="str">
        <f t="shared" si="38"/>
        <v xml:space="preserve"> - Import Total</v>
      </c>
      <c r="S263" s="110">
        <f t="shared" si="45"/>
        <v>0</v>
      </c>
      <c r="T263" s="107">
        <f t="shared" si="46"/>
        <v>0</v>
      </c>
      <c r="V263" s="91"/>
      <c r="W263" s="91"/>
      <c r="X263" s="91"/>
      <c r="Y263" s="91"/>
      <c r="Z263" s="91"/>
      <c r="AA263" s="91"/>
    </row>
    <row r="264" spans="3:27" x14ac:dyDescent="0.25">
      <c r="C264" s="95"/>
      <c r="D264" s="54"/>
      <c r="E264" s="91"/>
      <c r="F264" s="91"/>
      <c r="G264" s="91"/>
      <c r="H264" s="96"/>
      <c r="I264" s="97"/>
      <c r="J264" s="91"/>
      <c r="K264" s="94"/>
      <c r="L264" s="104" t="str">
        <f t="shared" si="36"/>
        <v/>
      </c>
      <c r="M264" s="105" t="str">
        <f t="shared" si="37"/>
        <v/>
      </c>
      <c r="N264" s="93">
        <f t="shared" si="41"/>
        <v>0</v>
      </c>
      <c r="O264" s="106">
        <f t="shared" si="42"/>
        <v>0</v>
      </c>
      <c r="P264" s="93" t="str">
        <f t="shared" si="43"/>
        <v>Dins Periode Legal</v>
      </c>
      <c r="Q264" s="93" t="str">
        <f t="shared" si="44"/>
        <v xml:space="preserve"> - Dins Periode Legal</v>
      </c>
      <c r="R264" s="93" t="str">
        <f t="shared" si="38"/>
        <v xml:space="preserve"> - Import Total</v>
      </c>
      <c r="S264" s="110">
        <f t="shared" si="45"/>
        <v>0</v>
      </c>
      <c r="T264" s="107">
        <f t="shared" si="46"/>
        <v>0</v>
      </c>
      <c r="V264" s="91"/>
      <c r="W264" s="91"/>
      <c r="X264" s="91"/>
      <c r="Y264" s="91"/>
      <c r="Z264" s="91"/>
      <c r="AA264" s="91"/>
    </row>
    <row r="265" spans="3:27" x14ac:dyDescent="0.25">
      <c r="C265" s="95"/>
      <c r="D265" s="54"/>
      <c r="E265" s="91"/>
      <c r="F265" s="91"/>
      <c r="G265" s="91"/>
      <c r="H265" s="96"/>
      <c r="I265" s="97"/>
      <c r="J265" s="91"/>
      <c r="K265" s="94"/>
      <c r="L265" s="104" t="str">
        <f t="shared" si="36"/>
        <v/>
      </c>
      <c r="M265" s="105" t="str">
        <f t="shared" si="37"/>
        <v/>
      </c>
      <c r="N265" s="93">
        <f t="shared" si="41"/>
        <v>0</v>
      </c>
      <c r="O265" s="106">
        <f t="shared" si="42"/>
        <v>0</v>
      </c>
      <c r="P265" s="93" t="str">
        <f t="shared" si="43"/>
        <v>Dins Periode Legal</v>
      </c>
      <c r="Q265" s="93" t="str">
        <f t="shared" si="44"/>
        <v xml:space="preserve"> - Dins Periode Legal</v>
      </c>
      <c r="R265" s="93" t="str">
        <f t="shared" si="38"/>
        <v xml:space="preserve"> - Import Total</v>
      </c>
      <c r="S265" s="110">
        <f t="shared" si="45"/>
        <v>0</v>
      </c>
      <c r="T265" s="107">
        <f t="shared" si="46"/>
        <v>0</v>
      </c>
      <c r="V265" s="91"/>
      <c r="W265" s="91"/>
      <c r="X265" s="91"/>
      <c r="Y265" s="91"/>
      <c r="Z265" s="91"/>
      <c r="AA265" s="91"/>
    </row>
    <row r="266" spans="3:27" x14ac:dyDescent="0.25">
      <c r="C266" s="95"/>
      <c r="D266" s="54"/>
      <c r="E266" s="91"/>
      <c r="F266" s="91"/>
      <c r="G266" s="91"/>
      <c r="H266" s="96"/>
      <c r="I266" s="97"/>
      <c r="J266" s="91"/>
      <c r="K266" s="94"/>
      <c r="L266" s="104" t="str">
        <f t="shared" si="36"/>
        <v/>
      </c>
      <c r="M266" s="105" t="str">
        <f t="shared" si="37"/>
        <v/>
      </c>
      <c r="N266" s="93">
        <f t="shared" si="41"/>
        <v>0</v>
      </c>
      <c r="O266" s="106">
        <f t="shared" si="42"/>
        <v>0</v>
      </c>
      <c r="P266" s="93" t="str">
        <f t="shared" si="43"/>
        <v>Dins Periode Legal</v>
      </c>
      <c r="Q266" s="93" t="str">
        <f t="shared" si="44"/>
        <v xml:space="preserve"> - Dins Periode Legal</v>
      </c>
      <c r="R266" s="93" t="str">
        <f t="shared" si="38"/>
        <v xml:space="preserve"> - Import Total</v>
      </c>
      <c r="S266" s="110">
        <f t="shared" si="45"/>
        <v>0</v>
      </c>
      <c r="T266" s="107">
        <f t="shared" si="46"/>
        <v>0</v>
      </c>
      <c r="V266" s="91"/>
      <c r="W266" s="91"/>
      <c r="X266" s="91"/>
      <c r="Y266" s="91"/>
      <c r="Z266" s="91"/>
      <c r="AA266" s="91"/>
    </row>
    <row r="267" spans="3:27" x14ac:dyDescent="0.25">
      <c r="C267" s="95"/>
      <c r="D267" s="54"/>
      <c r="E267" s="91"/>
      <c r="F267" s="91"/>
      <c r="G267" s="91"/>
      <c r="H267" s="96"/>
      <c r="I267" s="97"/>
      <c r="J267" s="91"/>
      <c r="K267" s="94"/>
      <c r="L267" s="104" t="str">
        <f t="shared" si="36"/>
        <v/>
      </c>
      <c r="M267" s="105" t="str">
        <f t="shared" si="37"/>
        <v/>
      </c>
      <c r="N267" s="93">
        <f t="shared" si="41"/>
        <v>0</v>
      </c>
      <c r="O267" s="106">
        <f t="shared" si="42"/>
        <v>0</v>
      </c>
      <c r="P267" s="93" t="str">
        <f t="shared" si="43"/>
        <v>Dins Periode Legal</v>
      </c>
      <c r="Q267" s="93" t="str">
        <f t="shared" si="44"/>
        <v xml:space="preserve"> - Dins Periode Legal</v>
      </c>
      <c r="R267" s="93" t="str">
        <f t="shared" si="38"/>
        <v xml:space="preserve"> - Import Total</v>
      </c>
      <c r="S267" s="110">
        <f t="shared" si="45"/>
        <v>0</v>
      </c>
      <c r="T267" s="107">
        <f t="shared" si="46"/>
        <v>0</v>
      </c>
      <c r="V267" s="91"/>
      <c r="W267" s="91"/>
      <c r="X267" s="91"/>
      <c r="Y267" s="91"/>
      <c r="Z267" s="91"/>
      <c r="AA267" s="91"/>
    </row>
    <row r="268" spans="3:27" x14ac:dyDescent="0.25">
      <c r="C268" s="95"/>
      <c r="D268" s="54"/>
      <c r="E268" s="91"/>
      <c r="F268" s="91"/>
      <c r="G268" s="91"/>
      <c r="H268" s="96"/>
      <c r="I268" s="97"/>
      <c r="J268" s="91"/>
      <c r="K268" s="94"/>
      <c r="L268" s="104" t="str">
        <f t="shared" si="36"/>
        <v/>
      </c>
      <c r="M268" s="105" t="str">
        <f t="shared" si="37"/>
        <v/>
      </c>
      <c r="N268" s="93">
        <f t="shared" si="41"/>
        <v>0</v>
      </c>
      <c r="O268" s="106">
        <f t="shared" si="42"/>
        <v>0</v>
      </c>
      <c r="P268" s="93" t="str">
        <f t="shared" si="43"/>
        <v>Dins Periode Legal</v>
      </c>
      <c r="Q268" s="93" t="str">
        <f t="shared" si="44"/>
        <v xml:space="preserve"> - Dins Periode Legal</v>
      </c>
      <c r="R268" s="93" t="str">
        <f t="shared" si="38"/>
        <v xml:space="preserve"> - Import Total</v>
      </c>
      <c r="S268" s="110">
        <f t="shared" si="45"/>
        <v>0</v>
      </c>
      <c r="T268" s="107">
        <f t="shared" si="46"/>
        <v>0</v>
      </c>
      <c r="V268" s="91"/>
      <c r="W268" s="91"/>
      <c r="X268" s="91"/>
      <c r="Y268" s="91"/>
      <c r="Z268" s="91"/>
      <c r="AA268" s="91"/>
    </row>
    <row r="269" spans="3:27" x14ac:dyDescent="0.25">
      <c r="C269" s="95"/>
      <c r="D269" s="54"/>
      <c r="E269" s="91"/>
      <c r="F269" s="91"/>
      <c r="G269" s="91"/>
      <c r="H269" s="96"/>
      <c r="I269" s="97"/>
      <c r="J269" s="91"/>
      <c r="K269" s="94"/>
      <c r="L269" s="104" t="str">
        <f t="shared" si="36"/>
        <v/>
      </c>
      <c r="M269" s="105" t="str">
        <f t="shared" si="37"/>
        <v/>
      </c>
      <c r="N269" s="93">
        <f t="shared" si="41"/>
        <v>0</v>
      </c>
      <c r="O269" s="106">
        <f t="shared" si="42"/>
        <v>0</v>
      </c>
      <c r="P269" s="93" t="str">
        <f t="shared" si="43"/>
        <v>Dins Periode Legal</v>
      </c>
      <c r="Q269" s="93" t="str">
        <f t="shared" si="44"/>
        <v xml:space="preserve"> - Dins Periode Legal</v>
      </c>
      <c r="R269" s="93" t="str">
        <f t="shared" si="38"/>
        <v xml:space="preserve"> - Import Total</v>
      </c>
      <c r="S269" s="110">
        <f t="shared" si="45"/>
        <v>0</v>
      </c>
      <c r="T269" s="107">
        <f t="shared" si="46"/>
        <v>0</v>
      </c>
      <c r="V269" s="91"/>
      <c r="W269" s="91"/>
      <c r="X269" s="91"/>
      <c r="Y269" s="91"/>
      <c r="Z269" s="91"/>
      <c r="AA269" s="91"/>
    </row>
    <row r="270" spans="3:27" x14ac:dyDescent="0.25">
      <c r="C270" s="95"/>
      <c r="D270" s="54"/>
      <c r="E270" s="91"/>
      <c r="F270" s="91"/>
      <c r="G270" s="91"/>
      <c r="H270" s="96"/>
      <c r="I270" s="97"/>
      <c r="J270" s="91"/>
      <c r="K270" s="94"/>
      <c r="L270" s="104" t="str">
        <f t="shared" si="36"/>
        <v/>
      </c>
      <c r="M270" s="105" t="str">
        <f t="shared" si="37"/>
        <v/>
      </c>
      <c r="N270" s="93">
        <f t="shared" si="41"/>
        <v>0</v>
      </c>
      <c r="O270" s="106">
        <f t="shared" si="42"/>
        <v>0</v>
      </c>
      <c r="P270" s="93" t="str">
        <f t="shared" si="43"/>
        <v>Dins Periode Legal</v>
      </c>
      <c r="Q270" s="93" t="str">
        <f t="shared" si="44"/>
        <v xml:space="preserve"> - Dins Periode Legal</v>
      </c>
      <c r="R270" s="93" t="str">
        <f t="shared" si="38"/>
        <v xml:space="preserve"> - Import Total</v>
      </c>
      <c r="S270" s="110">
        <f t="shared" si="45"/>
        <v>0</v>
      </c>
      <c r="T270" s="107">
        <f t="shared" si="46"/>
        <v>0</v>
      </c>
      <c r="V270" s="91"/>
      <c r="W270" s="91"/>
      <c r="X270" s="91"/>
      <c r="Y270" s="91"/>
      <c r="Z270" s="91"/>
      <c r="AA270" s="91"/>
    </row>
    <row r="271" spans="3:27" x14ac:dyDescent="0.25">
      <c r="C271" s="95"/>
      <c r="D271" s="54"/>
      <c r="E271" s="91"/>
      <c r="F271" s="91"/>
      <c r="G271" s="91"/>
      <c r="H271" s="96"/>
      <c r="I271" s="97"/>
      <c r="J271" s="91"/>
      <c r="K271" s="94"/>
      <c r="L271" s="104" t="str">
        <f t="shared" si="36"/>
        <v/>
      </c>
      <c r="M271" s="105" t="str">
        <f t="shared" si="37"/>
        <v/>
      </c>
      <c r="N271" s="93">
        <f t="shared" si="41"/>
        <v>0</v>
      </c>
      <c r="O271" s="106">
        <f t="shared" si="42"/>
        <v>0</v>
      </c>
      <c r="P271" s="93" t="str">
        <f t="shared" si="43"/>
        <v>Dins Periode Legal</v>
      </c>
      <c r="Q271" s="93" t="str">
        <f t="shared" si="44"/>
        <v xml:space="preserve"> - Dins Periode Legal</v>
      </c>
      <c r="R271" s="93" t="str">
        <f t="shared" si="38"/>
        <v xml:space="preserve"> - Import Total</v>
      </c>
      <c r="S271" s="110">
        <f t="shared" si="45"/>
        <v>0</v>
      </c>
      <c r="T271" s="107">
        <f t="shared" si="46"/>
        <v>0</v>
      </c>
      <c r="V271" s="91"/>
      <c r="W271" s="91"/>
      <c r="X271" s="91"/>
      <c r="Y271" s="91"/>
      <c r="Z271" s="91"/>
      <c r="AA271" s="91"/>
    </row>
    <row r="272" spans="3:27" x14ac:dyDescent="0.25">
      <c r="C272" s="95"/>
      <c r="D272" s="54"/>
      <c r="E272" s="91"/>
      <c r="F272" s="91"/>
      <c r="G272" s="91"/>
      <c r="H272" s="96"/>
      <c r="I272" s="97"/>
      <c r="J272" s="91"/>
      <c r="K272" s="94"/>
      <c r="L272" s="104" t="str">
        <f t="shared" si="36"/>
        <v/>
      </c>
      <c r="M272" s="105" t="str">
        <f t="shared" si="37"/>
        <v/>
      </c>
      <c r="N272" s="93">
        <f t="shared" si="41"/>
        <v>0</v>
      </c>
      <c r="O272" s="106">
        <f t="shared" si="42"/>
        <v>0</v>
      </c>
      <c r="P272" s="93" t="str">
        <f t="shared" si="43"/>
        <v>Dins Periode Legal</v>
      </c>
      <c r="Q272" s="93" t="str">
        <f t="shared" si="44"/>
        <v xml:space="preserve"> - Dins Periode Legal</v>
      </c>
      <c r="R272" s="93" t="str">
        <f t="shared" si="38"/>
        <v xml:space="preserve"> - Import Total</v>
      </c>
      <c r="S272" s="110">
        <f t="shared" si="45"/>
        <v>0</v>
      </c>
      <c r="T272" s="107">
        <f t="shared" si="46"/>
        <v>0</v>
      </c>
      <c r="V272" s="91"/>
      <c r="W272" s="91"/>
      <c r="X272" s="91"/>
      <c r="Y272" s="91"/>
      <c r="Z272" s="91"/>
      <c r="AA272" s="91"/>
    </row>
    <row r="273" spans="3:27" x14ac:dyDescent="0.25">
      <c r="C273" s="95"/>
      <c r="D273" s="54"/>
      <c r="E273" s="91"/>
      <c r="F273" s="91"/>
      <c r="G273" s="91"/>
      <c r="H273" s="96"/>
      <c r="I273" s="97"/>
      <c r="J273" s="91"/>
      <c r="K273" s="94"/>
      <c r="L273" s="104" t="str">
        <f t="shared" si="36"/>
        <v/>
      </c>
      <c r="M273" s="105" t="str">
        <f t="shared" si="37"/>
        <v/>
      </c>
      <c r="N273" s="93">
        <f t="shared" si="41"/>
        <v>0</v>
      </c>
      <c r="O273" s="106">
        <f t="shared" si="42"/>
        <v>0</v>
      </c>
      <c r="P273" s="93" t="str">
        <f t="shared" si="43"/>
        <v>Dins Periode Legal</v>
      </c>
      <c r="Q273" s="93" t="str">
        <f t="shared" si="44"/>
        <v xml:space="preserve"> - Dins Periode Legal</v>
      </c>
      <c r="R273" s="93" t="str">
        <f t="shared" si="38"/>
        <v xml:space="preserve"> - Import Total</v>
      </c>
      <c r="S273" s="110">
        <f t="shared" si="45"/>
        <v>0</v>
      </c>
      <c r="T273" s="107">
        <f t="shared" si="46"/>
        <v>0</v>
      </c>
      <c r="V273" s="91"/>
      <c r="W273" s="91"/>
      <c r="X273" s="91"/>
      <c r="Y273" s="91"/>
      <c r="Z273" s="91"/>
      <c r="AA273" s="91"/>
    </row>
    <row r="274" spans="3:27" x14ac:dyDescent="0.25">
      <c r="C274" s="95"/>
      <c r="D274" s="54"/>
      <c r="E274" s="91"/>
      <c r="F274" s="91"/>
      <c r="G274" s="91"/>
      <c r="H274" s="96"/>
      <c r="I274" s="97"/>
      <c r="J274" s="91"/>
      <c r="K274" s="94"/>
      <c r="L274" s="104" t="str">
        <f t="shared" si="36"/>
        <v/>
      </c>
      <c r="M274" s="105" t="str">
        <f t="shared" si="37"/>
        <v/>
      </c>
      <c r="N274" s="93">
        <f t="shared" si="41"/>
        <v>0</v>
      </c>
      <c r="O274" s="106">
        <f t="shared" si="42"/>
        <v>0</v>
      </c>
      <c r="P274" s="93" t="str">
        <f t="shared" si="43"/>
        <v>Dins Periode Legal</v>
      </c>
      <c r="Q274" s="93" t="str">
        <f t="shared" si="44"/>
        <v xml:space="preserve"> - Dins Periode Legal</v>
      </c>
      <c r="R274" s="93" t="str">
        <f t="shared" si="38"/>
        <v xml:space="preserve"> - Import Total</v>
      </c>
      <c r="S274" s="110">
        <f t="shared" si="45"/>
        <v>0</v>
      </c>
      <c r="T274" s="107">
        <f t="shared" si="46"/>
        <v>0</v>
      </c>
      <c r="V274" s="91"/>
      <c r="W274" s="91"/>
      <c r="X274" s="91"/>
      <c r="Y274" s="91"/>
      <c r="Z274" s="91"/>
      <c r="AA274" s="91"/>
    </row>
    <row r="275" spans="3:27" x14ac:dyDescent="0.25">
      <c r="C275" s="95"/>
      <c r="D275" s="54"/>
      <c r="E275" s="91"/>
      <c r="F275" s="91"/>
      <c r="G275" s="91"/>
      <c r="H275" s="96"/>
      <c r="I275" s="97"/>
      <c r="J275" s="91"/>
      <c r="K275" s="94"/>
      <c r="L275" s="104" t="str">
        <f t="shared" si="36"/>
        <v/>
      </c>
      <c r="M275" s="105" t="str">
        <f t="shared" si="37"/>
        <v/>
      </c>
      <c r="N275" s="93">
        <f t="shared" si="41"/>
        <v>0</v>
      </c>
      <c r="O275" s="106">
        <f t="shared" si="42"/>
        <v>0</v>
      </c>
      <c r="P275" s="93" t="str">
        <f t="shared" si="43"/>
        <v>Dins Periode Legal</v>
      </c>
      <c r="Q275" s="93" t="str">
        <f t="shared" si="44"/>
        <v xml:space="preserve"> - Dins Periode Legal</v>
      </c>
      <c r="R275" s="93" t="str">
        <f t="shared" si="38"/>
        <v xml:space="preserve"> - Import Total</v>
      </c>
      <c r="S275" s="110">
        <f t="shared" si="45"/>
        <v>0</v>
      </c>
      <c r="T275" s="107">
        <f t="shared" si="46"/>
        <v>0</v>
      </c>
      <c r="V275" s="91"/>
      <c r="W275" s="91"/>
      <c r="X275" s="91"/>
      <c r="Y275" s="91"/>
      <c r="Z275" s="91"/>
      <c r="AA275" s="91"/>
    </row>
    <row r="276" spans="3:27" x14ac:dyDescent="0.25">
      <c r="C276" s="95"/>
      <c r="D276" s="54"/>
      <c r="E276" s="91"/>
      <c r="F276" s="91"/>
      <c r="G276" s="91"/>
      <c r="H276" s="96"/>
      <c r="I276" s="97"/>
      <c r="J276" s="91"/>
      <c r="K276" s="94"/>
      <c r="L276" s="104" t="str">
        <f t="shared" si="36"/>
        <v/>
      </c>
      <c r="M276" s="105" t="str">
        <f t="shared" si="37"/>
        <v/>
      </c>
      <c r="N276" s="93">
        <f t="shared" si="41"/>
        <v>0</v>
      </c>
      <c r="O276" s="106">
        <f t="shared" si="42"/>
        <v>0</v>
      </c>
      <c r="P276" s="93" t="str">
        <f t="shared" si="43"/>
        <v>Dins Periode Legal</v>
      </c>
      <c r="Q276" s="93" t="str">
        <f t="shared" si="44"/>
        <v xml:space="preserve"> - Dins Periode Legal</v>
      </c>
      <c r="R276" s="93" t="str">
        <f t="shared" si="38"/>
        <v xml:space="preserve"> - Import Total</v>
      </c>
      <c r="S276" s="110">
        <f t="shared" si="45"/>
        <v>0</v>
      </c>
      <c r="T276" s="107">
        <f t="shared" si="46"/>
        <v>0</v>
      </c>
      <c r="V276" s="91"/>
      <c r="W276" s="91"/>
      <c r="X276" s="91"/>
      <c r="Y276" s="91"/>
      <c r="Z276" s="91"/>
      <c r="AA276" s="91"/>
    </row>
    <row r="277" spans="3:27" x14ac:dyDescent="0.25">
      <c r="C277" s="95"/>
      <c r="D277" s="54"/>
      <c r="E277" s="91"/>
      <c r="F277" s="91"/>
      <c r="G277" s="91"/>
      <c r="H277" s="96"/>
      <c r="I277" s="97"/>
      <c r="J277" s="91"/>
      <c r="K277" s="94"/>
      <c r="L277" s="104" t="str">
        <f t="shared" si="36"/>
        <v/>
      </c>
      <c r="M277" s="105" t="str">
        <f t="shared" si="37"/>
        <v/>
      </c>
      <c r="N277" s="93">
        <f t="shared" si="41"/>
        <v>0</v>
      </c>
      <c r="O277" s="106">
        <f t="shared" si="42"/>
        <v>0</v>
      </c>
      <c r="P277" s="93" t="str">
        <f t="shared" si="43"/>
        <v>Dins Periode Legal</v>
      </c>
      <c r="Q277" s="93" t="str">
        <f t="shared" si="44"/>
        <v xml:space="preserve"> - Dins Periode Legal</v>
      </c>
      <c r="R277" s="93" t="str">
        <f t="shared" si="38"/>
        <v xml:space="preserve"> - Import Total</v>
      </c>
      <c r="S277" s="110">
        <f t="shared" si="45"/>
        <v>0</v>
      </c>
      <c r="T277" s="107">
        <f t="shared" si="46"/>
        <v>0</v>
      </c>
      <c r="V277" s="91"/>
      <c r="W277" s="91"/>
      <c r="X277" s="91"/>
      <c r="Y277" s="91"/>
      <c r="Z277" s="91"/>
      <c r="AA277" s="91"/>
    </row>
    <row r="278" spans="3:27" x14ac:dyDescent="0.25">
      <c r="C278" s="95"/>
      <c r="D278" s="54"/>
      <c r="E278" s="91"/>
      <c r="F278" s="91"/>
      <c r="G278" s="91"/>
      <c r="H278" s="96"/>
      <c r="I278" s="97"/>
      <c r="J278" s="91"/>
      <c r="K278" s="94"/>
      <c r="L278" s="104" t="str">
        <f t="shared" si="36"/>
        <v/>
      </c>
      <c r="M278" s="105" t="str">
        <f t="shared" si="37"/>
        <v/>
      </c>
      <c r="N278" s="93">
        <f t="shared" si="41"/>
        <v>0</v>
      </c>
      <c r="O278" s="106">
        <f t="shared" si="42"/>
        <v>0</v>
      </c>
      <c r="P278" s="93" t="str">
        <f t="shared" si="43"/>
        <v>Dins Periode Legal</v>
      </c>
      <c r="Q278" s="93" t="str">
        <f t="shared" si="44"/>
        <v xml:space="preserve"> - Dins Periode Legal</v>
      </c>
      <c r="R278" s="93" t="str">
        <f t="shared" si="38"/>
        <v xml:space="preserve"> - Import Total</v>
      </c>
      <c r="S278" s="110">
        <f t="shared" si="45"/>
        <v>0</v>
      </c>
      <c r="T278" s="107">
        <f t="shared" si="46"/>
        <v>0</v>
      </c>
      <c r="V278" s="91"/>
      <c r="W278" s="91"/>
      <c r="X278" s="91"/>
      <c r="Y278" s="91"/>
      <c r="Z278" s="91"/>
      <c r="AA278" s="91"/>
    </row>
    <row r="279" spans="3:27" x14ac:dyDescent="0.25">
      <c r="C279" s="95"/>
      <c r="D279" s="54"/>
      <c r="E279" s="91"/>
      <c r="F279" s="91"/>
      <c r="G279" s="91"/>
      <c r="H279" s="96"/>
      <c r="I279" s="97"/>
      <c r="J279" s="91"/>
      <c r="K279" s="94"/>
      <c r="L279" s="104" t="str">
        <f t="shared" si="36"/>
        <v/>
      </c>
      <c r="M279" s="105" t="str">
        <f t="shared" si="37"/>
        <v/>
      </c>
      <c r="N279" s="93">
        <f t="shared" si="41"/>
        <v>0</v>
      </c>
      <c r="O279" s="106">
        <f t="shared" si="42"/>
        <v>0</v>
      </c>
      <c r="P279" s="93" t="str">
        <f t="shared" si="43"/>
        <v>Dins Periode Legal</v>
      </c>
      <c r="Q279" s="93" t="str">
        <f t="shared" si="44"/>
        <v xml:space="preserve"> - Dins Periode Legal</v>
      </c>
      <c r="R279" s="93" t="str">
        <f t="shared" si="38"/>
        <v xml:space="preserve"> - Import Total</v>
      </c>
      <c r="S279" s="110">
        <f t="shared" si="45"/>
        <v>0</v>
      </c>
      <c r="T279" s="107">
        <f t="shared" si="46"/>
        <v>0</v>
      </c>
      <c r="V279" s="91"/>
      <c r="W279" s="91"/>
      <c r="X279" s="91"/>
      <c r="Y279" s="91"/>
      <c r="Z279" s="91"/>
      <c r="AA279" s="91"/>
    </row>
    <row r="280" spans="3:27" x14ac:dyDescent="0.25">
      <c r="C280" s="95"/>
      <c r="D280" s="54"/>
      <c r="E280" s="91"/>
      <c r="F280" s="91"/>
      <c r="G280" s="91"/>
      <c r="H280" s="96"/>
      <c r="I280" s="97"/>
      <c r="J280" s="91"/>
      <c r="K280" s="94"/>
      <c r="L280" s="104" t="str">
        <f t="shared" si="36"/>
        <v/>
      </c>
      <c r="M280" s="105" t="str">
        <f t="shared" si="37"/>
        <v/>
      </c>
      <c r="N280" s="93">
        <f t="shared" si="41"/>
        <v>0</v>
      </c>
      <c r="O280" s="106">
        <f t="shared" si="42"/>
        <v>0</v>
      </c>
      <c r="P280" s="93" t="str">
        <f t="shared" si="43"/>
        <v>Dins Periode Legal</v>
      </c>
      <c r="Q280" s="93" t="str">
        <f t="shared" si="44"/>
        <v xml:space="preserve"> - Dins Periode Legal</v>
      </c>
      <c r="R280" s="93" t="str">
        <f t="shared" si="38"/>
        <v xml:space="preserve"> - Import Total</v>
      </c>
      <c r="S280" s="110">
        <f t="shared" si="45"/>
        <v>0</v>
      </c>
      <c r="T280" s="107">
        <f t="shared" si="46"/>
        <v>0</v>
      </c>
      <c r="V280" s="91"/>
      <c r="W280" s="91"/>
      <c r="X280" s="91"/>
      <c r="Y280" s="91"/>
      <c r="Z280" s="91"/>
      <c r="AA280" s="91"/>
    </row>
    <row r="281" spans="3:27" x14ac:dyDescent="0.25">
      <c r="C281" s="95"/>
      <c r="D281" s="54"/>
      <c r="E281" s="8"/>
      <c r="F281" s="8"/>
      <c r="G281" s="8"/>
      <c r="H281" s="48"/>
      <c r="I281" s="49"/>
      <c r="J281" s="8"/>
      <c r="K281" s="9"/>
      <c r="L281" s="104" t="str">
        <f t="shared" si="36"/>
        <v/>
      </c>
      <c r="M281" s="105" t="str">
        <f t="shared" si="37"/>
        <v/>
      </c>
      <c r="N281" s="93">
        <f t="shared" si="41"/>
        <v>0</v>
      </c>
      <c r="O281" s="106">
        <f t="shared" ref="O281:O296" si="47">K281*N281</f>
        <v>0</v>
      </c>
      <c r="P281" s="93" t="str">
        <f t="shared" ref="P281:P296" si="48">IF(N281&lt;=30,"Dins Periode Legal","Fora Periode Legal")</f>
        <v>Dins Periode Legal</v>
      </c>
      <c r="Q281" s="93" t="str">
        <f t="shared" si="44"/>
        <v xml:space="preserve"> - Dins Periode Legal</v>
      </c>
      <c r="R281" s="93" t="str">
        <f t="shared" si="38"/>
        <v xml:space="preserve"> - Import Total</v>
      </c>
      <c r="S281" s="110">
        <f t="shared" ref="S281:S296" si="49">IF(M281="",0,K281/(VLOOKUP(R281,$X$9:$Y$27,2,FALSE))*N281)</f>
        <v>0</v>
      </c>
      <c r="T281" s="107">
        <f t="shared" ref="T281:T296" si="50">IF(L281="",0,1)</f>
        <v>0</v>
      </c>
      <c r="V281" s="91"/>
      <c r="W281" s="91"/>
      <c r="X281" s="91"/>
      <c r="Y281" s="91"/>
      <c r="Z281" s="91"/>
      <c r="AA281" s="91"/>
    </row>
    <row r="282" spans="3:27" x14ac:dyDescent="0.25">
      <c r="C282" s="95"/>
      <c r="D282" s="54"/>
      <c r="E282" s="8"/>
      <c r="F282" s="8"/>
      <c r="G282" s="8"/>
      <c r="H282" s="48"/>
      <c r="I282" s="49"/>
      <c r="J282" s="8"/>
      <c r="K282" s="9"/>
      <c r="L282" s="104" t="str">
        <f t="shared" si="36"/>
        <v/>
      </c>
      <c r="M282" s="105" t="str">
        <f t="shared" si="37"/>
        <v/>
      </c>
      <c r="N282" s="93">
        <f t="shared" si="41"/>
        <v>0</v>
      </c>
      <c r="O282" s="106">
        <f t="shared" si="47"/>
        <v>0</v>
      </c>
      <c r="P282" s="93" t="str">
        <f t="shared" si="48"/>
        <v>Dins Periode Legal</v>
      </c>
      <c r="Q282" s="93" t="str">
        <f t="shared" si="44"/>
        <v xml:space="preserve"> - Dins Periode Legal</v>
      </c>
      <c r="R282" s="93" t="str">
        <f t="shared" si="38"/>
        <v xml:space="preserve"> - Import Total</v>
      </c>
      <c r="S282" s="110">
        <f t="shared" si="49"/>
        <v>0</v>
      </c>
      <c r="T282" s="107">
        <f t="shared" si="50"/>
        <v>0</v>
      </c>
      <c r="V282" s="91"/>
      <c r="W282" s="91"/>
      <c r="X282" s="91"/>
      <c r="Y282" s="91"/>
      <c r="Z282" s="91"/>
      <c r="AA282" s="91"/>
    </row>
    <row r="283" spans="3:27" x14ac:dyDescent="0.25">
      <c r="C283" s="95"/>
      <c r="D283" s="54"/>
      <c r="E283" s="8"/>
      <c r="F283" s="8"/>
      <c r="G283" s="8"/>
      <c r="H283" s="48"/>
      <c r="I283" s="49"/>
      <c r="J283" s="8"/>
      <c r="K283" s="9"/>
      <c r="L283" s="104" t="str">
        <f t="shared" si="36"/>
        <v/>
      </c>
      <c r="M283" s="105" t="str">
        <f t="shared" si="37"/>
        <v/>
      </c>
      <c r="N283" s="93">
        <f t="shared" si="41"/>
        <v>0</v>
      </c>
      <c r="O283" s="106">
        <f t="shared" si="47"/>
        <v>0</v>
      </c>
      <c r="P283" s="93" t="str">
        <f t="shared" si="48"/>
        <v>Dins Periode Legal</v>
      </c>
      <c r="Q283" s="93" t="str">
        <f t="shared" si="44"/>
        <v xml:space="preserve"> - Dins Periode Legal</v>
      </c>
      <c r="R283" s="93" t="str">
        <f t="shared" si="38"/>
        <v xml:space="preserve"> - Import Total</v>
      </c>
      <c r="S283" s="110">
        <f t="shared" si="49"/>
        <v>0</v>
      </c>
      <c r="T283" s="107">
        <f t="shared" si="50"/>
        <v>0</v>
      </c>
      <c r="V283" s="91"/>
      <c r="W283" s="91"/>
      <c r="X283" s="91"/>
      <c r="Y283" s="91"/>
      <c r="Z283" s="91"/>
      <c r="AA283" s="91"/>
    </row>
    <row r="284" spans="3:27" x14ac:dyDescent="0.25">
      <c r="C284" s="95"/>
      <c r="D284" s="54"/>
      <c r="E284" s="8"/>
      <c r="F284" s="8"/>
      <c r="G284" s="8"/>
      <c r="H284" s="48"/>
      <c r="I284" s="49"/>
      <c r="J284" s="8"/>
      <c r="K284" s="9"/>
      <c r="L284" s="104" t="str">
        <f t="shared" si="36"/>
        <v/>
      </c>
      <c r="M284" s="105" t="str">
        <f t="shared" si="37"/>
        <v/>
      </c>
      <c r="N284" s="93">
        <f t="shared" si="41"/>
        <v>0</v>
      </c>
      <c r="O284" s="106">
        <f t="shared" si="47"/>
        <v>0</v>
      </c>
      <c r="P284" s="93" t="str">
        <f t="shared" si="48"/>
        <v>Dins Periode Legal</v>
      </c>
      <c r="Q284" s="93" t="str">
        <f t="shared" si="44"/>
        <v xml:space="preserve"> - Dins Periode Legal</v>
      </c>
      <c r="R284" s="93" t="str">
        <f t="shared" si="38"/>
        <v xml:space="preserve"> - Import Total</v>
      </c>
      <c r="S284" s="110">
        <f t="shared" si="49"/>
        <v>0</v>
      </c>
      <c r="T284" s="107">
        <f t="shared" si="50"/>
        <v>0</v>
      </c>
      <c r="V284" s="91"/>
      <c r="W284" s="91"/>
      <c r="X284" s="91"/>
      <c r="Y284" s="91"/>
      <c r="Z284" s="91"/>
      <c r="AA284" s="91"/>
    </row>
    <row r="285" spans="3:27" x14ac:dyDescent="0.25">
      <c r="C285" s="95"/>
      <c r="D285" s="54"/>
      <c r="E285" s="8"/>
      <c r="F285" s="8"/>
      <c r="G285" s="8"/>
      <c r="H285" s="48"/>
      <c r="I285" s="49"/>
      <c r="J285" s="8"/>
      <c r="K285" s="9"/>
      <c r="L285" s="104" t="str">
        <f t="shared" si="36"/>
        <v/>
      </c>
      <c r="M285" s="105" t="str">
        <f t="shared" si="37"/>
        <v/>
      </c>
      <c r="N285" s="93">
        <f t="shared" si="41"/>
        <v>0</v>
      </c>
      <c r="O285" s="106">
        <f t="shared" si="47"/>
        <v>0</v>
      </c>
      <c r="P285" s="93" t="str">
        <f t="shared" si="48"/>
        <v>Dins Periode Legal</v>
      </c>
      <c r="Q285" s="93" t="str">
        <f t="shared" si="44"/>
        <v xml:space="preserve"> - Dins Periode Legal</v>
      </c>
      <c r="R285" s="93" t="str">
        <f t="shared" si="38"/>
        <v xml:space="preserve"> - Import Total</v>
      </c>
      <c r="S285" s="110">
        <f t="shared" si="49"/>
        <v>0</v>
      </c>
      <c r="T285" s="107">
        <f t="shared" si="50"/>
        <v>0</v>
      </c>
      <c r="V285" s="91"/>
      <c r="W285" s="91"/>
      <c r="X285" s="91"/>
      <c r="Y285" s="91"/>
      <c r="Z285" s="91"/>
      <c r="AA285" s="91"/>
    </row>
    <row r="286" spans="3:27" x14ac:dyDescent="0.25">
      <c r="C286" s="95"/>
      <c r="D286" s="54"/>
      <c r="E286" s="8"/>
      <c r="F286" s="8"/>
      <c r="G286" s="8"/>
      <c r="H286" s="48"/>
      <c r="I286" s="49"/>
      <c r="J286" s="8"/>
      <c r="K286" s="9"/>
      <c r="L286" s="104" t="str">
        <f t="shared" si="36"/>
        <v/>
      </c>
      <c r="M286" s="105" t="str">
        <f t="shared" si="37"/>
        <v/>
      </c>
      <c r="N286" s="93">
        <f t="shared" si="41"/>
        <v>0</v>
      </c>
      <c r="O286" s="106">
        <f t="shared" si="47"/>
        <v>0</v>
      </c>
      <c r="P286" s="93" t="str">
        <f t="shared" si="48"/>
        <v>Dins Periode Legal</v>
      </c>
      <c r="Q286" s="93" t="str">
        <f t="shared" si="44"/>
        <v xml:space="preserve"> - Dins Periode Legal</v>
      </c>
      <c r="R286" s="93" t="str">
        <f t="shared" si="38"/>
        <v xml:space="preserve"> - Import Total</v>
      </c>
      <c r="S286" s="110">
        <f t="shared" si="49"/>
        <v>0</v>
      </c>
      <c r="T286" s="107">
        <f t="shared" si="50"/>
        <v>0</v>
      </c>
      <c r="V286" s="91"/>
      <c r="W286" s="91"/>
      <c r="X286" s="91"/>
      <c r="Y286" s="91"/>
      <c r="Z286" s="91"/>
      <c r="AA286" s="91"/>
    </row>
    <row r="287" spans="3:27" x14ac:dyDescent="0.25">
      <c r="C287" s="95"/>
      <c r="D287" s="54"/>
      <c r="E287" s="8"/>
      <c r="F287" s="8"/>
      <c r="G287" s="8"/>
      <c r="H287" s="48"/>
      <c r="I287" s="49"/>
      <c r="J287" s="8"/>
      <c r="K287" s="9"/>
      <c r="L287" s="104" t="str">
        <f t="shared" si="36"/>
        <v/>
      </c>
      <c r="M287" s="105" t="str">
        <f t="shared" si="37"/>
        <v/>
      </c>
      <c r="N287" s="93">
        <f t="shared" si="41"/>
        <v>0</v>
      </c>
      <c r="O287" s="106">
        <f t="shared" si="47"/>
        <v>0</v>
      </c>
      <c r="P287" s="93" t="str">
        <f t="shared" si="48"/>
        <v>Dins Periode Legal</v>
      </c>
      <c r="Q287" s="93" t="str">
        <f t="shared" si="44"/>
        <v xml:space="preserve"> - Dins Periode Legal</v>
      </c>
      <c r="R287" s="93" t="str">
        <f t="shared" si="38"/>
        <v xml:space="preserve"> - Import Total</v>
      </c>
      <c r="S287" s="110">
        <f t="shared" si="49"/>
        <v>0</v>
      </c>
      <c r="T287" s="107">
        <f t="shared" si="50"/>
        <v>0</v>
      </c>
      <c r="V287" s="91"/>
      <c r="W287" s="91"/>
      <c r="X287" s="91"/>
      <c r="Y287" s="91"/>
      <c r="Z287" s="91"/>
      <c r="AA287" s="91"/>
    </row>
    <row r="288" spans="3:27" x14ac:dyDescent="0.25">
      <c r="C288" s="95"/>
      <c r="D288" s="54"/>
      <c r="E288" s="8"/>
      <c r="F288" s="8"/>
      <c r="G288" s="8"/>
      <c r="H288" s="48"/>
      <c r="I288" s="49"/>
      <c r="J288" s="8"/>
      <c r="K288" s="9"/>
      <c r="L288" s="104" t="str">
        <f t="shared" si="36"/>
        <v/>
      </c>
      <c r="M288" s="105" t="str">
        <f t="shared" si="37"/>
        <v/>
      </c>
      <c r="N288" s="93">
        <f t="shared" si="41"/>
        <v>0</v>
      </c>
      <c r="O288" s="106">
        <f t="shared" si="47"/>
        <v>0</v>
      </c>
      <c r="P288" s="93" t="str">
        <f t="shared" si="48"/>
        <v>Dins Periode Legal</v>
      </c>
      <c r="Q288" s="93" t="str">
        <f t="shared" si="44"/>
        <v xml:space="preserve"> - Dins Periode Legal</v>
      </c>
      <c r="R288" s="93" t="str">
        <f t="shared" si="38"/>
        <v xml:space="preserve"> - Import Total</v>
      </c>
      <c r="S288" s="110">
        <f t="shared" si="49"/>
        <v>0</v>
      </c>
      <c r="T288" s="107">
        <f t="shared" si="50"/>
        <v>0</v>
      </c>
      <c r="V288" s="91"/>
      <c r="W288" s="91"/>
      <c r="X288" s="91"/>
      <c r="Y288" s="91"/>
      <c r="Z288" s="91"/>
      <c r="AA288" s="91"/>
    </row>
    <row r="289" spans="3:27" x14ac:dyDescent="0.25">
      <c r="C289" s="95"/>
      <c r="D289" s="54"/>
      <c r="E289" s="8"/>
      <c r="F289" s="8"/>
      <c r="G289" s="8"/>
      <c r="H289" s="48"/>
      <c r="I289" s="49"/>
      <c r="J289" s="8"/>
      <c r="K289" s="9"/>
      <c r="L289" s="104" t="str">
        <f t="shared" si="36"/>
        <v/>
      </c>
      <c r="M289" s="105" t="str">
        <f t="shared" si="37"/>
        <v/>
      </c>
      <c r="N289" s="93">
        <f t="shared" si="41"/>
        <v>0</v>
      </c>
      <c r="O289" s="106">
        <f t="shared" si="47"/>
        <v>0</v>
      </c>
      <c r="P289" s="93" t="str">
        <f t="shared" si="48"/>
        <v>Dins Periode Legal</v>
      </c>
      <c r="Q289" s="93" t="str">
        <f t="shared" si="44"/>
        <v xml:space="preserve"> - Dins Periode Legal</v>
      </c>
      <c r="R289" s="93" t="str">
        <f t="shared" si="38"/>
        <v xml:space="preserve"> - Import Total</v>
      </c>
      <c r="S289" s="110">
        <f t="shared" si="49"/>
        <v>0</v>
      </c>
      <c r="T289" s="107">
        <f t="shared" si="50"/>
        <v>0</v>
      </c>
      <c r="V289" s="91"/>
      <c r="W289" s="91"/>
      <c r="X289" s="91"/>
      <c r="Y289" s="91"/>
      <c r="Z289" s="91"/>
      <c r="AA289" s="91"/>
    </row>
    <row r="290" spans="3:27" x14ac:dyDescent="0.25">
      <c r="C290" s="95"/>
      <c r="D290" s="54"/>
      <c r="E290" s="8"/>
      <c r="F290" s="8"/>
      <c r="G290" s="8"/>
      <c r="H290" s="48"/>
      <c r="I290" s="49"/>
      <c r="J290" s="8"/>
      <c r="K290" s="9"/>
      <c r="L290" s="104" t="str">
        <f t="shared" si="36"/>
        <v/>
      </c>
      <c r="M290" s="105" t="str">
        <f t="shared" si="37"/>
        <v/>
      </c>
      <c r="N290" s="93">
        <f t="shared" si="41"/>
        <v>0</v>
      </c>
      <c r="O290" s="106">
        <f t="shared" si="47"/>
        <v>0</v>
      </c>
      <c r="P290" s="93" t="str">
        <f t="shared" si="48"/>
        <v>Dins Periode Legal</v>
      </c>
      <c r="Q290" s="93" t="str">
        <f t="shared" si="44"/>
        <v xml:space="preserve"> - Dins Periode Legal</v>
      </c>
      <c r="R290" s="93" t="str">
        <f t="shared" si="38"/>
        <v xml:space="preserve"> - Import Total</v>
      </c>
      <c r="S290" s="110">
        <f t="shared" si="49"/>
        <v>0</v>
      </c>
      <c r="T290" s="107">
        <f t="shared" si="50"/>
        <v>0</v>
      </c>
      <c r="V290" s="91"/>
      <c r="W290" s="91"/>
      <c r="X290" s="91"/>
      <c r="Y290" s="91"/>
      <c r="Z290" s="91"/>
      <c r="AA290" s="91"/>
    </row>
    <row r="291" spans="3:27" x14ac:dyDescent="0.25">
      <c r="C291" s="95"/>
      <c r="D291" s="54"/>
      <c r="E291" s="8"/>
      <c r="F291" s="8"/>
      <c r="G291" s="8"/>
      <c r="H291" s="48"/>
      <c r="I291" s="49"/>
      <c r="J291" s="8"/>
      <c r="K291" s="9"/>
      <c r="L291" s="104" t="str">
        <f t="shared" si="36"/>
        <v/>
      </c>
      <c r="M291" s="105" t="str">
        <f t="shared" si="37"/>
        <v/>
      </c>
      <c r="N291" s="93">
        <f t="shared" si="41"/>
        <v>0</v>
      </c>
      <c r="O291" s="106">
        <f t="shared" si="47"/>
        <v>0</v>
      </c>
      <c r="P291" s="93" t="str">
        <f t="shared" si="48"/>
        <v>Dins Periode Legal</v>
      </c>
      <c r="Q291" s="93" t="str">
        <f t="shared" si="44"/>
        <v xml:space="preserve"> - Dins Periode Legal</v>
      </c>
      <c r="R291" s="93" t="str">
        <f t="shared" si="38"/>
        <v xml:space="preserve"> - Import Total</v>
      </c>
      <c r="S291" s="110">
        <f t="shared" si="49"/>
        <v>0</v>
      </c>
      <c r="T291" s="107">
        <f t="shared" si="50"/>
        <v>0</v>
      </c>
      <c r="V291" s="91"/>
      <c r="W291" s="91"/>
      <c r="X291" s="91"/>
      <c r="Y291" s="91"/>
      <c r="Z291" s="91"/>
      <c r="AA291" s="91"/>
    </row>
    <row r="292" spans="3:27" x14ac:dyDescent="0.25">
      <c r="C292" s="95"/>
      <c r="D292" s="54"/>
      <c r="E292" s="8"/>
      <c r="F292" s="8"/>
      <c r="G292" s="8"/>
      <c r="H292" s="48"/>
      <c r="I292" s="49"/>
      <c r="J292" s="8"/>
      <c r="K292" s="9"/>
      <c r="L292" s="104" t="str">
        <f t="shared" si="36"/>
        <v/>
      </c>
      <c r="M292" s="105" t="str">
        <f t="shared" si="37"/>
        <v/>
      </c>
      <c r="N292" s="93">
        <f t="shared" si="41"/>
        <v>0</v>
      </c>
      <c r="O292" s="106">
        <f t="shared" si="47"/>
        <v>0</v>
      </c>
      <c r="P292" s="93" t="str">
        <f t="shared" si="48"/>
        <v>Dins Periode Legal</v>
      </c>
      <c r="Q292" s="93" t="str">
        <f t="shared" si="44"/>
        <v xml:space="preserve"> - Dins Periode Legal</v>
      </c>
      <c r="R292" s="93" t="str">
        <f t="shared" si="38"/>
        <v xml:space="preserve"> - Import Total</v>
      </c>
      <c r="S292" s="110">
        <f t="shared" si="49"/>
        <v>0</v>
      </c>
      <c r="T292" s="107">
        <f t="shared" si="50"/>
        <v>0</v>
      </c>
      <c r="V292" s="91"/>
      <c r="W292" s="91"/>
      <c r="X292" s="91"/>
      <c r="Y292" s="91"/>
      <c r="Z292" s="91"/>
      <c r="AA292" s="91"/>
    </row>
    <row r="293" spans="3:27" x14ac:dyDescent="0.25">
      <c r="C293" s="95"/>
      <c r="D293" s="54"/>
      <c r="E293" s="8"/>
      <c r="F293" s="8"/>
      <c r="G293" s="8"/>
      <c r="H293" s="48"/>
      <c r="I293" s="49"/>
      <c r="J293" s="8"/>
      <c r="K293" s="9"/>
      <c r="L293" s="104" t="str">
        <f t="shared" ref="L293:L353" si="51">IF(D293="","",MONTH(D293))</f>
        <v/>
      </c>
      <c r="M293" s="105" t="str">
        <f t="shared" ref="M293:M353" si="52">IF(L293="","",VLOOKUP(L293,$AJ$8:$AK$19,2,FALSE))</f>
        <v/>
      </c>
      <c r="N293" s="93">
        <f t="shared" si="41"/>
        <v>0</v>
      </c>
      <c r="O293" s="106">
        <f t="shared" si="47"/>
        <v>0</v>
      </c>
      <c r="P293" s="93" t="str">
        <f t="shared" si="48"/>
        <v>Dins Periode Legal</v>
      </c>
      <c r="Q293" s="93" t="str">
        <f t="shared" si="44"/>
        <v xml:space="preserve"> - Dins Periode Legal</v>
      </c>
      <c r="R293" s="93" t="str">
        <f t="shared" si="38"/>
        <v xml:space="preserve"> - Import Total</v>
      </c>
      <c r="S293" s="110">
        <f t="shared" si="49"/>
        <v>0</v>
      </c>
      <c r="T293" s="107">
        <f t="shared" si="50"/>
        <v>0</v>
      </c>
      <c r="V293" s="91"/>
      <c r="W293" s="91"/>
      <c r="X293" s="91"/>
      <c r="Y293" s="91"/>
      <c r="Z293" s="91"/>
      <c r="AA293" s="91"/>
    </row>
    <row r="294" spans="3:27" x14ac:dyDescent="0.25">
      <c r="C294" s="95"/>
      <c r="D294" s="54"/>
      <c r="E294" s="8"/>
      <c r="F294" s="8"/>
      <c r="G294" s="8"/>
      <c r="H294" s="48"/>
      <c r="I294" s="49"/>
      <c r="J294" s="8"/>
      <c r="K294" s="9"/>
      <c r="L294" s="104" t="str">
        <f t="shared" si="51"/>
        <v/>
      </c>
      <c r="M294" s="105" t="str">
        <f t="shared" si="52"/>
        <v/>
      </c>
      <c r="N294" s="93">
        <f t="shared" si="41"/>
        <v>0</v>
      </c>
      <c r="O294" s="106">
        <f t="shared" si="47"/>
        <v>0</v>
      </c>
      <c r="P294" s="93" t="str">
        <f t="shared" si="48"/>
        <v>Dins Periode Legal</v>
      </c>
      <c r="Q294" s="93" t="str">
        <f t="shared" si="44"/>
        <v xml:space="preserve"> - Dins Periode Legal</v>
      </c>
      <c r="R294" s="93" t="str">
        <f t="shared" si="38"/>
        <v xml:space="preserve"> - Import Total</v>
      </c>
      <c r="S294" s="110">
        <f t="shared" si="49"/>
        <v>0</v>
      </c>
      <c r="T294" s="107">
        <f t="shared" si="50"/>
        <v>0</v>
      </c>
      <c r="V294" s="91"/>
      <c r="W294" s="91"/>
      <c r="X294" s="91"/>
      <c r="Y294" s="91"/>
      <c r="Z294" s="91"/>
      <c r="AA294" s="91"/>
    </row>
    <row r="295" spans="3:27" x14ac:dyDescent="0.25">
      <c r="C295" s="95"/>
      <c r="D295" s="54"/>
      <c r="E295" s="8"/>
      <c r="F295" s="8"/>
      <c r="G295" s="50"/>
      <c r="H295" s="48"/>
      <c r="I295" s="49"/>
      <c r="J295" s="8"/>
      <c r="K295" s="9"/>
      <c r="L295" s="104" t="str">
        <f t="shared" si="51"/>
        <v/>
      </c>
      <c r="M295" s="105" t="str">
        <f t="shared" si="52"/>
        <v/>
      </c>
      <c r="N295" s="93">
        <f t="shared" si="41"/>
        <v>0</v>
      </c>
      <c r="O295" s="106">
        <f t="shared" si="47"/>
        <v>0</v>
      </c>
      <c r="P295" s="93" t="str">
        <f t="shared" si="48"/>
        <v>Dins Periode Legal</v>
      </c>
      <c r="Q295" s="93" t="str">
        <f t="shared" si="44"/>
        <v xml:space="preserve"> - Dins Periode Legal</v>
      </c>
      <c r="R295" s="93" t="str">
        <f t="shared" si="38"/>
        <v xml:space="preserve"> - Import Total</v>
      </c>
      <c r="S295" s="110">
        <f t="shared" si="49"/>
        <v>0</v>
      </c>
      <c r="T295" s="107">
        <f t="shared" si="50"/>
        <v>0</v>
      </c>
      <c r="V295" s="91"/>
      <c r="W295" s="91"/>
      <c r="X295" s="91"/>
      <c r="Y295" s="91"/>
      <c r="Z295" s="91"/>
      <c r="AA295" s="91"/>
    </row>
    <row r="296" spans="3:27" x14ac:dyDescent="0.25">
      <c r="C296" s="95"/>
      <c r="D296" s="54"/>
      <c r="E296" s="8"/>
      <c r="F296" s="8"/>
      <c r="G296" s="50"/>
      <c r="H296" s="48"/>
      <c r="I296" s="49"/>
      <c r="J296" s="8"/>
      <c r="K296" s="9"/>
      <c r="L296" s="104" t="str">
        <f t="shared" si="51"/>
        <v/>
      </c>
      <c r="M296" s="105" t="str">
        <f t="shared" si="52"/>
        <v/>
      </c>
      <c r="N296" s="93">
        <f t="shared" si="41"/>
        <v>0</v>
      </c>
      <c r="O296" s="106">
        <f t="shared" si="47"/>
        <v>0</v>
      </c>
      <c r="P296" s="93" t="str">
        <f t="shared" si="48"/>
        <v>Dins Periode Legal</v>
      </c>
      <c r="Q296" s="93" t="str">
        <f t="shared" si="44"/>
        <v xml:space="preserve"> - Dins Periode Legal</v>
      </c>
      <c r="R296" s="93" t="str">
        <f t="shared" si="38"/>
        <v xml:space="preserve"> - Import Total</v>
      </c>
      <c r="S296" s="110">
        <f t="shared" si="49"/>
        <v>0</v>
      </c>
      <c r="T296" s="107">
        <f t="shared" si="50"/>
        <v>0</v>
      </c>
      <c r="V296" s="91"/>
      <c r="W296" s="91"/>
      <c r="X296" s="91"/>
      <c r="Y296" s="91"/>
      <c r="Z296" s="91"/>
      <c r="AA296" s="91"/>
    </row>
    <row r="297" spans="3:27" x14ac:dyDescent="0.25">
      <c r="C297" s="95"/>
      <c r="D297" s="54"/>
      <c r="E297" s="91"/>
      <c r="F297" s="91"/>
      <c r="G297" s="50"/>
      <c r="H297" s="96"/>
      <c r="I297" s="97"/>
      <c r="J297" s="91"/>
      <c r="K297" s="94"/>
      <c r="L297" s="104" t="str">
        <f t="shared" si="51"/>
        <v/>
      </c>
      <c r="M297" s="105" t="str">
        <f t="shared" si="52"/>
        <v/>
      </c>
      <c r="N297" s="93">
        <f t="shared" ref="N297:N352" si="53">IF(D297="",0,D297-C297)</f>
        <v>0</v>
      </c>
      <c r="O297" s="106">
        <f t="shared" ref="O297:O352" si="54">K297*N297</f>
        <v>0</v>
      </c>
      <c r="P297" s="93" t="str">
        <f t="shared" ref="P297:P352" si="55">IF(N297&lt;=30,"Dins Periode Legal","Fora Periode Legal")</f>
        <v>Dins Periode Legal</v>
      </c>
      <c r="Q297" s="93" t="str">
        <f t="shared" si="44"/>
        <v xml:space="preserve"> - Dins Periode Legal</v>
      </c>
      <c r="R297" s="93" t="str">
        <f t="shared" si="38"/>
        <v xml:space="preserve"> - Import Total</v>
      </c>
      <c r="S297" s="110">
        <f t="shared" ref="S297:S340" si="56">IF(M297="",0,K297/(VLOOKUP(R297,$X$9:$Y$27,2,FALSE))*N297)</f>
        <v>0</v>
      </c>
      <c r="T297" s="107">
        <f t="shared" ref="T297:T340" si="57">IF(L297="",0,1)</f>
        <v>0</v>
      </c>
      <c r="V297" s="91"/>
      <c r="W297" s="91"/>
      <c r="X297" s="91"/>
      <c r="Y297" s="91"/>
      <c r="Z297" s="91"/>
      <c r="AA297" s="91"/>
    </row>
    <row r="298" spans="3:27" x14ac:dyDescent="0.25">
      <c r="C298" s="95"/>
      <c r="D298" s="54"/>
      <c r="E298" s="91"/>
      <c r="F298" s="91"/>
      <c r="G298" s="50"/>
      <c r="H298" s="96"/>
      <c r="I298" s="97"/>
      <c r="J298" s="91"/>
      <c r="K298" s="94"/>
      <c r="L298" s="104" t="str">
        <f t="shared" si="51"/>
        <v/>
      </c>
      <c r="M298" s="105" t="str">
        <f t="shared" si="52"/>
        <v/>
      </c>
      <c r="N298" s="93">
        <f t="shared" si="53"/>
        <v>0</v>
      </c>
      <c r="O298" s="106">
        <f t="shared" si="54"/>
        <v>0</v>
      </c>
      <c r="P298" s="93" t="str">
        <f t="shared" si="55"/>
        <v>Dins Periode Legal</v>
      </c>
      <c r="Q298" s="93" t="str">
        <f t="shared" si="44"/>
        <v xml:space="preserve"> - Dins Periode Legal</v>
      </c>
      <c r="R298" s="93" t="str">
        <f t="shared" si="38"/>
        <v xml:space="preserve"> - Import Total</v>
      </c>
      <c r="S298" s="110">
        <f t="shared" si="56"/>
        <v>0</v>
      </c>
      <c r="T298" s="107">
        <f t="shared" si="57"/>
        <v>0</v>
      </c>
      <c r="V298" s="91"/>
      <c r="W298" s="91"/>
      <c r="X298" s="91"/>
      <c r="Y298" s="91"/>
      <c r="Z298" s="91"/>
      <c r="AA298" s="91"/>
    </row>
    <row r="299" spans="3:27" x14ac:dyDescent="0.25">
      <c r="C299" s="95"/>
      <c r="D299" s="54"/>
      <c r="E299" s="91"/>
      <c r="F299" s="91"/>
      <c r="G299" s="50"/>
      <c r="H299" s="96"/>
      <c r="I299" s="97"/>
      <c r="J299" s="91"/>
      <c r="K299" s="94"/>
      <c r="L299" s="104" t="str">
        <f t="shared" si="51"/>
        <v/>
      </c>
      <c r="M299" s="105" t="str">
        <f t="shared" si="52"/>
        <v/>
      </c>
      <c r="N299" s="93">
        <f t="shared" si="53"/>
        <v>0</v>
      </c>
      <c r="O299" s="106">
        <f t="shared" si="54"/>
        <v>0</v>
      </c>
      <c r="P299" s="93" t="str">
        <f t="shared" si="55"/>
        <v>Dins Periode Legal</v>
      </c>
      <c r="Q299" s="93" t="str">
        <f t="shared" si="44"/>
        <v xml:space="preserve"> - Dins Periode Legal</v>
      </c>
      <c r="R299" s="93" t="str">
        <f t="shared" si="38"/>
        <v xml:space="preserve"> - Import Total</v>
      </c>
      <c r="S299" s="110">
        <f t="shared" si="56"/>
        <v>0</v>
      </c>
      <c r="T299" s="107">
        <f t="shared" si="57"/>
        <v>0</v>
      </c>
      <c r="V299" s="91"/>
      <c r="W299" s="91"/>
      <c r="X299" s="91"/>
      <c r="Y299" s="91"/>
      <c r="Z299" s="91"/>
      <c r="AA299" s="91"/>
    </row>
    <row r="300" spans="3:27" x14ac:dyDescent="0.25">
      <c r="C300" s="95"/>
      <c r="D300" s="54"/>
      <c r="E300" s="91"/>
      <c r="F300" s="91"/>
      <c r="G300" s="50"/>
      <c r="H300" s="96"/>
      <c r="I300" s="97"/>
      <c r="J300" s="91"/>
      <c r="K300" s="94"/>
      <c r="L300" s="104" t="str">
        <f t="shared" si="51"/>
        <v/>
      </c>
      <c r="M300" s="105" t="str">
        <f t="shared" si="52"/>
        <v/>
      </c>
      <c r="N300" s="93">
        <f t="shared" si="53"/>
        <v>0</v>
      </c>
      <c r="O300" s="106">
        <f t="shared" si="54"/>
        <v>0</v>
      </c>
      <c r="P300" s="93" t="str">
        <f t="shared" si="55"/>
        <v>Dins Periode Legal</v>
      </c>
      <c r="Q300" s="93" t="str">
        <f t="shared" si="44"/>
        <v xml:space="preserve"> - Dins Periode Legal</v>
      </c>
      <c r="R300" s="93" t="str">
        <f t="shared" si="38"/>
        <v xml:space="preserve"> - Import Total</v>
      </c>
      <c r="S300" s="110">
        <f t="shared" si="56"/>
        <v>0</v>
      </c>
      <c r="T300" s="107">
        <f t="shared" si="57"/>
        <v>0</v>
      </c>
      <c r="V300" s="91"/>
      <c r="W300" s="91"/>
      <c r="X300" s="91"/>
      <c r="Y300" s="91"/>
      <c r="Z300" s="91"/>
      <c r="AA300" s="91"/>
    </row>
    <row r="301" spans="3:27" x14ac:dyDescent="0.25">
      <c r="C301" s="95"/>
      <c r="D301" s="54"/>
      <c r="E301" s="91"/>
      <c r="F301" s="91"/>
      <c r="G301" s="50"/>
      <c r="H301" s="96"/>
      <c r="I301" s="97"/>
      <c r="J301" s="91"/>
      <c r="K301" s="94"/>
      <c r="L301" s="104" t="str">
        <f t="shared" si="51"/>
        <v/>
      </c>
      <c r="M301" s="105" t="str">
        <f t="shared" si="52"/>
        <v/>
      </c>
      <c r="N301" s="93">
        <f t="shared" si="53"/>
        <v>0</v>
      </c>
      <c r="O301" s="106">
        <f t="shared" si="54"/>
        <v>0</v>
      </c>
      <c r="P301" s="93" t="str">
        <f t="shared" si="55"/>
        <v>Dins Periode Legal</v>
      </c>
      <c r="Q301" s="93" t="str">
        <f t="shared" si="44"/>
        <v xml:space="preserve"> - Dins Periode Legal</v>
      </c>
      <c r="R301" s="93" t="str">
        <f t="shared" si="38"/>
        <v xml:space="preserve"> - Import Total</v>
      </c>
      <c r="S301" s="110">
        <f t="shared" si="56"/>
        <v>0</v>
      </c>
      <c r="T301" s="107">
        <f t="shared" si="57"/>
        <v>0</v>
      </c>
      <c r="V301" s="91"/>
      <c r="W301" s="91"/>
      <c r="X301" s="91"/>
      <c r="Y301" s="91"/>
      <c r="Z301" s="91"/>
      <c r="AA301" s="91"/>
    </row>
    <row r="302" spans="3:27" x14ac:dyDescent="0.25">
      <c r="C302" s="95"/>
      <c r="D302" s="54"/>
      <c r="E302" s="91"/>
      <c r="F302" s="91"/>
      <c r="G302" s="50"/>
      <c r="H302" s="96"/>
      <c r="I302" s="97"/>
      <c r="J302" s="91"/>
      <c r="K302" s="94"/>
      <c r="L302" s="104" t="str">
        <f t="shared" si="51"/>
        <v/>
      </c>
      <c r="M302" s="105" t="str">
        <f t="shared" si="52"/>
        <v/>
      </c>
      <c r="N302" s="93">
        <f t="shared" si="53"/>
        <v>0</v>
      </c>
      <c r="O302" s="106">
        <f t="shared" si="54"/>
        <v>0</v>
      </c>
      <c r="P302" s="93" t="str">
        <f t="shared" si="55"/>
        <v>Dins Periode Legal</v>
      </c>
      <c r="Q302" s="93" t="str">
        <f t="shared" si="44"/>
        <v xml:space="preserve"> - Dins Periode Legal</v>
      </c>
      <c r="R302" s="93" t="str">
        <f t="shared" si="38"/>
        <v xml:space="preserve"> - Import Total</v>
      </c>
      <c r="S302" s="110">
        <f t="shared" si="56"/>
        <v>0</v>
      </c>
      <c r="T302" s="107">
        <f t="shared" si="57"/>
        <v>0</v>
      </c>
      <c r="V302" s="91"/>
      <c r="W302" s="91"/>
      <c r="X302" s="91"/>
      <c r="Y302" s="91"/>
      <c r="Z302" s="91"/>
      <c r="AA302" s="91"/>
    </row>
    <row r="303" spans="3:27" x14ac:dyDescent="0.25">
      <c r="C303" s="95"/>
      <c r="D303" s="54"/>
      <c r="E303" s="91"/>
      <c r="F303" s="91"/>
      <c r="G303" s="50"/>
      <c r="H303" s="96"/>
      <c r="I303" s="97"/>
      <c r="J303" s="91"/>
      <c r="K303" s="94"/>
      <c r="L303" s="104" t="str">
        <f t="shared" si="51"/>
        <v/>
      </c>
      <c r="M303" s="105" t="str">
        <f t="shared" si="52"/>
        <v/>
      </c>
      <c r="N303" s="93">
        <f t="shared" si="53"/>
        <v>0</v>
      </c>
      <c r="O303" s="106">
        <f t="shared" si="54"/>
        <v>0</v>
      </c>
      <c r="P303" s="93" t="str">
        <f t="shared" si="55"/>
        <v>Dins Periode Legal</v>
      </c>
      <c r="Q303" s="93" t="str">
        <f t="shared" si="44"/>
        <v xml:space="preserve"> - Dins Periode Legal</v>
      </c>
      <c r="R303" s="93" t="str">
        <f t="shared" si="38"/>
        <v xml:space="preserve"> - Import Total</v>
      </c>
      <c r="S303" s="110">
        <f t="shared" si="56"/>
        <v>0</v>
      </c>
      <c r="T303" s="107">
        <f t="shared" si="57"/>
        <v>0</v>
      </c>
      <c r="V303" s="91"/>
      <c r="W303" s="91"/>
      <c r="X303" s="91"/>
      <c r="Y303" s="91"/>
      <c r="Z303" s="91"/>
      <c r="AA303" s="91"/>
    </row>
    <row r="304" spans="3:27" x14ac:dyDescent="0.25">
      <c r="C304" s="95"/>
      <c r="D304" s="54"/>
      <c r="E304" s="91"/>
      <c r="F304" s="91"/>
      <c r="G304" s="50"/>
      <c r="H304" s="96"/>
      <c r="I304" s="97"/>
      <c r="J304" s="91"/>
      <c r="K304" s="94"/>
      <c r="L304" s="104" t="str">
        <f t="shared" si="51"/>
        <v/>
      </c>
      <c r="M304" s="105" t="str">
        <f t="shared" si="52"/>
        <v/>
      </c>
      <c r="N304" s="93">
        <f t="shared" si="53"/>
        <v>0</v>
      </c>
      <c r="O304" s="106">
        <f t="shared" si="54"/>
        <v>0</v>
      </c>
      <c r="P304" s="93" t="str">
        <f t="shared" si="55"/>
        <v>Dins Periode Legal</v>
      </c>
      <c r="Q304" s="93" t="str">
        <f t="shared" si="44"/>
        <v xml:space="preserve"> - Dins Periode Legal</v>
      </c>
      <c r="R304" s="93" t="str">
        <f t="shared" si="38"/>
        <v xml:space="preserve"> - Import Total</v>
      </c>
      <c r="S304" s="110">
        <f t="shared" si="56"/>
        <v>0</v>
      </c>
      <c r="T304" s="107">
        <f t="shared" si="57"/>
        <v>0</v>
      </c>
      <c r="V304" s="91"/>
      <c r="W304" s="91"/>
      <c r="X304" s="91"/>
      <c r="Y304" s="91"/>
      <c r="Z304" s="91"/>
      <c r="AA304" s="91"/>
    </row>
    <row r="305" spans="3:27" x14ac:dyDescent="0.25">
      <c r="C305" s="95"/>
      <c r="D305" s="54"/>
      <c r="E305" s="91"/>
      <c r="F305" s="91"/>
      <c r="G305" s="50"/>
      <c r="H305" s="96"/>
      <c r="I305" s="97"/>
      <c r="J305" s="91"/>
      <c r="K305" s="94"/>
      <c r="L305" s="104" t="str">
        <f t="shared" si="51"/>
        <v/>
      </c>
      <c r="M305" s="105" t="str">
        <f t="shared" si="52"/>
        <v/>
      </c>
      <c r="N305" s="93">
        <f t="shared" si="53"/>
        <v>0</v>
      </c>
      <c r="O305" s="106">
        <f t="shared" si="54"/>
        <v>0</v>
      </c>
      <c r="P305" s="93" t="str">
        <f t="shared" si="55"/>
        <v>Dins Periode Legal</v>
      </c>
      <c r="Q305" s="93" t="str">
        <f t="shared" si="44"/>
        <v xml:space="preserve"> - Dins Periode Legal</v>
      </c>
      <c r="R305" s="93" t="str">
        <f t="shared" si="38"/>
        <v xml:space="preserve"> - Import Total</v>
      </c>
      <c r="S305" s="110">
        <f t="shared" si="56"/>
        <v>0</v>
      </c>
      <c r="T305" s="107">
        <f t="shared" si="57"/>
        <v>0</v>
      </c>
      <c r="V305" s="91"/>
      <c r="W305" s="91"/>
      <c r="X305" s="91"/>
      <c r="Y305" s="91"/>
      <c r="Z305" s="91"/>
      <c r="AA305" s="91"/>
    </row>
    <row r="306" spans="3:27" x14ac:dyDescent="0.25">
      <c r="C306" s="95"/>
      <c r="D306" s="54"/>
      <c r="E306" s="91"/>
      <c r="F306" s="91"/>
      <c r="G306" s="50"/>
      <c r="H306" s="96"/>
      <c r="I306" s="97"/>
      <c r="J306" s="91"/>
      <c r="K306" s="94"/>
      <c r="L306" s="104" t="str">
        <f t="shared" si="51"/>
        <v/>
      </c>
      <c r="M306" s="105" t="str">
        <f t="shared" si="52"/>
        <v/>
      </c>
      <c r="N306" s="93">
        <f t="shared" si="53"/>
        <v>0</v>
      </c>
      <c r="O306" s="106">
        <f t="shared" si="54"/>
        <v>0</v>
      </c>
      <c r="P306" s="93" t="str">
        <f t="shared" si="55"/>
        <v>Dins Periode Legal</v>
      </c>
      <c r="Q306" s="93" t="str">
        <f t="shared" si="44"/>
        <v xml:space="preserve"> - Dins Periode Legal</v>
      </c>
      <c r="R306" s="93" t="str">
        <f t="shared" si="38"/>
        <v xml:space="preserve"> - Import Total</v>
      </c>
      <c r="S306" s="110">
        <f t="shared" si="56"/>
        <v>0</v>
      </c>
      <c r="T306" s="107">
        <f t="shared" si="57"/>
        <v>0</v>
      </c>
      <c r="V306" s="91"/>
      <c r="W306" s="91"/>
      <c r="X306" s="91"/>
      <c r="Y306" s="91"/>
      <c r="Z306" s="91"/>
      <c r="AA306" s="91"/>
    </row>
    <row r="307" spans="3:27" x14ac:dyDescent="0.25">
      <c r="C307" s="95"/>
      <c r="D307" s="54"/>
      <c r="E307" s="91"/>
      <c r="F307" s="91"/>
      <c r="G307" s="50"/>
      <c r="H307" s="96"/>
      <c r="I307" s="97"/>
      <c r="J307" s="91"/>
      <c r="K307" s="94"/>
      <c r="L307" s="104" t="str">
        <f t="shared" si="51"/>
        <v/>
      </c>
      <c r="M307" s="105" t="str">
        <f t="shared" si="52"/>
        <v/>
      </c>
      <c r="N307" s="93">
        <f t="shared" si="53"/>
        <v>0</v>
      </c>
      <c r="O307" s="106">
        <f t="shared" si="54"/>
        <v>0</v>
      </c>
      <c r="P307" s="93" t="str">
        <f t="shared" si="55"/>
        <v>Dins Periode Legal</v>
      </c>
      <c r="Q307" s="93" t="str">
        <f t="shared" si="44"/>
        <v xml:space="preserve"> - Dins Periode Legal</v>
      </c>
      <c r="R307" s="93" t="str">
        <f t="shared" si="38"/>
        <v xml:space="preserve"> - Import Total</v>
      </c>
      <c r="S307" s="110">
        <f t="shared" si="56"/>
        <v>0</v>
      </c>
      <c r="T307" s="107">
        <f t="shared" si="57"/>
        <v>0</v>
      </c>
      <c r="V307" s="91"/>
      <c r="W307" s="91"/>
      <c r="X307" s="91"/>
      <c r="Y307" s="91"/>
      <c r="Z307" s="91"/>
      <c r="AA307" s="91"/>
    </row>
    <row r="308" spans="3:27" x14ac:dyDescent="0.25">
      <c r="C308" s="95"/>
      <c r="D308" s="54"/>
      <c r="E308" s="91"/>
      <c r="F308" s="91"/>
      <c r="G308" s="91"/>
      <c r="H308" s="96"/>
      <c r="I308" s="97"/>
      <c r="J308" s="91"/>
      <c r="K308" s="94"/>
      <c r="L308" s="104" t="str">
        <f t="shared" si="51"/>
        <v/>
      </c>
      <c r="M308" s="105" t="str">
        <f t="shared" si="52"/>
        <v/>
      </c>
      <c r="N308" s="93">
        <f t="shared" si="53"/>
        <v>0</v>
      </c>
      <c r="O308" s="106">
        <f t="shared" si="54"/>
        <v>0</v>
      </c>
      <c r="P308" s="93" t="str">
        <f t="shared" si="55"/>
        <v>Dins Periode Legal</v>
      </c>
      <c r="Q308" s="93" t="str">
        <f t="shared" si="44"/>
        <v xml:space="preserve"> - Dins Periode Legal</v>
      </c>
      <c r="R308" s="93" t="str">
        <f t="shared" si="38"/>
        <v xml:space="preserve"> - Import Total</v>
      </c>
      <c r="S308" s="110">
        <f t="shared" si="56"/>
        <v>0</v>
      </c>
      <c r="T308" s="107">
        <f t="shared" si="57"/>
        <v>0</v>
      </c>
      <c r="V308" s="91"/>
      <c r="W308" s="91"/>
      <c r="X308" s="91"/>
      <c r="Y308" s="91"/>
      <c r="Z308" s="91"/>
      <c r="AA308" s="91"/>
    </row>
    <row r="309" spans="3:27" x14ac:dyDescent="0.25">
      <c r="C309" s="95"/>
      <c r="D309" s="54"/>
      <c r="E309" s="91"/>
      <c r="F309" s="91"/>
      <c r="G309" s="91"/>
      <c r="H309" s="96"/>
      <c r="I309" s="97"/>
      <c r="J309" s="91"/>
      <c r="K309" s="94"/>
      <c r="L309" s="104" t="str">
        <f t="shared" si="51"/>
        <v/>
      </c>
      <c r="M309" s="105" t="str">
        <f t="shared" si="52"/>
        <v/>
      </c>
      <c r="N309" s="93">
        <f t="shared" si="53"/>
        <v>0</v>
      </c>
      <c r="O309" s="106">
        <f t="shared" si="54"/>
        <v>0</v>
      </c>
      <c r="P309" s="93" t="str">
        <f t="shared" si="55"/>
        <v>Dins Periode Legal</v>
      </c>
      <c r="Q309" s="93" t="str">
        <f t="shared" si="44"/>
        <v xml:space="preserve"> - Dins Periode Legal</v>
      </c>
      <c r="R309" s="93" t="str">
        <f t="shared" si="38"/>
        <v xml:space="preserve"> - Import Total</v>
      </c>
      <c r="S309" s="110">
        <f t="shared" si="56"/>
        <v>0</v>
      </c>
      <c r="T309" s="107">
        <f t="shared" si="57"/>
        <v>0</v>
      </c>
      <c r="V309" s="91"/>
      <c r="W309" s="91"/>
      <c r="X309" s="91"/>
      <c r="Y309" s="91"/>
      <c r="Z309" s="91"/>
      <c r="AA309" s="91"/>
    </row>
    <row r="310" spans="3:27" x14ac:dyDescent="0.25">
      <c r="C310" s="95"/>
      <c r="D310" s="54"/>
      <c r="E310" s="91"/>
      <c r="F310" s="91"/>
      <c r="G310" s="91"/>
      <c r="H310" s="96"/>
      <c r="I310" s="97"/>
      <c r="J310" s="91"/>
      <c r="K310" s="94"/>
      <c r="L310" s="104" t="str">
        <f t="shared" si="51"/>
        <v/>
      </c>
      <c r="M310" s="105" t="str">
        <f t="shared" si="52"/>
        <v/>
      </c>
      <c r="N310" s="93">
        <f t="shared" si="53"/>
        <v>0</v>
      </c>
      <c r="O310" s="106">
        <f t="shared" si="54"/>
        <v>0</v>
      </c>
      <c r="P310" s="93" t="str">
        <f t="shared" si="55"/>
        <v>Dins Periode Legal</v>
      </c>
      <c r="Q310" s="93" t="str">
        <f t="shared" si="44"/>
        <v xml:space="preserve"> - Dins Periode Legal</v>
      </c>
      <c r="R310" s="93" t="str">
        <f t="shared" si="38"/>
        <v xml:space="preserve"> - Import Total</v>
      </c>
      <c r="S310" s="110">
        <f t="shared" si="56"/>
        <v>0</v>
      </c>
      <c r="T310" s="107">
        <f t="shared" si="57"/>
        <v>0</v>
      </c>
      <c r="V310" s="91"/>
      <c r="W310" s="91"/>
      <c r="X310" s="91"/>
      <c r="Y310" s="91"/>
      <c r="Z310" s="91"/>
      <c r="AA310" s="91"/>
    </row>
    <row r="311" spans="3:27" x14ac:dyDescent="0.25">
      <c r="C311" s="95"/>
      <c r="D311" s="54"/>
      <c r="E311" s="91"/>
      <c r="F311" s="91"/>
      <c r="G311" s="91"/>
      <c r="H311" s="96"/>
      <c r="I311" s="97"/>
      <c r="J311" s="91"/>
      <c r="K311" s="94"/>
      <c r="L311" s="104" t="str">
        <f t="shared" si="51"/>
        <v/>
      </c>
      <c r="M311" s="105" t="str">
        <f t="shared" si="52"/>
        <v/>
      </c>
      <c r="N311" s="93">
        <f t="shared" si="53"/>
        <v>0</v>
      </c>
      <c r="O311" s="106">
        <f t="shared" si="54"/>
        <v>0</v>
      </c>
      <c r="P311" s="93" t="str">
        <f t="shared" si="55"/>
        <v>Dins Periode Legal</v>
      </c>
      <c r="Q311" s="93" t="str">
        <f t="shared" si="44"/>
        <v xml:space="preserve"> - Dins Periode Legal</v>
      </c>
      <c r="R311" s="93" t="str">
        <f t="shared" ref="R311:R373" si="58">CONCATENATE($M311," - Import Total")</f>
        <v xml:space="preserve"> - Import Total</v>
      </c>
      <c r="S311" s="110">
        <f t="shared" si="56"/>
        <v>0</v>
      </c>
      <c r="T311" s="107">
        <f t="shared" si="57"/>
        <v>0</v>
      </c>
      <c r="V311" s="91"/>
      <c r="W311" s="91"/>
      <c r="X311" s="91"/>
      <c r="Y311" s="91"/>
      <c r="Z311" s="91"/>
      <c r="AA311" s="91"/>
    </row>
    <row r="312" spans="3:27" x14ac:dyDescent="0.25">
      <c r="C312" s="95"/>
      <c r="D312" s="54"/>
      <c r="E312" s="91"/>
      <c r="F312" s="91"/>
      <c r="G312" s="91"/>
      <c r="H312" s="96"/>
      <c r="I312" s="97"/>
      <c r="J312" s="91"/>
      <c r="K312" s="94"/>
      <c r="L312" s="104" t="str">
        <f t="shared" si="51"/>
        <v/>
      </c>
      <c r="M312" s="105" t="str">
        <f t="shared" si="52"/>
        <v/>
      </c>
      <c r="N312" s="93">
        <f t="shared" si="53"/>
        <v>0</v>
      </c>
      <c r="O312" s="106">
        <f t="shared" si="54"/>
        <v>0</v>
      </c>
      <c r="P312" s="93" t="str">
        <f t="shared" si="55"/>
        <v>Dins Periode Legal</v>
      </c>
      <c r="Q312" s="93" t="str">
        <f t="shared" si="44"/>
        <v xml:space="preserve"> - Dins Periode Legal</v>
      </c>
      <c r="R312" s="93" t="str">
        <f t="shared" si="58"/>
        <v xml:space="preserve"> - Import Total</v>
      </c>
      <c r="S312" s="110">
        <f t="shared" si="56"/>
        <v>0</v>
      </c>
      <c r="T312" s="107">
        <f t="shared" si="57"/>
        <v>0</v>
      </c>
      <c r="V312" s="91"/>
      <c r="W312" s="91"/>
      <c r="X312" s="91"/>
      <c r="Y312" s="91"/>
      <c r="Z312" s="91"/>
      <c r="AA312" s="91"/>
    </row>
    <row r="313" spans="3:27" x14ac:dyDescent="0.25">
      <c r="C313" s="95"/>
      <c r="D313" s="54"/>
      <c r="E313" s="91"/>
      <c r="F313" s="91"/>
      <c r="G313" s="91"/>
      <c r="H313" s="96"/>
      <c r="I313" s="97"/>
      <c r="J313" s="91"/>
      <c r="K313" s="94"/>
      <c r="L313" s="104" t="str">
        <f t="shared" si="51"/>
        <v/>
      </c>
      <c r="M313" s="105" t="str">
        <f t="shared" si="52"/>
        <v/>
      </c>
      <c r="N313" s="93">
        <f t="shared" si="53"/>
        <v>0</v>
      </c>
      <c r="O313" s="106">
        <f t="shared" si="54"/>
        <v>0</v>
      </c>
      <c r="P313" s="93" t="str">
        <f t="shared" si="55"/>
        <v>Dins Periode Legal</v>
      </c>
      <c r="Q313" s="93" t="str">
        <f t="shared" ref="Q313:Q352" si="59">CONCATENATE($M313," - ",P313)</f>
        <v xml:space="preserve"> - Dins Periode Legal</v>
      </c>
      <c r="R313" s="93" t="str">
        <f t="shared" si="58"/>
        <v xml:space="preserve"> - Import Total</v>
      </c>
      <c r="S313" s="110">
        <f t="shared" si="56"/>
        <v>0</v>
      </c>
      <c r="T313" s="107">
        <f t="shared" si="57"/>
        <v>0</v>
      </c>
      <c r="V313" s="91"/>
      <c r="W313" s="91"/>
      <c r="X313" s="91"/>
      <c r="Y313" s="91"/>
      <c r="Z313" s="91"/>
      <c r="AA313" s="91"/>
    </row>
    <row r="314" spans="3:27" x14ac:dyDescent="0.25">
      <c r="C314" s="95"/>
      <c r="D314" s="54"/>
      <c r="E314" s="91"/>
      <c r="F314" s="91"/>
      <c r="G314" s="91"/>
      <c r="H314" s="96"/>
      <c r="I314" s="97"/>
      <c r="J314" s="91"/>
      <c r="K314" s="94"/>
      <c r="L314" s="104" t="str">
        <f t="shared" si="51"/>
        <v/>
      </c>
      <c r="M314" s="105" t="str">
        <f t="shared" si="52"/>
        <v/>
      </c>
      <c r="N314" s="93">
        <f t="shared" si="53"/>
        <v>0</v>
      </c>
      <c r="O314" s="106">
        <f t="shared" si="54"/>
        <v>0</v>
      </c>
      <c r="P314" s="93" t="str">
        <f t="shared" si="55"/>
        <v>Dins Periode Legal</v>
      </c>
      <c r="Q314" s="93" t="str">
        <f t="shared" si="59"/>
        <v xml:space="preserve"> - Dins Periode Legal</v>
      </c>
      <c r="R314" s="93" t="str">
        <f t="shared" si="58"/>
        <v xml:space="preserve"> - Import Total</v>
      </c>
      <c r="S314" s="110">
        <f t="shared" si="56"/>
        <v>0</v>
      </c>
      <c r="T314" s="107">
        <f t="shared" si="57"/>
        <v>0</v>
      </c>
      <c r="V314" s="91"/>
      <c r="W314" s="91"/>
      <c r="X314" s="91"/>
      <c r="Y314" s="91"/>
      <c r="Z314" s="91"/>
      <c r="AA314" s="91"/>
    </row>
    <row r="315" spans="3:27" x14ac:dyDescent="0.25">
      <c r="C315" s="95"/>
      <c r="D315" s="54"/>
      <c r="E315" s="91"/>
      <c r="F315" s="91"/>
      <c r="G315" s="91"/>
      <c r="H315" s="96"/>
      <c r="I315" s="97"/>
      <c r="J315" s="91"/>
      <c r="K315" s="94"/>
      <c r="L315" s="104" t="str">
        <f t="shared" si="51"/>
        <v/>
      </c>
      <c r="M315" s="105" t="str">
        <f t="shared" si="52"/>
        <v/>
      </c>
      <c r="N315" s="93">
        <f t="shared" si="53"/>
        <v>0</v>
      </c>
      <c r="O315" s="106">
        <f t="shared" si="54"/>
        <v>0</v>
      </c>
      <c r="P315" s="93" t="str">
        <f t="shared" si="55"/>
        <v>Dins Periode Legal</v>
      </c>
      <c r="Q315" s="93" t="str">
        <f t="shared" si="59"/>
        <v xml:space="preserve"> - Dins Periode Legal</v>
      </c>
      <c r="R315" s="93" t="str">
        <f t="shared" si="58"/>
        <v xml:space="preserve"> - Import Total</v>
      </c>
      <c r="S315" s="110">
        <f t="shared" si="56"/>
        <v>0</v>
      </c>
      <c r="T315" s="107">
        <f t="shared" si="57"/>
        <v>0</v>
      </c>
      <c r="V315" s="91"/>
      <c r="W315" s="91"/>
      <c r="X315" s="91"/>
      <c r="Y315" s="91"/>
      <c r="Z315" s="91"/>
      <c r="AA315" s="91"/>
    </row>
    <row r="316" spans="3:27" x14ac:dyDescent="0.25">
      <c r="C316" s="95"/>
      <c r="D316" s="54"/>
      <c r="E316" s="91"/>
      <c r="F316" s="91"/>
      <c r="G316" s="91"/>
      <c r="H316" s="173"/>
      <c r="I316" s="97"/>
      <c r="J316" s="91"/>
      <c r="K316" s="94"/>
      <c r="L316" s="104" t="str">
        <f t="shared" si="51"/>
        <v/>
      </c>
      <c r="M316" s="105" t="str">
        <f t="shared" si="52"/>
        <v/>
      </c>
      <c r="N316" s="93">
        <f t="shared" si="53"/>
        <v>0</v>
      </c>
      <c r="O316" s="106">
        <f t="shared" si="54"/>
        <v>0</v>
      </c>
      <c r="P316" s="93" t="str">
        <f t="shared" si="55"/>
        <v>Dins Periode Legal</v>
      </c>
      <c r="Q316" s="93" t="str">
        <f t="shared" si="59"/>
        <v xml:space="preserve"> - Dins Periode Legal</v>
      </c>
      <c r="R316" s="93" t="str">
        <f t="shared" si="58"/>
        <v xml:space="preserve"> - Import Total</v>
      </c>
      <c r="S316" s="110">
        <f t="shared" si="56"/>
        <v>0</v>
      </c>
      <c r="T316" s="107">
        <f t="shared" si="57"/>
        <v>0</v>
      </c>
      <c r="V316" s="91"/>
      <c r="W316" s="91"/>
      <c r="X316" s="91"/>
      <c r="Y316" s="91"/>
      <c r="Z316" s="91"/>
      <c r="AA316" s="91"/>
    </row>
    <row r="317" spans="3:27" x14ac:dyDescent="0.25">
      <c r="C317" s="95"/>
      <c r="D317" s="54"/>
      <c r="E317" s="91"/>
      <c r="F317" s="91"/>
      <c r="G317" s="91"/>
      <c r="H317" s="96"/>
      <c r="I317" s="97"/>
      <c r="J317" s="91"/>
      <c r="K317" s="94"/>
      <c r="L317" s="104" t="str">
        <f t="shared" si="51"/>
        <v/>
      </c>
      <c r="M317" s="105" t="str">
        <f t="shared" si="52"/>
        <v/>
      </c>
      <c r="N317" s="93">
        <f t="shared" si="53"/>
        <v>0</v>
      </c>
      <c r="O317" s="106">
        <f t="shared" si="54"/>
        <v>0</v>
      </c>
      <c r="P317" s="93" t="str">
        <f t="shared" si="55"/>
        <v>Dins Periode Legal</v>
      </c>
      <c r="Q317" s="93" t="str">
        <f t="shared" si="59"/>
        <v xml:space="preserve"> - Dins Periode Legal</v>
      </c>
      <c r="R317" s="93" t="str">
        <f t="shared" si="58"/>
        <v xml:space="preserve"> - Import Total</v>
      </c>
      <c r="S317" s="110">
        <f t="shared" si="56"/>
        <v>0</v>
      </c>
      <c r="T317" s="107">
        <f t="shared" si="57"/>
        <v>0</v>
      </c>
      <c r="V317" s="91"/>
      <c r="W317" s="91"/>
      <c r="X317" s="91"/>
      <c r="Y317" s="91"/>
      <c r="Z317" s="91"/>
      <c r="AA317" s="91"/>
    </row>
    <row r="318" spans="3:27" x14ac:dyDescent="0.25">
      <c r="C318" s="95"/>
      <c r="D318" s="54"/>
      <c r="E318" s="91"/>
      <c r="F318" s="91"/>
      <c r="G318" s="91"/>
      <c r="H318" s="96"/>
      <c r="I318" s="97"/>
      <c r="J318" s="91"/>
      <c r="K318" s="94"/>
      <c r="L318" s="104" t="str">
        <f t="shared" si="51"/>
        <v/>
      </c>
      <c r="M318" s="105" t="str">
        <f t="shared" si="52"/>
        <v/>
      </c>
      <c r="N318" s="93">
        <f t="shared" si="53"/>
        <v>0</v>
      </c>
      <c r="O318" s="106">
        <f t="shared" si="54"/>
        <v>0</v>
      </c>
      <c r="P318" s="93" t="str">
        <f t="shared" si="55"/>
        <v>Dins Periode Legal</v>
      </c>
      <c r="Q318" s="93" t="str">
        <f t="shared" si="59"/>
        <v xml:space="preserve"> - Dins Periode Legal</v>
      </c>
      <c r="R318" s="93" t="str">
        <f t="shared" si="58"/>
        <v xml:space="preserve"> - Import Total</v>
      </c>
      <c r="S318" s="110">
        <f t="shared" si="56"/>
        <v>0</v>
      </c>
      <c r="T318" s="107">
        <f t="shared" si="57"/>
        <v>0</v>
      </c>
      <c r="V318" s="91"/>
      <c r="W318" s="91"/>
      <c r="X318" s="91"/>
      <c r="Y318" s="91"/>
      <c r="Z318" s="91"/>
      <c r="AA318" s="91"/>
    </row>
    <row r="319" spans="3:27" x14ac:dyDescent="0.25">
      <c r="C319" s="95"/>
      <c r="D319" s="54"/>
      <c r="E319" s="91"/>
      <c r="F319" s="91"/>
      <c r="G319" s="91"/>
      <c r="H319" s="96"/>
      <c r="I319" s="97"/>
      <c r="J319" s="91"/>
      <c r="K319" s="94"/>
      <c r="L319" s="104" t="str">
        <f t="shared" si="51"/>
        <v/>
      </c>
      <c r="M319" s="105" t="str">
        <f t="shared" si="52"/>
        <v/>
      </c>
      <c r="N319" s="93">
        <f t="shared" si="53"/>
        <v>0</v>
      </c>
      <c r="O319" s="106">
        <f t="shared" si="54"/>
        <v>0</v>
      </c>
      <c r="P319" s="93" t="str">
        <f t="shared" si="55"/>
        <v>Dins Periode Legal</v>
      </c>
      <c r="Q319" s="93" t="str">
        <f t="shared" si="59"/>
        <v xml:space="preserve"> - Dins Periode Legal</v>
      </c>
      <c r="R319" s="93" t="str">
        <f t="shared" si="58"/>
        <v xml:space="preserve"> - Import Total</v>
      </c>
      <c r="S319" s="110">
        <f t="shared" si="56"/>
        <v>0</v>
      </c>
      <c r="T319" s="107">
        <f t="shared" si="57"/>
        <v>0</v>
      </c>
      <c r="V319" s="91"/>
      <c r="W319" s="91"/>
      <c r="X319" s="91"/>
      <c r="Y319" s="91"/>
      <c r="Z319" s="91"/>
      <c r="AA319" s="91"/>
    </row>
    <row r="320" spans="3:27" x14ac:dyDescent="0.25">
      <c r="C320" s="95"/>
      <c r="D320" s="54"/>
      <c r="E320" s="91"/>
      <c r="F320" s="91"/>
      <c r="G320" s="91"/>
      <c r="H320" s="96"/>
      <c r="I320" s="97"/>
      <c r="J320" s="91"/>
      <c r="K320" s="94"/>
      <c r="L320" s="104" t="str">
        <f t="shared" si="51"/>
        <v/>
      </c>
      <c r="M320" s="105" t="str">
        <f t="shared" si="52"/>
        <v/>
      </c>
      <c r="N320" s="93">
        <f t="shared" si="53"/>
        <v>0</v>
      </c>
      <c r="O320" s="106">
        <f t="shared" si="54"/>
        <v>0</v>
      </c>
      <c r="P320" s="93" t="str">
        <f t="shared" si="55"/>
        <v>Dins Periode Legal</v>
      </c>
      <c r="Q320" s="93" t="str">
        <f t="shared" si="59"/>
        <v xml:space="preserve"> - Dins Periode Legal</v>
      </c>
      <c r="R320" s="93" t="str">
        <f t="shared" si="58"/>
        <v xml:space="preserve"> - Import Total</v>
      </c>
      <c r="S320" s="110">
        <f t="shared" si="56"/>
        <v>0</v>
      </c>
      <c r="T320" s="107">
        <f t="shared" si="57"/>
        <v>0</v>
      </c>
      <c r="V320" s="91"/>
      <c r="W320" s="91"/>
      <c r="X320" s="91"/>
      <c r="Y320" s="91"/>
      <c r="Z320" s="91"/>
      <c r="AA320" s="91"/>
    </row>
    <row r="321" spans="3:27" x14ac:dyDescent="0.25">
      <c r="C321" s="95"/>
      <c r="D321" s="54"/>
      <c r="E321" s="91"/>
      <c r="F321" s="91"/>
      <c r="G321" s="91"/>
      <c r="H321" s="96"/>
      <c r="I321" s="97"/>
      <c r="J321" s="91"/>
      <c r="K321" s="94"/>
      <c r="L321" s="104" t="str">
        <f t="shared" si="51"/>
        <v/>
      </c>
      <c r="M321" s="105" t="str">
        <f t="shared" si="52"/>
        <v/>
      </c>
      <c r="N321" s="93">
        <f t="shared" si="53"/>
        <v>0</v>
      </c>
      <c r="O321" s="106">
        <f t="shared" si="54"/>
        <v>0</v>
      </c>
      <c r="P321" s="93" t="str">
        <f t="shared" si="55"/>
        <v>Dins Periode Legal</v>
      </c>
      <c r="Q321" s="93" t="str">
        <f t="shared" si="59"/>
        <v xml:space="preserve"> - Dins Periode Legal</v>
      </c>
      <c r="R321" s="93" t="str">
        <f t="shared" si="58"/>
        <v xml:space="preserve"> - Import Total</v>
      </c>
      <c r="S321" s="110">
        <f t="shared" si="56"/>
        <v>0</v>
      </c>
      <c r="T321" s="107">
        <f t="shared" si="57"/>
        <v>0</v>
      </c>
      <c r="V321" s="91"/>
      <c r="W321" s="91"/>
      <c r="X321" s="91"/>
      <c r="Y321" s="91"/>
      <c r="Z321" s="91"/>
      <c r="AA321" s="91"/>
    </row>
    <row r="322" spans="3:27" x14ac:dyDescent="0.25">
      <c r="C322" s="95"/>
      <c r="D322" s="54"/>
      <c r="E322" s="91"/>
      <c r="F322" s="91"/>
      <c r="G322" s="91"/>
      <c r="H322" s="96"/>
      <c r="I322" s="97"/>
      <c r="J322" s="91"/>
      <c r="K322" s="94"/>
      <c r="L322" s="104" t="str">
        <f t="shared" si="51"/>
        <v/>
      </c>
      <c r="M322" s="105" t="str">
        <f t="shared" si="52"/>
        <v/>
      </c>
      <c r="N322" s="93">
        <f t="shared" si="53"/>
        <v>0</v>
      </c>
      <c r="O322" s="106">
        <f t="shared" si="54"/>
        <v>0</v>
      </c>
      <c r="P322" s="93" t="str">
        <f t="shared" si="55"/>
        <v>Dins Periode Legal</v>
      </c>
      <c r="Q322" s="93" t="str">
        <f t="shared" si="59"/>
        <v xml:space="preserve"> - Dins Periode Legal</v>
      </c>
      <c r="R322" s="93" t="str">
        <f t="shared" si="58"/>
        <v xml:space="preserve"> - Import Total</v>
      </c>
      <c r="S322" s="110">
        <f t="shared" si="56"/>
        <v>0</v>
      </c>
      <c r="T322" s="107">
        <f t="shared" si="57"/>
        <v>0</v>
      </c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173"/>
      <c r="I323" s="97"/>
      <c r="J323" s="91"/>
      <c r="K323" s="94"/>
      <c r="L323" s="104" t="str">
        <f t="shared" si="51"/>
        <v/>
      </c>
      <c r="M323" s="105" t="str">
        <f t="shared" si="52"/>
        <v/>
      </c>
      <c r="N323" s="93">
        <f t="shared" si="53"/>
        <v>0</v>
      </c>
      <c r="O323" s="106">
        <f t="shared" si="54"/>
        <v>0</v>
      </c>
      <c r="P323" s="93" t="str">
        <f t="shared" si="55"/>
        <v>Dins Periode Legal</v>
      </c>
      <c r="Q323" s="93" t="str">
        <f t="shared" si="59"/>
        <v xml:space="preserve"> - Dins Periode Legal</v>
      </c>
      <c r="R323" s="93" t="str">
        <f t="shared" si="58"/>
        <v xml:space="preserve"> - Import Total</v>
      </c>
      <c r="S323" s="110">
        <f t="shared" si="56"/>
        <v>0</v>
      </c>
      <c r="T323" s="107">
        <f t="shared" si="57"/>
        <v>0</v>
      </c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173"/>
      <c r="I324" s="97"/>
      <c r="J324" s="91"/>
      <c r="K324" s="94"/>
      <c r="L324" s="104" t="str">
        <f t="shared" si="51"/>
        <v/>
      </c>
      <c r="M324" s="105" t="str">
        <f t="shared" si="52"/>
        <v/>
      </c>
      <c r="N324" s="93">
        <f t="shared" si="53"/>
        <v>0</v>
      </c>
      <c r="O324" s="106">
        <f t="shared" si="54"/>
        <v>0</v>
      </c>
      <c r="P324" s="93" t="str">
        <f t="shared" si="55"/>
        <v>Dins Periode Legal</v>
      </c>
      <c r="Q324" s="93" t="str">
        <f t="shared" si="59"/>
        <v xml:space="preserve"> - Dins Periode Legal</v>
      </c>
      <c r="R324" s="93" t="str">
        <f t="shared" si="58"/>
        <v xml:space="preserve"> - Import Total</v>
      </c>
      <c r="S324" s="110">
        <f t="shared" si="56"/>
        <v>0</v>
      </c>
      <c r="T324" s="107">
        <f t="shared" si="57"/>
        <v>0</v>
      </c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173"/>
      <c r="I325" s="97"/>
      <c r="J325" s="91"/>
      <c r="K325" s="94"/>
      <c r="L325" s="104" t="str">
        <f t="shared" si="51"/>
        <v/>
      </c>
      <c r="M325" s="105" t="str">
        <f t="shared" si="52"/>
        <v/>
      </c>
      <c r="N325" s="93">
        <f t="shared" si="53"/>
        <v>0</v>
      </c>
      <c r="O325" s="106">
        <f t="shared" si="54"/>
        <v>0</v>
      </c>
      <c r="P325" s="93" t="str">
        <f t="shared" si="55"/>
        <v>Dins Periode Legal</v>
      </c>
      <c r="Q325" s="93" t="str">
        <f t="shared" si="59"/>
        <v xml:space="preserve"> - Dins Periode Legal</v>
      </c>
      <c r="R325" s="93" t="str">
        <f t="shared" si="58"/>
        <v xml:space="preserve"> - Import Total</v>
      </c>
      <c r="S325" s="110">
        <f t="shared" si="56"/>
        <v>0</v>
      </c>
      <c r="T325" s="107">
        <f t="shared" si="57"/>
        <v>0</v>
      </c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 t="str">
        <f t="shared" si="51"/>
        <v/>
      </c>
      <c r="M326" s="105" t="str">
        <f t="shared" si="52"/>
        <v/>
      </c>
      <c r="N326" s="93">
        <f t="shared" si="53"/>
        <v>0</v>
      </c>
      <c r="O326" s="106">
        <f t="shared" si="54"/>
        <v>0</v>
      </c>
      <c r="P326" s="93" t="str">
        <f t="shared" si="55"/>
        <v>Dins Periode Legal</v>
      </c>
      <c r="Q326" s="93" t="str">
        <f t="shared" si="59"/>
        <v xml:space="preserve"> - Dins Periode Legal</v>
      </c>
      <c r="R326" s="93" t="str">
        <f t="shared" si="58"/>
        <v xml:space="preserve"> - Import Total</v>
      </c>
      <c r="S326" s="110">
        <f t="shared" si="56"/>
        <v>0</v>
      </c>
      <c r="T326" s="107">
        <f t="shared" si="57"/>
        <v>0</v>
      </c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 t="str">
        <f t="shared" si="51"/>
        <v/>
      </c>
      <c r="M327" s="105" t="str">
        <f t="shared" si="52"/>
        <v/>
      </c>
      <c r="N327" s="93">
        <f t="shared" si="53"/>
        <v>0</v>
      </c>
      <c r="O327" s="106">
        <f t="shared" si="54"/>
        <v>0</v>
      </c>
      <c r="P327" s="93" t="str">
        <f t="shared" si="55"/>
        <v>Dins Periode Legal</v>
      </c>
      <c r="Q327" s="93" t="str">
        <f t="shared" si="59"/>
        <v xml:space="preserve"> - Dins Periode Legal</v>
      </c>
      <c r="R327" s="93" t="str">
        <f t="shared" si="58"/>
        <v xml:space="preserve"> - Import Total</v>
      </c>
      <c r="S327" s="110">
        <f t="shared" si="56"/>
        <v>0</v>
      </c>
      <c r="T327" s="107">
        <f t="shared" si="57"/>
        <v>0</v>
      </c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 t="str">
        <f t="shared" si="51"/>
        <v/>
      </c>
      <c r="M328" s="105" t="str">
        <f t="shared" si="52"/>
        <v/>
      </c>
      <c r="N328" s="93">
        <f t="shared" si="53"/>
        <v>0</v>
      </c>
      <c r="O328" s="106">
        <f t="shared" si="54"/>
        <v>0</v>
      </c>
      <c r="P328" s="93" t="str">
        <f t="shared" si="55"/>
        <v>Dins Periode Legal</v>
      </c>
      <c r="Q328" s="93" t="str">
        <f t="shared" si="59"/>
        <v xml:space="preserve"> - Dins Periode Legal</v>
      </c>
      <c r="R328" s="93" t="str">
        <f t="shared" si="58"/>
        <v xml:space="preserve"> - Import Total</v>
      </c>
      <c r="S328" s="110">
        <f t="shared" si="56"/>
        <v>0</v>
      </c>
      <c r="T328" s="107">
        <f t="shared" si="57"/>
        <v>0</v>
      </c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 t="str">
        <f t="shared" si="51"/>
        <v/>
      </c>
      <c r="M329" s="105" t="str">
        <f t="shared" si="52"/>
        <v/>
      </c>
      <c r="N329" s="93">
        <f t="shared" si="53"/>
        <v>0</v>
      </c>
      <c r="O329" s="106">
        <f t="shared" si="54"/>
        <v>0</v>
      </c>
      <c r="P329" s="93" t="str">
        <f t="shared" si="55"/>
        <v>Dins Periode Legal</v>
      </c>
      <c r="Q329" s="93" t="str">
        <f t="shared" si="59"/>
        <v xml:space="preserve"> - Dins Periode Legal</v>
      </c>
      <c r="R329" s="93" t="str">
        <f t="shared" si="58"/>
        <v xml:space="preserve"> - Import Total</v>
      </c>
      <c r="S329" s="110">
        <f t="shared" si="56"/>
        <v>0</v>
      </c>
      <c r="T329" s="107">
        <f t="shared" si="57"/>
        <v>0</v>
      </c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 t="str">
        <f t="shared" si="51"/>
        <v/>
      </c>
      <c r="M330" s="105" t="str">
        <f t="shared" si="52"/>
        <v/>
      </c>
      <c r="N330" s="93">
        <f t="shared" si="53"/>
        <v>0</v>
      </c>
      <c r="O330" s="106">
        <f t="shared" si="54"/>
        <v>0</v>
      </c>
      <c r="P330" s="93" t="str">
        <f t="shared" si="55"/>
        <v>Dins Periode Legal</v>
      </c>
      <c r="Q330" s="93" t="str">
        <f t="shared" si="59"/>
        <v xml:space="preserve"> - Dins Periode Legal</v>
      </c>
      <c r="R330" s="93" t="str">
        <f t="shared" si="58"/>
        <v xml:space="preserve"> - Import Total</v>
      </c>
      <c r="S330" s="110">
        <f t="shared" si="56"/>
        <v>0</v>
      </c>
      <c r="T330" s="107">
        <f t="shared" si="57"/>
        <v>0</v>
      </c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 t="str">
        <f t="shared" si="51"/>
        <v/>
      </c>
      <c r="M331" s="105" t="str">
        <f t="shared" si="52"/>
        <v/>
      </c>
      <c r="N331" s="93">
        <f t="shared" si="53"/>
        <v>0</v>
      </c>
      <c r="O331" s="106">
        <f t="shared" si="54"/>
        <v>0</v>
      </c>
      <c r="P331" s="93" t="str">
        <f t="shared" si="55"/>
        <v>Dins Periode Legal</v>
      </c>
      <c r="Q331" s="93" t="str">
        <f t="shared" si="59"/>
        <v xml:space="preserve"> - Dins Periode Legal</v>
      </c>
      <c r="R331" s="93" t="str">
        <f t="shared" si="58"/>
        <v xml:space="preserve"> - Import Total</v>
      </c>
      <c r="S331" s="110">
        <f t="shared" si="56"/>
        <v>0</v>
      </c>
      <c r="T331" s="107">
        <f t="shared" si="57"/>
        <v>0</v>
      </c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 t="str">
        <f t="shared" si="51"/>
        <v/>
      </c>
      <c r="M332" s="105" t="str">
        <f t="shared" si="52"/>
        <v/>
      </c>
      <c r="N332" s="93">
        <f t="shared" si="53"/>
        <v>0</v>
      </c>
      <c r="O332" s="106">
        <f t="shared" si="54"/>
        <v>0</v>
      </c>
      <c r="P332" s="93" t="str">
        <f t="shared" si="55"/>
        <v>Dins Periode Legal</v>
      </c>
      <c r="Q332" s="93" t="str">
        <f t="shared" si="59"/>
        <v xml:space="preserve"> - Dins Periode Legal</v>
      </c>
      <c r="R332" s="93" t="str">
        <f t="shared" si="58"/>
        <v xml:space="preserve"> - Import Total</v>
      </c>
      <c r="S332" s="110">
        <f t="shared" si="56"/>
        <v>0</v>
      </c>
      <c r="T332" s="107">
        <f t="shared" si="57"/>
        <v>0</v>
      </c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 t="str">
        <f t="shared" si="51"/>
        <v/>
      </c>
      <c r="M333" s="105" t="str">
        <f t="shared" si="52"/>
        <v/>
      </c>
      <c r="N333" s="93">
        <f t="shared" si="53"/>
        <v>0</v>
      </c>
      <c r="O333" s="106">
        <f t="shared" si="54"/>
        <v>0</v>
      </c>
      <c r="P333" s="93" t="str">
        <f t="shared" si="55"/>
        <v>Dins Periode Legal</v>
      </c>
      <c r="Q333" s="93" t="str">
        <f t="shared" si="59"/>
        <v xml:space="preserve"> - Dins Periode Legal</v>
      </c>
      <c r="R333" s="93" t="str">
        <f t="shared" si="58"/>
        <v xml:space="preserve"> - Import Total</v>
      </c>
      <c r="S333" s="110">
        <f t="shared" si="56"/>
        <v>0</v>
      </c>
      <c r="T333" s="107">
        <f t="shared" si="57"/>
        <v>0</v>
      </c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 t="str">
        <f t="shared" si="51"/>
        <v/>
      </c>
      <c r="M334" s="105" t="str">
        <f t="shared" si="52"/>
        <v/>
      </c>
      <c r="N334" s="93">
        <f t="shared" si="53"/>
        <v>0</v>
      </c>
      <c r="O334" s="106">
        <f t="shared" si="54"/>
        <v>0</v>
      </c>
      <c r="P334" s="93" t="str">
        <f t="shared" si="55"/>
        <v>Dins Periode Legal</v>
      </c>
      <c r="Q334" s="93" t="str">
        <f t="shared" si="59"/>
        <v xml:space="preserve"> - Dins Periode Legal</v>
      </c>
      <c r="R334" s="93" t="str">
        <f t="shared" si="58"/>
        <v xml:space="preserve"> - Import Total</v>
      </c>
      <c r="S334" s="110">
        <f t="shared" si="56"/>
        <v>0</v>
      </c>
      <c r="T334" s="107">
        <f t="shared" si="57"/>
        <v>0</v>
      </c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 t="str">
        <f t="shared" si="51"/>
        <v/>
      </c>
      <c r="M335" s="105" t="str">
        <f t="shared" si="52"/>
        <v/>
      </c>
      <c r="N335" s="93">
        <f t="shared" si="53"/>
        <v>0</v>
      </c>
      <c r="O335" s="106">
        <f t="shared" si="54"/>
        <v>0</v>
      </c>
      <c r="P335" s="93" t="str">
        <f t="shared" si="55"/>
        <v>Dins Periode Legal</v>
      </c>
      <c r="Q335" s="93" t="str">
        <f t="shared" si="59"/>
        <v xml:space="preserve"> - Dins Periode Legal</v>
      </c>
      <c r="R335" s="93" t="str">
        <f t="shared" si="58"/>
        <v xml:space="preserve"> - Import Total</v>
      </c>
      <c r="S335" s="110">
        <f t="shared" si="56"/>
        <v>0</v>
      </c>
      <c r="T335" s="107">
        <f t="shared" si="57"/>
        <v>0</v>
      </c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 t="str">
        <f t="shared" si="51"/>
        <v/>
      </c>
      <c r="M336" s="105" t="str">
        <f t="shared" si="52"/>
        <v/>
      </c>
      <c r="N336" s="93">
        <f t="shared" si="53"/>
        <v>0</v>
      </c>
      <c r="O336" s="106">
        <f t="shared" si="54"/>
        <v>0</v>
      </c>
      <c r="P336" s="93" t="str">
        <f t="shared" si="55"/>
        <v>Dins Periode Legal</v>
      </c>
      <c r="Q336" s="93" t="str">
        <f t="shared" si="59"/>
        <v xml:space="preserve"> - Dins Periode Legal</v>
      </c>
      <c r="R336" s="93" t="str">
        <f t="shared" si="58"/>
        <v xml:space="preserve"> - Import Total</v>
      </c>
      <c r="S336" s="110">
        <f t="shared" si="56"/>
        <v>0</v>
      </c>
      <c r="T336" s="107">
        <f t="shared" si="57"/>
        <v>0</v>
      </c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 t="str">
        <f t="shared" si="51"/>
        <v/>
      </c>
      <c r="M337" s="105" t="str">
        <f t="shared" si="52"/>
        <v/>
      </c>
      <c r="N337" s="93">
        <f t="shared" si="53"/>
        <v>0</v>
      </c>
      <c r="O337" s="106">
        <f t="shared" si="54"/>
        <v>0</v>
      </c>
      <c r="P337" s="93" t="str">
        <f t="shared" si="55"/>
        <v>Dins Periode Legal</v>
      </c>
      <c r="Q337" s="93" t="str">
        <f t="shared" si="59"/>
        <v xml:space="preserve"> - Dins Periode Legal</v>
      </c>
      <c r="R337" s="93" t="str">
        <f t="shared" si="58"/>
        <v xml:space="preserve"> - Import Total</v>
      </c>
      <c r="S337" s="110">
        <f t="shared" si="56"/>
        <v>0</v>
      </c>
      <c r="T337" s="107">
        <f t="shared" si="57"/>
        <v>0</v>
      </c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 t="str">
        <f t="shared" si="51"/>
        <v/>
      </c>
      <c r="M338" s="105" t="str">
        <f t="shared" si="52"/>
        <v/>
      </c>
      <c r="N338" s="93">
        <f t="shared" si="53"/>
        <v>0</v>
      </c>
      <c r="O338" s="106">
        <f t="shared" si="54"/>
        <v>0</v>
      </c>
      <c r="P338" s="93" t="str">
        <f t="shared" si="55"/>
        <v>Dins Periode Legal</v>
      </c>
      <c r="Q338" s="93" t="str">
        <f t="shared" si="59"/>
        <v xml:space="preserve"> - Dins Periode Legal</v>
      </c>
      <c r="R338" s="93" t="str">
        <f t="shared" si="58"/>
        <v xml:space="preserve"> - Import Total</v>
      </c>
      <c r="S338" s="110">
        <f t="shared" si="56"/>
        <v>0</v>
      </c>
      <c r="T338" s="107">
        <f t="shared" si="57"/>
        <v>0</v>
      </c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 t="str">
        <f t="shared" si="51"/>
        <v/>
      </c>
      <c r="M339" s="105" t="str">
        <f t="shared" si="52"/>
        <v/>
      </c>
      <c r="N339" s="93">
        <f t="shared" si="53"/>
        <v>0</v>
      </c>
      <c r="O339" s="106">
        <f t="shared" si="54"/>
        <v>0</v>
      </c>
      <c r="P339" s="93" t="str">
        <f t="shared" si="55"/>
        <v>Dins Periode Legal</v>
      </c>
      <c r="Q339" s="93" t="str">
        <f t="shared" si="59"/>
        <v xml:space="preserve"> - Dins Periode Legal</v>
      </c>
      <c r="R339" s="93" t="str">
        <f t="shared" si="58"/>
        <v xml:space="preserve"> - Import Total</v>
      </c>
      <c r="S339" s="110">
        <f t="shared" si="56"/>
        <v>0</v>
      </c>
      <c r="T339" s="107">
        <f t="shared" si="57"/>
        <v>0</v>
      </c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 t="str">
        <f t="shared" si="51"/>
        <v/>
      </c>
      <c r="M340" s="105" t="str">
        <f t="shared" si="52"/>
        <v/>
      </c>
      <c r="N340" s="93">
        <f t="shared" si="53"/>
        <v>0</v>
      </c>
      <c r="O340" s="106">
        <f t="shared" si="54"/>
        <v>0</v>
      </c>
      <c r="P340" s="93" t="str">
        <f t="shared" si="55"/>
        <v>Dins Periode Legal</v>
      </c>
      <c r="Q340" s="93" t="str">
        <f t="shared" si="59"/>
        <v xml:space="preserve"> - Dins Periode Legal</v>
      </c>
      <c r="R340" s="93" t="str">
        <f t="shared" si="58"/>
        <v xml:space="preserve"> - Import Total</v>
      </c>
      <c r="S340" s="110">
        <f t="shared" si="56"/>
        <v>0</v>
      </c>
      <c r="T340" s="107">
        <f t="shared" si="57"/>
        <v>0</v>
      </c>
      <c r="V340" s="91"/>
      <c r="W340" s="91"/>
      <c r="X340" s="91"/>
      <c r="Y340" s="91"/>
      <c r="Z340" s="91"/>
      <c r="AA340" s="91"/>
    </row>
    <row r="341" spans="3:27" x14ac:dyDescent="0.25">
      <c r="C341" s="95"/>
      <c r="D341" s="54"/>
      <c r="E341" s="8"/>
      <c r="F341" s="8"/>
      <c r="G341" s="8"/>
      <c r="H341" s="48"/>
      <c r="I341" s="49"/>
      <c r="J341" s="8"/>
      <c r="K341" s="9"/>
      <c r="L341" s="104" t="str">
        <f t="shared" si="51"/>
        <v/>
      </c>
      <c r="M341" s="105" t="str">
        <f t="shared" si="52"/>
        <v/>
      </c>
      <c r="N341" s="93">
        <f t="shared" si="53"/>
        <v>0</v>
      </c>
      <c r="O341" s="106">
        <f t="shared" si="54"/>
        <v>0</v>
      </c>
      <c r="P341" s="93" t="str">
        <f t="shared" si="55"/>
        <v>Dins Periode Legal</v>
      </c>
      <c r="Q341" s="93" t="str">
        <f t="shared" si="59"/>
        <v xml:space="preserve"> - Dins Periode Legal</v>
      </c>
      <c r="R341" s="93" t="str">
        <f t="shared" si="58"/>
        <v xml:space="preserve"> - Import Total</v>
      </c>
      <c r="S341" s="110">
        <f t="shared" ref="S341:S403" si="60">IF(M341="",0,K341/(VLOOKUP(R341,$X$9:$Y$27,2,FALSE))*N341)</f>
        <v>0</v>
      </c>
      <c r="T341" s="107">
        <f t="shared" ref="T341:T403" si="61">IF(L341="",0,1)</f>
        <v>0</v>
      </c>
      <c r="V341" s="91"/>
      <c r="W341" s="91"/>
      <c r="X341" s="91"/>
      <c r="Y341" s="91"/>
      <c r="Z341" s="91"/>
      <c r="AA341" s="91"/>
    </row>
    <row r="342" spans="3:27" x14ac:dyDescent="0.25">
      <c r="C342" s="95"/>
      <c r="D342" s="54"/>
      <c r="E342" s="8"/>
      <c r="F342" s="8"/>
      <c r="G342" s="8"/>
      <c r="H342" s="48"/>
      <c r="I342" s="49"/>
      <c r="J342" s="8"/>
      <c r="K342" s="9"/>
      <c r="L342" s="104" t="str">
        <f t="shared" si="51"/>
        <v/>
      </c>
      <c r="M342" s="105" t="str">
        <f t="shared" si="52"/>
        <v/>
      </c>
      <c r="N342" s="93">
        <f t="shared" si="53"/>
        <v>0</v>
      </c>
      <c r="O342" s="106">
        <f t="shared" si="54"/>
        <v>0</v>
      </c>
      <c r="P342" s="93" t="str">
        <f t="shared" si="55"/>
        <v>Dins Periode Legal</v>
      </c>
      <c r="Q342" s="93" t="str">
        <f t="shared" si="59"/>
        <v xml:space="preserve"> - Dins Periode Legal</v>
      </c>
      <c r="R342" s="93" t="str">
        <f t="shared" si="58"/>
        <v xml:space="preserve"> - Import Total</v>
      </c>
      <c r="S342" s="110">
        <f t="shared" si="60"/>
        <v>0</v>
      </c>
      <c r="T342" s="107">
        <f t="shared" si="61"/>
        <v>0</v>
      </c>
      <c r="V342" s="91"/>
      <c r="W342" s="91"/>
      <c r="X342" s="91"/>
      <c r="Y342" s="91"/>
      <c r="Z342" s="91"/>
      <c r="AA342" s="91"/>
    </row>
    <row r="343" spans="3:27" x14ac:dyDescent="0.25">
      <c r="C343" s="95"/>
      <c r="D343" s="54"/>
      <c r="E343" s="8"/>
      <c r="F343" s="8"/>
      <c r="G343" s="8"/>
      <c r="H343" s="48"/>
      <c r="I343" s="49"/>
      <c r="J343" s="8"/>
      <c r="K343" s="9"/>
      <c r="L343" s="104" t="str">
        <f t="shared" si="51"/>
        <v/>
      </c>
      <c r="M343" s="105" t="str">
        <f t="shared" si="52"/>
        <v/>
      </c>
      <c r="N343" s="93">
        <f t="shared" si="53"/>
        <v>0</v>
      </c>
      <c r="O343" s="106">
        <f t="shared" si="54"/>
        <v>0</v>
      </c>
      <c r="P343" s="93" t="str">
        <f t="shared" si="55"/>
        <v>Dins Periode Legal</v>
      </c>
      <c r="Q343" s="93" t="str">
        <f t="shared" si="59"/>
        <v xml:space="preserve"> - Dins Periode Legal</v>
      </c>
      <c r="R343" s="93" t="str">
        <f t="shared" si="58"/>
        <v xml:space="preserve"> - Import Total</v>
      </c>
      <c r="S343" s="110">
        <f t="shared" si="60"/>
        <v>0</v>
      </c>
      <c r="T343" s="107">
        <f t="shared" si="61"/>
        <v>0</v>
      </c>
      <c r="V343" s="91"/>
      <c r="W343" s="91"/>
      <c r="X343" s="91"/>
      <c r="Y343" s="91"/>
      <c r="Z343" s="91"/>
      <c r="AA343" s="91"/>
    </row>
    <row r="344" spans="3:27" x14ac:dyDescent="0.25">
      <c r="C344" s="95"/>
      <c r="D344" s="54"/>
      <c r="E344" s="8"/>
      <c r="F344" s="8"/>
      <c r="G344" s="8"/>
      <c r="H344" s="48"/>
      <c r="I344" s="49"/>
      <c r="J344" s="8"/>
      <c r="K344" s="9"/>
      <c r="L344" s="104" t="str">
        <f t="shared" si="51"/>
        <v/>
      </c>
      <c r="M344" s="105" t="str">
        <f t="shared" si="52"/>
        <v/>
      </c>
      <c r="N344" s="93">
        <f t="shared" si="53"/>
        <v>0</v>
      </c>
      <c r="O344" s="106">
        <f t="shared" si="54"/>
        <v>0</v>
      </c>
      <c r="P344" s="93" t="str">
        <f t="shared" si="55"/>
        <v>Dins Periode Legal</v>
      </c>
      <c r="Q344" s="93" t="str">
        <f t="shared" si="59"/>
        <v xml:space="preserve"> - Dins Periode Legal</v>
      </c>
      <c r="R344" s="93" t="str">
        <f t="shared" si="58"/>
        <v xml:space="preserve"> - Import Total</v>
      </c>
      <c r="S344" s="110">
        <f t="shared" si="60"/>
        <v>0</v>
      </c>
      <c r="T344" s="107">
        <f t="shared" si="61"/>
        <v>0</v>
      </c>
      <c r="V344" s="91"/>
      <c r="W344" s="91"/>
      <c r="X344" s="91"/>
      <c r="Y344" s="91"/>
      <c r="Z344" s="91"/>
      <c r="AA344" s="91"/>
    </row>
    <row r="345" spans="3:27" x14ac:dyDescent="0.25">
      <c r="C345" s="95"/>
      <c r="D345" s="54"/>
      <c r="E345" s="8"/>
      <c r="F345" s="8"/>
      <c r="G345" s="8"/>
      <c r="H345" s="48"/>
      <c r="I345" s="49"/>
      <c r="J345" s="8"/>
      <c r="K345" s="9"/>
      <c r="L345" s="104" t="str">
        <f t="shared" si="51"/>
        <v/>
      </c>
      <c r="M345" s="105" t="str">
        <f t="shared" si="52"/>
        <v/>
      </c>
      <c r="N345" s="93">
        <f t="shared" si="53"/>
        <v>0</v>
      </c>
      <c r="O345" s="106">
        <f t="shared" si="54"/>
        <v>0</v>
      </c>
      <c r="P345" s="93" t="str">
        <f t="shared" si="55"/>
        <v>Dins Periode Legal</v>
      </c>
      <c r="Q345" s="93" t="str">
        <f t="shared" si="59"/>
        <v xml:space="preserve"> - Dins Periode Legal</v>
      </c>
      <c r="R345" s="93" t="str">
        <f t="shared" si="58"/>
        <v xml:space="preserve"> - Import Total</v>
      </c>
      <c r="S345" s="110">
        <f t="shared" si="60"/>
        <v>0</v>
      </c>
      <c r="T345" s="107">
        <f t="shared" si="61"/>
        <v>0</v>
      </c>
      <c r="V345" s="91"/>
      <c r="W345" s="91"/>
      <c r="X345" s="91"/>
      <c r="Y345" s="91"/>
      <c r="Z345" s="91"/>
      <c r="AA345" s="91"/>
    </row>
    <row r="346" spans="3:27" x14ac:dyDescent="0.25">
      <c r="C346" s="95"/>
      <c r="D346" s="54"/>
      <c r="E346" s="8"/>
      <c r="F346" s="8"/>
      <c r="G346" s="8"/>
      <c r="H346" s="48"/>
      <c r="I346" s="49"/>
      <c r="J346" s="8"/>
      <c r="K346" s="9"/>
      <c r="L346" s="104" t="str">
        <f t="shared" si="51"/>
        <v/>
      </c>
      <c r="M346" s="105" t="str">
        <f t="shared" si="52"/>
        <v/>
      </c>
      <c r="N346" s="93">
        <f t="shared" si="53"/>
        <v>0</v>
      </c>
      <c r="O346" s="106">
        <f t="shared" si="54"/>
        <v>0</v>
      </c>
      <c r="P346" s="93" t="str">
        <f t="shared" si="55"/>
        <v>Dins Periode Legal</v>
      </c>
      <c r="Q346" s="93" t="str">
        <f t="shared" si="59"/>
        <v xml:space="preserve"> - Dins Periode Legal</v>
      </c>
      <c r="R346" s="93" t="str">
        <f t="shared" si="58"/>
        <v xml:space="preserve"> - Import Total</v>
      </c>
      <c r="S346" s="110">
        <f t="shared" si="60"/>
        <v>0</v>
      </c>
      <c r="T346" s="107">
        <f t="shared" si="61"/>
        <v>0</v>
      </c>
      <c r="V346" s="91"/>
      <c r="W346" s="91"/>
      <c r="X346" s="91"/>
      <c r="Y346" s="91"/>
      <c r="Z346" s="91"/>
      <c r="AA346" s="91"/>
    </row>
    <row r="347" spans="3:27" x14ac:dyDescent="0.25">
      <c r="C347" s="95"/>
      <c r="D347" s="54"/>
      <c r="E347" s="8"/>
      <c r="F347" s="8"/>
      <c r="G347" s="8"/>
      <c r="H347" s="48"/>
      <c r="I347" s="49"/>
      <c r="J347" s="8"/>
      <c r="K347" s="9"/>
      <c r="L347" s="104" t="str">
        <f t="shared" si="51"/>
        <v/>
      </c>
      <c r="M347" s="105" t="str">
        <f t="shared" si="52"/>
        <v/>
      </c>
      <c r="N347" s="93">
        <f t="shared" si="53"/>
        <v>0</v>
      </c>
      <c r="O347" s="106">
        <f t="shared" si="54"/>
        <v>0</v>
      </c>
      <c r="P347" s="93" t="str">
        <f t="shared" si="55"/>
        <v>Dins Periode Legal</v>
      </c>
      <c r="Q347" s="93" t="str">
        <f t="shared" si="59"/>
        <v xml:space="preserve"> - Dins Periode Legal</v>
      </c>
      <c r="R347" s="93" t="str">
        <f t="shared" si="58"/>
        <v xml:space="preserve"> - Import Total</v>
      </c>
      <c r="S347" s="110">
        <f t="shared" si="60"/>
        <v>0</v>
      </c>
      <c r="T347" s="107">
        <f t="shared" si="61"/>
        <v>0</v>
      </c>
      <c r="V347" s="91"/>
      <c r="W347" s="91"/>
      <c r="X347" s="91"/>
      <c r="Y347" s="91"/>
      <c r="Z347" s="91"/>
      <c r="AA347" s="91"/>
    </row>
    <row r="348" spans="3:27" x14ac:dyDescent="0.25">
      <c r="C348" s="95"/>
      <c r="D348" s="54"/>
      <c r="E348" s="8"/>
      <c r="F348" s="8"/>
      <c r="G348" s="8"/>
      <c r="H348" s="48"/>
      <c r="I348" s="49"/>
      <c r="J348" s="8"/>
      <c r="K348" s="9"/>
      <c r="L348" s="104" t="str">
        <f t="shared" si="51"/>
        <v/>
      </c>
      <c r="M348" s="105" t="str">
        <f t="shared" si="52"/>
        <v/>
      </c>
      <c r="N348" s="93">
        <f t="shared" si="53"/>
        <v>0</v>
      </c>
      <c r="O348" s="106">
        <f t="shared" si="54"/>
        <v>0</v>
      </c>
      <c r="P348" s="93" t="str">
        <f t="shared" si="55"/>
        <v>Dins Periode Legal</v>
      </c>
      <c r="Q348" s="93" t="str">
        <f t="shared" si="59"/>
        <v xml:space="preserve"> - Dins Periode Legal</v>
      </c>
      <c r="R348" s="93" t="str">
        <f t="shared" si="58"/>
        <v xml:space="preserve"> - Import Total</v>
      </c>
      <c r="S348" s="110">
        <f t="shared" si="60"/>
        <v>0</v>
      </c>
      <c r="T348" s="107">
        <f t="shared" si="61"/>
        <v>0</v>
      </c>
      <c r="V348" s="91"/>
      <c r="W348" s="91"/>
      <c r="X348" s="91"/>
      <c r="Y348" s="91"/>
      <c r="Z348" s="91"/>
      <c r="AA348" s="91"/>
    </row>
    <row r="349" spans="3:27" x14ac:dyDescent="0.25">
      <c r="C349" s="95"/>
      <c r="D349" s="54"/>
      <c r="E349" s="8"/>
      <c r="F349" s="8"/>
      <c r="G349" s="8"/>
      <c r="H349" s="48"/>
      <c r="I349" s="49"/>
      <c r="J349" s="8"/>
      <c r="K349" s="9"/>
      <c r="L349" s="104" t="str">
        <f t="shared" si="51"/>
        <v/>
      </c>
      <c r="M349" s="105" t="str">
        <f t="shared" si="52"/>
        <v/>
      </c>
      <c r="N349" s="93">
        <f t="shared" si="53"/>
        <v>0</v>
      </c>
      <c r="O349" s="106">
        <f t="shared" si="54"/>
        <v>0</v>
      </c>
      <c r="P349" s="93" t="str">
        <f t="shared" si="55"/>
        <v>Dins Periode Legal</v>
      </c>
      <c r="Q349" s="93" t="str">
        <f t="shared" si="59"/>
        <v xml:space="preserve"> - Dins Periode Legal</v>
      </c>
      <c r="R349" s="93" t="str">
        <f t="shared" si="58"/>
        <v xml:space="preserve"> - Import Total</v>
      </c>
      <c r="S349" s="110">
        <f t="shared" si="60"/>
        <v>0</v>
      </c>
      <c r="T349" s="107">
        <f t="shared" si="61"/>
        <v>0</v>
      </c>
      <c r="V349" s="91"/>
      <c r="W349" s="91"/>
      <c r="X349" s="91"/>
      <c r="Y349" s="91"/>
      <c r="Z349" s="91"/>
      <c r="AA349" s="91"/>
    </row>
    <row r="350" spans="3:27" x14ac:dyDescent="0.25">
      <c r="C350" s="95"/>
      <c r="D350" s="54"/>
      <c r="E350" s="8"/>
      <c r="F350" s="8"/>
      <c r="G350" s="8"/>
      <c r="H350" s="48"/>
      <c r="I350" s="49"/>
      <c r="J350" s="8"/>
      <c r="K350" s="9"/>
      <c r="L350" s="104" t="str">
        <f t="shared" si="51"/>
        <v/>
      </c>
      <c r="M350" s="105" t="str">
        <f t="shared" si="52"/>
        <v/>
      </c>
      <c r="N350" s="93">
        <f t="shared" si="53"/>
        <v>0</v>
      </c>
      <c r="O350" s="106">
        <f t="shared" si="54"/>
        <v>0</v>
      </c>
      <c r="P350" s="93" t="str">
        <f t="shared" si="55"/>
        <v>Dins Periode Legal</v>
      </c>
      <c r="Q350" s="93" t="str">
        <f t="shared" si="59"/>
        <v xml:space="preserve"> - Dins Periode Legal</v>
      </c>
      <c r="R350" s="93" t="str">
        <f t="shared" si="58"/>
        <v xml:space="preserve"> - Import Total</v>
      </c>
      <c r="S350" s="110">
        <f t="shared" si="60"/>
        <v>0</v>
      </c>
      <c r="T350" s="107">
        <f t="shared" si="61"/>
        <v>0</v>
      </c>
      <c r="V350" s="91"/>
      <c r="W350" s="91"/>
      <c r="X350" s="91"/>
      <c r="Y350" s="91"/>
      <c r="Z350" s="91"/>
      <c r="AA350" s="91"/>
    </row>
    <row r="351" spans="3:27" x14ac:dyDescent="0.25">
      <c r="C351" s="95"/>
      <c r="D351" s="54"/>
      <c r="E351" s="8"/>
      <c r="F351" s="8"/>
      <c r="G351" s="8"/>
      <c r="H351" s="48"/>
      <c r="I351" s="49"/>
      <c r="J351" s="8"/>
      <c r="K351" s="9"/>
      <c r="L351" s="104" t="str">
        <f t="shared" si="51"/>
        <v/>
      </c>
      <c r="M351" s="105" t="str">
        <f t="shared" si="52"/>
        <v/>
      </c>
      <c r="N351" s="93">
        <f t="shared" si="53"/>
        <v>0</v>
      </c>
      <c r="O351" s="106">
        <f t="shared" si="54"/>
        <v>0</v>
      </c>
      <c r="P351" s="93" t="str">
        <f t="shared" si="55"/>
        <v>Dins Periode Legal</v>
      </c>
      <c r="Q351" s="93" t="str">
        <f t="shared" si="59"/>
        <v xml:space="preserve"> - Dins Periode Legal</v>
      </c>
      <c r="R351" s="93" t="str">
        <f t="shared" si="58"/>
        <v xml:space="preserve"> - Import Total</v>
      </c>
      <c r="S351" s="110">
        <f t="shared" si="60"/>
        <v>0</v>
      </c>
      <c r="T351" s="107">
        <f t="shared" si="61"/>
        <v>0</v>
      </c>
      <c r="V351" s="91"/>
      <c r="W351" s="91"/>
      <c r="X351" s="91"/>
      <c r="Y351" s="91"/>
      <c r="Z351" s="91"/>
      <c r="AA351" s="91"/>
    </row>
    <row r="352" spans="3:27" x14ac:dyDescent="0.25">
      <c r="C352" s="95"/>
      <c r="D352" s="54"/>
      <c r="E352" s="8"/>
      <c r="F352" s="8"/>
      <c r="G352" s="8"/>
      <c r="H352" s="48"/>
      <c r="I352" s="49"/>
      <c r="J352" s="8"/>
      <c r="K352" s="9"/>
      <c r="L352" s="104" t="str">
        <f t="shared" si="51"/>
        <v/>
      </c>
      <c r="M352" s="105" t="str">
        <f t="shared" si="52"/>
        <v/>
      </c>
      <c r="N352" s="93">
        <f t="shared" si="53"/>
        <v>0</v>
      </c>
      <c r="O352" s="106">
        <f t="shared" si="54"/>
        <v>0</v>
      </c>
      <c r="P352" s="93" t="str">
        <f t="shared" si="55"/>
        <v>Dins Periode Legal</v>
      </c>
      <c r="Q352" s="93" t="str">
        <f t="shared" si="59"/>
        <v xml:space="preserve"> - Dins Periode Legal</v>
      </c>
      <c r="R352" s="93" t="str">
        <f t="shared" si="58"/>
        <v xml:space="preserve"> - Import Total</v>
      </c>
      <c r="S352" s="110">
        <f t="shared" si="60"/>
        <v>0</v>
      </c>
      <c r="T352" s="107">
        <f t="shared" si="61"/>
        <v>0</v>
      </c>
      <c r="V352" s="91"/>
      <c r="W352" s="91"/>
      <c r="X352" s="91"/>
      <c r="Y352" s="91"/>
      <c r="Z352" s="91"/>
      <c r="AA352" s="91"/>
    </row>
    <row r="353" spans="3:27" x14ac:dyDescent="0.25">
      <c r="C353" s="95"/>
      <c r="D353" s="54"/>
      <c r="E353" s="8"/>
      <c r="F353" s="8"/>
      <c r="G353" s="8"/>
      <c r="H353" s="48"/>
      <c r="I353" s="49"/>
      <c r="J353" s="8"/>
      <c r="K353" s="9"/>
      <c r="L353" s="104" t="str">
        <f t="shared" si="51"/>
        <v/>
      </c>
      <c r="M353" s="105" t="str">
        <f t="shared" si="52"/>
        <v/>
      </c>
      <c r="N353" s="93">
        <f t="shared" ref="N353:N409" si="62">IF(D353="",0,D353-C353)</f>
        <v>0</v>
      </c>
      <c r="O353" s="106">
        <f t="shared" ref="O353:O409" si="63">K353*N353</f>
        <v>0</v>
      </c>
      <c r="P353" s="93" t="str">
        <f t="shared" ref="P353:P409" si="64">IF(N353&lt;=30,"Dins Periode Legal","Fora Periode Legal")</f>
        <v>Dins Periode Legal</v>
      </c>
      <c r="Q353" s="93" t="str">
        <f t="shared" ref="Q353:Q409" si="65">CONCATENATE($M353," - ",P353)</f>
        <v xml:space="preserve"> - Dins Periode Legal</v>
      </c>
      <c r="R353" s="93" t="str">
        <f t="shared" si="58"/>
        <v xml:space="preserve"> - Import Total</v>
      </c>
      <c r="S353" s="110">
        <f t="shared" si="60"/>
        <v>0</v>
      </c>
      <c r="T353" s="107">
        <f t="shared" si="61"/>
        <v>0</v>
      </c>
      <c r="V353" s="91"/>
      <c r="W353" s="91"/>
      <c r="X353" s="91"/>
      <c r="Y353" s="91"/>
      <c r="Z353" s="91"/>
      <c r="AA353" s="91"/>
    </row>
    <row r="354" spans="3:27" x14ac:dyDescent="0.25">
      <c r="C354" s="95"/>
      <c r="D354" s="54"/>
      <c r="E354" s="8"/>
      <c r="F354" s="8"/>
      <c r="G354" s="8"/>
      <c r="H354" s="48"/>
      <c r="I354" s="49"/>
      <c r="J354" s="8"/>
      <c r="K354" s="9"/>
      <c r="L354" s="104" t="str">
        <f t="shared" ref="L354:L416" si="66">IF(D354="","",MONTH(D354))</f>
        <v/>
      </c>
      <c r="M354" s="105" t="str">
        <f t="shared" ref="M354:M416" si="67">IF(L354="","",VLOOKUP(L354,$AJ$8:$AK$19,2,FALSE))</f>
        <v/>
      </c>
      <c r="N354" s="93">
        <f t="shared" si="62"/>
        <v>0</v>
      </c>
      <c r="O354" s="106">
        <f t="shared" si="63"/>
        <v>0</v>
      </c>
      <c r="P354" s="93" t="str">
        <f t="shared" si="64"/>
        <v>Dins Periode Legal</v>
      </c>
      <c r="Q354" s="93" t="str">
        <f t="shared" si="65"/>
        <v xml:space="preserve"> - Dins Periode Legal</v>
      </c>
      <c r="R354" s="93" t="str">
        <f t="shared" si="58"/>
        <v xml:space="preserve"> - Import Total</v>
      </c>
      <c r="S354" s="110">
        <f t="shared" si="60"/>
        <v>0</v>
      </c>
      <c r="T354" s="107">
        <f t="shared" si="61"/>
        <v>0</v>
      </c>
      <c r="V354" s="91"/>
      <c r="W354" s="91"/>
      <c r="X354" s="91"/>
      <c r="Y354" s="91"/>
      <c r="Z354" s="91"/>
      <c r="AA354" s="91"/>
    </row>
    <row r="355" spans="3:27" x14ac:dyDescent="0.25">
      <c r="C355" s="95"/>
      <c r="D355" s="54"/>
      <c r="E355" s="8"/>
      <c r="F355" s="8"/>
      <c r="G355" s="8"/>
      <c r="H355" s="48"/>
      <c r="I355" s="49"/>
      <c r="J355" s="8"/>
      <c r="K355" s="9"/>
      <c r="L355" s="104" t="str">
        <f t="shared" si="66"/>
        <v/>
      </c>
      <c r="M355" s="105" t="str">
        <f t="shared" si="67"/>
        <v/>
      </c>
      <c r="N355" s="93">
        <f t="shared" si="62"/>
        <v>0</v>
      </c>
      <c r="O355" s="106">
        <f t="shared" si="63"/>
        <v>0</v>
      </c>
      <c r="P355" s="93" t="str">
        <f t="shared" si="64"/>
        <v>Dins Periode Legal</v>
      </c>
      <c r="Q355" s="93" t="str">
        <f t="shared" si="65"/>
        <v xml:space="preserve"> - Dins Periode Legal</v>
      </c>
      <c r="R355" s="93" t="str">
        <f t="shared" si="58"/>
        <v xml:space="preserve"> - Import Total</v>
      </c>
      <c r="S355" s="110">
        <f t="shared" si="60"/>
        <v>0</v>
      </c>
      <c r="T355" s="107">
        <f t="shared" si="61"/>
        <v>0</v>
      </c>
      <c r="V355" s="91"/>
      <c r="W355" s="91"/>
      <c r="X355" s="91"/>
      <c r="Y355" s="91"/>
      <c r="Z355" s="91"/>
      <c r="AA355" s="91"/>
    </row>
    <row r="356" spans="3:27" x14ac:dyDescent="0.25">
      <c r="C356" s="95"/>
      <c r="D356" s="54"/>
      <c r="E356" s="8"/>
      <c r="F356" s="8"/>
      <c r="G356" s="8"/>
      <c r="H356" s="48"/>
      <c r="I356" s="49"/>
      <c r="J356" s="8"/>
      <c r="K356" s="9"/>
      <c r="L356" s="104" t="str">
        <f t="shared" si="66"/>
        <v/>
      </c>
      <c r="M356" s="105" t="str">
        <f t="shared" si="67"/>
        <v/>
      </c>
      <c r="N356" s="93">
        <f t="shared" si="62"/>
        <v>0</v>
      </c>
      <c r="O356" s="106">
        <f t="shared" si="63"/>
        <v>0</v>
      </c>
      <c r="P356" s="93" t="str">
        <f t="shared" si="64"/>
        <v>Dins Periode Legal</v>
      </c>
      <c r="Q356" s="93" t="str">
        <f t="shared" si="65"/>
        <v xml:space="preserve"> - Dins Periode Legal</v>
      </c>
      <c r="R356" s="93" t="str">
        <f t="shared" si="58"/>
        <v xml:space="preserve"> - Import Total</v>
      </c>
      <c r="S356" s="110">
        <f t="shared" si="60"/>
        <v>0</v>
      </c>
      <c r="T356" s="107">
        <f t="shared" si="61"/>
        <v>0</v>
      </c>
      <c r="V356" s="91"/>
      <c r="W356" s="91"/>
      <c r="X356" s="91"/>
      <c r="Y356" s="91"/>
      <c r="Z356" s="91"/>
      <c r="AA356" s="91"/>
    </row>
    <row r="357" spans="3:27" x14ac:dyDescent="0.25">
      <c r="C357" s="95"/>
      <c r="D357" s="54"/>
      <c r="E357" s="8"/>
      <c r="F357" s="8"/>
      <c r="G357" s="8"/>
      <c r="H357" s="48"/>
      <c r="I357" s="49"/>
      <c r="J357" s="8"/>
      <c r="K357" s="9"/>
      <c r="L357" s="104" t="str">
        <f t="shared" si="66"/>
        <v/>
      </c>
      <c r="M357" s="105" t="str">
        <f t="shared" si="67"/>
        <v/>
      </c>
      <c r="N357" s="93">
        <f t="shared" si="62"/>
        <v>0</v>
      </c>
      <c r="O357" s="106">
        <f t="shared" si="63"/>
        <v>0</v>
      </c>
      <c r="P357" s="93" t="str">
        <f t="shared" si="64"/>
        <v>Dins Periode Legal</v>
      </c>
      <c r="Q357" s="93" t="str">
        <f t="shared" si="65"/>
        <v xml:space="preserve"> - Dins Periode Legal</v>
      </c>
      <c r="R357" s="93" t="str">
        <f t="shared" si="58"/>
        <v xml:space="preserve"> - Import Total</v>
      </c>
      <c r="S357" s="110">
        <f t="shared" si="60"/>
        <v>0</v>
      </c>
      <c r="T357" s="107">
        <f t="shared" si="61"/>
        <v>0</v>
      </c>
      <c r="V357" s="91"/>
      <c r="W357" s="91"/>
      <c r="X357" s="91"/>
      <c r="Y357" s="91"/>
      <c r="Z357" s="91"/>
      <c r="AA357" s="91"/>
    </row>
    <row r="358" spans="3:27" x14ac:dyDescent="0.25">
      <c r="C358" s="95"/>
      <c r="D358" s="54"/>
      <c r="E358" s="8"/>
      <c r="F358" s="8"/>
      <c r="G358" s="8"/>
      <c r="H358" s="48"/>
      <c r="I358" s="49"/>
      <c r="J358" s="8"/>
      <c r="K358" s="9"/>
      <c r="L358" s="104" t="str">
        <f t="shared" si="66"/>
        <v/>
      </c>
      <c r="M358" s="105" t="str">
        <f t="shared" si="67"/>
        <v/>
      </c>
      <c r="N358" s="93">
        <f t="shared" si="62"/>
        <v>0</v>
      </c>
      <c r="O358" s="106">
        <f t="shared" si="63"/>
        <v>0</v>
      </c>
      <c r="P358" s="93" t="str">
        <f t="shared" si="64"/>
        <v>Dins Periode Legal</v>
      </c>
      <c r="Q358" s="93" t="str">
        <f t="shared" si="65"/>
        <v xml:space="preserve"> - Dins Periode Legal</v>
      </c>
      <c r="R358" s="93" t="str">
        <f t="shared" si="58"/>
        <v xml:space="preserve"> - Import Total</v>
      </c>
      <c r="S358" s="110">
        <f t="shared" si="60"/>
        <v>0</v>
      </c>
      <c r="T358" s="107">
        <f t="shared" si="61"/>
        <v>0</v>
      </c>
      <c r="V358" s="91"/>
      <c r="W358" s="91"/>
      <c r="X358" s="91"/>
      <c r="Y358" s="91"/>
      <c r="Z358" s="91"/>
      <c r="AA358" s="91"/>
    </row>
    <row r="359" spans="3:27" x14ac:dyDescent="0.25">
      <c r="C359" s="95"/>
      <c r="D359" s="54"/>
      <c r="E359" s="8"/>
      <c r="F359" s="8"/>
      <c r="G359" s="8"/>
      <c r="H359" s="48"/>
      <c r="I359" s="49"/>
      <c r="J359" s="8"/>
      <c r="K359" s="9"/>
      <c r="L359" s="104" t="str">
        <f t="shared" si="66"/>
        <v/>
      </c>
      <c r="M359" s="105" t="str">
        <f t="shared" si="67"/>
        <v/>
      </c>
      <c r="N359" s="93">
        <f t="shared" si="62"/>
        <v>0</v>
      </c>
      <c r="O359" s="106">
        <f t="shared" si="63"/>
        <v>0</v>
      </c>
      <c r="P359" s="93" t="str">
        <f t="shared" si="64"/>
        <v>Dins Periode Legal</v>
      </c>
      <c r="Q359" s="93" t="str">
        <f t="shared" si="65"/>
        <v xml:space="preserve"> - Dins Periode Legal</v>
      </c>
      <c r="R359" s="93" t="str">
        <f t="shared" si="58"/>
        <v xml:space="preserve"> - Import Total</v>
      </c>
      <c r="S359" s="110">
        <f t="shared" si="60"/>
        <v>0</v>
      </c>
      <c r="T359" s="107">
        <f t="shared" si="61"/>
        <v>0</v>
      </c>
      <c r="V359" s="91"/>
      <c r="W359" s="91"/>
      <c r="X359" s="91"/>
      <c r="Y359" s="91"/>
      <c r="Z359" s="91"/>
      <c r="AA359" s="91"/>
    </row>
    <row r="360" spans="3:27" x14ac:dyDescent="0.25">
      <c r="C360" s="95"/>
      <c r="D360" s="54"/>
      <c r="E360" s="8"/>
      <c r="F360" s="8"/>
      <c r="G360" s="8"/>
      <c r="H360" s="48"/>
      <c r="I360" s="49"/>
      <c r="J360" s="8"/>
      <c r="K360" s="9"/>
      <c r="L360" s="104" t="str">
        <f t="shared" si="66"/>
        <v/>
      </c>
      <c r="M360" s="105" t="str">
        <f t="shared" si="67"/>
        <v/>
      </c>
      <c r="N360" s="93">
        <f t="shared" si="62"/>
        <v>0</v>
      </c>
      <c r="O360" s="106">
        <f t="shared" si="63"/>
        <v>0</v>
      </c>
      <c r="P360" s="93" t="str">
        <f t="shared" si="64"/>
        <v>Dins Periode Legal</v>
      </c>
      <c r="Q360" s="93" t="str">
        <f t="shared" si="65"/>
        <v xml:space="preserve"> - Dins Periode Legal</v>
      </c>
      <c r="R360" s="93" t="str">
        <f t="shared" si="58"/>
        <v xml:space="preserve"> - Import Total</v>
      </c>
      <c r="S360" s="110">
        <f t="shared" si="60"/>
        <v>0</v>
      </c>
      <c r="T360" s="107">
        <f t="shared" si="61"/>
        <v>0</v>
      </c>
      <c r="V360" s="91"/>
      <c r="W360" s="91"/>
      <c r="X360" s="91"/>
      <c r="Y360" s="91"/>
      <c r="Z360" s="91"/>
      <c r="AA360" s="91"/>
    </row>
    <row r="361" spans="3:27" x14ac:dyDescent="0.25">
      <c r="C361" s="95"/>
      <c r="D361" s="54"/>
      <c r="E361" s="8"/>
      <c r="F361" s="8"/>
      <c r="G361" s="8"/>
      <c r="H361" s="48"/>
      <c r="I361" s="49"/>
      <c r="J361" s="8"/>
      <c r="K361" s="9"/>
      <c r="L361" s="104" t="str">
        <f t="shared" si="66"/>
        <v/>
      </c>
      <c r="M361" s="105" t="str">
        <f t="shared" si="67"/>
        <v/>
      </c>
      <c r="N361" s="93">
        <f t="shared" si="62"/>
        <v>0</v>
      </c>
      <c r="O361" s="106">
        <f t="shared" si="63"/>
        <v>0</v>
      </c>
      <c r="P361" s="93" t="str">
        <f t="shared" si="64"/>
        <v>Dins Periode Legal</v>
      </c>
      <c r="Q361" s="93" t="str">
        <f t="shared" si="65"/>
        <v xml:space="preserve"> - Dins Periode Legal</v>
      </c>
      <c r="R361" s="93" t="str">
        <f t="shared" si="58"/>
        <v xml:space="preserve"> - Import Total</v>
      </c>
      <c r="S361" s="110">
        <f t="shared" si="60"/>
        <v>0</v>
      </c>
      <c r="T361" s="107">
        <f t="shared" si="61"/>
        <v>0</v>
      </c>
      <c r="V361" s="91"/>
      <c r="W361" s="91"/>
      <c r="X361" s="91"/>
      <c r="Y361" s="91"/>
      <c r="Z361" s="91"/>
      <c r="AA361" s="91"/>
    </row>
    <row r="362" spans="3:27" x14ac:dyDescent="0.25">
      <c r="C362" s="95"/>
      <c r="D362" s="54"/>
      <c r="E362" s="8"/>
      <c r="F362" s="8"/>
      <c r="G362" s="8"/>
      <c r="H362" s="48"/>
      <c r="I362" s="49"/>
      <c r="J362" s="8"/>
      <c r="K362" s="9"/>
      <c r="L362" s="104" t="str">
        <f t="shared" si="66"/>
        <v/>
      </c>
      <c r="M362" s="105" t="str">
        <f t="shared" si="67"/>
        <v/>
      </c>
      <c r="N362" s="93">
        <f t="shared" si="62"/>
        <v>0</v>
      </c>
      <c r="O362" s="106">
        <f t="shared" si="63"/>
        <v>0</v>
      </c>
      <c r="P362" s="93" t="str">
        <f t="shared" si="64"/>
        <v>Dins Periode Legal</v>
      </c>
      <c r="Q362" s="93" t="str">
        <f t="shared" si="65"/>
        <v xml:space="preserve"> - Dins Periode Legal</v>
      </c>
      <c r="R362" s="93" t="str">
        <f t="shared" si="58"/>
        <v xml:space="preserve"> - Import Total</v>
      </c>
      <c r="S362" s="110">
        <f t="shared" si="60"/>
        <v>0</v>
      </c>
      <c r="T362" s="107">
        <f t="shared" si="61"/>
        <v>0</v>
      </c>
      <c r="V362" s="91"/>
      <c r="W362" s="91"/>
      <c r="X362" s="91"/>
      <c r="Y362" s="91"/>
      <c r="Z362" s="91"/>
      <c r="AA362" s="91"/>
    </row>
    <row r="363" spans="3:27" x14ac:dyDescent="0.25">
      <c r="C363" s="95"/>
      <c r="D363" s="54"/>
      <c r="E363" s="8"/>
      <c r="F363" s="8"/>
      <c r="G363" s="8"/>
      <c r="H363" s="48"/>
      <c r="I363" s="49"/>
      <c r="J363" s="8"/>
      <c r="K363" s="9"/>
      <c r="L363" s="104" t="str">
        <f t="shared" si="66"/>
        <v/>
      </c>
      <c r="M363" s="105" t="str">
        <f t="shared" si="67"/>
        <v/>
      </c>
      <c r="N363" s="93">
        <f t="shared" si="62"/>
        <v>0</v>
      </c>
      <c r="O363" s="106">
        <f t="shared" si="63"/>
        <v>0</v>
      </c>
      <c r="P363" s="93" t="str">
        <f t="shared" si="64"/>
        <v>Dins Periode Legal</v>
      </c>
      <c r="Q363" s="93" t="str">
        <f t="shared" si="65"/>
        <v xml:space="preserve"> - Dins Periode Legal</v>
      </c>
      <c r="R363" s="93" t="str">
        <f t="shared" si="58"/>
        <v xml:space="preserve"> - Import Total</v>
      </c>
      <c r="S363" s="110">
        <f t="shared" si="60"/>
        <v>0</v>
      </c>
      <c r="T363" s="107">
        <f t="shared" si="61"/>
        <v>0</v>
      </c>
      <c r="V363" s="91"/>
      <c r="W363" s="91"/>
      <c r="X363" s="91"/>
      <c r="Y363" s="91"/>
      <c r="Z363" s="91"/>
      <c r="AA363" s="91"/>
    </row>
    <row r="364" spans="3:27" x14ac:dyDescent="0.25">
      <c r="C364" s="95"/>
      <c r="D364" s="54"/>
      <c r="E364" s="8"/>
      <c r="F364" s="8"/>
      <c r="G364" s="8"/>
      <c r="H364" s="48"/>
      <c r="I364" s="49"/>
      <c r="J364" s="8"/>
      <c r="K364" s="9"/>
      <c r="L364" s="104" t="str">
        <f t="shared" si="66"/>
        <v/>
      </c>
      <c r="M364" s="105" t="str">
        <f t="shared" si="67"/>
        <v/>
      </c>
      <c r="N364" s="93">
        <f t="shared" si="62"/>
        <v>0</v>
      </c>
      <c r="O364" s="106">
        <f t="shared" si="63"/>
        <v>0</v>
      </c>
      <c r="P364" s="93" t="str">
        <f t="shared" si="64"/>
        <v>Dins Periode Legal</v>
      </c>
      <c r="Q364" s="93" t="str">
        <f t="shared" si="65"/>
        <v xml:space="preserve"> - Dins Periode Legal</v>
      </c>
      <c r="R364" s="93" t="str">
        <f t="shared" si="58"/>
        <v xml:space="preserve"> - Import Total</v>
      </c>
      <c r="S364" s="110">
        <f t="shared" si="60"/>
        <v>0</v>
      </c>
      <c r="T364" s="107">
        <f t="shared" si="61"/>
        <v>0</v>
      </c>
      <c r="V364" s="91"/>
      <c r="W364" s="91"/>
      <c r="X364" s="91"/>
      <c r="Y364" s="91"/>
      <c r="Z364" s="91"/>
      <c r="AA364" s="91"/>
    </row>
    <row r="365" spans="3:27" x14ac:dyDescent="0.25">
      <c r="C365" s="95"/>
      <c r="D365" s="54"/>
      <c r="E365" s="8"/>
      <c r="F365" s="8"/>
      <c r="G365" s="8"/>
      <c r="H365" s="48"/>
      <c r="I365" s="49"/>
      <c r="J365" s="8"/>
      <c r="K365" s="9"/>
      <c r="L365" s="104" t="str">
        <f t="shared" si="66"/>
        <v/>
      </c>
      <c r="M365" s="105" t="str">
        <f t="shared" si="67"/>
        <v/>
      </c>
      <c r="N365" s="93">
        <f t="shared" si="62"/>
        <v>0</v>
      </c>
      <c r="O365" s="106">
        <f t="shared" si="63"/>
        <v>0</v>
      </c>
      <c r="P365" s="93" t="str">
        <f t="shared" si="64"/>
        <v>Dins Periode Legal</v>
      </c>
      <c r="Q365" s="93" t="str">
        <f t="shared" si="65"/>
        <v xml:space="preserve"> - Dins Periode Legal</v>
      </c>
      <c r="R365" s="93" t="str">
        <f t="shared" si="58"/>
        <v xml:space="preserve"> - Import Total</v>
      </c>
      <c r="S365" s="110">
        <f t="shared" si="60"/>
        <v>0</v>
      </c>
      <c r="T365" s="107">
        <f t="shared" si="61"/>
        <v>0</v>
      </c>
      <c r="V365" s="91"/>
      <c r="W365" s="91"/>
      <c r="X365" s="91"/>
      <c r="Y365" s="91"/>
      <c r="Z365" s="91"/>
      <c r="AA365" s="91"/>
    </row>
    <row r="366" spans="3:27" x14ac:dyDescent="0.25">
      <c r="C366" s="95"/>
      <c r="D366" s="54"/>
      <c r="E366" s="8"/>
      <c r="F366" s="8"/>
      <c r="G366" s="8"/>
      <c r="H366" s="48"/>
      <c r="I366" s="49"/>
      <c r="J366" s="8"/>
      <c r="K366" s="9"/>
      <c r="L366" s="104" t="str">
        <f t="shared" si="66"/>
        <v/>
      </c>
      <c r="M366" s="105" t="str">
        <f t="shared" si="67"/>
        <v/>
      </c>
      <c r="N366" s="93">
        <f t="shared" si="62"/>
        <v>0</v>
      </c>
      <c r="O366" s="106">
        <f t="shared" si="63"/>
        <v>0</v>
      </c>
      <c r="P366" s="93" t="str">
        <f t="shared" si="64"/>
        <v>Dins Periode Legal</v>
      </c>
      <c r="Q366" s="93" t="str">
        <f t="shared" si="65"/>
        <v xml:space="preserve"> - Dins Periode Legal</v>
      </c>
      <c r="R366" s="93" t="str">
        <f t="shared" si="58"/>
        <v xml:space="preserve"> - Import Total</v>
      </c>
      <c r="S366" s="110">
        <f t="shared" si="60"/>
        <v>0</v>
      </c>
      <c r="T366" s="107">
        <f t="shared" si="61"/>
        <v>0</v>
      </c>
      <c r="V366" s="91"/>
      <c r="W366" s="91"/>
      <c r="X366" s="91"/>
      <c r="Y366" s="91"/>
      <c r="Z366" s="91"/>
      <c r="AA366" s="91"/>
    </row>
    <row r="367" spans="3:27" x14ac:dyDescent="0.25">
      <c r="C367" s="95"/>
      <c r="D367" s="54"/>
      <c r="E367" s="8"/>
      <c r="F367" s="8"/>
      <c r="G367" s="8"/>
      <c r="H367" s="48"/>
      <c r="I367" s="49"/>
      <c r="J367" s="8"/>
      <c r="K367" s="9"/>
      <c r="L367" s="104" t="str">
        <f t="shared" si="66"/>
        <v/>
      </c>
      <c r="M367" s="105" t="str">
        <f t="shared" si="67"/>
        <v/>
      </c>
      <c r="N367" s="93">
        <f t="shared" si="62"/>
        <v>0</v>
      </c>
      <c r="O367" s="106">
        <f t="shared" si="63"/>
        <v>0</v>
      </c>
      <c r="P367" s="93" t="str">
        <f t="shared" si="64"/>
        <v>Dins Periode Legal</v>
      </c>
      <c r="Q367" s="93" t="str">
        <f t="shared" si="65"/>
        <v xml:space="preserve"> - Dins Periode Legal</v>
      </c>
      <c r="R367" s="93" t="str">
        <f t="shared" si="58"/>
        <v xml:space="preserve"> - Import Total</v>
      </c>
      <c r="S367" s="110">
        <f t="shared" si="60"/>
        <v>0</v>
      </c>
      <c r="T367" s="107">
        <f t="shared" si="61"/>
        <v>0</v>
      </c>
      <c r="V367" s="91"/>
      <c r="W367" s="91"/>
      <c r="X367" s="91"/>
      <c r="Y367" s="91"/>
      <c r="Z367" s="91"/>
      <c r="AA367" s="91"/>
    </row>
    <row r="368" spans="3:27" x14ac:dyDescent="0.25">
      <c r="C368" s="95"/>
      <c r="D368" s="54"/>
      <c r="E368" s="8"/>
      <c r="F368" s="8"/>
      <c r="G368" s="8"/>
      <c r="H368" s="48"/>
      <c r="I368" s="49"/>
      <c r="J368" s="8"/>
      <c r="K368" s="9"/>
      <c r="L368" s="104" t="str">
        <f t="shared" si="66"/>
        <v/>
      </c>
      <c r="M368" s="105" t="str">
        <f t="shared" si="67"/>
        <v/>
      </c>
      <c r="N368" s="93">
        <f t="shared" si="62"/>
        <v>0</v>
      </c>
      <c r="O368" s="106">
        <f t="shared" si="63"/>
        <v>0</v>
      </c>
      <c r="P368" s="93" t="str">
        <f t="shared" si="64"/>
        <v>Dins Periode Legal</v>
      </c>
      <c r="Q368" s="93" t="str">
        <f t="shared" si="65"/>
        <v xml:space="preserve"> - Dins Periode Legal</v>
      </c>
      <c r="R368" s="93" t="str">
        <f t="shared" si="58"/>
        <v xml:space="preserve"> - Import Total</v>
      </c>
      <c r="S368" s="110">
        <f t="shared" si="60"/>
        <v>0</v>
      </c>
      <c r="T368" s="107">
        <f t="shared" si="61"/>
        <v>0</v>
      </c>
      <c r="V368" s="91"/>
      <c r="W368" s="91"/>
      <c r="X368" s="91"/>
      <c r="Y368" s="91"/>
      <c r="Z368" s="91"/>
      <c r="AA368" s="91"/>
    </row>
    <row r="369" spans="3:27" x14ac:dyDescent="0.25">
      <c r="C369" s="95"/>
      <c r="D369" s="54"/>
      <c r="E369" s="8"/>
      <c r="F369" s="8"/>
      <c r="G369" s="8"/>
      <c r="H369" s="48"/>
      <c r="I369" s="49"/>
      <c r="J369" s="8"/>
      <c r="K369" s="9"/>
      <c r="L369" s="104" t="str">
        <f t="shared" si="66"/>
        <v/>
      </c>
      <c r="M369" s="105" t="str">
        <f t="shared" si="67"/>
        <v/>
      </c>
      <c r="N369" s="93">
        <f t="shared" si="62"/>
        <v>0</v>
      </c>
      <c r="O369" s="106">
        <f t="shared" si="63"/>
        <v>0</v>
      </c>
      <c r="P369" s="93" t="str">
        <f t="shared" si="64"/>
        <v>Dins Periode Legal</v>
      </c>
      <c r="Q369" s="93" t="str">
        <f t="shared" si="65"/>
        <v xml:space="preserve"> - Dins Periode Legal</v>
      </c>
      <c r="R369" s="93" t="str">
        <f t="shared" si="58"/>
        <v xml:space="preserve"> - Import Total</v>
      </c>
      <c r="S369" s="110">
        <f t="shared" si="60"/>
        <v>0</v>
      </c>
      <c r="T369" s="107">
        <f t="shared" si="61"/>
        <v>0</v>
      </c>
      <c r="V369" s="91"/>
      <c r="W369" s="91"/>
      <c r="X369" s="91"/>
      <c r="Y369" s="91"/>
      <c r="Z369" s="91"/>
      <c r="AA369" s="91"/>
    </row>
    <row r="370" spans="3:27" x14ac:dyDescent="0.25">
      <c r="C370" s="95"/>
      <c r="D370" s="54"/>
      <c r="E370" s="8"/>
      <c r="F370" s="8"/>
      <c r="G370" s="8"/>
      <c r="H370" s="48"/>
      <c r="I370" s="49"/>
      <c r="J370" s="8"/>
      <c r="K370" s="9"/>
      <c r="L370" s="104" t="str">
        <f t="shared" si="66"/>
        <v/>
      </c>
      <c r="M370" s="105" t="str">
        <f t="shared" si="67"/>
        <v/>
      </c>
      <c r="N370" s="93">
        <f t="shared" si="62"/>
        <v>0</v>
      </c>
      <c r="O370" s="106">
        <f t="shared" si="63"/>
        <v>0</v>
      </c>
      <c r="P370" s="93" t="str">
        <f t="shared" si="64"/>
        <v>Dins Periode Legal</v>
      </c>
      <c r="Q370" s="93" t="str">
        <f t="shared" si="65"/>
        <v xml:space="preserve"> - Dins Periode Legal</v>
      </c>
      <c r="R370" s="93" t="str">
        <f t="shared" si="58"/>
        <v xml:space="preserve"> - Import Total</v>
      </c>
      <c r="S370" s="110">
        <f t="shared" si="60"/>
        <v>0</v>
      </c>
      <c r="T370" s="107">
        <f t="shared" si="61"/>
        <v>0</v>
      </c>
      <c r="V370" s="91"/>
      <c r="W370" s="91"/>
      <c r="X370" s="91"/>
      <c r="Y370" s="91"/>
      <c r="Z370" s="91"/>
      <c r="AA370" s="91"/>
    </row>
    <row r="371" spans="3:27" x14ac:dyDescent="0.25">
      <c r="C371" s="95"/>
      <c r="D371" s="54"/>
      <c r="E371" s="8"/>
      <c r="F371" s="8"/>
      <c r="G371" s="8"/>
      <c r="H371" s="48"/>
      <c r="I371" s="49"/>
      <c r="J371" s="8"/>
      <c r="K371" s="9"/>
      <c r="L371" s="104" t="str">
        <f t="shared" si="66"/>
        <v/>
      </c>
      <c r="M371" s="105" t="str">
        <f t="shared" si="67"/>
        <v/>
      </c>
      <c r="N371" s="93">
        <f t="shared" si="62"/>
        <v>0</v>
      </c>
      <c r="O371" s="106">
        <f t="shared" si="63"/>
        <v>0</v>
      </c>
      <c r="P371" s="93" t="str">
        <f t="shared" si="64"/>
        <v>Dins Periode Legal</v>
      </c>
      <c r="Q371" s="93" t="str">
        <f t="shared" si="65"/>
        <v xml:space="preserve"> - Dins Periode Legal</v>
      </c>
      <c r="R371" s="93" t="str">
        <f t="shared" si="58"/>
        <v xml:space="preserve"> - Import Total</v>
      </c>
      <c r="S371" s="110">
        <f t="shared" si="60"/>
        <v>0</v>
      </c>
      <c r="T371" s="107">
        <f t="shared" si="61"/>
        <v>0</v>
      </c>
      <c r="V371" s="91"/>
      <c r="W371" s="91"/>
      <c r="X371" s="91"/>
      <c r="Y371" s="91"/>
      <c r="Z371" s="91"/>
      <c r="AA371" s="91"/>
    </row>
    <row r="372" spans="3:27" x14ac:dyDescent="0.25">
      <c r="C372" s="95"/>
      <c r="D372" s="54"/>
      <c r="E372" s="8"/>
      <c r="F372" s="8"/>
      <c r="G372" s="8"/>
      <c r="H372" s="48"/>
      <c r="I372" s="49"/>
      <c r="J372" s="8"/>
      <c r="K372" s="9"/>
      <c r="L372" s="104" t="str">
        <f t="shared" si="66"/>
        <v/>
      </c>
      <c r="M372" s="105" t="str">
        <f t="shared" si="67"/>
        <v/>
      </c>
      <c r="N372" s="93">
        <f t="shared" si="62"/>
        <v>0</v>
      </c>
      <c r="O372" s="106">
        <f t="shared" si="63"/>
        <v>0</v>
      </c>
      <c r="P372" s="93" t="str">
        <f t="shared" si="64"/>
        <v>Dins Periode Legal</v>
      </c>
      <c r="Q372" s="93" t="str">
        <f t="shared" si="65"/>
        <v xml:space="preserve"> - Dins Periode Legal</v>
      </c>
      <c r="R372" s="93" t="str">
        <f t="shared" si="58"/>
        <v xml:space="preserve"> - Import Total</v>
      </c>
      <c r="S372" s="110">
        <f t="shared" si="60"/>
        <v>0</v>
      </c>
      <c r="T372" s="107">
        <f t="shared" si="61"/>
        <v>0</v>
      </c>
      <c r="V372" s="91"/>
      <c r="W372" s="91"/>
      <c r="X372" s="91"/>
      <c r="Y372" s="91"/>
      <c r="Z372" s="91"/>
      <c r="AA372" s="91"/>
    </row>
    <row r="373" spans="3:27" x14ac:dyDescent="0.25">
      <c r="C373" s="95"/>
      <c r="D373" s="54"/>
      <c r="E373" s="8"/>
      <c r="F373" s="8"/>
      <c r="G373" s="8"/>
      <c r="H373" s="48"/>
      <c r="I373" s="49"/>
      <c r="J373" s="8"/>
      <c r="K373" s="9"/>
      <c r="L373" s="104" t="str">
        <f t="shared" si="66"/>
        <v/>
      </c>
      <c r="M373" s="105" t="str">
        <f t="shared" si="67"/>
        <v/>
      </c>
      <c r="N373" s="93">
        <f t="shared" si="62"/>
        <v>0</v>
      </c>
      <c r="O373" s="106">
        <f t="shared" si="63"/>
        <v>0</v>
      </c>
      <c r="P373" s="93" t="str">
        <f t="shared" si="64"/>
        <v>Dins Periode Legal</v>
      </c>
      <c r="Q373" s="93" t="str">
        <f t="shared" si="65"/>
        <v xml:space="preserve"> - Dins Periode Legal</v>
      </c>
      <c r="R373" s="93" t="str">
        <f t="shared" si="58"/>
        <v xml:space="preserve"> - Import Total</v>
      </c>
      <c r="S373" s="110">
        <f t="shared" si="60"/>
        <v>0</v>
      </c>
      <c r="T373" s="107">
        <f t="shared" si="61"/>
        <v>0</v>
      </c>
      <c r="V373" s="91"/>
      <c r="W373" s="91"/>
      <c r="X373" s="91"/>
      <c r="Y373" s="91"/>
      <c r="Z373" s="91"/>
      <c r="AA373" s="91"/>
    </row>
    <row r="374" spans="3:27" x14ac:dyDescent="0.25">
      <c r="C374" s="95"/>
      <c r="D374" s="54"/>
      <c r="E374" s="8"/>
      <c r="F374" s="8"/>
      <c r="G374" s="8"/>
      <c r="H374" s="48"/>
      <c r="I374" s="49"/>
      <c r="J374" s="8"/>
      <c r="K374" s="9"/>
      <c r="L374" s="104" t="str">
        <f t="shared" si="66"/>
        <v/>
      </c>
      <c r="M374" s="105" t="str">
        <f t="shared" si="67"/>
        <v/>
      </c>
      <c r="N374" s="93">
        <f t="shared" si="62"/>
        <v>0</v>
      </c>
      <c r="O374" s="106">
        <f t="shared" si="63"/>
        <v>0</v>
      </c>
      <c r="P374" s="93" t="str">
        <f t="shared" si="64"/>
        <v>Dins Periode Legal</v>
      </c>
      <c r="Q374" s="93" t="str">
        <f t="shared" si="65"/>
        <v xml:space="preserve"> - Dins Periode Legal</v>
      </c>
      <c r="R374" s="93" t="str">
        <f t="shared" ref="R374:R437" si="68">CONCATENATE($M374," - Import Total")</f>
        <v xml:space="preserve"> - Import Total</v>
      </c>
      <c r="S374" s="110">
        <f t="shared" si="60"/>
        <v>0</v>
      </c>
      <c r="T374" s="107">
        <f t="shared" si="61"/>
        <v>0</v>
      </c>
      <c r="V374" s="91"/>
      <c r="W374" s="91"/>
      <c r="X374" s="91"/>
      <c r="Y374" s="91"/>
      <c r="Z374" s="91"/>
      <c r="AA374" s="91"/>
    </row>
    <row r="375" spans="3:27" x14ac:dyDescent="0.25">
      <c r="C375" s="95"/>
      <c r="D375" s="54"/>
      <c r="E375" s="8"/>
      <c r="F375" s="8"/>
      <c r="G375" s="8"/>
      <c r="H375" s="48"/>
      <c r="I375" s="49"/>
      <c r="J375" s="8"/>
      <c r="K375" s="9"/>
      <c r="L375" s="104" t="str">
        <f t="shared" si="66"/>
        <v/>
      </c>
      <c r="M375" s="105" t="str">
        <f t="shared" si="67"/>
        <v/>
      </c>
      <c r="N375" s="93">
        <f t="shared" si="62"/>
        <v>0</v>
      </c>
      <c r="O375" s="106">
        <f t="shared" si="63"/>
        <v>0</v>
      </c>
      <c r="P375" s="93" t="str">
        <f t="shared" si="64"/>
        <v>Dins Periode Legal</v>
      </c>
      <c r="Q375" s="93" t="str">
        <f t="shared" si="65"/>
        <v xml:space="preserve"> - Dins Periode Legal</v>
      </c>
      <c r="R375" s="93" t="str">
        <f t="shared" si="68"/>
        <v xml:space="preserve"> - Import Total</v>
      </c>
      <c r="S375" s="110">
        <f t="shared" si="60"/>
        <v>0</v>
      </c>
      <c r="T375" s="107">
        <f t="shared" si="61"/>
        <v>0</v>
      </c>
      <c r="V375" s="91"/>
      <c r="W375" s="91"/>
      <c r="X375" s="91"/>
      <c r="Y375" s="91"/>
      <c r="Z375" s="91"/>
      <c r="AA375" s="91"/>
    </row>
    <row r="376" spans="3:27" x14ac:dyDescent="0.25">
      <c r="C376" s="95"/>
      <c r="D376" s="54"/>
      <c r="E376" s="8"/>
      <c r="F376" s="8"/>
      <c r="G376" s="8"/>
      <c r="H376" s="48"/>
      <c r="I376" s="49"/>
      <c r="J376" s="8"/>
      <c r="K376" s="9"/>
      <c r="L376" s="104" t="str">
        <f t="shared" si="66"/>
        <v/>
      </c>
      <c r="M376" s="105" t="str">
        <f t="shared" si="67"/>
        <v/>
      </c>
      <c r="N376" s="93">
        <f t="shared" si="62"/>
        <v>0</v>
      </c>
      <c r="O376" s="106">
        <f t="shared" si="63"/>
        <v>0</v>
      </c>
      <c r="P376" s="93" t="str">
        <f t="shared" si="64"/>
        <v>Dins Periode Legal</v>
      </c>
      <c r="Q376" s="93" t="str">
        <f t="shared" si="65"/>
        <v xml:space="preserve"> - Dins Periode Legal</v>
      </c>
      <c r="R376" s="93" t="str">
        <f t="shared" si="68"/>
        <v xml:space="preserve"> - Import Total</v>
      </c>
      <c r="S376" s="110">
        <f t="shared" si="60"/>
        <v>0</v>
      </c>
      <c r="T376" s="107">
        <f t="shared" si="61"/>
        <v>0</v>
      </c>
      <c r="V376" s="91"/>
      <c r="W376" s="91"/>
      <c r="X376" s="91"/>
      <c r="Y376" s="91"/>
      <c r="Z376" s="91"/>
      <c r="AA376" s="91"/>
    </row>
    <row r="377" spans="3:27" x14ac:dyDescent="0.25">
      <c r="C377" s="95"/>
      <c r="D377" s="54"/>
      <c r="E377" s="8"/>
      <c r="F377" s="8"/>
      <c r="G377" s="8"/>
      <c r="H377" s="48"/>
      <c r="I377" s="49"/>
      <c r="J377" s="8"/>
      <c r="K377" s="9"/>
      <c r="L377" s="104" t="str">
        <f t="shared" si="66"/>
        <v/>
      </c>
      <c r="M377" s="105" t="str">
        <f t="shared" si="67"/>
        <v/>
      </c>
      <c r="N377" s="93">
        <f t="shared" si="62"/>
        <v>0</v>
      </c>
      <c r="O377" s="106">
        <f t="shared" si="63"/>
        <v>0</v>
      </c>
      <c r="P377" s="93" t="str">
        <f t="shared" si="64"/>
        <v>Dins Periode Legal</v>
      </c>
      <c r="Q377" s="93" t="str">
        <f t="shared" si="65"/>
        <v xml:space="preserve"> - Dins Periode Legal</v>
      </c>
      <c r="R377" s="93" t="str">
        <f t="shared" si="68"/>
        <v xml:space="preserve"> - Import Total</v>
      </c>
      <c r="S377" s="110">
        <f t="shared" si="60"/>
        <v>0</v>
      </c>
      <c r="T377" s="107">
        <f t="shared" si="61"/>
        <v>0</v>
      </c>
      <c r="V377" s="91"/>
      <c r="W377" s="91"/>
      <c r="X377" s="91"/>
      <c r="Y377" s="91"/>
      <c r="Z377" s="91"/>
      <c r="AA377" s="91"/>
    </row>
    <row r="378" spans="3:27" x14ac:dyDescent="0.25">
      <c r="C378" s="95"/>
      <c r="D378" s="54"/>
      <c r="E378" s="8"/>
      <c r="F378" s="8"/>
      <c r="G378" s="8"/>
      <c r="H378" s="48"/>
      <c r="I378" s="49"/>
      <c r="J378" s="8"/>
      <c r="K378" s="9"/>
      <c r="L378" s="104" t="str">
        <f t="shared" si="66"/>
        <v/>
      </c>
      <c r="M378" s="105" t="str">
        <f t="shared" si="67"/>
        <v/>
      </c>
      <c r="N378" s="93">
        <f t="shared" si="62"/>
        <v>0</v>
      </c>
      <c r="O378" s="106">
        <f t="shared" si="63"/>
        <v>0</v>
      </c>
      <c r="P378" s="93" t="str">
        <f t="shared" si="64"/>
        <v>Dins Periode Legal</v>
      </c>
      <c r="Q378" s="93" t="str">
        <f t="shared" si="65"/>
        <v xml:space="preserve"> - Dins Periode Legal</v>
      </c>
      <c r="R378" s="93" t="str">
        <f t="shared" si="68"/>
        <v xml:space="preserve"> - Import Total</v>
      </c>
      <c r="S378" s="110">
        <f t="shared" si="60"/>
        <v>0</v>
      </c>
      <c r="T378" s="107">
        <f t="shared" si="61"/>
        <v>0</v>
      </c>
      <c r="V378" s="91"/>
      <c r="W378" s="91"/>
      <c r="X378" s="91"/>
      <c r="Y378" s="91"/>
      <c r="Z378" s="91"/>
      <c r="AA378" s="91"/>
    </row>
    <row r="379" spans="3:27" x14ac:dyDescent="0.25">
      <c r="C379" s="95"/>
      <c r="D379" s="54"/>
      <c r="E379" s="8"/>
      <c r="F379" s="8"/>
      <c r="G379" s="8"/>
      <c r="H379" s="48"/>
      <c r="I379" s="49"/>
      <c r="J379" s="8"/>
      <c r="K379" s="9"/>
      <c r="L379" s="104" t="str">
        <f t="shared" si="66"/>
        <v/>
      </c>
      <c r="M379" s="105" t="str">
        <f t="shared" si="67"/>
        <v/>
      </c>
      <c r="N379" s="93">
        <f t="shared" si="62"/>
        <v>0</v>
      </c>
      <c r="O379" s="106">
        <f t="shared" si="63"/>
        <v>0</v>
      </c>
      <c r="P379" s="93" t="str">
        <f t="shared" si="64"/>
        <v>Dins Periode Legal</v>
      </c>
      <c r="Q379" s="93" t="str">
        <f t="shared" si="65"/>
        <v xml:space="preserve"> - Dins Periode Legal</v>
      </c>
      <c r="R379" s="93" t="str">
        <f t="shared" si="68"/>
        <v xml:space="preserve"> - Import Total</v>
      </c>
      <c r="S379" s="110">
        <f t="shared" si="60"/>
        <v>0</v>
      </c>
      <c r="T379" s="107">
        <f t="shared" si="61"/>
        <v>0</v>
      </c>
      <c r="V379" s="91"/>
      <c r="W379" s="91"/>
      <c r="X379" s="91"/>
      <c r="Y379" s="91"/>
      <c r="Z379" s="91"/>
      <c r="AA379" s="91"/>
    </row>
    <row r="380" spans="3:27" x14ac:dyDescent="0.25">
      <c r="C380" s="95"/>
      <c r="D380" s="54"/>
      <c r="E380" s="8"/>
      <c r="F380" s="8"/>
      <c r="G380" s="8"/>
      <c r="H380" s="48"/>
      <c r="I380" s="49"/>
      <c r="J380" s="8"/>
      <c r="K380" s="9"/>
      <c r="L380" s="104" t="str">
        <f t="shared" si="66"/>
        <v/>
      </c>
      <c r="M380" s="105" t="str">
        <f t="shared" si="67"/>
        <v/>
      </c>
      <c r="N380" s="93">
        <f t="shared" si="62"/>
        <v>0</v>
      </c>
      <c r="O380" s="106">
        <f t="shared" si="63"/>
        <v>0</v>
      </c>
      <c r="P380" s="93" t="str">
        <f t="shared" si="64"/>
        <v>Dins Periode Legal</v>
      </c>
      <c r="Q380" s="93" t="str">
        <f t="shared" si="65"/>
        <v xml:space="preserve"> - Dins Periode Legal</v>
      </c>
      <c r="R380" s="93" t="str">
        <f t="shared" si="68"/>
        <v xml:space="preserve"> - Import Total</v>
      </c>
      <c r="S380" s="110">
        <f t="shared" si="60"/>
        <v>0</v>
      </c>
      <c r="T380" s="107">
        <f t="shared" si="61"/>
        <v>0</v>
      </c>
      <c r="V380" s="91"/>
      <c r="W380" s="91"/>
      <c r="X380" s="91"/>
      <c r="Y380" s="91"/>
      <c r="Z380" s="91"/>
      <c r="AA380" s="91"/>
    </row>
    <row r="381" spans="3:27" x14ac:dyDescent="0.25">
      <c r="C381" s="95"/>
      <c r="D381" s="54"/>
      <c r="E381" s="8"/>
      <c r="F381" s="8"/>
      <c r="G381" s="8"/>
      <c r="H381" s="48"/>
      <c r="I381" s="49"/>
      <c r="J381" s="8"/>
      <c r="K381" s="9"/>
      <c r="L381" s="104" t="str">
        <f t="shared" si="66"/>
        <v/>
      </c>
      <c r="M381" s="105" t="str">
        <f t="shared" si="67"/>
        <v/>
      </c>
      <c r="N381" s="93">
        <f t="shared" si="62"/>
        <v>0</v>
      </c>
      <c r="O381" s="106">
        <f t="shared" si="63"/>
        <v>0</v>
      </c>
      <c r="P381" s="93" t="str">
        <f t="shared" si="64"/>
        <v>Dins Periode Legal</v>
      </c>
      <c r="Q381" s="93" t="str">
        <f t="shared" si="65"/>
        <v xml:space="preserve"> - Dins Periode Legal</v>
      </c>
      <c r="R381" s="93" t="str">
        <f t="shared" si="68"/>
        <v xml:space="preserve"> - Import Total</v>
      </c>
      <c r="S381" s="110">
        <f t="shared" si="60"/>
        <v>0</v>
      </c>
      <c r="T381" s="107">
        <f t="shared" si="61"/>
        <v>0</v>
      </c>
      <c r="V381" s="91"/>
      <c r="W381" s="91"/>
      <c r="X381" s="91"/>
      <c r="Y381" s="91"/>
      <c r="Z381" s="91"/>
      <c r="AA381" s="91"/>
    </row>
    <row r="382" spans="3:27" x14ac:dyDescent="0.25">
      <c r="C382" s="95"/>
      <c r="D382" s="54"/>
      <c r="E382" s="8"/>
      <c r="F382" s="8"/>
      <c r="G382" s="8"/>
      <c r="H382" s="48"/>
      <c r="I382" s="49"/>
      <c r="J382" s="8"/>
      <c r="K382" s="9"/>
      <c r="L382" s="104" t="str">
        <f t="shared" si="66"/>
        <v/>
      </c>
      <c r="M382" s="105" t="str">
        <f t="shared" si="67"/>
        <v/>
      </c>
      <c r="N382" s="93">
        <f t="shared" si="62"/>
        <v>0</v>
      </c>
      <c r="O382" s="106">
        <f t="shared" si="63"/>
        <v>0</v>
      </c>
      <c r="P382" s="93" t="str">
        <f t="shared" si="64"/>
        <v>Dins Periode Legal</v>
      </c>
      <c r="Q382" s="93" t="str">
        <f t="shared" si="65"/>
        <v xml:space="preserve"> - Dins Periode Legal</v>
      </c>
      <c r="R382" s="93" t="str">
        <f t="shared" si="68"/>
        <v xml:space="preserve"> - Import Total</v>
      </c>
      <c r="S382" s="110">
        <f t="shared" si="60"/>
        <v>0</v>
      </c>
      <c r="T382" s="107">
        <f t="shared" si="61"/>
        <v>0</v>
      </c>
      <c r="V382" s="91"/>
      <c r="W382" s="91"/>
      <c r="X382" s="91"/>
      <c r="Y382" s="91"/>
      <c r="Z382" s="91"/>
      <c r="AA382" s="91"/>
    </row>
    <row r="383" spans="3:27" x14ac:dyDescent="0.25">
      <c r="C383" s="95"/>
      <c r="D383" s="54"/>
      <c r="E383" s="8"/>
      <c r="F383" s="8"/>
      <c r="G383" s="8"/>
      <c r="H383" s="48"/>
      <c r="I383" s="49"/>
      <c r="J383" s="8"/>
      <c r="K383" s="9"/>
      <c r="L383" s="104" t="str">
        <f t="shared" si="66"/>
        <v/>
      </c>
      <c r="M383" s="105" t="str">
        <f t="shared" si="67"/>
        <v/>
      </c>
      <c r="N383" s="93">
        <f t="shared" si="62"/>
        <v>0</v>
      </c>
      <c r="O383" s="106">
        <f t="shared" si="63"/>
        <v>0</v>
      </c>
      <c r="P383" s="93" t="str">
        <f t="shared" si="64"/>
        <v>Dins Periode Legal</v>
      </c>
      <c r="Q383" s="93" t="str">
        <f t="shared" si="65"/>
        <v xml:space="preserve"> - Dins Periode Legal</v>
      </c>
      <c r="R383" s="93" t="str">
        <f t="shared" si="68"/>
        <v xml:space="preserve"> - Import Total</v>
      </c>
      <c r="S383" s="110">
        <f t="shared" si="60"/>
        <v>0</v>
      </c>
      <c r="T383" s="107">
        <f t="shared" si="61"/>
        <v>0</v>
      </c>
      <c r="V383" s="91"/>
      <c r="W383" s="91"/>
      <c r="X383" s="91"/>
      <c r="Y383" s="91"/>
      <c r="Z383" s="91"/>
      <c r="AA383" s="91"/>
    </row>
    <row r="384" spans="3:27" x14ac:dyDescent="0.25">
      <c r="C384" s="95"/>
      <c r="D384" s="54"/>
      <c r="E384" s="8"/>
      <c r="F384" s="8"/>
      <c r="G384" s="8"/>
      <c r="H384" s="48"/>
      <c r="I384" s="49"/>
      <c r="J384" s="8"/>
      <c r="K384" s="9"/>
      <c r="L384" s="104" t="str">
        <f t="shared" si="66"/>
        <v/>
      </c>
      <c r="M384" s="105" t="str">
        <f t="shared" si="67"/>
        <v/>
      </c>
      <c r="N384" s="93">
        <f t="shared" si="62"/>
        <v>0</v>
      </c>
      <c r="O384" s="106">
        <f t="shared" si="63"/>
        <v>0</v>
      </c>
      <c r="P384" s="93" t="str">
        <f t="shared" si="64"/>
        <v>Dins Periode Legal</v>
      </c>
      <c r="Q384" s="93" t="str">
        <f t="shared" si="65"/>
        <v xml:space="preserve"> - Dins Periode Legal</v>
      </c>
      <c r="R384" s="93" t="str">
        <f t="shared" si="68"/>
        <v xml:space="preserve"> - Import Total</v>
      </c>
      <c r="S384" s="110">
        <f t="shared" si="60"/>
        <v>0</v>
      </c>
      <c r="T384" s="107">
        <f t="shared" si="61"/>
        <v>0</v>
      </c>
      <c r="V384" s="91"/>
      <c r="W384" s="91"/>
      <c r="X384" s="91"/>
      <c r="Y384" s="91"/>
      <c r="Z384" s="91"/>
      <c r="AA384" s="91"/>
    </row>
    <row r="385" spans="3:27" x14ac:dyDescent="0.25">
      <c r="C385" s="95"/>
      <c r="D385" s="54"/>
      <c r="E385" s="8"/>
      <c r="F385" s="8"/>
      <c r="G385" s="8"/>
      <c r="H385" s="48"/>
      <c r="I385" s="49"/>
      <c r="J385" s="8"/>
      <c r="K385" s="9"/>
      <c r="L385" s="104" t="str">
        <f t="shared" si="66"/>
        <v/>
      </c>
      <c r="M385" s="105" t="str">
        <f t="shared" si="67"/>
        <v/>
      </c>
      <c r="N385" s="93">
        <f t="shared" si="62"/>
        <v>0</v>
      </c>
      <c r="O385" s="106">
        <f t="shared" si="63"/>
        <v>0</v>
      </c>
      <c r="P385" s="93" t="str">
        <f t="shared" si="64"/>
        <v>Dins Periode Legal</v>
      </c>
      <c r="Q385" s="93" t="str">
        <f t="shared" si="65"/>
        <v xml:space="preserve"> - Dins Periode Legal</v>
      </c>
      <c r="R385" s="93" t="str">
        <f t="shared" si="68"/>
        <v xml:space="preserve"> - Import Total</v>
      </c>
      <c r="S385" s="110">
        <f t="shared" si="60"/>
        <v>0</v>
      </c>
      <c r="T385" s="107">
        <f t="shared" si="61"/>
        <v>0</v>
      </c>
      <c r="V385" s="91"/>
      <c r="W385" s="91"/>
      <c r="X385" s="91"/>
      <c r="Y385" s="91"/>
      <c r="Z385" s="91"/>
      <c r="AA385" s="91"/>
    </row>
    <row r="386" spans="3:27" x14ac:dyDescent="0.25">
      <c r="C386" s="95"/>
      <c r="D386" s="54"/>
      <c r="E386" s="8"/>
      <c r="F386" s="8"/>
      <c r="G386" s="8"/>
      <c r="H386" s="48"/>
      <c r="I386" s="49"/>
      <c r="J386" s="8"/>
      <c r="K386" s="9"/>
      <c r="L386" s="104" t="str">
        <f t="shared" si="66"/>
        <v/>
      </c>
      <c r="M386" s="105" t="str">
        <f t="shared" si="67"/>
        <v/>
      </c>
      <c r="N386" s="93">
        <f t="shared" si="62"/>
        <v>0</v>
      </c>
      <c r="O386" s="106">
        <f t="shared" si="63"/>
        <v>0</v>
      </c>
      <c r="P386" s="93" t="str">
        <f t="shared" si="64"/>
        <v>Dins Periode Legal</v>
      </c>
      <c r="Q386" s="93" t="str">
        <f t="shared" si="65"/>
        <v xml:space="preserve"> - Dins Periode Legal</v>
      </c>
      <c r="R386" s="93" t="str">
        <f t="shared" si="68"/>
        <v xml:space="preserve"> - Import Total</v>
      </c>
      <c r="S386" s="110">
        <f t="shared" si="60"/>
        <v>0</v>
      </c>
      <c r="T386" s="107">
        <f t="shared" si="61"/>
        <v>0</v>
      </c>
      <c r="V386" s="91"/>
      <c r="W386" s="91"/>
      <c r="X386" s="91"/>
      <c r="Y386" s="91"/>
      <c r="Z386" s="91"/>
      <c r="AA386" s="91"/>
    </row>
    <row r="387" spans="3:27" x14ac:dyDescent="0.25">
      <c r="C387" s="95"/>
      <c r="D387" s="54"/>
      <c r="E387" s="8"/>
      <c r="F387" s="8"/>
      <c r="G387" s="8"/>
      <c r="H387" s="48"/>
      <c r="I387" s="49"/>
      <c r="J387" s="8"/>
      <c r="K387" s="9"/>
      <c r="L387" s="104" t="str">
        <f t="shared" si="66"/>
        <v/>
      </c>
      <c r="M387" s="105" t="str">
        <f t="shared" si="67"/>
        <v/>
      </c>
      <c r="N387" s="93">
        <f t="shared" si="62"/>
        <v>0</v>
      </c>
      <c r="O387" s="106">
        <f t="shared" si="63"/>
        <v>0</v>
      </c>
      <c r="P387" s="93" t="str">
        <f t="shared" si="64"/>
        <v>Dins Periode Legal</v>
      </c>
      <c r="Q387" s="93" t="str">
        <f t="shared" si="65"/>
        <v xml:space="preserve"> - Dins Periode Legal</v>
      </c>
      <c r="R387" s="93" t="str">
        <f t="shared" si="68"/>
        <v xml:space="preserve"> - Import Total</v>
      </c>
      <c r="S387" s="110">
        <f t="shared" si="60"/>
        <v>0</v>
      </c>
      <c r="T387" s="107">
        <f t="shared" si="61"/>
        <v>0</v>
      </c>
      <c r="V387" s="91"/>
      <c r="W387" s="91"/>
      <c r="X387" s="91"/>
      <c r="Y387" s="91"/>
      <c r="Z387" s="91"/>
      <c r="AA387" s="91"/>
    </row>
    <row r="388" spans="3:27" x14ac:dyDescent="0.25">
      <c r="C388" s="95"/>
      <c r="D388" s="54"/>
      <c r="E388" s="8"/>
      <c r="F388" s="8"/>
      <c r="G388" s="8"/>
      <c r="H388" s="48"/>
      <c r="I388" s="49"/>
      <c r="J388" s="8"/>
      <c r="K388" s="9"/>
      <c r="L388" s="104" t="str">
        <f t="shared" si="66"/>
        <v/>
      </c>
      <c r="M388" s="105" t="str">
        <f t="shared" si="67"/>
        <v/>
      </c>
      <c r="N388" s="93">
        <f t="shared" si="62"/>
        <v>0</v>
      </c>
      <c r="O388" s="106">
        <f t="shared" si="63"/>
        <v>0</v>
      </c>
      <c r="P388" s="93" t="str">
        <f t="shared" si="64"/>
        <v>Dins Periode Legal</v>
      </c>
      <c r="Q388" s="93" t="str">
        <f t="shared" si="65"/>
        <v xml:space="preserve"> - Dins Periode Legal</v>
      </c>
      <c r="R388" s="93" t="str">
        <f t="shared" si="68"/>
        <v xml:space="preserve"> - Import Total</v>
      </c>
      <c r="S388" s="110">
        <f t="shared" si="60"/>
        <v>0</v>
      </c>
      <c r="T388" s="107">
        <f t="shared" si="61"/>
        <v>0</v>
      </c>
      <c r="V388" s="91"/>
      <c r="W388" s="91"/>
      <c r="X388" s="91"/>
      <c r="Y388" s="91"/>
      <c r="Z388" s="91"/>
      <c r="AA388" s="91"/>
    </row>
    <row r="389" spans="3:27" x14ac:dyDescent="0.25">
      <c r="C389" s="95"/>
      <c r="D389" s="54"/>
      <c r="E389" s="8"/>
      <c r="F389" s="8"/>
      <c r="G389" s="8"/>
      <c r="H389" s="48"/>
      <c r="I389" s="49"/>
      <c r="J389" s="8"/>
      <c r="K389" s="9"/>
      <c r="L389" s="104" t="str">
        <f t="shared" si="66"/>
        <v/>
      </c>
      <c r="M389" s="105" t="str">
        <f t="shared" si="67"/>
        <v/>
      </c>
      <c r="N389" s="93">
        <f t="shared" si="62"/>
        <v>0</v>
      </c>
      <c r="O389" s="106">
        <f t="shared" si="63"/>
        <v>0</v>
      </c>
      <c r="P389" s="93" t="str">
        <f t="shared" si="64"/>
        <v>Dins Periode Legal</v>
      </c>
      <c r="Q389" s="93" t="str">
        <f t="shared" si="65"/>
        <v xml:space="preserve"> - Dins Periode Legal</v>
      </c>
      <c r="R389" s="93" t="str">
        <f t="shared" si="68"/>
        <v xml:space="preserve"> - Import Total</v>
      </c>
      <c r="S389" s="110">
        <f t="shared" si="60"/>
        <v>0</v>
      </c>
      <c r="T389" s="107">
        <f t="shared" si="61"/>
        <v>0</v>
      </c>
      <c r="V389" s="91"/>
      <c r="W389" s="91"/>
      <c r="X389" s="91"/>
      <c r="Y389" s="91"/>
      <c r="Z389" s="91"/>
      <c r="AA389" s="91"/>
    </row>
    <row r="390" spans="3:27" x14ac:dyDescent="0.25">
      <c r="C390" s="95"/>
      <c r="D390" s="54"/>
      <c r="E390" s="8"/>
      <c r="F390" s="8"/>
      <c r="G390" s="8"/>
      <c r="H390" s="48"/>
      <c r="I390" s="49"/>
      <c r="J390" s="8"/>
      <c r="K390" s="9"/>
      <c r="L390" s="104" t="str">
        <f t="shared" si="66"/>
        <v/>
      </c>
      <c r="M390" s="105" t="str">
        <f t="shared" si="67"/>
        <v/>
      </c>
      <c r="N390" s="93">
        <f t="shared" si="62"/>
        <v>0</v>
      </c>
      <c r="O390" s="106">
        <f t="shared" si="63"/>
        <v>0</v>
      </c>
      <c r="P390" s="93" t="str">
        <f t="shared" si="64"/>
        <v>Dins Periode Legal</v>
      </c>
      <c r="Q390" s="93" t="str">
        <f t="shared" si="65"/>
        <v xml:space="preserve"> - Dins Periode Legal</v>
      </c>
      <c r="R390" s="93" t="str">
        <f t="shared" si="68"/>
        <v xml:space="preserve"> - Import Total</v>
      </c>
      <c r="S390" s="110">
        <f t="shared" si="60"/>
        <v>0</v>
      </c>
      <c r="T390" s="107">
        <f t="shared" si="61"/>
        <v>0</v>
      </c>
      <c r="V390" s="91"/>
      <c r="W390" s="91"/>
      <c r="X390" s="91"/>
      <c r="Y390" s="91"/>
      <c r="Z390" s="91"/>
      <c r="AA390" s="91"/>
    </row>
    <row r="391" spans="3:27" x14ac:dyDescent="0.25">
      <c r="C391" s="95"/>
      <c r="D391" s="54"/>
      <c r="E391" s="8"/>
      <c r="F391" s="8"/>
      <c r="G391" s="8"/>
      <c r="H391" s="48"/>
      <c r="I391" s="49"/>
      <c r="J391" s="8"/>
      <c r="K391" s="9"/>
      <c r="L391" s="104" t="str">
        <f t="shared" si="66"/>
        <v/>
      </c>
      <c r="M391" s="105" t="str">
        <f t="shared" si="67"/>
        <v/>
      </c>
      <c r="N391" s="93">
        <f t="shared" si="62"/>
        <v>0</v>
      </c>
      <c r="O391" s="106">
        <f t="shared" si="63"/>
        <v>0</v>
      </c>
      <c r="P391" s="93" t="str">
        <f t="shared" si="64"/>
        <v>Dins Periode Legal</v>
      </c>
      <c r="Q391" s="93" t="str">
        <f t="shared" si="65"/>
        <v xml:space="preserve"> - Dins Periode Legal</v>
      </c>
      <c r="R391" s="93" t="str">
        <f t="shared" si="68"/>
        <v xml:space="preserve"> - Import Total</v>
      </c>
      <c r="S391" s="110">
        <f t="shared" si="60"/>
        <v>0</v>
      </c>
      <c r="T391" s="107">
        <f t="shared" si="61"/>
        <v>0</v>
      </c>
      <c r="V391" s="91"/>
      <c r="W391" s="91"/>
      <c r="X391" s="91"/>
      <c r="Y391" s="91"/>
      <c r="Z391" s="91"/>
      <c r="AA391" s="91"/>
    </row>
    <row r="392" spans="3:27" x14ac:dyDescent="0.25">
      <c r="C392" s="95"/>
      <c r="D392" s="54"/>
      <c r="E392" s="8"/>
      <c r="F392" s="8"/>
      <c r="G392" s="8"/>
      <c r="H392" s="48"/>
      <c r="I392" s="49"/>
      <c r="J392" s="8"/>
      <c r="K392" s="9"/>
      <c r="L392" s="104" t="str">
        <f t="shared" si="66"/>
        <v/>
      </c>
      <c r="M392" s="105" t="str">
        <f t="shared" si="67"/>
        <v/>
      </c>
      <c r="N392" s="93">
        <f t="shared" si="62"/>
        <v>0</v>
      </c>
      <c r="O392" s="106">
        <f t="shared" si="63"/>
        <v>0</v>
      </c>
      <c r="P392" s="93" t="str">
        <f t="shared" si="64"/>
        <v>Dins Periode Legal</v>
      </c>
      <c r="Q392" s="93" t="str">
        <f t="shared" si="65"/>
        <v xml:space="preserve"> - Dins Periode Legal</v>
      </c>
      <c r="R392" s="93" t="str">
        <f t="shared" si="68"/>
        <v xml:space="preserve"> - Import Total</v>
      </c>
      <c r="S392" s="110">
        <f t="shared" si="60"/>
        <v>0</v>
      </c>
      <c r="T392" s="107">
        <f t="shared" si="61"/>
        <v>0</v>
      </c>
      <c r="V392" s="91"/>
      <c r="W392" s="91"/>
      <c r="X392" s="91"/>
      <c r="Y392" s="91"/>
      <c r="Z392" s="91"/>
      <c r="AA392" s="91"/>
    </row>
    <row r="393" spans="3:27" x14ac:dyDescent="0.25">
      <c r="C393" s="95"/>
      <c r="D393" s="54"/>
      <c r="E393" s="8"/>
      <c r="F393" s="8"/>
      <c r="G393" s="8"/>
      <c r="H393" s="48"/>
      <c r="I393" s="49"/>
      <c r="J393" s="8"/>
      <c r="K393" s="9"/>
      <c r="L393" s="104" t="str">
        <f t="shared" si="66"/>
        <v/>
      </c>
      <c r="M393" s="105" t="str">
        <f t="shared" si="67"/>
        <v/>
      </c>
      <c r="N393" s="93">
        <f t="shared" si="62"/>
        <v>0</v>
      </c>
      <c r="O393" s="106">
        <f t="shared" si="63"/>
        <v>0</v>
      </c>
      <c r="P393" s="93" t="str">
        <f t="shared" si="64"/>
        <v>Dins Periode Legal</v>
      </c>
      <c r="Q393" s="93" t="str">
        <f t="shared" si="65"/>
        <v xml:space="preserve"> - Dins Periode Legal</v>
      </c>
      <c r="R393" s="93" t="str">
        <f t="shared" si="68"/>
        <v xml:space="preserve"> - Import Total</v>
      </c>
      <c r="S393" s="110">
        <f t="shared" si="60"/>
        <v>0</v>
      </c>
      <c r="T393" s="107">
        <f t="shared" si="61"/>
        <v>0</v>
      </c>
      <c r="V393" s="91"/>
      <c r="W393" s="91"/>
      <c r="X393" s="91"/>
      <c r="Y393" s="91"/>
      <c r="Z393" s="91"/>
      <c r="AA393" s="91"/>
    </row>
    <row r="394" spans="3:27" x14ac:dyDescent="0.25">
      <c r="C394" s="95"/>
      <c r="D394" s="54"/>
      <c r="E394" s="8"/>
      <c r="F394" s="8"/>
      <c r="G394" s="8"/>
      <c r="H394" s="48"/>
      <c r="I394" s="49"/>
      <c r="J394" s="8"/>
      <c r="K394" s="9"/>
      <c r="L394" s="104" t="str">
        <f t="shared" si="66"/>
        <v/>
      </c>
      <c r="M394" s="105" t="str">
        <f t="shared" si="67"/>
        <v/>
      </c>
      <c r="N394" s="93">
        <f t="shared" si="62"/>
        <v>0</v>
      </c>
      <c r="O394" s="106">
        <f t="shared" si="63"/>
        <v>0</v>
      </c>
      <c r="P394" s="93" t="str">
        <f t="shared" si="64"/>
        <v>Dins Periode Legal</v>
      </c>
      <c r="Q394" s="93" t="str">
        <f t="shared" si="65"/>
        <v xml:space="preserve"> - Dins Periode Legal</v>
      </c>
      <c r="R394" s="93" t="str">
        <f t="shared" si="68"/>
        <v xml:space="preserve"> - Import Total</v>
      </c>
      <c r="S394" s="110">
        <f t="shared" si="60"/>
        <v>0</v>
      </c>
      <c r="T394" s="107">
        <f t="shared" si="61"/>
        <v>0</v>
      </c>
      <c r="V394" s="91"/>
      <c r="W394" s="91"/>
      <c r="X394" s="91"/>
      <c r="Y394" s="91"/>
      <c r="Z394" s="91"/>
      <c r="AA394" s="91"/>
    </row>
    <row r="395" spans="3:27" x14ac:dyDescent="0.25">
      <c r="C395" s="95"/>
      <c r="D395" s="54"/>
      <c r="E395" s="8"/>
      <c r="F395" s="8"/>
      <c r="G395" s="8"/>
      <c r="H395" s="48"/>
      <c r="I395" s="49"/>
      <c r="J395" s="8"/>
      <c r="K395" s="9"/>
      <c r="L395" s="104" t="str">
        <f t="shared" si="66"/>
        <v/>
      </c>
      <c r="M395" s="105" t="str">
        <f t="shared" si="67"/>
        <v/>
      </c>
      <c r="N395" s="93">
        <f t="shared" si="62"/>
        <v>0</v>
      </c>
      <c r="O395" s="106">
        <f t="shared" si="63"/>
        <v>0</v>
      </c>
      <c r="P395" s="93" t="str">
        <f t="shared" si="64"/>
        <v>Dins Periode Legal</v>
      </c>
      <c r="Q395" s="93" t="str">
        <f t="shared" si="65"/>
        <v xml:space="preserve"> - Dins Periode Legal</v>
      </c>
      <c r="R395" s="93" t="str">
        <f t="shared" si="68"/>
        <v xml:space="preserve"> - Import Total</v>
      </c>
      <c r="S395" s="110">
        <f t="shared" si="60"/>
        <v>0</v>
      </c>
      <c r="T395" s="107">
        <f t="shared" si="61"/>
        <v>0</v>
      </c>
      <c r="V395" s="91"/>
      <c r="W395" s="91"/>
      <c r="X395" s="91"/>
      <c r="Y395" s="91"/>
      <c r="Z395" s="91"/>
      <c r="AA395" s="91"/>
    </row>
    <row r="396" spans="3:27" x14ac:dyDescent="0.25">
      <c r="C396" s="95"/>
      <c r="D396" s="54"/>
      <c r="E396" s="8"/>
      <c r="F396" s="8"/>
      <c r="G396" s="8"/>
      <c r="H396" s="48"/>
      <c r="I396" s="49"/>
      <c r="J396" s="8"/>
      <c r="K396" s="9"/>
      <c r="L396" s="104" t="str">
        <f t="shared" si="66"/>
        <v/>
      </c>
      <c r="M396" s="105" t="str">
        <f t="shared" si="67"/>
        <v/>
      </c>
      <c r="N396" s="93">
        <f t="shared" si="62"/>
        <v>0</v>
      </c>
      <c r="O396" s="106">
        <f t="shared" si="63"/>
        <v>0</v>
      </c>
      <c r="P396" s="93" t="str">
        <f t="shared" si="64"/>
        <v>Dins Periode Legal</v>
      </c>
      <c r="Q396" s="93" t="str">
        <f t="shared" si="65"/>
        <v xml:space="preserve"> - Dins Periode Legal</v>
      </c>
      <c r="R396" s="93" t="str">
        <f t="shared" si="68"/>
        <v xml:space="preserve"> - Import Total</v>
      </c>
      <c r="S396" s="110">
        <f t="shared" si="60"/>
        <v>0</v>
      </c>
      <c r="T396" s="107">
        <f t="shared" si="61"/>
        <v>0</v>
      </c>
      <c r="V396" s="91"/>
      <c r="W396" s="91"/>
      <c r="X396" s="91"/>
      <c r="Y396" s="91"/>
      <c r="Z396" s="91"/>
      <c r="AA396" s="91"/>
    </row>
    <row r="397" spans="3:27" x14ac:dyDescent="0.25">
      <c r="C397" s="95"/>
      <c r="D397" s="54"/>
      <c r="E397" s="8"/>
      <c r="F397" s="8"/>
      <c r="G397" s="8"/>
      <c r="H397" s="48"/>
      <c r="I397" s="49"/>
      <c r="J397" s="8"/>
      <c r="K397" s="9"/>
      <c r="L397" s="104" t="str">
        <f t="shared" si="66"/>
        <v/>
      </c>
      <c r="M397" s="105" t="str">
        <f t="shared" si="67"/>
        <v/>
      </c>
      <c r="N397" s="93">
        <f t="shared" si="62"/>
        <v>0</v>
      </c>
      <c r="O397" s="106">
        <f t="shared" si="63"/>
        <v>0</v>
      </c>
      <c r="P397" s="93" t="str">
        <f t="shared" si="64"/>
        <v>Dins Periode Legal</v>
      </c>
      <c r="Q397" s="93" t="str">
        <f t="shared" si="65"/>
        <v xml:space="preserve"> - Dins Periode Legal</v>
      </c>
      <c r="R397" s="93" t="str">
        <f t="shared" si="68"/>
        <v xml:space="preserve"> - Import Total</v>
      </c>
      <c r="S397" s="110">
        <f t="shared" si="60"/>
        <v>0</v>
      </c>
      <c r="T397" s="107">
        <f t="shared" si="61"/>
        <v>0</v>
      </c>
      <c r="V397" s="91"/>
      <c r="W397" s="91"/>
      <c r="X397" s="91"/>
      <c r="Y397" s="91"/>
      <c r="Z397" s="91"/>
      <c r="AA397" s="91"/>
    </row>
    <row r="398" spans="3:27" x14ac:dyDescent="0.25">
      <c r="C398" s="95"/>
      <c r="D398" s="54"/>
      <c r="E398" s="8"/>
      <c r="F398" s="8"/>
      <c r="G398" s="8"/>
      <c r="H398" s="48"/>
      <c r="I398" s="49"/>
      <c r="J398" s="8"/>
      <c r="K398" s="9"/>
      <c r="L398" s="104" t="str">
        <f t="shared" si="66"/>
        <v/>
      </c>
      <c r="M398" s="105" t="str">
        <f t="shared" si="67"/>
        <v/>
      </c>
      <c r="N398" s="93">
        <f t="shared" si="62"/>
        <v>0</v>
      </c>
      <c r="O398" s="106">
        <f t="shared" si="63"/>
        <v>0</v>
      </c>
      <c r="P398" s="93" t="str">
        <f t="shared" si="64"/>
        <v>Dins Periode Legal</v>
      </c>
      <c r="Q398" s="93" t="str">
        <f t="shared" si="65"/>
        <v xml:space="preserve"> - Dins Periode Legal</v>
      </c>
      <c r="R398" s="93" t="str">
        <f t="shared" si="68"/>
        <v xml:space="preserve"> - Import Total</v>
      </c>
      <c r="S398" s="110">
        <f t="shared" si="60"/>
        <v>0</v>
      </c>
      <c r="T398" s="107">
        <f t="shared" si="61"/>
        <v>0</v>
      </c>
      <c r="V398" s="91"/>
      <c r="W398" s="91"/>
      <c r="X398" s="91"/>
      <c r="Y398" s="91"/>
      <c r="Z398" s="91"/>
      <c r="AA398" s="91"/>
    </row>
    <row r="399" spans="3:27" x14ac:dyDescent="0.25">
      <c r="C399" s="95"/>
      <c r="D399" s="54"/>
      <c r="E399" s="8"/>
      <c r="F399" s="8"/>
      <c r="G399" s="8"/>
      <c r="H399" s="48"/>
      <c r="I399" s="49"/>
      <c r="J399" s="8"/>
      <c r="K399" s="9"/>
      <c r="L399" s="104" t="str">
        <f t="shared" si="66"/>
        <v/>
      </c>
      <c r="M399" s="105" t="str">
        <f t="shared" si="67"/>
        <v/>
      </c>
      <c r="N399" s="93">
        <f t="shared" si="62"/>
        <v>0</v>
      </c>
      <c r="O399" s="106">
        <f t="shared" si="63"/>
        <v>0</v>
      </c>
      <c r="P399" s="93" t="str">
        <f t="shared" si="64"/>
        <v>Dins Periode Legal</v>
      </c>
      <c r="Q399" s="93" t="str">
        <f t="shared" si="65"/>
        <v xml:space="preserve"> - Dins Periode Legal</v>
      </c>
      <c r="R399" s="93" t="str">
        <f t="shared" si="68"/>
        <v xml:space="preserve"> - Import Total</v>
      </c>
      <c r="S399" s="110">
        <f t="shared" si="60"/>
        <v>0</v>
      </c>
      <c r="T399" s="107">
        <f t="shared" si="61"/>
        <v>0</v>
      </c>
      <c r="V399" s="91"/>
      <c r="W399" s="91"/>
      <c r="X399" s="91"/>
      <c r="Y399" s="91"/>
      <c r="Z399" s="91"/>
      <c r="AA399" s="91"/>
    </row>
    <row r="400" spans="3:27" x14ac:dyDescent="0.25">
      <c r="C400" s="95"/>
      <c r="D400" s="54"/>
      <c r="E400" s="8"/>
      <c r="F400" s="8"/>
      <c r="G400" s="8"/>
      <c r="H400" s="48"/>
      <c r="I400" s="49"/>
      <c r="J400" s="8"/>
      <c r="K400" s="9"/>
      <c r="L400" s="104" t="str">
        <f t="shared" si="66"/>
        <v/>
      </c>
      <c r="M400" s="105" t="str">
        <f t="shared" si="67"/>
        <v/>
      </c>
      <c r="N400" s="93">
        <f t="shared" si="62"/>
        <v>0</v>
      </c>
      <c r="O400" s="106">
        <f t="shared" si="63"/>
        <v>0</v>
      </c>
      <c r="P400" s="93" t="str">
        <f t="shared" si="64"/>
        <v>Dins Periode Legal</v>
      </c>
      <c r="Q400" s="93" t="str">
        <f t="shared" si="65"/>
        <v xml:space="preserve"> - Dins Periode Legal</v>
      </c>
      <c r="R400" s="93" t="str">
        <f t="shared" si="68"/>
        <v xml:space="preserve"> - Import Total</v>
      </c>
      <c r="S400" s="110">
        <f t="shared" si="60"/>
        <v>0</v>
      </c>
      <c r="T400" s="107">
        <f t="shared" si="61"/>
        <v>0</v>
      </c>
      <c r="V400" s="91"/>
      <c r="W400" s="91"/>
      <c r="X400" s="91"/>
      <c r="Y400" s="91"/>
      <c r="Z400" s="91"/>
      <c r="AA400" s="91"/>
    </row>
    <row r="401" spans="3:27" x14ac:dyDescent="0.25">
      <c r="C401" s="95"/>
      <c r="D401" s="54"/>
      <c r="E401" s="8"/>
      <c r="F401" s="8"/>
      <c r="G401" s="8"/>
      <c r="H401" s="48"/>
      <c r="I401" s="49"/>
      <c r="J401" s="8"/>
      <c r="K401" s="9"/>
      <c r="L401" s="104" t="str">
        <f t="shared" si="66"/>
        <v/>
      </c>
      <c r="M401" s="105" t="str">
        <f t="shared" si="67"/>
        <v/>
      </c>
      <c r="N401" s="93">
        <f t="shared" si="62"/>
        <v>0</v>
      </c>
      <c r="O401" s="106">
        <f t="shared" si="63"/>
        <v>0</v>
      </c>
      <c r="P401" s="93" t="str">
        <f t="shared" si="64"/>
        <v>Dins Periode Legal</v>
      </c>
      <c r="Q401" s="93" t="str">
        <f t="shared" si="65"/>
        <v xml:space="preserve"> - Dins Periode Legal</v>
      </c>
      <c r="R401" s="93" t="str">
        <f t="shared" si="68"/>
        <v xml:space="preserve"> - Import Total</v>
      </c>
      <c r="S401" s="110">
        <f t="shared" si="60"/>
        <v>0</v>
      </c>
      <c r="T401" s="107">
        <f t="shared" si="61"/>
        <v>0</v>
      </c>
      <c r="V401" s="91"/>
      <c r="W401" s="91"/>
      <c r="X401" s="91"/>
      <c r="Y401" s="91"/>
      <c r="Z401" s="91"/>
      <c r="AA401" s="91"/>
    </row>
    <row r="402" spans="3:27" x14ac:dyDescent="0.25">
      <c r="C402" s="95"/>
      <c r="D402" s="54"/>
      <c r="E402" s="8"/>
      <c r="F402" s="8"/>
      <c r="G402" s="8"/>
      <c r="H402" s="48"/>
      <c r="I402" s="49"/>
      <c r="J402" s="8"/>
      <c r="K402" s="9"/>
      <c r="L402" s="104" t="str">
        <f t="shared" si="66"/>
        <v/>
      </c>
      <c r="M402" s="105" t="str">
        <f t="shared" si="67"/>
        <v/>
      </c>
      <c r="N402" s="93">
        <f t="shared" si="62"/>
        <v>0</v>
      </c>
      <c r="O402" s="106">
        <f t="shared" si="63"/>
        <v>0</v>
      </c>
      <c r="P402" s="93" t="str">
        <f t="shared" si="64"/>
        <v>Dins Periode Legal</v>
      </c>
      <c r="Q402" s="93" t="str">
        <f t="shared" si="65"/>
        <v xml:space="preserve"> - Dins Periode Legal</v>
      </c>
      <c r="R402" s="93" t="str">
        <f t="shared" si="68"/>
        <v xml:space="preserve"> - Import Total</v>
      </c>
      <c r="S402" s="110">
        <f t="shared" si="60"/>
        <v>0</v>
      </c>
      <c r="T402" s="107">
        <f t="shared" si="61"/>
        <v>0</v>
      </c>
      <c r="V402" s="91"/>
      <c r="W402" s="91"/>
      <c r="X402" s="91"/>
      <c r="Y402" s="91"/>
      <c r="Z402" s="91"/>
      <c r="AA402" s="91"/>
    </row>
    <row r="403" spans="3:27" x14ac:dyDescent="0.25">
      <c r="C403" s="95"/>
      <c r="D403" s="54"/>
      <c r="E403" s="8"/>
      <c r="F403" s="8"/>
      <c r="G403" s="8"/>
      <c r="H403" s="48"/>
      <c r="I403" s="49"/>
      <c r="J403" s="8"/>
      <c r="K403" s="9"/>
      <c r="L403" s="104" t="str">
        <f t="shared" si="66"/>
        <v/>
      </c>
      <c r="M403" s="105" t="str">
        <f t="shared" si="67"/>
        <v/>
      </c>
      <c r="N403" s="93">
        <f t="shared" si="62"/>
        <v>0</v>
      </c>
      <c r="O403" s="106">
        <f t="shared" si="63"/>
        <v>0</v>
      </c>
      <c r="P403" s="93" t="str">
        <f t="shared" si="64"/>
        <v>Dins Periode Legal</v>
      </c>
      <c r="Q403" s="93" t="str">
        <f t="shared" si="65"/>
        <v xml:space="preserve"> - Dins Periode Legal</v>
      </c>
      <c r="R403" s="93" t="str">
        <f t="shared" si="68"/>
        <v xml:space="preserve"> - Import Total</v>
      </c>
      <c r="S403" s="110">
        <f t="shared" si="60"/>
        <v>0</v>
      </c>
      <c r="T403" s="107">
        <f t="shared" si="61"/>
        <v>0</v>
      </c>
      <c r="V403" s="91"/>
      <c r="W403" s="91"/>
      <c r="X403" s="91"/>
      <c r="Y403" s="91"/>
      <c r="Z403" s="91"/>
      <c r="AA403" s="91"/>
    </row>
    <row r="404" spans="3:27" x14ac:dyDescent="0.25">
      <c r="C404" s="95"/>
      <c r="D404" s="54"/>
      <c r="E404" s="8"/>
      <c r="F404" s="8"/>
      <c r="G404" s="8"/>
      <c r="H404" s="48"/>
      <c r="I404" s="49"/>
      <c r="J404" s="8"/>
      <c r="K404" s="9"/>
      <c r="L404" s="104" t="str">
        <f t="shared" si="66"/>
        <v/>
      </c>
      <c r="M404" s="105" t="str">
        <f t="shared" si="67"/>
        <v/>
      </c>
      <c r="N404" s="93">
        <f t="shared" si="62"/>
        <v>0</v>
      </c>
      <c r="O404" s="106">
        <f t="shared" si="63"/>
        <v>0</v>
      </c>
      <c r="P404" s="93" t="str">
        <f t="shared" si="64"/>
        <v>Dins Periode Legal</v>
      </c>
      <c r="Q404" s="93" t="str">
        <f t="shared" si="65"/>
        <v xml:space="preserve"> - Dins Periode Legal</v>
      </c>
      <c r="R404" s="93" t="str">
        <f t="shared" si="68"/>
        <v xml:space="preserve"> - Import Total</v>
      </c>
      <c r="S404" s="110">
        <f t="shared" ref="S404:S409" si="69">IF(M404="",0,K404/(VLOOKUP(R404,$X$9:$Y$27,2,FALSE))*N404)</f>
        <v>0</v>
      </c>
      <c r="T404" s="107">
        <f t="shared" ref="T404:T409" si="70">IF(L404="",0,1)</f>
        <v>0</v>
      </c>
      <c r="V404" s="91"/>
      <c r="W404" s="91"/>
      <c r="X404" s="91"/>
      <c r="Y404" s="91"/>
      <c r="Z404" s="91"/>
      <c r="AA404" s="91"/>
    </row>
    <row r="405" spans="3:27" x14ac:dyDescent="0.25">
      <c r="C405" s="95"/>
      <c r="D405" s="54"/>
      <c r="E405" s="8"/>
      <c r="F405" s="8"/>
      <c r="G405" s="8"/>
      <c r="H405" s="48"/>
      <c r="I405" s="49"/>
      <c r="J405" s="8"/>
      <c r="K405" s="9"/>
      <c r="L405" s="104" t="str">
        <f t="shared" si="66"/>
        <v/>
      </c>
      <c r="M405" s="105" t="str">
        <f t="shared" si="67"/>
        <v/>
      </c>
      <c r="N405" s="93">
        <f t="shared" si="62"/>
        <v>0</v>
      </c>
      <c r="O405" s="106">
        <f t="shared" si="63"/>
        <v>0</v>
      </c>
      <c r="P405" s="93" t="str">
        <f t="shared" si="64"/>
        <v>Dins Periode Legal</v>
      </c>
      <c r="Q405" s="93" t="str">
        <f t="shared" si="65"/>
        <v xml:space="preserve"> - Dins Periode Legal</v>
      </c>
      <c r="R405" s="93" t="str">
        <f t="shared" si="68"/>
        <v xml:space="preserve"> - Import Total</v>
      </c>
      <c r="S405" s="110">
        <f t="shared" si="69"/>
        <v>0</v>
      </c>
      <c r="T405" s="107">
        <f t="shared" si="70"/>
        <v>0</v>
      </c>
      <c r="V405" s="91"/>
      <c r="W405" s="91"/>
      <c r="X405" s="91"/>
      <c r="Y405" s="91"/>
      <c r="Z405" s="91"/>
      <c r="AA405" s="91"/>
    </row>
    <row r="406" spans="3:27" x14ac:dyDescent="0.25">
      <c r="C406" s="95"/>
      <c r="D406" s="54"/>
      <c r="E406" s="8"/>
      <c r="F406" s="8"/>
      <c r="G406" s="8"/>
      <c r="H406" s="48"/>
      <c r="I406" s="49"/>
      <c r="J406" s="8"/>
      <c r="K406" s="9"/>
      <c r="L406" s="104" t="str">
        <f t="shared" si="66"/>
        <v/>
      </c>
      <c r="M406" s="105" t="str">
        <f t="shared" si="67"/>
        <v/>
      </c>
      <c r="N406" s="93">
        <f t="shared" si="62"/>
        <v>0</v>
      </c>
      <c r="O406" s="106">
        <f t="shared" si="63"/>
        <v>0</v>
      </c>
      <c r="P406" s="93" t="str">
        <f t="shared" si="64"/>
        <v>Dins Periode Legal</v>
      </c>
      <c r="Q406" s="93" t="str">
        <f t="shared" si="65"/>
        <v xml:space="preserve"> - Dins Periode Legal</v>
      </c>
      <c r="R406" s="93" t="str">
        <f t="shared" si="68"/>
        <v xml:space="preserve"> - Import Total</v>
      </c>
      <c r="S406" s="110">
        <f t="shared" si="69"/>
        <v>0</v>
      </c>
      <c r="T406" s="107">
        <f t="shared" si="70"/>
        <v>0</v>
      </c>
      <c r="V406" s="91"/>
      <c r="W406" s="91"/>
      <c r="X406" s="91"/>
      <c r="Y406" s="91"/>
      <c r="Z406" s="91"/>
      <c r="AA406" s="91"/>
    </row>
    <row r="407" spans="3:27" x14ac:dyDescent="0.25">
      <c r="C407" s="95"/>
      <c r="D407" s="54"/>
      <c r="E407" s="8"/>
      <c r="F407" s="8"/>
      <c r="G407" s="8"/>
      <c r="H407" s="48"/>
      <c r="I407" s="49"/>
      <c r="J407" s="8"/>
      <c r="K407" s="9"/>
      <c r="L407" s="104" t="str">
        <f t="shared" si="66"/>
        <v/>
      </c>
      <c r="M407" s="105" t="str">
        <f t="shared" si="67"/>
        <v/>
      </c>
      <c r="N407" s="93">
        <f t="shared" si="62"/>
        <v>0</v>
      </c>
      <c r="O407" s="106">
        <f t="shared" si="63"/>
        <v>0</v>
      </c>
      <c r="P407" s="93" t="str">
        <f t="shared" si="64"/>
        <v>Dins Periode Legal</v>
      </c>
      <c r="Q407" s="93" t="str">
        <f t="shared" si="65"/>
        <v xml:space="preserve"> - Dins Periode Legal</v>
      </c>
      <c r="R407" s="93" t="str">
        <f t="shared" si="68"/>
        <v xml:space="preserve"> - Import Total</v>
      </c>
      <c r="S407" s="110">
        <f t="shared" si="69"/>
        <v>0</v>
      </c>
      <c r="T407" s="107">
        <f t="shared" si="70"/>
        <v>0</v>
      </c>
      <c r="V407" s="91"/>
      <c r="W407" s="91"/>
      <c r="X407" s="91"/>
      <c r="Y407" s="91"/>
      <c r="Z407" s="91"/>
      <c r="AA407" s="91"/>
    </row>
    <row r="408" spans="3:27" x14ac:dyDescent="0.25">
      <c r="C408" s="95"/>
      <c r="D408" s="54"/>
      <c r="E408" s="8"/>
      <c r="F408" s="8"/>
      <c r="G408" s="8"/>
      <c r="H408" s="48"/>
      <c r="I408" s="49"/>
      <c r="J408" s="8"/>
      <c r="K408" s="9"/>
      <c r="L408" s="104" t="str">
        <f t="shared" si="66"/>
        <v/>
      </c>
      <c r="M408" s="105" t="str">
        <f t="shared" si="67"/>
        <v/>
      </c>
      <c r="N408" s="93">
        <f t="shared" si="62"/>
        <v>0</v>
      </c>
      <c r="O408" s="106">
        <f t="shared" si="63"/>
        <v>0</v>
      </c>
      <c r="P408" s="93" t="str">
        <f t="shared" si="64"/>
        <v>Dins Periode Legal</v>
      </c>
      <c r="Q408" s="93" t="str">
        <f t="shared" si="65"/>
        <v xml:space="preserve"> - Dins Periode Legal</v>
      </c>
      <c r="R408" s="93" t="str">
        <f t="shared" si="68"/>
        <v xml:space="preserve"> - Import Total</v>
      </c>
      <c r="S408" s="110">
        <f t="shared" si="69"/>
        <v>0</v>
      </c>
      <c r="T408" s="107">
        <f t="shared" si="70"/>
        <v>0</v>
      </c>
      <c r="V408" s="91"/>
      <c r="W408" s="91"/>
      <c r="X408" s="91"/>
      <c r="Y408" s="91"/>
      <c r="Z408" s="91"/>
      <c r="AA408" s="91"/>
    </row>
    <row r="409" spans="3:27" x14ac:dyDescent="0.25">
      <c r="C409" s="95"/>
      <c r="D409" s="54"/>
      <c r="E409" s="8"/>
      <c r="F409" s="8"/>
      <c r="G409" s="8"/>
      <c r="H409" s="48"/>
      <c r="I409" s="49"/>
      <c r="J409" s="8"/>
      <c r="K409" s="9"/>
      <c r="L409" s="104" t="str">
        <f t="shared" si="66"/>
        <v/>
      </c>
      <c r="M409" s="105" t="str">
        <f t="shared" si="67"/>
        <v/>
      </c>
      <c r="N409" s="93">
        <f t="shared" si="62"/>
        <v>0</v>
      </c>
      <c r="O409" s="106">
        <f t="shared" si="63"/>
        <v>0</v>
      </c>
      <c r="P409" s="93" t="str">
        <f t="shared" si="64"/>
        <v>Dins Periode Legal</v>
      </c>
      <c r="Q409" s="93" t="str">
        <f t="shared" si="65"/>
        <v xml:space="preserve"> - Dins Periode Legal</v>
      </c>
      <c r="R409" s="93" t="str">
        <f t="shared" si="68"/>
        <v xml:space="preserve"> - Import Total</v>
      </c>
      <c r="S409" s="110">
        <f t="shared" si="69"/>
        <v>0</v>
      </c>
      <c r="T409" s="107">
        <f t="shared" si="70"/>
        <v>0</v>
      </c>
      <c r="V409" s="91"/>
      <c r="W409" s="91"/>
      <c r="X409" s="91"/>
      <c r="Y409" s="91"/>
      <c r="Z409" s="91"/>
      <c r="AA409" s="91"/>
    </row>
    <row r="410" spans="3:27" x14ac:dyDescent="0.25">
      <c r="C410" s="95"/>
      <c r="D410" s="54"/>
      <c r="E410" s="8"/>
      <c r="F410" s="8"/>
      <c r="G410" s="8"/>
      <c r="H410" s="48"/>
      <c r="I410" s="49"/>
      <c r="J410" s="8"/>
      <c r="K410" s="9"/>
      <c r="L410" s="104" t="str">
        <f t="shared" si="66"/>
        <v/>
      </c>
      <c r="M410" s="105" t="str">
        <f t="shared" si="67"/>
        <v/>
      </c>
      <c r="N410" s="93">
        <f t="shared" ref="N410:N427" si="71">IF(D410="",0,D410-C410)</f>
        <v>0</v>
      </c>
      <c r="O410" s="106">
        <f t="shared" ref="O410:O427" si="72">K410*N410</f>
        <v>0</v>
      </c>
      <c r="P410" s="93" t="str">
        <f t="shared" ref="P410:P427" si="73">IF(N410&lt;=30,"Dins Periode Legal","Fora Periode Legal")</f>
        <v>Dins Periode Legal</v>
      </c>
      <c r="Q410" s="93" t="str">
        <f t="shared" ref="Q410:Q427" si="74">CONCATENATE($M410," - ",P410)</f>
        <v xml:space="preserve"> - Dins Periode Legal</v>
      </c>
      <c r="R410" s="93" t="str">
        <f t="shared" si="68"/>
        <v xml:space="preserve"> - Import Total</v>
      </c>
      <c r="S410" s="110">
        <f t="shared" ref="S410:S427" si="75">IF(M410="",0,K410/(VLOOKUP(R410,$X$9:$Y$27,2,FALSE))*N410)</f>
        <v>0</v>
      </c>
      <c r="T410" s="107">
        <f t="shared" ref="T410:T427" si="76">IF(L410="",0,1)</f>
        <v>0</v>
      </c>
      <c r="V410" s="91"/>
      <c r="W410" s="91"/>
      <c r="X410" s="91"/>
      <c r="Y410" s="91"/>
      <c r="Z410" s="91"/>
      <c r="AA410" s="91"/>
    </row>
    <row r="411" spans="3:27" x14ac:dyDescent="0.25">
      <c r="C411" s="95"/>
      <c r="D411" s="54"/>
      <c r="E411" s="8"/>
      <c r="F411" s="8"/>
      <c r="G411" s="8"/>
      <c r="H411" s="173"/>
      <c r="I411" s="49"/>
      <c r="J411" s="8"/>
      <c r="K411" s="9"/>
      <c r="L411" s="104" t="str">
        <f t="shared" si="66"/>
        <v/>
      </c>
      <c r="M411" s="105" t="str">
        <f t="shared" si="67"/>
        <v/>
      </c>
      <c r="N411" s="93">
        <f t="shared" si="71"/>
        <v>0</v>
      </c>
      <c r="O411" s="106">
        <f t="shared" si="72"/>
        <v>0</v>
      </c>
      <c r="P411" s="93" t="str">
        <f t="shared" si="73"/>
        <v>Dins Periode Legal</v>
      </c>
      <c r="Q411" s="93" t="str">
        <f t="shared" si="74"/>
        <v xml:space="preserve"> - Dins Periode Legal</v>
      </c>
      <c r="R411" s="93" t="str">
        <f t="shared" si="68"/>
        <v xml:space="preserve"> - Import Total</v>
      </c>
      <c r="S411" s="110">
        <f t="shared" si="75"/>
        <v>0</v>
      </c>
      <c r="T411" s="107">
        <f t="shared" si="76"/>
        <v>0</v>
      </c>
      <c r="V411" s="91"/>
      <c r="W411" s="91"/>
      <c r="X411" s="91"/>
      <c r="Y411" s="91"/>
      <c r="Z411" s="91"/>
      <c r="AA411" s="91"/>
    </row>
    <row r="412" spans="3:27" x14ac:dyDescent="0.25">
      <c r="C412" s="95"/>
      <c r="D412" s="54"/>
      <c r="E412" s="8"/>
      <c r="F412" s="8"/>
      <c r="G412" s="8"/>
      <c r="H412" s="173"/>
      <c r="I412" s="49"/>
      <c r="J412" s="8"/>
      <c r="K412" s="9"/>
      <c r="L412" s="104" t="str">
        <f t="shared" si="66"/>
        <v/>
      </c>
      <c r="M412" s="105" t="str">
        <f t="shared" si="67"/>
        <v/>
      </c>
      <c r="N412" s="93">
        <f t="shared" si="71"/>
        <v>0</v>
      </c>
      <c r="O412" s="106">
        <f t="shared" si="72"/>
        <v>0</v>
      </c>
      <c r="P412" s="93" t="str">
        <f t="shared" si="73"/>
        <v>Dins Periode Legal</v>
      </c>
      <c r="Q412" s="93" t="str">
        <f t="shared" si="74"/>
        <v xml:space="preserve"> - Dins Periode Legal</v>
      </c>
      <c r="R412" s="93" t="str">
        <f t="shared" si="68"/>
        <v xml:space="preserve"> - Import Total</v>
      </c>
      <c r="S412" s="110">
        <f t="shared" si="75"/>
        <v>0</v>
      </c>
      <c r="T412" s="107">
        <f t="shared" si="76"/>
        <v>0</v>
      </c>
      <c r="V412" s="91"/>
      <c r="W412" s="91"/>
      <c r="X412" s="91"/>
      <c r="Y412" s="91"/>
      <c r="Z412" s="91"/>
      <c r="AA412" s="91"/>
    </row>
    <row r="413" spans="3:27" x14ac:dyDescent="0.25">
      <c r="C413" s="95"/>
      <c r="D413" s="54"/>
      <c r="E413" s="8"/>
      <c r="F413" s="8"/>
      <c r="G413" s="8"/>
      <c r="H413" s="48"/>
      <c r="I413" s="49"/>
      <c r="J413" s="8"/>
      <c r="K413" s="9"/>
      <c r="L413" s="104" t="str">
        <f t="shared" si="66"/>
        <v/>
      </c>
      <c r="M413" s="105" t="str">
        <f t="shared" si="67"/>
        <v/>
      </c>
      <c r="N413" s="93">
        <f t="shared" si="71"/>
        <v>0</v>
      </c>
      <c r="O413" s="106">
        <f t="shared" si="72"/>
        <v>0</v>
      </c>
      <c r="P413" s="93" t="str">
        <f t="shared" si="73"/>
        <v>Dins Periode Legal</v>
      </c>
      <c r="Q413" s="93" t="str">
        <f t="shared" si="74"/>
        <v xml:space="preserve"> - Dins Periode Legal</v>
      </c>
      <c r="R413" s="93" t="str">
        <f t="shared" si="68"/>
        <v xml:space="preserve"> - Import Total</v>
      </c>
      <c r="S413" s="110">
        <f t="shared" si="75"/>
        <v>0</v>
      </c>
      <c r="T413" s="107">
        <f t="shared" si="76"/>
        <v>0</v>
      </c>
      <c r="V413" s="91"/>
      <c r="W413" s="91"/>
      <c r="X413" s="91"/>
      <c r="Y413" s="91"/>
      <c r="Z413" s="91"/>
      <c r="AA413" s="91"/>
    </row>
    <row r="414" spans="3:27" x14ac:dyDescent="0.25">
      <c r="C414" s="95"/>
      <c r="D414" s="54"/>
      <c r="E414" s="8"/>
      <c r="F414" s="8"/>
      <c r="G414" s="8"/>
      <c r="H414" s="48"/>
      <c r="I414" s="49"/>
      <c r="J414" s="8"/>
      <c r="K414" s="9"/>
      <c r="L414" s="104" t="str">
        <f t="shared" si="66"/>
        <v/>
      </c>
      <c r="M414" s="105" t="str">
        <f t="shared" si="67"/>
        <v/>
      </c>
      <c r="N414" s="93">
        <f t="shared" si="71"/>
        <v>0</v>
      </c>
      <c r="O414" s="106">
        <f t="shared" si="72"/>
        <v>0</v>
      </c>
      <c r="P414" s="93" t="str">
        <f t="shared" si="73"/>
        <v>Dins Periode Legal</v>
      </c>
      <c r="Q414" s="93" t="str">
        <f t="shared" si="74"/>
        <v xml:space="preserve"> - Dins Periode Legal</v>
      </c>
      <c r="R414" s="93" t="str">
        <f t="shared" si="68"/>
        <v xml:space="preserve"> - Import Total</v>
      </c>
      <c r="S414" s="110">
        <f t="shared" si="75"/>
        <v>0</v>
      </c>
      <c r="T414" s="107">
        <f t="shared" si="76"/>
        <v>0</v>
      </c>
      <c r="V414" s="91"/>
      <c r="W414" s="91"/>
      <c r="X414" s="91"/>
      <c r="Y414" s="91"/>
      <c r="Z414" s="91"/>
      <c r="AA414" s="91"/>
    </row>
    <row r="415" spans="3:27" x14ac:dyDescent="0.25">
      <c r="C415" s="95"/>
      <c r="D415" s="54"/>
      <c r="E415" s="8"/>
      <c r="F415" s="8"/>
      <c r="G415" s="8"/>
      <c r="H415" s="48"/>
      <c r="I415" s="49"/>
      <c r="J415" s="8"/>
      <c r="K415" s="9"/>
      <c r="L415" s="104" t="str">
        <f t="shared" si="66"/>
        <v/>
      </c>
      <c r="M415" s="105" t="str">
        <f t="shared" si="67"/>
        <v/>
      </c>
      <c r="N415" s="93">
        <f t="shared" si="71"/>
        <v>0</v>
      </c>
      <c r="O415" s="106">
        <f t="shared" si="72"/>
        <v>0</v>
      </c>
      <c r="P415" s="93" t="str">
        <f t="shared" si="73"/>
        <v>Dins Periode Legal</v>
      </c>
      <c r="Q415" s="93" t="str">
        <f t="shared" si="74"/>
        <v xml:space="preserve"> - Dins Periode Legal</v>
      </c>
      <c r="R415" s="93" t="str">
        <f t="shared" si="68"/>
        <v xml:space="preserve"> - Import Total</v>
      </c>
      <c r="S415" s="110">
        <f t="shared" si="75"/>
        <v>0</v>
      </c>
      <c r="T415" s="107">
        <f t="shared" si="76"/>
        <v>0</v>
      </c>
      <c r="V415" s="91"/>
      <c r="W415" s="91"/>
      <c r="X415" s="91"/>
      <c r="Y415" s="91"/>
      <c r="Z415" s="91"/>
      <c r="AA415" s="91"/>
    </row>
    <row r="416" spans="3:27" x14ac:dyDescent="0.25">
      <c r="C416" s="95"/>
      <c r="D416" s="54"/>
      <c r="E416" s="8"/>
      <c r="F416" s="8"/>
      <c r="G416" s="8"/>
      <c r="H416" s="48"/>
      <c r="I416" s="49"/>
      <c r="J416" s="8"/>
      <c r="K416" s="9"/>
      <c r="L416" s="104" t="str">
        <f t="shared" si="66"/>
        <v/>
      </c>
      <c r="M416" s="105" t="str">
        <f t="shared" si="67"/>
        <v/>
      </c>
      <c r="N416" s="93">
        <f t="shared" si="71"/>
        <v>0</v>
      </c>
      <c r="O416" s="106">
        <f t="shared" si="72"/>
        <v>0</v>
      </c>
      <c r="P416" s="93" t="str">
        <f t="shared" si="73"/>
        <v>Dins Periode Legal</v>
      </c>
      <c r="Q416" s="93" t="str">
        <f t="shared" si="74"/>
        <v xml:space="preserve"> - Dins Periode Legal</v>
      </c>
      <c r="R416" s="93" t="str">
        <f t="shared" si="68"/>
        <v xml:space="preserve"> - Import Total</v>
      </c>
      <c r="S416" s="110">
        <f t="shared" si="75"/>
        <v>0</v>
      </c>
      <c r="T416" s="107">
        <f t="shared" si="76"/>
        <v>0</v>
      </c>
      <c r="V416" s="91"/>
      <c r="W416" s="91"/>
      <c r="X416" s="91"/>
      <c r="Y416" s="91"/>
      <c r="Z416" s="91"/>
      <c r="AA416" s="91"/>
    </row>
    <row r="417" spans="3:27" x14ac:dyDescent="0.25">
      <c r="C417" s="95"/>
      <c r="D417" s="54"/>
      <c r="E417" s="8"/>
      <c r="F417" s="8"/>
      <c r="G417" s="8"/>
      <c r="H417" s="48"/>
      <c r="I417" s="49"/>
      <c r="J417" s="8"/>
      <c r="K417" s="9"/>
      <c r="L417" s="104" t="str">
        <f t="shared" ref="L417:L480" si="77">IF(D417="","",MONTH(D417))</f>
        <v/>
      </c>
      <c r="M417" s="105" t="str">
        <f t="shared" ref="M417:M480" si="78">IF(L417="","",VLOOKUP(L417,$AJ$8:$AK$19,2,FALSE))</f>
        <v/>
      </c>
      <c r="N417" s="93">
        <f t="shared" si="71"/>
        <v>0</v>
      </c>
      <c r="O417" s="106">
        <f t="shared" si="72"/>
        <v>0</v>
      </c>
      <c r="P417" s="93" t="str">
        <f t="shared" si="73"/>
        <v>Dins Periode Legal</v>
      </c>
      <c r="Q417" s="93" t="str">
        <f t="shared" si="74"/>
        <v xml:space="preserve"> - Dins Periode Legal</v>
      </c>
      <c r="R417" s="93" t="str">
        <f t="shared" si="68"/>
        <v xml:space="preserve"> - Import Total</v>
      </c>
      <c r="S417" s="110">
        <f t="shared" si="75"/>
        <v>0</v>
      </c>
      <c r="T417" s="107">
        <f t="shared" si="76"/>
        <v>0</v>
      </c>
      <c r="V417" s="91"/>
      <c r="W417" s="91"/>
      <c r="X417" s="91"/>
      <c r="Y417" s="91"/>
      <c r="Z417" s="91"/>
      <c r="AA417" s="91"/>
    </row>
    <row r="418" spans="3:27" x14ac:dyDescent="0.25">
      <c r="C418" s="95"/>
      <c r="D418" s="54"/>
      <c r="E418" s="8"/>
      <c r="F418" s="8"/>
      <c r="G418" s="8"/>
      <c r="H418" s="48"/>
      <c r="I418" s="49"/>
      <c r="J418" s="8"/>
      <c r="K418" s="9"/>
      <c r="L418" s="104" t="str">
        <f t="shared" si="77"/>
        <v/>
      </c>
      <c r="M418" s="105" t="str">
        <f t="shared" si="78"/>
        <v/>
      </c>
      <c r="N418" s="93">
        <f t="shared" si="71"/>
        <v>0</v>
      </c>
      <c r="O418" s="106">
        <f t="shared" si="72"/>
        <v>0</v>
      </c>
      <c r="P418" s="93" t="str">
        <f t="shared" si="73"/>
        <v>Dins Periode Legal</v>
      </c>
      <c r="Q418" s="93" t="str">
        <f t="shared" si="74"/>
        <v xml:space="preserve"> - Dins Periode Legal</v>
      </c>
      <c r="R418" s="93" t="str">
        <f t="shared" si="68"/>
        <v xml:space="preserve"> - Import Total</v>
      </c>
      <c r="S418" s="110">
        <f t="shared" si="75"/>
        <v>0</v>
      </c>
      <c r="T418" s="107">
        <f t="shared" si="76"/>
        <v>0</v>
      </c>
      <c r="V418" s="91"/>
      <c r="W418" s="91"/>
      <c r="X418" s="91"/>
      <c r="Y418" s="91"/>
      <c r="Z418" s="91"/>
      <c r="AA418" s="91"/>
    </row>
    <row r="419" spans="3:27" x14ac:dyDescent="0.25">
      <c r="C419" s="95"/>
      <c r="D419" s="54"/>
      <c r="E419" s="8"/>
      <c r="F419" s="8"/>
      <c r="G419" s="8"/>
      <c r="H419" s="48"/>
      <c r="I419" s="49"/>
      <c r="J419" s="8"/>
      <c r="K419" s="9"/>
      <c r="L419" s="104" t="str">
        <f t="shared" si="77"/>
        <v/>
      </c>
      <c r="M419" s="105" t="str">
        <f t="shared" si="78"/>
        <v/>
      </c>
      <c r="N419" s="93">
        <f t="shared" si="71"/>
        <v>0</v>
      </c>
      <c r="O419" s="106">
        <f t="shared" si="72"/>
        <v>0</v>
      </c>
      <c r="P419" s="93" t="str">
        <f t="shared" si="73"/>
        <v>Dins Periode Legal</v>
      </c>
      <c r="Q419" s="93" t="str">
        <f t="shared" si="74"/>
        <v xml:space="preserve"> - Dins Periode Legal</v>
      </c>
      <c r="R419" s="93" t="str">
        <f t="shared" si="68"/>
        <v xml:space="preserve"> - Import Total</v>
      </c>
      <c r="S419" s="110">
        <f t="shared" si="75"/>
        <v>0</v>
      </c>
      <c r="T419" s="107">
        <f t="shared" si="76"/>
        <v>0</v>
      </c>
      <c r="V419" s="91"/>
      <c r="W419" s="91"/>
      <c r="X419" s="91"/>
      <c r="Y419" s="91"/>
      <c r="Z419" s="91"/>
      <c r="AA419" s="91"/>
    </row>
    <row r="420" spans="3:27" x14ac:dyDescent="0.25">
      <c r="C420" s="95"/>
      <c r="D420" s="54"/>
      <c r="E420" s="8"/>
      <c r="F420" s="8"/>
      <c r="G420" s="8"/>
      <c r="H420" s="48"/>
      <c r="I420" s="49"/>
      <c r="J420" s="8"/>
      <c r="K420" s="9"/>
      <c r="L420" s="104" t="str">
        <f t="shared" si="77"/>
        <v/>
      </c>
      <c r="M420" s="105" t="str">
        <f t="shared" si="78"/>
        <v/>
      </c>
      <c r="N420" s="93">
        <f t="shared" si="71"/>
        <v>0</v>
      </c>
      <c r="O420" s="106">
        <f t="shared" si="72"/>
        <v>0</v>
      </c>
      <c r="P420" s="93" t="str">
        <f t="shared" si="73"/>
        <v>Dins Periode Legal</v>
      </c>
      <c r="Q420" s="93" t="str">
        <f t="shared" si="74"/>
        <v xml:space="preserve"> - Dins Periode Legal</v>
      </c>
      <c r="R420" s="93" t="str">
        <f t="shared" si="68"/>
        <v xml:space="preserve"> - Import Total</v>
      </c>
      <c r="S420" s="110">
        <f t="shared" si="75"/>
        <v>0</v>
      </c>
      <c r="T420" s="107">
        <f t="shared" si="76"/>
        <v>0</v>
      </c>
      <c r="V420" s="91"/>
      <c r="W420" s="91"/>
      <c r="X420" s="91"/>
      <c r="Y420" s="91"/>
      <c r="Z420" s="91"/>
      <c r="AA420" s="91"/>
    </row>
    <row r="421" spans="3:27" x14ac:dyDescent="0.25">
      <c r="C421" s="95"/>
      <c r="D421" s="54"/>
      <c r="E421" s="8"/>
      <c r="F421" s="8"/>
      <c r="G421" s="8"/>
      <c r="H421" s="48"/>
      <c r="I421" s="49"/>
      <c r="J421" s="8"/>
      <c r="K421" s="9"/>
      <c r="L421" s="104" t="str">
        <f t="shared" si="77"/>
        <v/>
      </c>
      <c r="M421" s="105" t="str">
        <f t="shared" si="78"/>
        <v/>
      </c>
      <c r="N421" s="93">
        <f t="shared" si="71"/>
        <v>0</v>
      </c>
      <c r="O421" s="106">
        <f t="shared" si="72"/>
        <v>0</v>
      </c>
      <c r="P421" s="93" t="str">
        <f t="shared" si="73"/>
        <v>Dins Periode Legal</v>
      </c>
      <c r="Q421" s="93" t="str">
        <f t="shared" si="74"/>
        <v xml:space="preserve"> - Dins Periode Legal</v>
      </c>
      <c r="R421" s="93" t="str">
        <f t="shared" si="68"/>
        <v xml:space="preserve"> - Import Total</v>
      </c>
      <c r="S421" s="110">
        <f t="shared" si="75"/>
        <v>0</v>
      </c>
      <c r="T421" s="107">
        <f t="shared" si="76"/>
        <v>0</v>
      </c>
      <c r="V421" s="91"/>
      <c r="W421" s="91"/>
      <c r="X421" s="91"/>
      <c r="Y421" s="91"/>
      <c r="Z421" s="91"/>
      <c r="AA421" s="91"/>
    </row>
    <row r="422" spans="3:27" x14ac:dyDescent="0.25">
      <c r="C422" s="95"/>
      <c r="D422" s="54"/>
      <c r="E422" s="8"/>
      <c r="F422" s="8"/>
      <c r="G422" s="8"/>
      <c r="H422" s="48"/>
      <c r="I422" s="49"/>
      <c r="J422" s="8"/>
      <c r="K422" s="9"/>
      <c r="L422" s="104" t="str">
        <f t="shared" si="77"/>
        <v/>
      </c>
      <c r="M422" s="105" t="str">
        <f t="shared" si="78"/>
        <v/>
      </c>
      <c r="N422" s="93">
        <f t="shared" si="71"/>
        <v>0</v>
      </c>
      <c r="O422" s="106">
        <f t="shared" si="72"/>
        <v>0</v>
      </c>
      <c r="P422" s="93" t="str">
        <f t="shared" si="73"/>
        <v>Dins Periode Legal</v>
      </c>
      <c r="Q422" s="93" t="str">
        <f t="shared" si="74"/>
        <v xml:space="preserve"> - Dins Periode Legal</v>
      </c>
      <c r="R422" s="93" t="str">
        <f t="shared" si="68"/>
        <v xml:space="preserve"> - Import Total</v>
      </c>
      <c r="S422" s="110">
        <f t="shared" si="75"/>
        <v>0</v>
      </c>
      <c r="T422" s="107">
        <f t="shared" si="76"/>
        <v>0</v>
      </c>
      <c r="V422" s="91"/>
      <c r="W422" s="91"/>
      <c r="X422" s="91"/>
      <c r="Y422" s="91"/>
      <c r="Z422" s="91"/>
      <c r="AA422" s="91"/>
    </row>
    <row r="423" spans="3:27" x14ac:dyDescent="0.25">
      <c r="C423" s="95"/>
      <c r="D423" s="54"/>
      <c r="E423" s="8"/>
      <c r="F423" s="8"/>
      <c r="G423" s="8"/>
      <c r="H423" s="48"/>
      <c r="I423" s="49"/>
      <c r="J423" s="8"/>
      <c r="K423" s="9"/>
      <c r="L423" s="104" t="str">
        <f t="shared" si="77"/>
        <v/>
      </c>
      <c r="M423" s="105" t="str">
        <f t="shared" si="78"/>
        <v/>
      </c>
      <c r="N423" s="93">
        <f t="shared" si="71"/>
        <v>0</v>
      </c>
      <c r="O423" s="106">
        <f t="shared" si="72"/>
        <v>0</v>
      </c>
      <c r="P423" s="93" t="str">
        <f t="shared" si="73"/>
        <v>Dins Periode Legal</v>
      </c>
      <c r="Q423" s="93" t="str">
        <f t="shared" si="74"/>
        <v xml:space="preserve"> - Dins Periode Legal</v>
      </c>
      <c r="R423" s="93" t="str">
        <f t="shared" si="68"/>
        <v xml:space="preserve"> - Import Total</v>
      </c>
      <c r="S423" s="110">
        <f t="shared" si="75"/>
        <v>0</v>
      </c>
      <c r="T423" s="107">
        <f t="shared" si="76"/>
        <v>0</v>
      </c>
      <c r="V423" s="91"/>
      <c r="W423" s="91"/>
      <c r="X423" s="91"/>
      <c r="Y423" s="91"/>
      <c r="Z423" s="91"/>
      <c r="AA423" s="91"/>
    </row>
    <row r="424" spans="3:27" x14ac:dyDescent="0.25">
      <c r="C424" s="95"/>
      <c r="D424" s="54"/>
      <c r="E424" s="8"/>
      <c r="F424" s="8"/>
      <c r="G424" s="8"/>
      <c r="H424" s="48"/>
      <c r="I424" s="49"/>
      <c r="J424" s="8"/>
      <c r="K424" s="9"/>
      <c r="L424" s="104" t="str">
        <f t="shared" si="77"/>
        <v/>
      </c>
      <c r="M424" s="105" t="str">
        <f t="shared" si="78"/>
        <v/>
      </c>
      <c r="N424" s="93">
        <f t="shared" si="71"/>
        <v>0</v>
      </c>
      <c r="O424" s="106">
        <f t="shared" si="72"/>
        <v>0</v>
      </c>
      <c r="P424" s="93" t="str">
        <f t="shared" si="73"/>
        <v>Dins Periode Legal</v>
      </c>
      <c r="Q424" s="93" t="str">
        <f t="shared" si="74"/>
        <v xml:space="preserve"> - Dins Periode Legal</v>
      </c>
      <c r="R424" s="93" t="str">
        <f t="shared" si="68"/>
        <v xml:space="preserve"> - Import Total</v>
      </c>
      <c r="S424" s="110">
        <f t="shared" si="75"/>
        <v>0</v>
      </c>
      <c r="T424" s="107">
        <f t="shared" si="76"/>
        <v>0</v>
      </c>
      <c r="V424" s="91"/>
      <c r="W424" s="91"/>
      <c r="X424" s="91"/>
      <c r="Y424" s="91"/>
      <c r="Z424" s="91"/>
      <c r="AA424" s="91"/>
    </row>
    <row r="425" spans="3:27" x14ac:dyDescent="0.25">
      <c r="C425" s="95"/>
      <c r="D425" s="54"/>
      <c r="E425" s="8"/>
      <c r="F425" s="8"/>
      <c r="G425" s="8"/>
      <c r="H425" s="48"/>
      <c r="I425" s="49"/>
      <c r="J425" s="8"/>
      <c r="K425" s="9"/>
      <c r="L425" s="104" t="str">
        <f t="shared" si="77"/>
        <v/>
      </c>
      <c r="M425" s="105" t="str">
        <f t="shared" si="78"/>
        <v/>
      </c>
      <c r="N425" s="93">
        <f t="shared" si="71"/>
        <v>0</v>
      </c>
      <c r="O425" s="106">
        <f t="shared" si="72"/>
        <v>0</v>
      </c>
      <c r="P425" s="93" t="str">
        <f t="shared" si="73"/>
        <v>Dins Periode Legal</v>
      </c>
      <c r="Q425" s="93" t="str">
        <f t="shared" si="74"/>
        <v xml:space="preserve"> - Dins Periode Legal</v>
      </c>
      <c r="R425" s="93" t="str">
        <f t="shared" si="68"/>
        <v xml:space="preserve"> - Import Total</v>
      </c>
      <c r="S425" s="110">
        <f t="shared" si="75"/>
        <v>0</v>
      </c>
      <c r="T425" s="107">
        <f t="shared" si="76"/>
        <v>0</v>
      </c>
      <c r="V425" s="91"/>
      <c r="W425" s="91"/>
      <c r="X425" s="91"/>
      <c r="Y425" s="91"/>
      <c r="Z425" s="91"/>
      <c r="AA425" s="91"/>
    </row>
    <row r="426" spans="3:27" x14ac:dyDescent="0.25">
      <c r="C426" s="95"/>
      <c r="D426" s="54"/>
      <c r="E426" s="8"/>
      <c r="F426" s="8"/>
      <c r="G426" s="8"/>
      <c r="H426" s="48"/>
      <c r="I426" s="49"/>
      <c r="J426" s="8"/>
      <c r="K426" s="9"/>
      <c r="L426" s="104" t="str">
        <f t="shared" si="77"/>
        <v/>
      </c>
      <c r="M426" s="105" t="str">
        <f t="shared" si="78"/>
        <v/>
      </c>
      <c r="N426" s="93">
        <f t="shared" si="71"/>
        <v>0</v>
      </c>
      <c r="O426" s="106">
        <f t="shared" si="72"/>
        <v>0</v>
      </c>
      <c r="P426" s="93" t="str">
        <f t="shared" si="73"/>
        <v>Dins Periode Legal</v>
      </c>
      <c r="Q426" s="93" t="str">
        <f t="shared" si="74"/>
        <v xml:space="preserve"> - Dins Periode Legal</v>
      </c>
      <c r="R426" s="93" t="str">
        <f t="shared" si="68"/>
        <v xml:space="preserve"> - Import Total</v>
      </c>
      <c r="S426" s="110">
        <f t="shared" si="75"/>
        <v>0</v>
      </c>
      <c r="T426" s="107">
        <f t="shared" si="76"/>
        <v>0</v>
      </c>
      <c r="V426" s="91"/>
      <c r="W426" s="91"/>
      <c r="X426" s="91"/>
      <c r="Y426" s="91"/>
      <c r="Z426" s="91"/>
      <c r="AA426" s="91"/>
    </row>
    <row r="427" spans="3:27" x14ac:dyDescent="0.25">
      <c r="C427" s="95"/>
      <c r="D427" s="54"/>
      <c r="E427" s="8"/>
      <c r="F427" s="8"/>
      <c r="G427" s="8"/>
      <c r="H427" s="173"/>
      <c r="I427" s="49"/>
      <c r="J427" s="8"/>
      <c r="K427" s="9"/>
      <c r="L427" s="104" t="str">
        <f t="shared" si="77"/>
        <v/>
      </c>
      <c r="M427" s="105" t="str">
        <f t="shared" si="78"/>
        <v/>
      </c>
      <c r="N427" s="93">
        <f t="shared" si="71"/>
        <v>0</v>
      </c>
      <c r="O427" s="106">
        <f t="shared" si="72"/>
        <v>0</v>
      </c>
      <c r="P427" s="93" t="str">
        <f t="shared" si="73"/>
        <v>Dins Periode Legal</v>
      </c>
      <c r="Q427" s="93" t="str">
        <f t="shared" si="74"/>
        <v xml:space="preserve"> - Dins Periode Legal</v>
      </c>
      <c r="R427" s="93" t="str">
        <f t="shared" si="68"/>
        <v xml:space="preserve"> - Import Total</v>
      </c>
      <c r="S427" s="110">
        <f t="shared" si="75"/>
        <v>0</v>
      </c>
      <c r="T427" s="107">
        <f t="shared" si="76"/>
        <v>0</v>
      </c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173"/>
      <c r="I428" s="97"/>
      <c r="J428" s="91"/>
      <c r="K428" s="94"/>
      <c r="L428" s="104" t="str">
        <f t="shared" si="77"/>
        <v/>
      </c>
      <c r="M428" s="105" t="str">
        <f t="shared" si="78"/>
        <v/>
      </c>
      <c r="N428" s="93">
        <f t="shared" ref="N428:N491" si="79">IF(D428="",0,D428-C428)</f>
        <v>0</v>
      </c>
      <c r="O428" s="106">
        <f t="shared" ref="O428:O491" si="80">K428*N428</f>
        <v>0</v>
      </c>
      <c r="P428" s="93" t="str">
        <f t="shared" ref="P428:P491" si="81">IF(N428&lt;=30,"Dins Periode Legal","Fora Periode Legal")</f>
        <v>Dins Periode Legal</v>
      </c>
      <c r="Q428" s="93" t="str">
        <f t="shared" ref="Q428:Q491" si="82">CONCATENATE($M428," - ",P428)</f>
        <v xml:space="preserve"> - Dins Periode Legal</v>
      </c>
      <c r="R428" s="93" t="str">
        <f t="shared" si="68"/>
        <v xml:space="preserve"> - Import Total</v>
      </c>
      <c r="S428" s="110">
        <f t="shared" ref="S428:S491" si="83">IF(M428="",0,K428/(VLOOKUP(R428,$X$9:$Y$27,2,FALSE))*N428)</f>
        <v>0</v>
      </c>
      <c r="T428" s="107">
        <f t="shared" ref="T428:T491" si="84">IF(L428="",0,1)</f>
        <v>0</v>
      </c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 t="str">
        <f t="shared" si="77"/>
        <v/>
      </c>
      <c r="M429" s="105" t="str">
        <f t="shared" si="78"/>
        <v/>
      </c>
      <c r="N429" s="93">
        <f t="shared" si="79"/>
        <v>0</v>
      </c>
      <c r="O429" s="106">
        <f t="shared" si="80"/>
        <v>0</v>
      </c>
      <c r="P429" s="93" t="str">
        <f t="shared" si="81"/>
        <v>Dins Periode Legal</v>
      </c>
      <c r="Q429" s="93" t="str">
        <f t="shared" si="82"/>
        <v xml:space="preserve"> - Dins Periode Legal</v>
      </c>
      <c r="R429" s="93" t="str">
        <f t="shared" si="68"/>
        <v xml:space="preserve"> - Import Total</v>
      </c>
      <c r="S429" s="110">
        <f t="shared" si="83"/>
        <v>0</v>
      </c>
      <c r="T429" s="107">
        <f t="shared" si="84"/>
        <v>0</v>
      </c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 t="str">
        <f t="shared" si="77"/>
        <v/>
      </c>
      <c r="M430" s="105" t="str">
        <f t="shared" si="78"/>
        <v/>
      </c>
      <c r="N430" s="93">
        <f t="shared" si="79"/>
        <v>0</v>
      </c>
      <c r="O430" s="106">
        <f t="shared" si="80"/>
        <v>0</v>
      </c>
      <c r="P430" s="93" t="str">
        <f t="shared" si="81"/>
        <v>Dins Periode Legal</v>
      </c>
      <c r="Q430" s="93" t="str">
        <f t="shared" si="82"/>
        <v xml:space="preserve"> - Dins Periode Legal</v>
      </c>
      <c r="R430" s="93" t="str">
        <f t="shared" si="68"/>
        <v xml:space="preserve"> - Import Total</v>
      </c>
      <c r="S430" s="110">
        <f t="shared" si="83"/>
        <v>0</v>
      </c>
      <c r="T430" s="107">
        <f t="shared" si="84"/>
        <v>0</v>
      </c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 t="str">
        <f t="shared" si="77"/>
        <v/>
      </c>
      <c r="M431" s="105" t="str">
        <f t="shared" si="78"/>
        <v/>
      </c>
      <c r="N431" s="93">
        <f t="shared" si="79"/>
        <v>0</v>
      </c>
      <c r="O431" s="106">
        <f t="shared" si="80"/>
        <v>0</v>
      </c>
      <c r="P431" s="93" t="str">
        <f t="shared" si="81"/>
        <v>Dins Periode Legal</v>
      </c>
      <c r="Q431" s="93" t="str">
        <f t="shared" si="82"/>
        <v xml:space="preserve"> - Dins Periode Legal</v>
      </c>
      <c r="R431" s="93" t="str">
        <f t="shared" si="68"/>
        <v xml:space="preserve"> - Import Total</v>
      </c>
      <c r="S431" s="110">
        <f t="shared" si="83"/>
        <v>0</v>
      </c>
      <c r="T431" s="107">
        <f t="shared" si="84"/>
        <v>0</v>
      </c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 t="str">
        <f t="shared" si="77"/>
        <v/>
      </c>
      <c r="M432" s="105" t="str">
        <f t="shared" si="78"/>
        <v/>
      </c>
      <c r="N432" s="93">
        <f t="shared" si="79"/>
        <v>0</v>
      </c>
      <c r="O432" s="106">
        <f t="shared" si="80"/>
        <v>0</v>
      </c>
      <c r="P432" s="93" t="str">
        <f t="shared" si="81"/>
        <v>Dins Periode Legal</v>
      </c>
      <c r="Q432" s="93" t="str">
        <f t="shared" si="82"/>
        <v xml:space="preserve"> - Dins Periode Legal</v>
      </c>
      <c r="R432" s="93" t="str">
        <f t="shared" si="68"/>
        <v xml:space="preserve"> - Import Total</v>
      </c>
      <c r="S432" s="110">
        <f t="shared" si="83"/>
        <v>0</v>
      </c>
      <c r="T432" s="107">
        <f t="shared" si="84"/>
        <v>0</v>
      </c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 t="str">
        <f t="shared" si="77"/>
        <v/>
      </c>
      <c r="M433" s="105" t="str">
        <f t="shared" si="78"/>
        <v/>
      </c>
      <c r="N433" s="93">
        <f t="shared" si="79"/>
        <v>0</v>
      </c>
      <c r="O433" s="106">
        <f t="shared" si="80"/>
        <v>0</v>
      </c>
      <c r="P433" s="93" t="str">
        <f t="shared" si="81"/>
        <v>Dins Periode Legal</v>
      </c>
      <c r="Q433" s="93" t="str">
        <f t="shared" si="82"/>
        <v xml:space="preserve"> - Dins Periode Legal</v>
      </c>
      <c r="R433" s="93" t="str">
        <f t="shared" si="68"/>
        <v xml:space="preserve"> - Import Total</v>
      </c>
      <c r="S433" s="110">
        <f t="shared" si="83"/>
        <v>0</v>
      </c>
      <c r="T433" s="107">
        <f t="shared" si="84"/>
        <v>0</v>
      </c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 t="str">
        <f t="shared" si="77"/>
        <v/>
      </c>
      <c r="M434" s="105" t="str">
        <f t="shared" si="78"/>
        <v/>
      </c>
      <c r="N434" s="93">
        <f t="shared" si="79"/>
        <v>0</v>
      </c>
      <c r="O434" s="106">
        <f t="shared" si="80"/>
        <v>0</v>
      </c>
      <c r="P434" s="93" t="str">
        <f t="shared" si="81"/>
        <v>Dins Periode Legal</v>
      </c>
      <c r="Q434" s="93" t="str">
        <f t="shared" si="82"/>
        <v xml:space="preserve"> - Dins Periode Legal</v>
      </c>
      <c r="R434" s="93" t="str">
        <f t="shared" si="68"/>
        <v xml:space="preserve"> - Import Total</v>
      </c>
      <c r="S434" s="110">
        <f t="shared" si="83"/>
        <v>0</v>
      </c>
      <c r="T434" s="107">
        <f t="shared" si="84"/>
        <v>0</v>
      </c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 t="str">
        <f t="shared" si="77"/>
        <v/>
      </c>
      <c r="M435" s="105" t="str">
        <f t="shared" si="78"/>
        <v/>
      </c>
      <c r="N435" s="93">
        <f t="shared" si="79"/>
        <v>0</v>
      </c>
      <c r="O435" s="106">
        <f t="shared" si="80"/>
        <v>0</v>
      </c>
      <c r="P435" s="93" t="str">
        <f t="shared" si="81"/>
        <v>Dins Periode Legal</v>
      </c>
      <c r="Q435" s="93" t="str">
        <f t="shared" si="82"/>
        <v xml:space="preserve"> - Dins Periode Legal</v>
      </c>
      <c r="R435" s="93" t="str">
        <f t="shared" si="68"/>
        <v xml:space="preserve"> - Import Total</v>
      </c>
      <c r="S435" s="110">
        <f t="shared" si="83"/>
        <v>0</v>
      </c>
      <c r="T435" s="107">
        <f t="shared" si="84"/>
        <v>0</v>
      </c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 t="str">
        <f t="shared" si="77"/>
        <v/>
      </c>
      <c r="M436" s="105" t="str">
        <f t="shared" si="78"/>
        <v/>
      </c>
      <c r="N436" s="93">
        <f t="shared" si="79"/>
        <v>0</v>
      </c>
      <c r="O436" s="106">
        <f t="shared" si="80"/>
        <v>0</v>
      </c>
      <c r="P436" s="93" t="str">
        <f t="shared" si="81"/>
        <v>Dins Periode Legal</v>
      </c>
      <c r="Q436" s="93" t="str">
        <f t="shared" si="82"/>
        <v xml:space="preserve"> - Dins Periode Legal</v>
      </c>
      <c r="R436" s="93" t="str">
        <f t="shared" si="68"/>
        <v xml:space="preserve"> - Import Total</v>
      </c>
      <c r="S436" s="110">
        <f t="shared" si="83"/>
        <v>0</v>
      </c>
      <c r="T436" s="107">
        <f t="shared" si="84"/>
        <v>0</v>
      </c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 t="str">
        <f t="shared" si="77"/>
        <v/>
      </c>
      <c r="M437" s="105" t="str">
        <f t="shared" si="78"/>
        <v/>
      </c>
      <c r="N437" s="93">
        <f t="shared" si="79"/>
        <v>0</v>
      </c>
      <c r="O437" s="106">
        <f t="shared" si="80"/>
        <v>0</v>
      </c>
      <c r="P437" s="93" t="str">
        <f t="shared" si="81"/>
        <v>Dins Periode Legal</v>
      </c>
      <c r="Q437" s="93" t="str">
        <f t="shared" si="82"/>
        <v xml:space="preserve"> - Dins Periode Legal</v>
      </c>
      <c r="R437" s="93" t="str">
        <f t="shared" si="68"/>
        <v xml:space="preserve"> - Import Total</v>
      </c>
      <c r="S437" s="110">
        <f t="shared" si="83"/>
        <v>0</v>
      </c>
      <c r="T437" s="107">
        <f t="shared" si="84"/>
        <v>0</v>
      </c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 t="str">
        <f t="shared" si="77"/>
        <v/>
      </c>
      <c r="M438" s="105" t="str">
        <f t="shared" si="78"/>
        <v/>
      </c>
      <c r="N438" s="93">
        <f t="shared" si="79"/>
        <v>0</v>
      </c>
      <c r="O438" s="106">
        <f t="shared" si="80"/>
        <v>0</v>
      </c>
      <c r="P438" s="93" t="str">
        <f t="shared" si="81"/>
        <v>Dins Periode Legal</v>
      </c>
      <c r="Q438" s="93" t="str">
        <f t="shared" si="82"/>
        <v xml:space="preserve"> - Dins Periode Legal</v>
      </c>
      <c r="R438" s="93" t="str">
        <f t="shared" ref="R438:R501" si="85">CONCATENATE($M438," - Import Total")</f>
        <v xml:space="preserve"> - Import Total</v>
      </c>
      <c r="S438" s="110">
        <f t="shared" si="83"/>
        <v>0</v>
      </c>
      <c r="T438" s="107">
        <f t="shared" si="84"/>
        <v>0</v>
      </c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 t="str">
        <f t="shared" si="77"/>
        <v/>
      </c>
      <c r="M439" s="105" t="str">
        <f t="shared" si="78"/>
        <v/>
      </c>
      <c r="N439" s="93">
        <f t="shared" si="79"/>
        <v>0</v>
      </c>
      <c r="O439" s="106">
        <f t="shared" si="80"/>
        <v>0</v>
      </c>
      <c r="P439" s="93" t="str">
        <f t="shared" si="81"/>
        <v>Dins Periode Legal</v>
      </c>
      <c r="Q439" s="93" t="str">
        <f t="shared" si="82"/>
        <v xml:space="preserve"> - Dins Periode Legal</v>
      </c>
      <c r="R439" s="93" t="str">
        <f t="shared" si="85"/>
        <v xml:space="preserve"> - Import Total</v>
      </c>
      <c r="S439" s="110">
        <f t="shared" si="83"/>
        <v>0</v>
      </c>
      <c r="T439" s="107">
        <f t="shared" si="84"/>
        <v>0</v>
      </c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 t="str">
        <f t="shared" si="77"/>
        <v/>
      </c>
      <c r="M440" s="105" t="str">
        <f t="shared" si="78"/>
        <v/>
      </c>
      <c r="N440" s="93">
        <f t="shared" si="79"/>
        <v>0</v>
      </c>
      <c r="O440" s="106">
        <f t="shared" si="80"/>
        <v>0</v>
      </c>
      <c r="P440" s="93" t="str">
        <f t="shared" si="81"/>
        <v>Dins Periode Legal</v>
      </c>
      <c r="Q440" s="93" t="str">
        <f t="shared" si="82"/>
        <v xml:space="preserve"> - Dins Periode Legal</v>
      </c>
      <c r="R440" s="93" t="str">
        <f t="shared" si="85"/>
        <v xml:space="preserve"> - Import Total</v>
      </c>
      <c r="S440" s="110">
        <f t="shared" si="83"/>
        <v>0</v>
      </c>
      <c r="T440" s="107">
        <f t="shared" si="84"/>
        <v>0</v>
      </c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 t="str">
        <f t="shared" si="77"/>
        <v/>
      </c>
      <c r="M441" s="105" t="str">
        <f t="shared" si="78"/>
        <v/>
      </c>
      <c r="N441" s="93">
        <f t="shared" si="79"/>
        <v>0</v>
      </c>
      <c r="O441" s="106">
        <f t="shared" si="80"/>
        <v>0</v>
      </c>
      <c r="P441" s="93" t="str">
        <f t="shared" si="81"/>
        <v>Dins Periode Legal</v>
      </c>
      <c r="Q441" s="93" t="str">
        <f t="shared" si="82"/>
        <v xml:space="preserve"> - Dins Periode Legal</v>
      </c>
      <c r="R441" s="93" t="str">
        <f t="shared" si="85"/>
        <v xml:space="preserve"> - Import Total</v>
      </c>
      <c r="S441" s="110">
        <f t="shared" si="83"/>
        <v>0</v>
      </c>
      <c r="T441" s="107">
        <f t="shared" si="84"/>
        <v>0</v>
      </c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 t="str">
        <f t="shared" si="77"/>
        <v/>
      </c>
      <c r="M442" s="105" t="str">
        <f t="shared" si="78"/>
        <v/>
      </c>
      <c r="N442" s="93">
        <f t="shared" si="79"/>
        <v>0</v>
      </c>
      <c r="O442" s="106">
        <f t="shared" si="80"/>
        <v>0</v>
      </c>
      <c r="P442" s="93" t="str">
        <f t="shared" si="81"/>
        <v>Dins Periode Legal</v>
      </c>
      <c r="Q442" s="93" t="str">
        <f t="shared" si="82"/>
        <v xml:space="preserve"> - Dins Periode Legal</v>
      </c>
      <c r="R442" s="93" t="str">
        <f t="shared" si="85"/>
        <v xml:space="preserve"> - Import Total</v>
      </c>
      <c r="S442" s="110">
        <f t="shared" si="83"/>
        <v>0</v>
      </c>
      <c r="T442" s="107">
        <f t="shared" si="84"/>
        <v>0</v>
      </c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 t="str">
        <f t="shared" si="77"/>
        <v/>
      </c>
      <c r="M443" s="105" t="str">
        <f t="shared" si="78"/>
        <v/>
      </c>
      <c r="N443" s="93">
        <f t="shared" si="79"/>
        <v>0</v>
      </c>
      <c r="O443" s="106">
        <f t="shared" si="80"/>
        <v>0</v>
      </c>
      <c r="P443" s="93" t="str">
        <f t="shared" si="81"/>
        <v>Dins Periode Legal</v>
      </c>
      <c r="Q443" s="93" t="str">
        <f t="shared" si="82"/>
        <v xml:space="preserve"> - Dins Periode Legal</v>
      </c>
      <c r="R443" s="93" t="str">
        <f t="shared" si="85"/>
        <v xml:space="preserve"> - Import Total</v>
      </c>
      <c r="S443" s="110">
        <f t="shared" si="83"/>
        <v>0</v>
      </c>
      <c r="T443" s="107">
        <f t="shared" si="84"/>
        <v>0</v>
      </c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 t="str">
        <f t="shared" si="77"/>
        <v/>
      </c>
      <c r="M444" s="105" t="str">
        <f t="shared" si="78"/>
        <v/>
      </c>
      <c r="N444" s="93">
        <f t="shared" si="79"/>
        <v>0</v>
      </c>
      <c r="O444" s="106">
        <f t="shared" si="80"/>
        <v>0</v>
      </c>
      <c r="P444" s="93" t="str">
        <f t="shared" si="81"/>
        <v>Dins Periode Legal</v>
      </c>
      <c r="Q444" s="93" t="str">
        <f t="shared" si="82"/>
        <v xml:space="preserve"> - Dins Periode Legal</v>
      </c>
      <c r="R444" s="93" t="str">
        <f t="shared" si="85"/>
        <v xml:space="preserve"> - Import Total</v>
      </c>
      <c r="S444" s="110">
        <f t="shared" si="83"/>
        <v>0</v>
      </c>
      <c r="T444" s="107">
        <f t="shared" si="84"/>
        <v>0</v>
      </c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 t="str">
        <f t="shared" si="77"/>
        <v/>
      </c>
      <c r="M445" s="105" t="str">
        <f t="shared" si="78"/>
        <v/>
      </c>
      <c r="N445" s="93">
        <f t="shared" si="79"/>
        <v>0</v>
      </c>
      <c r="O445" s="106">
        <f t="shared" si="80"/>
        <v>0</v>
      </c>
      <c r="P445" s="93" t="str">
        <f t="shared" si="81"/>
        <v>Dins Periode Legal</v>
      </c>
      <c r="Q445" s="93" t="str">
        <f t="shared" si="82"/>
        <v xml:space="preserve"> - Dins Periode Legal</v>
      </c>
      <c r="R445" s="93" t="str">
        <f t="shared" si="85"/>
        <v xml:space="preserve"> - Import Total</v>
      </c>
      <c r="S445" s="110">
        <f t="shared" si="83"/>
        <v>0</v>
      </c>
      <c r="T445" s="107">
        <f t="shared" si="84"/>
        <v>0</v>
      </c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 t="str">
        <f t="shared" si="77"/>
        <v/>
      </c>
      <c r="M446" s="105" t="str">
        <f t="shared" si="78"/>
        <v/>
      </c>
      <c r="N446" s="93">
        <f t="shared" si="79"/>
        <v>0</v>
      </c>
      <c r="O446" s="106">
        <f t="shared" si="80"/>
        <v>0</v>
      </c>
      <c r="P446" s="93" t="str">
        <f t="shared" si="81"/>
        <v>Dins Periode Legal</v>
      </c>
      <c r="Q446" s="93" t="str">
        <f t="shared" si="82"/>
        <v xml:space="preserve"> - Dins Periode Legal</v>
      </c>
      <c r="R446" s="93" t="str">
        <f t="shared" si="85"/>
        <v xml:space="preserve"> - Import Total</v>
      </c>
      <c r="S446" s="110">
        <f t="shared" si="83"/>
        <v>0</v>
      </c>
      <c r="T446" s="107">
        <f t="shared" si="84"/>
        <v>0</v>
      </c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 t="str">
        <f t="shared" si="77"/>
        <v/>
      </c>
      <c r="M447" s="105" t="str">
        <f t="shared" si="78"/>
        <v/>
      </c>
      <c r="N447" s="93">
        <f t="shared" si="79"/>
        <v>0</v>
      </c>
      <c r="O447" s="106">
        <f t="shared" si="80"/>
        <v>0</v>
      </c>
      <c r="P447" s="93" t="str">
        <f t="shared" si="81"/>
        <v>Dins Periode Legal</v>
      </c>
      <c r="Q447" s="93" t="str">
        <f t="shared" si="82"/>
        <v xml:space="preserve"> - Dins Periode Legal</v>
      </c>
      <c r="R447" s="93" t="str">
        <f t="shared" si="85"/>
        <v xml:space="preserve"> - Import Total</v>
      </c>
      <c r="S447" s="110">
        <f t="shared" si="83"/>
        <v>0</v>
      </c>
      <c r="T447" s="107">
        <f t="shared" si="84"/>
        <v>0</v>
      </c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 t="str">
        <f t="shared" si="77"/>
        <v/>
      </c>
      <c r="M448" s="105" t="str">
        <f t="shared" si="78"/>
        <v/>
      </c>
      <c r="N448" s="93">
        <f t="shared" si="79"/>
        <v>0</v>
      </c>
      <c r="O448" s="106">
        <f t="shared" si="80"/>
        <v>0</v>
      </c>
      <c r="P448" s="93" t="str">
        <f t="shared" si="81"/>
        <v>Dins Periode Legal</v>
      </c>
      <c r="Q448" s="93" t="str">
        <f t="shared" si="82"/>
        <v xml:space="preserve"> - Dins Periode Legal</v>
      </c>
      <c r="R448" s="93" t="str">
        <f t="shared" si="85"/>
        <v xml:space="preserve"> - Import Total</v>
      </c>
      <c r="S448" s="110">
        <f t="shared" si="83"/>
        <v>0</v>
      </c>
      <c r="T448" s="107">
        <f t="shared" si="84"/>
        <v>0</v>
      </c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 t="str">
        <f t="shared" si="77"/>
        <v/>
      </c>
      <c r="M449" s="105" t="str">
        <f t="shared" si="78"/>
        <v/>
      </c>
      <c r="N449" s="93">
        <f t="shared" si="79"/>
        <v>0</v>
      </c>
      <c r="O449" s="106">
        <f t="shared" si="80"/>
        <v>0</v>
      </c>
      <c r="P449" s="93" t="str">
        <f t="shared" si="81"/>
        <v>Dins Periode Legal</v>
      </c>
      <c r="Q449" s="93" t="str">
        <f t="shared" si="82"/>
        <v xml:space="preserve"> - Dins Periode Legal</v>
      </c>
      <c r="R449" s="93" t="str">
        <f t="shared" si="85"/>
        <v xml:space="preserve"> - Import Total</v>
      </c>
      <c r="S449" s="110">
        <f t="shared" si="83"/>
        <v>0</v>
      </c>
      <c r="T449" s="107">
        <f t="shared" si="84"/>
        <v>0</v>
      </c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 t="str">
        <f t="shared" si="77"/>
        <v/>
      </c>
      <c r="M450" s="105" t="str">
        <f t="shared" si="78"/>
        <v/>
      </c>
      <c r="N450" s="93">
        <f t="shared" si="79"/>
        <v>0</v>
      </c>
      <c r="O450" s="106">
        <f t="shared" si="80"/>
        <v>0</v>
      </c>
      <c r="P450" s="93" t="str">
        <f t="shared" si="81"/>
        <v>Dins Periode Legal</v>
      </c>
      <c r="Q450" s="93" t="str">
        <f t="shared" si="82"/>
        <v xml:space="preserve"> - Dins Periode Legal</v>
      </c>
      <c r="R450" s="93" t="str">
        <f t="shared" si="85"/>
        <v xml:space="preserve"> - Import Total</v>
      </c>
      <c r="S450" s="110">
        <f t="shared" si="83"/>
        <v>0</v>
      </c>
      <c r="T450" s="107">
        <f t="shared" si="84"/>
        <v>0</v>
      </c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 t="str">
        <f t="shared" si="77"/>
        <v/>
      </c>
      <c r="M451" s="105" t="str">
        <f t="shared" si="78"/>
        <v/>
      </c>
      <c r="N451" s="93">
        <f t="shared" si="79"/>
        <v>0</v>
      </c>
      <c r="O451" s="106">
        <f t="shared" si="80"/>
        <v>0</v>
      </c>
      <c r="P451" s="93" t="str">
        <f t="shared" si="81"/>
        <v>Dins Periode Legal</v>
      </c>
      <c r="Q451" s="93" t="str">
        <f t="shared" si="82"/>
        <v xml:space="preserve"> - Dins Periode Legal</v>
      </c>
      <c r="R451" s="93" t="str">
        <f t="shared" si="85"/>
        <v xml:space="preserve"> - Import Total</v>
      </c>
      <c r="S451" s="110">
        <f t="shared" si="83"/>
        <v>0</v>
      </c>
      <c r="T451" s="107">
        <f t="shared" si="84"/>
        <v>0</v>
      </c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 t="str">
        <f t="shared" si="77"/>
        <v/>
      </c>
      <c r="M452" s="105" t="str">
        <f t="shared" si="78"/>
        <v/>
      </c>
      <c r="N452" s="93">
        <f t="shared" si="79"/>
        <v>0</v>
      </c>
      <c r="O452" s="106">
        <f t="shared" si="80"/>
        <v>0</v>
      </c>
      <c r="P452" s="93" t="str">
        <f t="shared" si="81"/>
        <v>Dins Periode Legal</v>
      </c>
      <c r="Q452" s="93" t="str">
        <f t="shared" si="82"/>
        <v xml:space="preserve"> - Dins Periode Legal</v>
      </c>
      <c r="R452" s="93" t="str">
        <f t="shared" si="85"/>
        <v xml:space="preserve"> - Import Total</v>
      </c>
      <c r="S452" s="110">
        <f t="shared" si="83"/>
        <v>0</v>
      </c>
      <c r="T452" s="107">
        <f t="shared" si="84"/>
        <v>0</v>
      </c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 t="str">
        <f t="shared" si="77"/>
        <v/>
      </c>
      <c r="M453" s="105" t="str">
        <f t="shared" si="78"/>
        <v/>
      </c>
      <c r="N453" s="93">
        <f t="shared" si="79"/>
        <v>0</v>
      </c>
      <c r="O453" s="106">
        <f t="shared" si="80"/>
        <v>0</v>
      </c>
      <c r="P453" s="93" t="str">
        <f t="shared" si="81"/>
        <v>Dins Periode Legal</v>
      </c>
      <c r="Q453" s="93" t="str">
        <f t="shared" si="82"/>
        <v xml:space="preserve"> - Dins Periode Legal</v>
      </c>
      <c r="R453" s="93" t="str">
        <f t="shared" si="85"/>
        <v xml:space="preserve"> - Import Total</v>
      </c>
      <c r="S453" s="110">
        <f t="shared" si="83"/>
        <v>0</v>
      </c>
      <c r="T453" s="107">
        <f t="shared" si="84"/>
        <v>0</v>
      </c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 t="str">
        <f t="shared" si="77"/>
        <v/>
      </c>
      <c r="M454" s="105" t="str">
        <f t="shared" si="78"/>
        <v/>
      </c>
      <c r="N454" s="93">
        <f t="shared" si="79"/>
        <v>0</v>
      </c>
      <c r="O454" s="106">
        <f t="shared" si="80"/>
        <v>0</v>
      </c>
      <c r="P454" s="93" t="str">
        <f t="shared" si="81"/>
        <v>Dins Periode Legal</v>
      </c>
      <c r="Q454" s="93" t="str">
        <f t="shared" si="82"/>
        <v xml:space="preserve"> - Dins Periode Legal</v>
      </c>
      <c r="R454" s="93" t="str">
        <f t="shared" si="85"/>
        <v xml:space="preserve"> - Import Total</v>
      </c>
      <c r="S454" s="110">
        <f t="shared" si="83"/>
        <v>0</v>
      </c>
      <c r="T454" s="107">
        <f t="shared" si="84"/>
        <v>0</v>
      </c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 t="str">
        <f t="shared" si="77"/>
        <v/>
      </c>
      <c r="M455" s="105" t="str">
        <f t="shared" si="78"/>
        <v/>
      </c>
      <c r="N455" s="93">
        <f t="shared" si="79"/>
        <v>0</v>
      </c>
      <c r="O455" s="106">
        <f t="shared" si="80"/>
        <v>0</v>
      </c>
      <c r="P455" s="93" t="str">
        <f t="shared" si="81"/>
        <v>Dins Periode Legal</v>
      </c>
      <c r="Q455" s="93" t="str">
        <f t="shared" si="82"/>
        <v xml:space="preserve"> - Dins Periode Legal</v>
      </c>
      <c r="R455" s="93" t="str">
        <f t="shared" si="85"/>
        <v xml:space="preserve"> - Import Total</v>
      </c>
      <c r="S455" s="110">
        <f t="shared" si="83"/>
        <v>0</v>
      </c>
      <c r="T455" s="107">
        <f t="shared" si="84"/>
        <v>0</v>
      </c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 t="str">
        <f t="shared" si="77"/>
        <v/>
      </c>
      <c r="M456" s="105" t="str">
        <f t="shared" si="78"/>
        <v/>
      </c>
      <c r="N456" s="93">
        <f t="shared" si="79"/>
        <v>0</v>
      </c>
      <c r="O456" s="106">
        <f t="shared" si="80"/>
        <v>0</v>
      </c>
      <c r="P456" s="93" t="str">
        <f t="shared" si="81"/>
        <v>Dins Periode Legal</v>
      </c>
      <c r="Q456" s="93" t="str">
        <f t="shared" si="82"/>
        <v xml:space="preserve"> - Dins Periode Legal</v>
      </c>
      <c r="R456" s="93" t="str">
        <f t="shared" si="85"/>
        <v xml:space="preserve"> - Import Total</v>
      </c>
      <c r="S456" s="110">
        <f t="shared" si="83"/>
        <v>0</v>
      </c>
      <c r="T456" s="107">
        <f t="shared" si="84"/>
        <v>0</v>
      </c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 t="str">
        <f t="shared" si="77"/>
        <v/>
      </c>
      <c r="M457" s="105" t="str">
        <f t="shared" si="78"/>
        <v/>
      </c>
      <c r="N457" s="93">
        <f t="shared" si="79"/>
        <v>0</v>
      </c>
      <c r="O457" s="106">
        <f t="shared" si="80"/>
        <v>0</v>
      </c>
      <c r="P457" s="93" t="str">
        <f t="shared" si="81"/>
        <v>Dins Periode Legal</v>
      </c>
      <c r="Q457" s="93" t="str">
        <f t="shared" si="82"/>
        <v xml:space="preserve"> - Dins Periode Legal</v>
      </c>
      <c r="R457" s="93" t="str">
        <f t="shared" si="85"/>
        <v xml:space="preserve"> - Import Total</v>
      </c>
      <c r="S457" s="110">
        <f t="shared" si="83"/>
        <v>0</v>
      </c>
      <c r="T457" s="107">
        <f t="shared" si="84"/>
        <v>0</v>
      </c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 t="str">
        <f t="shared" si="77"/>
        <v/>
      </c>
      <c r="M458" s="105" t="str">
        <f t="shared" si="78"/>
        <v/>
      </c>
      <c r="N458" s="93">
        <f t="shared" si="79"/>
        <v>0</v>
      </c>
      <c r="O458" s="106">
        <f t="shared" si="80"/>
        <v>0</v>
      </c>
      <c r="P458" s="93" t="str">
        <f t="shared" si="81"/>
        <v>Dins Periode Legal</v>
      </c>
      <c r="Q458" s="93" t="str">
        <f t="shared" si="82"/>
        <v xml:space="preserve"> - Dins Periode Legal</v>
      </c>
      <c r="R458" s="93" t="str">
        <f t="shared" si="85"/>
        <v xml:space="preserve"> - Import Total</v>
      </c>
      <c r="S458" s="110">
        <f t="shared" si="83"/>
        <v>0</v>
      </c>
      <c r="T458" s="107">
        <f t="shared" si="84"/>
        <v>0</v>
      </c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 t="str">
        <f t="shared" si="77"/>
        <v/>
      </c>
      <c r="M459" s="105" t="str">
        <f t="shared" si="78"/>
        <v/>
      </c>
      <c r="N459" s="93">
        <f t="shared" si="79"/>
        <v>0</v>
      </c>
      <c r="O459" s="106">
        <f t="shared" si="80"/>
        <v>0</v>
      </c>
      <c r="P459" s="93" t="str">
        <f t="shared" si="81"/>
        <v>Dins Periode Legal</v>
      </c>
      <c r="Q459" s="93" t="str">
        <f t="shared" si="82"/>
        <v xml:space="preserve"> - Dins Periode Legal</v>
      </c>
      <c r="R459" s="93" t="str">
        <f t="shared" si="85"/>
        <v xml:space="preserve"> - Import Total</v>
      </c>
      <c r="S459" s="110">
        <f t="shared" si="83"/>
        <v>0</v>
      </c>
      <c r="T459" s="107">
        <f t="shared" si="84"/>
        <v>0</v>
      </c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 t="str">
        <f t="shared" si="77"/>
        <v/>
      </c>
      <c r="M460" s="105" t="str">
        <f t="shared" si="78"/>
        <v/>
      </c>
      <c r="N460" s="93">
        <f t="shared" si="79"/>
        <v>0</v>
      </c>
      <c r="O460" s="106">
        <f t="shared" si="80"/>
        <v>0</v>
      </c>
      <c r="P460" s="93" t="str">
        <f t="shared" si="81"/>
        <v>Dins Periode Legal</v>
      </c>
      <c r="Q460" s="93" t="str">
        <f t="shared" si="82"/>
        <v xml:space="preserve"> - Dins Periode Legal</v>
      </c>
      <c r="R460" s="93" t="str">
        <f t="shared" si="85"/>
        <v xml:space="preserve"> - Import Total</v>
      </c>
      <c r="S460" s="110">
        <f t="shared" si="83"/>
        <v>0</v>
      </c>
      <c r="T460" s="107">
        <f t="shared" si="84"/>
        <v>0</v>
      </c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 t="str">
        <f t="shared" si="77"/>
        <v/>
      </c>
      <c r="M461" s="105" t="str">
        <f t="shared" si="78"/>
        <v/>
      </c>
      <c r="N461" s="93">
        <f t="shared" si="79"/>
        <v>0</v>
      </c>
      <c r="O461" s="106">
        <f t="shared" si="80"/>
        <v>0</v>
      </c>
      <c r="P461" s="93" t="str">
        <f t="shared" si="81"/>
        <v>Dins Periode Legal</v>
      </c>
      <c r="Q461" s="93" t="str">
        <f t="shared" si="82"/>
        <v xml:space="preserve"> - Dins Periode Legal</v>
      </c>
      <c r="R461" s="93" t="str">
        <f t="shared" si="85"/>
        <v xml:space="preserve"> - Import Total</v>
      </c>
      <c r="S461" s="110">
        <f t="shared" si="83"/>
        <v>0</v>
      </c>
      <c r="T461" s="107">
        <f t="shared" si="84"/>
        <v>0</v>
      </c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 t="str">
        <f t="shared" si="77"/>
        <v/>
      </c>
      <c r="M462" s="105" t="str">
        <f t="shared" si="78"/>
        <v/>
      </c>
      <c r="N462" s="93">
        <f t="shared" si="79"/>
        <v>0</v>
      </c>
      <c r="O462" s="106">
        <f t="shared" si="80"/>
        <v>0</v>
      </c>
      <c r="P462" s="93" t="str">
        <f t="shared" si="81"/>
        <v>Dins Periode Legal</v>
      </c>
      <c r="Q462" s="93" t="str">
        <f t="shared" si="82"/>
        <v xml:space="preserve"> - Dins Periode Legal</v>
      </c>
      <c r="R462" s="93" t="str">
        <f t="shared" si="85"/>
        <v xml:space="preserve"> - Import Total</v>
      </c>
      <c r="S462" s="110">
        <f t="shared" si="83"/>
        <v>0</v>
      </c>
      <c r="T462" s="107">
        <f t="shared" si="84"/>
        <v>0</v>
      </c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 t="str">
        <f t="shared" si="77"/>
        <v/>
      </c>
      <c r="M463" s="105" t="str">
        <f t="shared" si="78"/>
        <v/>
      </c>
      <c r="N463" s="93">
        <f t="shared" si="79"/>
        <v>0</v>
      </c>
      <c r="O463" s="106">
        <f t="shared" si="80"/>
        <v>0</v>
      </c>
      <c r="P463" s="93" t="str">
        <f t="shared" si="81"/>
        <v>Dins Periode Legal</v>
      </c>
      <c r="Q463" s="93" t="str">
        <f t="shared" si="82"/>
        <v xml:space="preserve"> - Dins Periode Legal</v>
      </c>
      <c r="R463" s="93" t="str">
        <f t="shared" si="85"/>
        <v xml:space="preserve"> - Import Total</v>
      </c>
      <c r="S463" s="110">
        <f t="shared" si="83"/>
        <v>0</v>
      </c>
      <c r="T463" s="107">
        <f t="shared" si="84"/>
        <v>0</v>
      </c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 t="str">
        <f t="shared" si="77"/>
        <v/>
      </c>
      <c r="M464" s="105" t="str">
        <f t="shared" si="78"/>
        <v/>
      </c>
      <c r="N464" s="93">
        <f t="shared" si="79"/>
        <v>0</v>
      </c>
      <c r="O464" s="106">
        <f t="shared" si="80"/>
        <v>0</v>
      </c>
      <c r="P464" s="93" t="str">
        <f t="shared" si="81"/>
        <v>Dins Periode Legal</v>
      </c>
      <c r="Q464" s="93" t="str">
        <f t="shared" si="82"/>
        <v xml:space="preserve"> - Dins Periode Legal</v>
      </c>
      <c r="R464" s="93" t="str">
        <f t="shared" si="85"/>
        <v xml:space="preserve"> - Import Total</v>
      </c>
      <c r="S464" s="110">
        <f t="shared" si="83"/>
        <v>0</v>
      </c>
      <c r="T464" s="107">
        <f t="shared" si="84"/>
        <v>0</v>
      </c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 t="str">
        <f t="shared" si="77"/>
        <v/>
      </c>
      <c r="M465" s="105" t="str">
        <f t="shared" si="78"/>
        <v/>
      </c>
      <c r="N465" s="93">
        <f t="shared" si="79"/>
        <v>0</v>
      </c>
      <c r="O465" s="106">
        <f t="shared" si="80"/>
        <v>0</v>
      </c>
      <c r="P465" s="93" t="str">
        <f t="shared" si="81"/>
        <v>Dins Periode Legal</v>
      </c>
      <c r="Q465" s="93" t="str">
        <f t="shared" si="82"/>
        <v xml:space="preserve"> - Dins Periode Legal</v>
      </c>
      <c r="R465" s="93" t="str">
        <f t="shared" si="85"/>
        <v xml:space="preserve"> - Import Total</v>
      </c>
      <c r="S465" s="110">
        <f t="shared" si="83"/>
        <v>0</v>
      </c>
      <c r="T465" s="107">
        <f t="shared" si="84"/>
        <v>0</v>
      </c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 t="str">
        <f t="shared" si="77"/>
        <v/>
      </c>
      <c r="M466" s="105" t="str">
        <f t="shared" si="78"/>
        <v/>
      </c>
      <c r="N466" s="93">
        <f t="shared" si="79"/>
        <v>0</v>
      </c>
      <c r="O466" s="106">
        <f t="shared" si="80"/>
        <v>0</v>
      </c>
      <c r="P466" s="93" t="str">
        <f t="shared" si="81"/>
        <v>Dins Periode Legal</v>
      </c>
      <c r="Q466" s="93" t="str">
        <f t="shared" si="82"/>
        <v xml:space="preserve"> - Dins Periode Legal</v>
      </c>
      <c r="R466" s="93" t="str">
        <f t="shared" si="85"/>
        <v xml:space="preserve"> - Import Total</v>
      </c>
      <c r="S466" s="110">
        <f t="shared" si="83"/>
        <v>0</v>
      </c>
      <c r="T466" s="107">
        <f t="shared" si="84"/>
        <v>0</v>
      </c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 t="str">
        <f t="shared" si="77"/>
        <v/>
      </c>
      <c r="M467" s="105" t="str">
        <f t="shared" si="78"/>
        <v/>
      </c>
      <c r="N467" s="93">
        <f t="shared" si="79"/>
        <v>0</v>
      </c>
      <c r="O467" s="106">
        <f t="shared" si="80"/>
        <v>0</v>
      </c>
      <c r="P467" s="93" t="str">
        <f t="shared" si="81"/>
        <v>Dins Periode Legal</v>
      </c>
      <c r="Q467" s="93" t="str">
        <f t="shared" si="82"/>
        <v xml:space="preserve"> - Dins Periode Legal</v>
      </c>
      <c r="R467" s="93" t="str">
        <f t="shared" si="85"/>
        <v xml:space="preserve"> - Import Total</v>
      </c>
      <c r="S467" s="110">
        <f t="shared" si="83"/>
        <v>0</v>
      </c>
      <c r="T467" s="107">
        <f t="shared" si="84"/>
        <v>0</v>
      </c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 t="str">
        <f t="shared" si="77"/>
        <v/>
      </c>
      <c r="M468" s="105" t="str">
        <f t="shared" si="78"/>
        <v/>
      </c>
      <c r="N468" s="93">
        <f t="shared" si="79"/>
        <v>0</v>
      </c>
      <c r="O468" s="106">
        <f t="shared" si="80"/>
        <v>0</v>
      </c>
      <c r="P468" s="93" t="str">
        <f t="shared" si="81"/>
        <v>Dins Periode Legal</v>
      </c>
      <c r="Q468" s="93" t="str">
        <f t="shared" si="82"/>
        <v xml:space="preserve"> - Dins Periode Legal</v>
      </c>
      <c r="R468" s="93" t="str">
        <f t="shared" si="85"/>
        <v xml:space="preserve"> - Import Total</v>
      </c>
      <c r="S468" s="110">
        <f t="shared" si="83"/>
        <v>0</v>
      </c>
      <c r="T468" s="107">
        <f t="shared" si="84"/>
        <v>0</v>
      </c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 t="str">
        <f t="shared" si="77"/>
        <v/>
      </c>
      <c r="M469" s="105" t="str">
        <f t="shared" si="78"/>
        <v/>
      </c>
      <c r="N469" s="93">
        <f t="shared" si="79"/>
        <v>0</v>
      </c>
      <c r="O469" s="106">
        <f t="shared" si="80"/>
        <v>0</v>
      </c>
      <c r="P469" s="93" t="str">
        <f t="shared" si="81"/>
        <v>Dins Periode Legal</v>
      </c>
      <c r="Q469" s="93" t="str">
        <f t="shared" si="82"/>
        <v xml:space="preserve"> - Dins Periode Legal</v>
      </c>
      <c r="R469" s="93" t="str">
        <f t="shared" si="85"/>
        <v xml:space="preserve"> - Import Total</v>
      </c>
      <c r="S469" s="110">
        <f t="shared" si="83"/>
        <v>0</v>
      </c>
      <c r="T469" s="107">
        <f t="shared" si="84"/>
        <v>0</v>
      </c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 t="str">
        <f t="shared" si="77"/>
        <v/>
      </c>
      <c r="M470" s="105" t="str">
        <f t="shared" si="78"/>
        <v/>
      </c>
      <c r="N470" s="93">
        <f t="shared" si="79"/>
        <v>0</v>
      </c>
      <c r="O470" s="106">
        <f t="shared" si="80"/>
        <v>0</v>
      </c>
      <c r="P470" s="93" t="str">
        <f t="shared" si="81"/>
        <v>Dins Periode Legal</v>
      </c>
      <c r="Q470" s="93" t="str">
        <f t="shared" si="82"/>
        <v xml:space="preserve"> - Dins Periode Legal</v>
      </c>
      <c r="R470" s="93" t="str">
        <f t="shared" si="85"/>
        <v xml:space="preserve"> - Import Total</v>
      </c>
      <c r="S470" s="110">
        <f t="shared" si="83"/>
        <v>0</v>
      </c>
      <c r="T470" s="107">
        <f t="shared" si="84"/>
        <v>0</v>
      </c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 t="str">
        <f t="shared" si="77"/>
        <v/>
      </c>
      <c r="M471" s="105" t="str">
        <f t="shared" si="78"/>
        <v/>
      </c>
      <c r="N471" s="93">
        <f t="shared" si="79"/>
        <v>0</v>
      </c>
      <c r="O471" s="106">
        <f t="shared" si="80"/>
        <v>0</v>
      </c>
      <c r="P471" s="93" t="str">
        <f t="shared" si="81"/>
        <v>Dins Periode Legal</v>
      </c>
      <c r="Q471" s="93" t="str">
        <f t="shared" si="82"/>
        <v xml:space="preserve"> - Dins Periode Legal</v>
      </c>
      <c r="R471" s="93" t="str">
        <f t="shared" si="85"/>
        <v xml:space="preserve"> - Import Total</v>
      </c>
      <c r="S471" s="110">
        <f t="shared" si="83"/>
        <v>0</v>
      </c>
      <c r="T471" s="107">
        <f t="shared" si="84"/>
        <v>0</v>
      </c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 t="str">
        <f t="shared" si="77"/>
        <v/>
      </c>
      <c r="M472" s="105" t="str">
        <f t="shared" si="78"/>
        <v/>
      </c>
      <c r="N472" s="93">
        <f t="shared" si="79"/>
        <v>0</v>
      </c>
      <c r="O472" s="106">
        <f t="shared" si="80"/>
        <v>0</v>
      </c>
      <c r="P472" s="93" t="str">
        <f t="shared" si="81"/>
        <v>Dins Periode Legal</v>
      </c>
      <c r="Q472" s="93" t="str">
        <f t="shared" si="82"/>
        <v xml:space="preserve"> - Dins Periode Legal</v>
      </c>
      <c r="R472" s="93" t="str">
        <f t="shared" si="85"/>
        <v xml:space="preserve"> - Import Total</v>
      </c>
      <c r="S472" s="110">
        <f t="shared" si="83"/>
        <v>0</v>
      </c>
      <c r="T472" s="107">
        <f t="shared" si="84"/>
        <v>0</v>
      </c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 t="str">
        <f t="shared" si="77"/>
        <v/>
      </c>
      <c r="M473" s="105" t="str">
        <f t="shared" si="78"/>
        <v/>
      </c>
      <c r="N473" s="93">
        <f t="shared" si="79"/>
        <v>0</v>
      </c>
      <c r="O473" s="106">
        <f t="shared" si="80"/>
        <v>0</v>
      </c>
      <c r="P473" s="93" t="str">
        <f t="shared" si="81"/>
        <v>Dins Periode Legal</v>
      </c>
      <c r="Q473" s="93" t="str">
        <f t="shared" si="82"/>
        <v xml:space="preserve"> - Dins Periode Legal</v>
      </c>
      <c r="R473" s="93" t="str">
        <f t="shared" si="85"/>
        <v xml:space="preserve"> - Import Total</v>
      </c>
      <c r="S473" s="110">
        <f t="shared" si="83"/>
        <v>0</v>
      </c>
      <c r="T473" s="107">
        <f t="shared" si="84"/>
        <v>0</v>
      </c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 t="str">
        <f t="shared" si="77"/>
        <v/>
      </c>
      <c r="M474" s="105" t="str">
        <f t="shared" si="78"/>
        <v/>
      </c>
      <c r="N474" s="93">
        <f t="shared" si="79"/>
        <v>0</v>
      </c>
      <c r="O474" s="106">
        <f t="shared" si="80"/>
        <v>0</v>
      </c>
      <c r="P474" s="93" t="str">
        <f t="shared" si="81"/>
        <v>Dins Periode Legal</v>
      </c>
      <c r="Q474" s="93" t="str">
        <f t="shared" si="82"/>
        <v xml:space="preserve"> - Dins Periode Legal</v>
      </c>
      <c r="R474" s="93" t="str">
        <f t="shared" si="85"/>
        <v xml:space="preserve"> - Import Total</v>
      </c>
      <c r="S474" s="110">
        <f t="shared" si="83"/>
        <v>0</v>
      </c>
      <c r="T474" s="107">
        <f t="shared" si="84"/>
        <v>0</v>
      </c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 t="str">
        <f t="shared" si="77"/>
        <v/>
      </c>
      <c r="M475" s="105" t="str">
        <f t="shared" si="78"/>
        <v/>
      </c>
      <c r="N475" s="93">
        <f t="shared" si="79"/>
        <v>0</v>
      </c>
      <c r="O475" s="106">
        <f t="shared" si="80"/>
        <v>0</v>
      </c>
      <c r="P475" s="93" t="str">
        <f t="shared" si="81"/>
        <v>Dins Periode Legal</v>
      </c>
      <c r="Q475" s="93" t="str">
        <f t="shared" si="82"/>
        <v xml:space="preserve"> - Dins Periode Legal</v>
      </c>
      <c r="R475" s="93" t="str">
        <f t="shared" si="85"/>
        <v xml:space="preserve"> - Import Total</v>
      </c>
      <c r="S475" s="110">
        <f t="shared" si="83"/>
        <v>0</v>
      </c>
      <c r="T475" s="107">
        <f t="shared" si="84"/>
        <v>0</v>
      </c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 t="str">
        <f t="shared" si="77"/>
        <v/>
      </c>
      <c r="M476" s="105" t="str">
        <f t="shared" si="78"/>
        <v/>
      </c>
      <c r="N476" s="93">
        <f t="shared" si="79"/>
        <v>0</v>
      </c>
      <c r="O476" s="106">
        <f t="shared" si="80"/>
        <v>0</v>
      </c>
      <c r="P476" s="93" t="str">
        <f t="shared" si="81"/>
        <v>Dins Periode Legal</v>
      </c>
      <c r="Q476" s="93" t="str">
        <f t="shared" si="82"/>
        <v xml:space="preserve"> - Dins Periode Legal</v>
      </c>
      <c r="R476" s="93" t="str">
        <f t="shared" si="85"/>
        <v xml:space="preserve"> - Import Total</v>
      </c>
      <c r="S476" s="110">
        <f t="shared" si="83"/>
        <v>0</v>
      </c>
      <c r="T476" s="107">
        <f t="shared" si="84"/>
        <v>0</v>
      </c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 t="str">
        <f t="shared" si="77"/>
        <v/>
      </c>
      <c r="M477" s="105" t="str">
        <f t="shared" si="78"/>
        <v/>
      </c>
      <c r="N477" s="93">
        <f t="shared" si="79"/>
        <v>0</v>
      </c>
      <c r="O477" s="106">
        <f t="shared" si="80"/>
        <v>0</v>
      </c>
      <c r="P477" s="93" t="str">
        <f t="shared" si="81"/>
        <v>Dins Periode Legal</v>
      </c>
      <c r="Q477" s="93" t="str">
        <f t="shared" si="82"/>
        <v xml:space="preserve"> - Dins Periode Legal</v>
      </c>
      <c r="R477" s="93" t="str">
        <f t="shared" si="85"/>
        <v xml:space="preserve"> - Import Total</v>
      </c>
      <c r="S477" s="110">
        <f t="shared" si="83"/>
        <v>0</v>
      </c>
      <c r="T477" s="107">
        <f t="shared" si="84"/>
        <v>0</v>
      </c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 t="str">
        <f t="shared" si="77"/>
        <v/>
      </c>
      <c r="M478" s="105" t="str">
        <f t="shared" si="78"/>
        <v/>
      </c>
      <c r="N478" s="93">
        <f t="shared" si="79"/>
        <v>0</v>
      </c>
      <c r="O478" s="106">
        <f t="shared" si="80"/>
        <v>0</v>
      </c>
      <c r="P478" s="93" t="str">
        <f t="shared" si="81"/>
        <v>Dins Periode Legal</v>
      </c>
      <c r="Q478" s="93" t="str">
        <f t="shared" si="82"/>
        <v xml:space="preserve"> - Dins Periode Legal</v>
      </c>
      <c r="R478" s="93" t="str">
        <f t="shared" si="85"/>
        <v xml:space="preserve"> - Import Total</v>
      </c>
      <c r="S478" s="110">
        <f t="shared" si="83"/>
        <v>0</v>
      </c>
      <c r="T478" s="107">
        <f t="shared" si="84"/>
        <v>0</v>
      </c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 t="str">
        <f t="shared" si="77"/>
        <v/>
      </c>
      <c r="M479" s="105" t="str">
        <f t="shared" si="78"/>
        <v/>
      </c>
      <c r="N479" s="93">
        <f t="shared" si="79"/>
        <v>0</v>
      </c>
      <c r="O479" s="106">
        <f t="shared" si="80"/>
        <v>0</v>
      </c>
      <c r="P479" s="93" t="str">
        <f t="shared" si="81"/>
        <v>Dins Periode Legal</v>
      </c>
      <c r="Q479" s="93" t="str">
        <f t="shared" si="82"/>
        <v xml:space="preserve"> - Dins Periode Legal</v>
      </c>
      <c r="R479" s="93" t="str">
        <f t="shared" si="85"/>
        <v xml:space="preserve"> - Import Total</v>
      </c>
      <c r="S479" s="110">
        <f t="shared" si="83"/>
        <v>0</v>
      </c>
      <c r="T479" s="107">
        <f t="shared" si="84"/>
        <v>0</v>
      </c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 t="str">
        <f t="shared" si="77"/>
        <v/>
      </c>
      <c r="M480" s="105" t="str">
        <f t="shared" si="78"/>
        <v/>
      </c>
      <c r="N480" s="93">
        <f t="shared" si="79"/>
        <v>0</v>
      </c>
      <c r="O480" s="106">
        <f t="shared" si="80"/>
        <v>0</v>
      </c>
      <c r="P480" s="93" t="str">
        <f t="shared" si="81"/>
        <v>Dins Periode Legal</v>
      </c>
      <c r="Q480" s="93" t="str">
        <f t="shared" si="82"/>
        <v xml:space="preserve"> - Dins Periode Legal</v>
      </c>
      <c r="R480" s="93" t="str">
        <f t="shared" si="85"/>
        <v xml:space="preserve"> - Import Total</v>
      </c>
      <c r="S480" s="110">
        <f t="shared" si="83"/>
        <v>0</v>
      </c>
      <c r="T480" s="107">
        <f t="shared" si="84"/>
        <v>0</v>
      </c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 t="str">
        <f t="shared" ref="L481:L502" si="86">IF(D481="","",MONTH(D481))</f>
        <v/>
      </c>
      <c r="M481" s="105" t="str">
        <f t="shared" ref="M481:M542" si="87">IF(L481="","",VLOOKUP(L481,$AJ$8:$AK$19,2,FALSE))</f>
        <v/>
      </c>
      <c r="N481" s="93">
        <f t="shared" si="79"/>
        <v>0</v>
      </c>
      <c r="O481" s="106">
        <f t="shared" si="80"/>
        <v>0</v>
      </c>
      <c r="P481" s="93" t="str">
        <f t="shared" si="81"/>
        <v>Dins Periode Legal</v>
      </c>
      <c r="Q481" s="93" t="str">
        <f t="shared" si="82"/>
        <v xml:space="preserve"> - Dins Periode Legal</v>
      </c>
      <c r="R481" s="93" t="str">
        <f t="shared" si="85"/>
        <v xml:space="preserve"> - Import Total</v>
      </c>
      <c r="S481" s="110">
        <f t="shared" si="83"/>
        <v>0</v>
      </c>
      <c r="T481" s="107">
        <f t="shared" si="84"/>
        <v>0</v>
      </c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 t="str">
        <f t="shared" si="86"/>
        <v/>
      </c>
      <c r="M482" s="105" t="str">
        <f t="shared" si="87"/>
        <v/>
      </c>
      <c r="N482" s="93">
        <f t="shared" si="79"/>
        <v>0</v>
      </c>
      <c r="O482" s="106">
        <f t="shared" si="80"/>
        <v>0</v>
      </c>
      <c r="P482" s="93" t="str">
        <f t="shared" si="81"/>
        <v>Dins Periode Legal</v>
      </c>
      <c r="Q482" s="93" t="str">
        <f t="shared" si="82"/>
        <v xml:space="preserve"> - Dins Periode Legal</v>
      </c>
      <c r="R482" s="93" t="str">
        <f t="shared" si="85"/>
        <v xml:space="preserve"> - Import Total</v>
      </c>
      <c r="S482" s="110">
        <f t="shared" si="83"/>
        <v>0</v>
      </c>
      <c r="T482" s="107">
        <f t="shared" si="84"/>
        <v>0</v>
      </c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 t="str">
        <f t="shared" si="86"/>
        <v/>
      </c>
      <c r="M483" s="105" t="str">
        <f t="shared" si="87"/>
        <v/>
      </c>
      <c r="N483" s="93">
        <f t="shared" si="79"/>
        <v>0</v>
      </c>
      <c r="O483" s="106">
        <f t="shared" si="80"/>
        <v>0</v>
      </c>
      <c r="P483" s="93" t="str">
        <f t="shared" si="81"/>
        <v>Dins Periode Legal</v>
      </c>
      <c r="Q483" s="93" t="str">
        <f t="shared" si="82"/>
        <v xml:space="preserve"> - Dins Periode Legal</v>
      </c>
      <c r="R483" s="93" t="str">
        <f t="shared" si="85"/>
        <v xml:space="preserve"> - Import Total</v>
      </c>
      <c r="S483" s="110">
        <f t="shared" si="83"/>
        <v>0</v>
      </c>
      <c r="T483" s="107">
        <f t="shared" si="84"/>
        <v>0</v>
      </c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 t="str">
        <f t="shared" si="86"/>
        <v/>
      </c>
      <c r="M484" s="105" t="str">
        <f t="shared" si="87"/>
        <v/>
      </c>
      <c r="N484" s="93">
        <f t="shared" si="79"/>
        <v>0</v>
      </c>
      <c r="O484" s="106">
        <f t="shared" si="80"/>
        <v>0</v>
      </c>
      <c r="P484" s="93" t="str">
        <f t="shared" si="81"/>
        <v>Dins Periode Legal</v>
      </c>
      <c r="Q484" s="93" t="str">
        <f t="shared" si="82"/>
        <v xml:space="preserve"> - Dins Periode Legal</v>
      </c>
      <c r="R484" s="93" t="str">
        <f t="shared" si="85"/>
        <v xml:space="preserve"> - Import Total</v>
      </c>
      <c r="S484" s="110">
        <f t="shared" si="83"/>
        <v>0</v>
      </c>
      <c r="T484" s="107">
        <f t="shared" si="84"/>
        <v>0</v>
      </c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 t="str">
        <f t="shared" si="86"/>
        <v/>
      </c>
      <c r="M485" s="105" t="str">
        <f t="shared" si="87"/>
        <v/>
      </c>
      <c r="N485" s="93">
        <f t="shared" si="79"/>
        <v>0</v>
      </c>
      <c r="O485" s="106">
        <f t="shared" si="80"/>
        <v>0</v>
      </c>
      <c r="P485" s="93" t="str">
        <f t="shared" si="81"/>
        <v>Dins Periode Legal</v>
      </c>
      <c r="Q485" s="93" t="str">
        <f t="shared" si="82"/>
        <v xml:space="preserve"> - Dins Periode Legal</v>
      </c>
      <c r="R485" s="93" t="str">
        <f t="shared" si="85"/>
        <v xml:space="preserve"> - Import Total</v>
      </c>
      <c r="S485" s="110">
        <f t="shared" si="83"/>
        <v>0</v>
      </c>
      <c r="T485" s="107">
        <f t="shared" si="84"/>
        <v>0</v>
      </c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 t="str">
        <f t="shared" si="86"/>
        <v/>
      </c>
      <c r="M486" s="105" t="str">
        <f t="shared" si="87"/>
        <v/>
      </c>
      <c r="N486" s="93">
        <f t="shared" si="79"/>
        <v>0</v>
      </c>
      <c r="O486" s="106">
        <f t="shared" si="80"/>
        <v>0</v>
      </c>
      <c r="P486" s="93" t="str">
        <f t="shared" si="81"/>
        <v>Dins Periode Legal</v>
      </c>
      <c r="Q486" s="93" t="str">
        <f t="shared" si="82"/>
        <v xml:space="preserve"> - Dins Periode Legal</v>
      </c>
      <c r="R486" s="93" t="str">
        <f t="shared" si="85"/>
        <v xml:space="preserve"> - Import Total</v>
      </c>
      <c r="S486" s="110">
        <f t="shared" si="83"/>
        <v>0</v>
      </c>
      <c r="T486" s="107">
        <f t="shared" si="84"/>
        <v>0</v>
      </c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 t="str">
        <f t="shared" si="86"/>
        <v/>
      </c>
      <c r="M487" s="105" t="str">
        <f t="shared" si="87"/>
        <v/>
      </c>
      <c r="N487" s="93">
        <f t="shared" si="79"/>
        <v>0</v>
      </c>
      <c r="O487" s="106">
        <f t="shared" si="80"/>
        <v>0</v>
      </c>
      <c r="P487" s="93" t="str">
        <f t="shared" si="81"/>
        <v>Dins Periode Legal</v>
      </c>
      <c r="Q487" s="93" t="str">
        <f t="shared" si="82"/>
        <v xml:space="preserve"> - Dins Periode Legal</v>
      </c>
      <c r="R487" s="93" t="str">
        <f t="shared" si="85"/>
        <v xml:space="preserve"> - Import Total</v>
      </c>
      <c r="S487" s="110">
        <f t="shared" si="83"/>
        <v>0</v>
      </c>
      <c r="T487" s="107">
        <f t="shared" si="84"/>
        <v>0</v>
      </c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 t="str">
        <f t="shared" si="86"/>
        <v/>
      </c>
      <c r="M488" s="105" t="str">
        <f t="shared" si="87"/>
        <v/>
      </c>
      <c r="N488" s="93">
        <f t="shared" si="79"/>
        <v>0</v>
      </c>
      <c r="O488" s="106">
        <f t="shared" si="80"/>
        <v>0</v>
      </c>
      <c r="P488" s="93" t="str">
        <f t="shared" si="81"/>
        <v>Dins Periode Legal</v>
      </c>
      <c r="Q488" s="93" t="str">
        <f t="shared" si="82"/>
        <v xml:space="preserve"> - Dins Periode Legal</v>
      </c>
      <c r="R488" s="93" t="str">
        <f t="shared" si="85"/>
        <v xml:space="preserve"> - Import Total</v>
      </c>
      <c r="S488" s="110">
        <f t="shared" si="83"/>
        <v>0</v>
      </c>
      <c r="T488" s="107">
        <f t="shared" si="84"/>
        <v>0</v>
      </c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 t="str">
        <f t="shared" si="86"/>
        <v/>
      </c>
      <c r="M489" s="105" t="str">
        <f t="shared" si="87"/>
        <v/>
      </c>
      <c r="N489" s="93">
        <f t="shared" si="79"/>
        <v>0</v>
      </c>
      <c r="O489" s="106">
        <f t="shared" si="80"/>
        <v>0</v>
      </c>
      <c r="P489" s="93" t="str">
        <f t="shared" si="81"/>
        <v>Dins Periode Legal</v>
      </c>
      <c r="Q489" s="93" t="str">
        <f t="shared" si="82"/>
        <v xml:space="preserve"> - Dins Periode Legal</v>
      </c>
      <c r="R489" s="93" t="str">
        <f t="shared" si="85"/>
        <v xml:space="preserve"> - Import Total</v>
      </c>
      <c r="S489" s="110">
        <f t="shared" si="83"/>
        <v>0</v>
      </c>
      <c r="T489" s="107">
        <f t="shared" si="84"/>
        <v>0</v>
      </c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 t="str">
        <f t="shared" si="86"/>
        <v/>
      </c>
      <c r="M490" s="105" t="str">
        <f t="shared" si="87"/>
        <v/>
      </c>
      <c r="N490" s="93">
        <f t="shared" si="79"/>
        <v>0</v>
      </c>
      <c r="O490" s="106">
        <f t="shared" si="80"/>
        <v>0</v>
      </c>
      <c r="P490" s="93" t="str">
        <f t="shared" si="81"/>
        <v>Dins Periode Legal</v>
      </c>
      <c r="Q490" s="93" t="str">
        <f t="shared" si="82"/>
        <v xml:space="preserve"> - Dins Periode Legal</v>
      </c>
      <c r="R490" s="93" t="str">
        <f t="shared" si="85"/>
        <v xml:space="preserve"> - Import Total</v>
      </c>
      <c r="S490" s="110">
        <f t="shared" si="83"/>
        <v>0</v>
      </c>
      <c r="T490" s="107">
        <f t="shared" si="84"/>
        <v>0</v>
      </c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 t="str">
        <f t="shared" si="86"/>
        <v/>
      </c>
      <c r="M491" s="105" t="str">
        <f t="shared" si="87"/>
        <v/>
      </c>
      <c r="N491" s="93">
        <f t="shared" si="79"/>
        <v>0</v>
      </c>
      <c r="O491" s="106">
        <f t="shared" si="80"/>
        <v>0</v>
      </c>
      <c r="P491" s="93" t="str">
        <f t="shared" si="81"/>
        <v>Dins Periode Legal</v>
      </c>
      <c r="Q491" s="93" t="str">
        <f t="shared" si="82"/>
        <v xml:space="preserve"> - Dins Periode Legal</v>
      </c>
      <c r="R491" s="93" t="str">
        <f t="shared" si="85"/>
        <v xml:space="preserve"> - Import Total</v>
      </c>
      <c r="S491" s="110">
        <f t="shared" si="83"/>
        <v>0</v>
      </c>
      <c r="T491" s="107">
        <f t="shared" si="84"/>
        <v>0</v>
      </c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 t="str">
        <f t="shared" si="86"/>
        <v/>
      </c>
      <c r="M492" s="105" t="str">
        <f t="shared" si="87"/>
        <v/>
      </c>
      <c r="N492" s="93">
        <f t="shared" ref="N492:N526" si="88">IF(D492="",0,D492-C492)</f>
        <v>0</v>
      </c>
      <c r="O492" s="106">
        <f t="shared" ref="O492:O526" si="89">K492*N492</f>
        <v>0</v>
      </c>
      <c r="P492" s="93" t="str">
        <f t="shared" ref="P492:P526" si="90">IF(N492&lt;=30,"Dins Periode Legal","Fora Periode Legal")</f>
        <v>Dins Periode Legal</v>
      </c>
      <c r="Q492" s="93" t="str">
        <f t="shared" ref="Q492:Q526" si="91">CONCATENATE($M492," - ",P492)</f>
        <v xml:space="preserve"> - Dins Periode Legal</v>
      </c>
      <c r="R492" s="93" t="str">
        <f t="shared" si="85"/>
        <v xml:space="preserve"> - Import Total</v>
      </c>
      <c r="S492" s="110">
        <f t="shared" ref="S492:S526" si="92">IF(M492="",0,K492/(VLOOKUP(R492,$X$9:$Y$27,2,FALSE))*N492)</f>
        <v>0</v>
      </c>
      <c r="T492" s="107">
        <f t="shared" ref="T492:T526" si="93">IF(L492="",0,1)</f>
        <v>0</v>
      </c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 t="str">
        <f t="shared" si="86"/>
        <v/>
      </c>
      <c r="M493" s="105" t="str">
        <f t="shared" si="87"/>
        <v/>
      </c>
      <c r="N493" s="93">
        <f t="shared" si="88"/>
        <v>0</v>
      </c>
      <c r="O493" s="106">
        <f t="shared" si="89"/>
        <v>0</v>
      </c>
      <c r="P493" s="93" t="str">
        <f t="shared" si="90"/>
        <v>Dins Periode Legal</v>
      </c>
      <c r="Q493" s="93" t="str">
        <f t="shared" si="91"/>
        <v xml:space="preserve"> - Dins Periode Legal</v>
      </c>
      <c r="R493" s="93" t="str">
        <f t="shared" si="85"/>
        <v xml:space="preserve"> - Import Total</v>
      </c>
      <c r="S493" s="110">
        <f t="shared" si="92"/>
        <v>0</v>
      </c>
      <c r="T493" s="107">
        <f t="shared" si="93"/>
        <v>0</v>
      </c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 t="str">
        <f t="shared" si="86"/>
        <v/>
      </c>
      <c r="M494" s="105" t="str">
        <f t="shared" si="87"/>
        <v/>
      </c>
      <c r="N494" s="93">
        <f t="shared" si="88"/>
        <v>0</v>
      </c>
      <c r="O494" s="106">
        <f t="shared" si="89"/>
        <v>0</v>
      </c>
      <c r="P494" s="93" t="str">
        <f t="shared" si="90"/>
        <v>Dins Periode Legal</v>
      </c>
      <c r="Q494" s="93" t="str">
        <f t="shared" si="91"/>
        <v xml:space="preserve"> - Dins Periode Legal</v>
      </c>
      <c r="R494" s="93" t="str">
        <f t="shared" si="85"/>
        <v xml:space="preserve"> - Import Total</v>
      </c>
      <c r="S494" s="110">
        <f t="shared" si="92"/>
        <v>0</v>
      </c>
      <c r="T494" s="107">
        <f t="shared" si="93"/>
        <v>0</v>
      </c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 t="str">
        <f t="shared" si="86"/>
        <v/>
      </c>
      <c r="M495" s="105" t="str">
        <f t="shared" si="87"/>
        <v/>
      </c>
      <c r="N495" s="93">
        <f t="shared" si="88"/>
        <v>0</v>
      </c>
      <c r="O495" s="106">
        <f t="shared" si="89"/>
        <v>0</v>
      </c>
      <c r="P495" s="93" t="str">
        <f t="shared" si="90"/>
        <v>Dins Periode Legal</v>
      </c>
      <c r="Q495" s="93" t="str">
        <f t="shared" si="91"/>
        <v xml:space="preserve"> - Dins Periode Legal</v>
      </c>
      <c r="R495" s="93" t="str">
        <f t="shared" si="85"/>
        <v xml:space="preserve"> - Import Total</v>
      </c>
      <c r="S495" s="110">
        <f t="shared" si="92"/>
        <v>0</v>
      </c>
      <c r="T495" s="107">
        <f t="shared" si="93"/>
        <v>0</v>
      </c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 t="str">
        <f t="shared" si="86"/>
        <v/>
      </c>
      <c r="M496" s="105" t="str">
        <f t="shared" si="87"/>
        <v/>
      </c>
      <c r="N496" s="93">
        <f t="shared" si="88"/>
        <v>0</v>
      </c>
      <c r="O496" s="106">
        <f t="shared" si="89"/>
        <v>0</v>
      </c>
      <c r="P496" s="93" t="str">
        <f t="shared" si="90"/>
        <v>Dins Periode Legal</v>
      </c>
      <c r="Q496" s="93" t="str">
        <f t="shared" si="91"/>
        <v xml:space="preserve"> - Dins Periode Legal</v>
      </c>
      <c r="R496" s="93" t="str">
        <f t="shared" si="85"/>
        <v xml:space="preserve"> - Import Total</v>
      </c>
      <c r="S496" s="110">
        <f t="shared" si="92"/>
        <v>0</v>
      </c>
      <c r="T496" s="107">
        <f t="shared" si="93"/>
        <v>0</v>
      </c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 t="str">
        <f t="shared" si="86"/>
        <v/>
      </c>
      <c r="M497" s="105" t="str">
        <f t="shared" si="87"/>
        <v/>
      </c>
      <c r="N497" s="93">
        <f t="shared" si="88"/>
        <v>0</v>
      </c>
      <c r="O497" s="106">
        <f t="shared" si="89"/>
        <v>0</v>
      </c>
      <c r="P497" s="93" t="str">
        <f t="shared" si="90"/>
        <v>Dins Periode Legal</v>
      </c>
      <c r="Q497" s="93" t="str">
        <f t="shared" si="91"/>
        <v xml:space="preserve"> - Dins Periode Legal</v>
      </c>
      <c r="R497" s="93" t="str">
        <f t="shared" si="85"/>
        <v xml:space="preserve"> - Import Total</v>
      </c>
      <c r="S497" s="110">
        <f t="shared" si="92"/>
        <v>0</v>
      </c>
      <c r="T497" s="107">
        <f t="shared" si="93"/>
        <v>0</v>
      </c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 t="str">
        <f t="shared" si="86"/>
        <v/>
      </c>
      <c r="M498" s="105" t="str">
        <f t="shared" si="87"/>
        <v/>
      </c>
      <c r="N498" s="93">
        <f t="shared" si="88"/>
        <v>0</v>
      </c>
      <c r="O498" s="106">
        <f t="shared" si="89"/>
        <v>0</v>
      </c>
      <c r="P498" s="93" t="str">
        <f t="shared" si="90"/>
        <v>Dins Periode Legal</v>
      </c>
      <c r="Q498" s="93" t="str">
        <f t="shared" si="91"/>
        <v xml:space="preserve"> - Dins Periode Legal</v>
      </c>
      <c r="R498" s="93" t="str">
        <f t="shared" si="85"/>
        <v xml:space="preserve"> - Import Total</v>
      </c>
      <c r="S498" s="110">
        <f t="shared" si="92"/>
        <v>0</v>
      </c>
      <c r="T498" s="107">
        <f t="shared" si="93"/>
        <v>0</v>
      </c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 t="str">
        <f t="shared" si="86"/>
        <v/>
      </c>
      <c r="M499" s="105" t="str">
        <f t="shared" si="87"/>
        <v/>
      </c>
      <c r="N499" s="93">
        <f t="shared" si="88"/>
        <v>0</v>
      </c>
      <c r="O499" s="106">
        <f t="shared" si="89"/>
        <v>0</v>
      </c>
      <c r="P499" s="93" t="str">
        <f t="shared" si="90"/>
        <v>Dins Periode Legal</v>
      </c>
      <c r="Q499" s="93" t="str">
        <f t="shared" si="91"/>
        <v xml:space="preserve"> - Dins Periode Legal</v>
      </c>
      <c r="R499" s="93" t="str">
        <f t="shared" si="85"/>
        <v xml:space="preserve"> - Import Total</v>
      </c>
      <c r="S499" s="110">
        <f t="shared" si="92"/>
        <v>0</v>
      </c>
      <c r="T499" s="107">
        <f t="shared" si="93"/>
        <v>0</v>
      </c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 t="str">
        <f t="shared" si="86"/>
        <v/>
      </c>
      <c r="M500" s="105" t="str">
        <f t="shared" si="87"/>
        <v/>
      </c>
      <c r="N500" s="93">
        <f t="shared" si="88"/>
        <v>0</v>
      </c>
      <c r="O500" s="106">
        <f t="shared" si="89"/>
        <v>0</v>
      </c>
      <c r="P500" s="93" t="str">
        <f t="shared" si="90"/>
        <v>Dins Periode Legal</v>
      </c>
      <c r="Q500" s="93" t="str">
        <f t="shared" si="91"/>
        <v xml:space="preserve"> - Dins Periode Legal</v>
      </c>
      <c r="R500" s="93" t="str">
        <f t="shared" si="85"/>
        <v xml:space="preserve"> - Import Total</v>
      </c>
      <c r="S500" s="110">
        <f t="shared" si="92"/>
        <v>0</v>
      </c>
      <c r="T500" s="107">
        <f t="shared" si="93"/>
        <v>0</v>
      </c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 t="str">
        <f t="shared" si="86"/>
        <v/>
      </c>
      <c r="M501" s="105" t="str">
        <f t="shared" si="87"/>
        <v/>
      </c>
      <c r="N501" s="93">
        <f t="shared" si="88"/>
        <v>0</v>
      </c>
      <c r="O501" s="106">
        <f t="shared" si="89"/>
        <v>0</v>
      </c>
      <c r="P501" s="93" t="str">
        <f t="shared" si="90"/>
        <v>Dins Periode Legal</v>
      </c>
      <c r="Q501" s="93" t="str">
        <f t="shared" si="91"/>
        <v xml:space="preserve"> - Dins Periode Legal</v>
      </c>
      <c r="R501" s="93" t="str">
        <f t="shared" si="85"/>
        <v xml:space="preserve"> - Import Total</v>
      </c>
      <c r="S501" s="110">
        <f t="shared" si="92"/>
        <v>0</v>
      </c>
      <c r="T501" s="107">
        <f t="shared" si="93"/>
        <v>0</v>
      </c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 t="str">
        <f t="shared" si="86"/>
        <v/>
      </c>
      <c r="M502" s="105" t="str">
        <f t="shared" si="87"/>
        <v/>
      </c>
      <c r="N502" s="93">
        <f t="shared" si="88"/>
        <v>0</v>
      </c>
      <c r="O502" s="106">
        <f t="shared" si="89"/>
        <v>0</v>
      </c>
      <c r="P502" s="93" t="str">
        <f t="shared" si="90"/>
        <v>Dins Periode Legal</v>
      </c>
      <c r="Q502" s="93" t="str">
        <f t="shared" si="91"/>
        <v xml:space="preserve"> - Dins Periode Legal</v>
      </c>
      <c r="R502" s="93" t="str">
        <f t="shared" ref="R502:R561" si="94">CONCATENATE($M502," - Import Total")</f>
        <v xml:space="preserve"> - Import Total</v>
      </c>
      <c r="S502" s="110">
        <f t="shared" si="92"/>
        <v>0</v>
      </c>
      <c r="T502" s="107">
        <f t="shared" si="93"/>
        <v>0</v>
      </c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 t="str">
        <f t="shared" ref="L503:L561" si="95">IF(D503="","",MONTH(D503))</f>
        <v/>
      </c>
      <c r="M503" s="105" t="str">
        <f t="shared" si="87"/>
        <v/>
      </c>
      <c r="N503" s="93">
        <f t="shared" si="88"/>
        <v>0</v>
      </c>
      <c r="O503" s="106">
        <f t="shared" si="89"/>
        <v>0</v>
      </c>
      <c r="P503" s="93" t="str">
        <f t="shared" si="90"/>
        <v>Dins Periode Legal</v>
      </c>
      <c r="Q503" s="93" t="str">
        <f t="shared" si="91"/>
        <v xml:space="preserve"> - Dins Periode Legal</v>
      </c>
      <c r="R503" s="93" t="str">
        <f t="shared" si="94"/>
        <v xml:space="preserve"> - Import Total</v>
      </c>
      <c r="S503" s="110">
        <f t="shared" si="92"/>
        <v>0</v>
      </c>
      <c r="T503" s="107">
        <f t="shared" si="93"/>
        <v>0</v>
      </c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 t="str">
        <f t="shared" si="95"/>
        <v/>
      </c>
      <c r="M504" s="105" t="str">
        <f t="shared" si="87"/>
        <v/>
      </c>
      <c r="N504" s="93">
        <f t="shared" si="88"/>
        <v>0</v>
      </c>
      <c r="O504" s="106">
        <f t="shared" si="89"/>
        <v>0</v>
      </c>
      <c r="P504" s="93" t="str">
        <f t="shared" si="90"/>
        <v>Dins Periode Legal</v>
      </c>
      <c r="Q504" s="93" t="str">
        <f t="shared" si="91"/>
        <v xml:space="preserve"> - Dins Periode Legal</v>
      </c>
      <c r="R504" s="93" t="str">
        <f t="shared" si="94"/>
        <v xml:space="preserve"> - Import Total</v>
      </c>
      <c r="S504" s="110">
        <f t="shared" si="92"/>
        <v>0</v>
      </c>
      <c r="T504" s="107">
        <f t="shared" si="93"/>
        <v>0</v>
      </c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 t="str">
        <f t="shared" si="95"/>
        <v/>
      </c>
      <c r="M505" s="105" t="str">
        <f t="shared" si="87"/>
        <v/>
      </c>
      <c r="N505" s="93">
        <f t="shared" si="88"/>
        <v>0</v>
      </c>
      <c r="O505" s="106">
        <f t="shared" si="89"/>
        <v>0</v>
      </c>
      <c r="P505" s="93" t="str">
        <f t="shared" si="90"/>
        <v>Dins Periode Legal</v>
      </c>
      <c r="Q505" s="93" t="str">
        <f t="shared" si="91"/>
        <v xml:space="preserve"> - Dins Periode Legal</v>
      </c>
      <c r="R505" s="93" t="str">
        <f t="shared" si="94"/>
        <v xml:space="preserve"> - Import Total</v>
      </c>
      <c r="S505" s="110">
        <f t="shared" si="92"/>
        <v>0</v>
      </c>
      <c r="T505" s="107">
        <f t="shared" si="93"/>
        <v>0</v>
      </c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 t="str">
        <f t="shared" si="95"/>
        <v/>
      </c>
      <c r="M506" s="105" t="str">
        <f t="shared" si="87"/>
        <v/>
      </c>
      <c r="N506" s="93">
        <f t="shared" si="88"/>
        <v>0</v>
      </c>
      <c r="O506" s="106">
        <f t="shared" si="89"/>
        <v>0</v>
      </c>
      <c r="P506" s="93" t="str">
        <f t="shared" si="90"/>
        <v>Dins Periode Legal</v>
      </c>
      <c r="Q506" s="93" t="str">
        <f t="shared" si="91"/>
        <v xml:space="preserve"> - Dins Periode Legal</v>
      </c>
      <c r="R506" s="93" t="str">
        <f t="shared" si="94"/>
        <v xml:space="preserve"> - Import Total</v>
      </c>
      <c r="S506" s="110">
        <f t="shared" si="92"/>
        <v>0</v>
      </c>
      <c r="T506" s="107">
        <f t="shared" si="93"/>
        <v>0</v>
      </c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 t="str">
        <f t="shared" si="95"/>
        <v/>
      </c>
      <c r="M507" s="105" t="str">
        <f t="shared" si="87"/>
        <v/>
      </c>
      <c r="N507" s="93">
        <f t="shared" si="88"/>
        <v>0</v>
      </c>
      <c r="O507" s="106">
        <f t="shared" si="89"/>
        <v>0</v>
      </c>
      <c r="P507" s="93" t="str">
        <f t="shared" si="90"/>
        <v>Dins Periode Legal</v>
      </c>
      <c r="Q507" s="93" t="str">
        <f t="shared" si="91"/>
        <v xml:space="preserve"> - Dins Periode Legal</v>
      </c>
      <c r="R507" s="93" t="str">
        <f t="shared" si="94"/>
        <v xml:space="preserve"> - Import Total</v>
      </c>
      <c r="S507" s="110">
        <f t="shared" si="92"/>
        <v>0</v>
      </c>
      <c r="T507" s="107">
        <f t="shared" si="93"/>
        <v>0</v>
      </c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 t="str">
        <f t="shared" si="95"/>
        <v/>
      </c>
      <c r="M508" s="105" t="str">
        <f t="shared" si="87"/>
        <v/>
      </c>
      <c r="N508" s="93">
        <f t="shared" si="88"/>
        <v>0</v>
      </c>
      <c r="O508" s="106">
        <f t="shared" si="89"/>
        <v>0</v>
      </c>
      <c r="P508" s="93" t="str">
        <f t="shared" si="90"/>
        <v>Dins Periode Legal</v>
      </c>
      <c r="Q508" s="93" t="str">
        <f t="shared" si="91"/>
        <v xml:space="preserve"> - Dins Periode Legal</v>
      </c>
      <c r="R508" s="93" t="str">
        <f t="shared" si="94"/>
        <v xml:space="preserve"> - Import Total</v>
      </c>
      <c r="S508" s="110">
        <f t="shared" si="92"/>
        <v>0</v>
      </c>
      <c r="T508" s="107">
        <f t="shared" si="93"/>
        <v>0</v>
      </c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 t="str">
        <f t="shared" si="95"/>
        <v/>
      </c>
      <c r="M509" s="105" t="str">
        <f t="shared" si="87"/>
        <v/>
      </c>
      <c r="N509" s="93">
        <f t="shared" si="88"/>
        <v>0</v>
      </c>
      <c r="O509" s="106">
        <f t="shared" si="89"/>
        <v>0</v>
      </c>
      <c r="P509" s="93" t="str">
        <f t="shared" si="90"/>
        <v>Dins Periode Legal</v>
      </c>
      <c r="Q509" s="93" t="str">
        <f t="shared" si="91"/>
        <v xml:space="preserve"> - Dins Periode Legal</v>
      </c>
      <c r="R509" s="93" t="str">
        <f t="shared" si="94"/>
        <v xml:space="preserve"> - Import Total</v>
      </c>
      <c r="S509" s="110">
        <f t="shared" si="92"/>
        <v>0</v>
      </c>
      <c r="T509" s="107">
        <f t="shared" si="93"/>
        <v>0</v>
      </c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 t="str">
        <f t="shared" si="95"/>
        <v/>
      </c>
      <c r="M510" s="105" t="str">
        <f t="shared" si="87"/>
        <v/>
      </c>
      <c r="N510" s="93">
        <f t="shared" si="88"/>
        <v>0</v>
      </c>
      <c r="O510" s="106">
        <f t="shared" si="89"/>
        <v>0</v>
      </c>
      <c r="P510" s="93" t="str">
        <f t="shared" si="90"/>
        <v>Dins Periode Legal</v>
      </c>
      <c r="Q510" s="93" t="str">
        <f t="shared" si="91"/>
        <v xml:space="preserve"> - Dins Periode Legal</v>
      </c>
      <c r="R510" s="93" t="str">
        <f t="shared" si="94"/>
        <v xml:space="preserve"> - Import Total</v>
      </c>
      <c r="S510" s="110">
        <f t="shared" si="92"/>
        <v>0</v>
      </c>
      <c r="T510" s="107">
        <f t="shared" si="93"/>
        <v>0</v>
      </c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 t="str">
        <f t="shared" si="95"/>
        <v/>
      </c>
      <c r="M511" s="105" t="str">
        <f t="shared" si="87"/>
        <v/>
      </c>
      <c r="N511" s="93">
        <f t="shared" si="88"/>
        <v>0</v>
      </c>
      <c r="O511" s="106">
        <f t="shared" si="89"/>
        <v>0</v>
      </c>
      <c r="P511" s="93" t="str">
        <f t="shared" si="90"/>
        <v>Dins Periode Legal</v>
      </c>
      <c r="Q511" s="93" t="str">
        <f t="shared" si="91"/>
        <v xml:space="preserve"> - Dins Periode Legal</v>
      </c>
      <c r="R511" s="93" t="str">
        <f t="shared" si="94"/>
        <v xml:space="preserve"> - Import Total</v>
      </c>
      <c r="S511" s="110">
        <f t="shared" si="92"/>
        <v>0</v>
      </c>
      <c r="T511" s="107">
        <f t="shared" si="93"/>
        <v>0</v>
      </c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 t="str">
        <f t="shared" si="95"/>
        <v/>
      </c>
      <c r="M512" s="105" t="str">
        <f t="shared" si="87"/>
        <v/>
      </c>
      <c r="N512" s="93">
        <f t="shared" si="88"/>
        <v>0</v>
      </c>
      <c r="O512" s="106">
        <f t="shared" si="89"/>
        <v>0</v>
      </c>
      <c r="P512" s="93" t="str">
        <f t="shared" si="90"/>
        <v>Dins Periode Legal</v>
      </c>
      <c r="Q512" s="93" t="str">
        <f t="shared" si="91"/>
        <v xml:space="preserve"> - Dins Periode Legal</v>
      </c>
      <c r="R512" s="93" t="str">
        <f t="shared" si="94"/>
        <v xml:space="preserve"> - Import Total</v>
      </c>
      <c r="S512" s="110">
        <f t="shared" si="92"/>
        <v>0</v>
      </c>
      <c r="T512" s="107">
        <f t="shared" si="93"/>
        <v>0</v>
      </c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 t="str">
        <f t="shared" si="95"/>
        <v/>
      </c>
      <c r="M513" s="105" t="str">
        <f t="shared" si="87"/>
        <v/>
      </c>
      <c r="N513" s="93">
        <f t="shared" si="88"/>
        <v>0</v>
      </c>
      <c r="O513" s="106">
        <f t="shared" si="89"/>
        <v>0</v>
      </c>
      <c r="P513" s="93" t="str">
        <f t="shared" si="90"/>
        <v>Dins Periode Legal</v>
      </c>
      <c r="Q513" s="93" t="str">
        <f t="shared" si="91"/>
        <v xml:space="preserve"> - Dins Periode Legal</v>
      </c>
      <c r="R513" s="93" t="str">
        <f t="shared" si="94"/>
        <v xml:space="preserve"> - Import Total</v>
      </c>
      <c r="S513" s="110">
        <f t="shared" si="92"/>
        <v>0</v>
      </c>
      <c r="T513" s="107">
        <f t="shared" si="93"/>
        <v>0</v>
      </c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 t="str">
        <f t="shared" si="95"/>
        <v/>
      </c>
      <c r="M514" s="105" t="str">
        <f t="shared" si="87"/>
        <v/>
      </c>
      <c r="N514" s="93">
        <f t="shared" si="88"/>
        <v>0</v>
      </c>
      <c r="O514" s="106">
        <f t="shared" si="89"/>
        <v>0</v>
      </c>
      <c r="P514" s="93" t="str">
        <f t="shared" si="90"/>
        <v>Dins Periode Legal</v>
      </c>
      <c r="Q514" s="93" t="str">
        <f t="shared" si="91"/>
        <v xml:space="preserve"> - Dins Periode Legal</v>
      </c>
      <c r="R514" s="93" t="str">
        <f t="shared" si="94"/>
        <v xml:space="preserve"> - Import Total</v>
      </c>
      <c r="S514" s="110">
        <f t="shared" si="92"/>
        <v>0</v>
      </c>
      <c r="T514" s="107">
        <f t="shared" si="93"/>
        <v>0</v>
      </c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 t="str">
        <f t="shared" si="95"/>
        <v/>
      </c>
      <c r="M515" s="105" t="str">
        <f t="shared" si="87"/>
        <v/>
      </c>
      <c r="N515" s="93">
        <f t="shared" si="88"/>
        <v>0</v>
      </c>
      <c r="O515" s="106">
        <f t="shared" si="89"/>
        <v>0</v>
      </c>
      <c r="P515" s="93" t="str">
        <f t="shared" si="90"/>
        <v>Dins Periode Legal</v>
      </c>
      <c r="Q515" s="93" t="str">
        <f t="shared" si="91"/>
        <v xml:space="preserve"> - Dins Periode Legal</v>
      </c>
      <c r="R515" s="93" t="str">
        <f t="shared" si="94"/>
        <v xml:space="preserve"> - Import Total</v>
      </c>
      <c r="S515" s="110">
        <f t="shared" si="92"/>
        <v>0</v>
      </c>
      <c r="T515" s="107">
        <f t="shared" si="93"/>
        <v>0</v>
      </c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 t="str">
        <f t="shared" si="95"/>
        <v/>
      </c>
      <c r="M516" s="105" t="str">
        <f t="shared" si="87"/>
        <v/>
      </c>
      <c r="N516" s="93">
        <f t="shared" si="88"/>
        <v>0</v>
      </c>
      <c r="O516" s="106">
        <f t="shared" si="89"/>
        <v>0</v>
      </c>
      <c r="P516" s="93" t="str">
        <f t="shared" si="90"/>
        <v>Dins Periode Legal</v>
      </c>
      <c r="Q516" s="93" t="str">
        <f t="shared" si="91"/>
        <v xml:space="preserve"> - Dins Periode Legal</v>
      </c>
      <c r="R516" s="93" t="str">
        <f t="shared" si="94"/>
        <v xml:space="preserve"> - Import Total</v>
      </c>
      <c r="S516" s="110">
        <f t="shared" si="92"/>
        <v>0</v>
      </c>
      <c r="T516" s="107">
        <f t="shared" si="93"/>
        <v>0</v>
      </c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 t="str">
        <f t="shared" si="95"/>
        <v/>
      </c>
      <c r="M517" s="105" t="str">
        <f t="shared" si="87"/>
        <v/>
      </c>
      <c r="N517" s="93">
        <f t="shared" si="88"/>
        <v>0</v>
      </c>
      <c r="O517" s="106">
        <f t="shared" si="89"/>
        <v>0</v>
      </c>
      <c r="P517" s="93" t="str">
        <f t="shared" si="90"/>
        <v>Dins Periode Legal</v>
      </c>
      <c r="Q517" s="93" t="str">
        <f t="shared" si="91"/>
        <v xml:space="preserve"> - Dins Periode Legal</v>
      </c>
      <c r="R517" s="93" t="str">
        <f t="shared" si="94"/>
        <v xml:space="preserve"> - Import Total</v>
      </c>
      <c r="S517" s="110">
        <f t="shared" si="92"/>
        <v>0</v>
      </c>
      <c r="T517" s="107">
        <f t="shared" si="93"/>
        <v>0</v>
      </c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 t="str">
        <f t="shared" si="95"/>
        <v/>
      </c>
      <c r="M518" s="105" t="str">
        <f t="shared" si="87"/>
        <v/>
      </c>
      <c r="N518" s="93">
        <f t="shared" si="88"/>
        <v>0</v>
      </c>
      <c r="O518" s="106">
        <f t="shared" si="89"/>
        <v>0</v>
      </c>
      <c r="P518" s="93" t="str">
        <f t="shared" si="90"/>
        <v>Dins Periode Legal</v>
      </c>
      <c r="Q518" s="93" t="str">
        <f t="shared" si="91"/>
        <v xml:space="preserve"> - Dins Periode Legal</v>
      </c>
      <c r="R518" s="93" t="str">
        <f t="shared" si="94"/>
        <v xml:space="preserve"> - Import Total</v>
      </c>
      <c r="S518" s="110">
        <f t="shared" si="92"/>
        <v>0</v>
      </c>
      <c r="T518" s="107">
        <f t="shared" si="93"/>
        <v>0</v>
      </c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 t="str">
        <f t="shared" si="95"/>
        <v/>
      </c>
      <c r="M519" s="105" t="str">
        <f t="shared" si="87"/>
        <v/>
      </c>
      <c r="N519" s="93">
        <f t="shared" si="88"/>
        <v>0</v>
      </c>
      <c r="O519" s="106">
        <f t="shared" si="89"/>
        <v>0</v>
      </c>
      <c r="P519" s="93" t="str">
        <f t="shared" si="90"/>
        <v>Dins Periode Legal</v>
      </c>
      <c r="Q519" s="93" t="str">
        <f t="shared" si="91"/>
        <v xml:space="preserve"> - Dins Periode Legal</v>
      </c>
      <c r="R519" s="93" t="str">
        <f t="shared" si="94"/>
        <v xml:space="preserve"> - Import Total</v>
      </c>
      <c r="S519" s="110">
        <f t="shared" si="92"/>
        <v>0</v>
      </c>
      <c r="T519" s="107">
        <f t="shared" si="93"/>
        <v>0</v>
      </c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 t="str">
        <f t="shared" si="95"/>
        <v/>
      </c>
      <c r="M520" s="105" t="str">
        <f t="shared" si="87"/>
        <v/>
      </c>
      <c r="N520" s="93">
        <f t="shared" si="88"/>
        <v>0</v>
      </c>
      <c r="O520" s="106">
        <f t="shared" si="89"/>
        <v>0</v>
      </c>
      <c r="P520" s="93" t="str">
        <f t="shared" si="90"/>
        <v>Dins Periode Legal</v>
      </c>
      <c r="Q520" s="93" t="str">
        <f t="shared" si="91"/>
        <v xml:space="preserve"> - Dins Periode Legal</v>
      </c>
      <c r="R520" s="93" t="str">
        <f t="shared" si="94"/>
        <v xml:space="preserve"> - Import Total</v>
      </c>
      <c r="S520" s="110">
        <f t="shared" si="92"/>
        <v>0</v>
      </c>
      <c r="T520" s="107">
        <f t="shared" si="93"/>
        <v>0</v>
      </c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 t="str">
        <f t="shared" si="95"/>
        <v/>
      </c>
      <c r="M521" s="105" t="str">
        <f t="shared" si="87"/>
        <v/>
      </c>
      <c r="N521" s="93">
        <f t="shared" si="88"/>
        <v>0</v>
      </c>
      <c r="O521" s="106">
        <f t="shared" si="89"/>
        <v>0</v>
      </c>
      <c r="P521" s="93" t="str">
        <f t="shared" si="90"/>
        <v>Dins Periode Legal</v>
      </c>
      <c r="Q521" s="93" t="str">
        <f t="shared" si="91"/>
        <v xml:space="preserve"> - Dins Periode Legal</v>
      </c>
      <c r="R521" s="93" t="str">
        <f t="shared" si="94"/>
        <v xml:space="preserve"> - Import Total</v>
      </c>
      <c r="S521" s="110">
        <f t="shared" si="92"/>
        <v>0</v>
      </c>
      <c r="T521" s="107">
        <f t="shared" si="93"/>
        <v>0</v>
      </c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 t="str">
        <f t="shared" si="95"/>
        <v/>
      </c>
      <c r="M522" s="105" t="str">
        <f t="shared" si="87"/>
        <v/>
      </c>
      <c r="N522" s="93">
        <f t="shared" si="88"/>
        <v>0</v>
      </c>
      <c r="O522" s="106">
        <f t="shared" si="89"/>
        <v>0</v>
      </c>
      <c r="P522" s="93" t="str">
        <f t="shared" si="90"/>
        <v>Dins Periode Legal</v>
      </c>
      <c r="Q522" s="93" t="str">
        <f t="shared" si="91"/>
        <v xml:space="preserve"> - Dins Periode Legal</v>
      </c>
      <c r="R522" s="93" t="str">
        <f t="shared" si="94"/>
        <v xml:space="preserve"> - Import Total</v>
      </c>
      <c r="S522" s="110">
        <f t="shared" si="92"/>
        <v>0</v>
      </c>
      <c r="T522" s="107">
        <f t="shared" si="93"/>
        <v>0</v>
      </c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 t="str">
        <f t="shared" si="95"/>
        <v/>
      </c>
      <c r="M523" s="105" t="str">
        <f t="shared" si="87"/>
        <v/>
      </c>
      <c r="N523" s="93">
        <f t="shared" si="88"/>
        <v>0</v>
      </c>
      <c r="O523" s="106">
        <f t="shared" si="89"/>
        <v>0</v>
      </c>
      <c r="P523" s="93" t="str">
        <f t="shared" si="90"/>
        <v>Dins Periode Legal</v>
      </c>
      <c r="Q523" s="93" t="str">
        <f t="shared" si="91"/>
        <v xml:space="preserve"> - Dins Periode Legal</v>
      </c>
      <c r="R523" s="93" t="str">
        <f t="shared" si="94"/>
        <v xml:space="preserve"> - Import Total</v>
      </c>
      <c r="S523" s="110">
        <f t="shared" si="92"/>
        <v>0</v>
      </c>
      <c r="T523" s="107">
        <f t="shared" si="93"/>
        <v>0</v>
      </c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 t="str">
        <f t="shared" si="95"/>
        <v/>
      </c>
      <c r="M524" s="105" t="str">
        <f t="shared" si="87"/>
        <v/>
      </c>
      <c r="N524" s="93">
        <f t="shared" si="88"/>
        <v>0</v>
      </c>
      <c r="O524" s="106">
        <f t="shared" si="89"/>
        <v>0</v>
      </c>
      <c r="P524" s="93" t="str">
        <f t="shared" si="90"/>
        <v>Dins Periode Legal</v>
      </c>
      <c r="Q524" s="93" t="str">
        <f t="shared" si="91"/>
        <v xml:space="preserve"> - Dins Periode Legal</v>
      </c>
      <c r="R524" s="93" t="str">
        <f t="shared" si="94"/>
        <v xml:space="preserve"> - Import Total</v>
      </c>
      <c r="S524" s="110">
        <f t="shared" si="92"/>
        <v>0</v>
      </c>
      <c r="T524" s="107">
        <f t="shared" si="93"/>
        <v>0</v>
      </c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 t="str">
        <f t="shared" si="95"/>
        <v/>
      </c>
      <c r="M525" s="105" t="str">
        <f t="shared" si="87"/>
        <v/>
      </c>
      <c r="N525" s="93">
        <f t="shared" si="88"/>
        <v>0</v>
      </c>
      <c r="O525" s="106">
        <f t="shared" si="89"/>
        <v>0</v>
      </c>
      <c r="P525" s="93" t="str">
        <f t="shared" si="90"/>
        <v>Dins Periode Legal</v>
      </c>
      <c r="Q525" s="93" t="str">
        <f t="shared" si="91"/>
        <v xml:space="preserve"> - Dins Periode Legal</v>
      </c>
      <c r="R525" s="93" t="str">
        <f t="shared" si="94"/>
        <v xml:space="preserve"> - Import Total</v>
      </c>
      <c r="S525" s="110">
        <f t="shared" si="92"/>
        <v>0</v>
      </c>
      <c r="T525" s="107">
        <f t="shared" si="93"/>
        <v>0</v>
      </c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 t="str">
        <f t="shared" si="95"/>
        <v/>
      </c>
      <c r="M526" s="105" t="str">
        <f t="shared" si="87"/>
        <v/>
      </c>
      <c r="N526" s="93">
        <f t="shared" si="88"/>
        <v>0</v>
      </c>
      <c r="O526" s="106">
        <f t="shared" si="89"/>
        <v>0</v>
      </c>
      <c r="P526" s="93" t="str">
        <f t="shared" si="90"/>
        <v>Dins Periode Legal</v>
      </c>
      <c r="Q526" s="93" t="str">
        <f t="shared" si="91"/>
        <v xml:space="preserve"> - Dins Periode Legal</v>
      </c>
      <c r="R526" s="93" t="str">
        <f t="shared" si="94"/>
        <v xml:space="preserve"> - Import Total</v>
      </c>
      <c r="S526" s="110">
        <f t="shared" si="92"/>
        <v>0</v>
      </c>
      <c r="T526" s="107">
        <f t="shared" si="93"/>
        <v>0</v>
      </c>
      <c r="V526" s="91"/>
      <c r="W526" s="91"/>
      <c r="X526" s="91"/>
      <c r="Y526" s="91"/>
      <c r="Z526" s="91"/>
      <c r="AA526" s="91"/>
    </row>
    <row r="527" spans="3:27" x14ac:dyDescent="0.25">
      <c r="C527" s="95"/>
      <c r="D527" s="54"/>
      <c r="E527" s="8"/>
      <c r="F527" s="8"/>
      <c r="G527" s="8"/>
      <c r="H527" s="96"/>
      <c r="I527" s="8"/>
      <c r="J527" s="8"/>
      <c r="K527" s="8"/>
      <c r="L527" s="104" t="str">
        <f t="shared" si="95"/>
        <v/>
      </c>
      <c r="M527" s="105" t="str">
        <f t="shared" si="87"/>
        <v/>
      </c>
      <c r="N527" s="93">
        <f t="shared" ref="N527:N585" si="96">IF(D527="",0,D527-C527)</f>
        <v>0</v>
      </c>
      <c r="O527" s="106">
        <f t="shared" ref="O527:O585" si="97">K527*N527</f>
        <v>0</v>
      </c>
      <c r="P527" s="93" t="str">
        <f t="shared" ref="P527:P585" si="98">IF(N527&lt;=30,"Dins Periode Legal","Fora Periode Legal")</f>
        <v>Dins Periode Legal</v>
      </c>
      <c r="Q527" s="93" t="str">
        <f t="shared" ref="Q527:Q585" si="99">CONCATENATE($M527," - ",P527)</f>
        <v xml:space="preserve"> - Dins Periode Legal</v>
      </c>
      <c r="R527" s="93" t="str">
        <f t="shared" si="94"/>
        <v xml:space="preserve"> - Import Total</v>
      </c>
      <c r="S527" s="110">
        <f t="shared" ref="S527:S585" si="100">IF(M527="",0,K527/(VLOOKUP(R527,$X$9:$Y$27,2,FALSE))*N527)</f>
        <v>0</v>
      </c>
      <c r="T527" s="107">
        <f t="shared" ref="T527:T585" si="101">IF(L527="",0,1)</f>
        <v>0</v>
      </c>
      <c r="V527" s="91"/>
      <c r="W527" s="91"/>
      <c r="X527" s="91"/>
      <c r="Y527" s="91"/>
      <c r="Z527" s="91"/>
      <c r="AA527" s="91"/>
    </row>
    <row r="528" spans="3:27" x14ac:dyDescent="0.25">
      <c r="C528" s="95"/>
      <c r="D528" s="54"/>
      <c r="E528" s="8"/>
      <c r="F528" s="8"/>
      <c r="G528" s="8"/>
      <c r="H528" s="8"/>
      <c r="I528" s="8"/>
      <c r="J528" s="8"/>
      <c r="K528" s="8"/>
      <c r="L528" s="104" t="str">
        <f t="shared" si="95"/>
        <v/>
      </c>
      <c r="M528" s="105" t="str">
        <f t="shared" si="87"/>
        <v/>
      </c>
      <c r="N528" s="93">
        <f t="shared" si="96"/>
        <v>0</v>
      </c>
      <c r="O528" s="106">
        <f t="shared" si="97"/>
        <v>0</v>
      </c>
      <c r="P528" s="93" t="str">
        <f t="shared" si="98"/>
        <v>Dins Periode Legal</v>
      </c>
      <c r="Q528" s="93" t="str">
        <f t="shared" si="99"/>
        <v xml:space="preserve"> - Dins Periode Legal</v>
      </c>
      <c r="R528" s="93" t="str">
        <f t="shared" si="94"/>
        <v xml:space="preserve"> - Import Total</v>
      </c>
      <c r="S528" s="110">
        <f t="shared" si="100"/>
        <v>0</v>
      </c>
      <c r="T528" s="107">
        <f t="shared" si="101"/>
        <v>0</v>
      </c>
      <c r="V528" s="91"/>
      <c r="W528" s="91"/>
      <c r="X528" s="91"/>
      <c r="Y528" s="91"/>
      <c r="Z528" s="91"/>
      <c r="AA528" s="91"/>
    </row>
    <row r="529" spans="3:27" x14ac:dyDescent="0.25">
      <c r="C529" s="95"/>
      <c r="D529" s="54"/>
      <c r="E529" s="8"/>
      <c r="F529" s="8"/>
      <c r="G529" s="8"/>
      <c r="H529" s="8"/>
      <c r="I529" s="8"/>
      <c r="J529" s="8"/>
      <c r="K529" s="8"/>
      <c r="L529" s="104" t="str">
        <f t="shared" si="95"/>
        <v/>
      </c>
      <c r="M529" s="105" t="str">
        <f t="shared" si="87"/>
        <v/>
      </c>
      <c r="N529" s="93">
        <f t="shared" si="96"/>
        <v>0</v>
      </c>
      <c r="O529" s="106">
        <f t="shared" si="97"/>
        <v>0</v>
      </c>
      <c r="P529" s="93" t="str">
        <f t="shared" si="98"/>
        <v>Dins Periode Legal</v>
      </c>
      <c r="Q529" s="93" t="str">
        <f t="shared" si="99"/>
        <v xml:space="preserve"> - Dins Periode Legal</v>
      </c>
      <c r="R529" s="93" t="str">
        <f t="shared" si="94"/>
        <v xml:space="preserve"> - Import Total</v>
      </c>
      <c r="S529" s="110">
        <f t="shared" si="100"/>
        <v>0</v>
      </c>
      <c r="T529" s="107">
        <f t="shared" si="101"/>
        <v>0</v>
      </c>
      <c r="V529" s="91"/>
      <c r="W529" s="91"/>
      <c r="X529" s="91"/>
      <c r="Y529" s="91"/>
      <c r="Z529" s="91"/>
      <c r="AA529" s="91"/>
    </row>
    <row r="530" spans="3:27" x14ac:dyDescent="0.25">
      <c r="C530" s="95"/>
      <c r="D530" s="54"/>
      <c r="E530" s="8"/>
      <c r="F530" s="8"/>
      <c r="G530" s="8"/>
      <c r="H530" s="8"/>
      <c r="I530" s="8"/>
      <c r="J530" s="8"/>
      <c r="K530" s="8"/>
      <c r="L530" s="104" t="str">
        <f t="shared" si="95"/>
        <v/>
      </c>
      <c r="M530" s="105" t="str">
        <f t="shared" si="87"/>
        <v/>
      </c>
      <c r="N530" s="93">
        <f t="shared" si="96"/>
        <v>0</v>
      </c>
      <c r="O530" s="106">
        <f t="shared" si="97"/>
        <v>0</v>
      </c>
      <c r="P530" s="93" t="str">
        <f t="shared" si="98"/>
        <v>Dins Periode Legal</v>
      </c>
      <c r="Q530" s="93" t="str">
        <f t="shared" si="99"/>
        <v xml:space="preserve"> - Dins Periode Legal</v>
      </c>
      <c r="R530" s="93" t="str">
        <f t="shared" si="94"/>
        <v xml:space="preserve"> - Import Total</v>
      </c>
      <c r="S530" s="110">
        <f t="shared" si="100"/>
        <v>0</v>
      </c>
      <c r="T530" s="107">
        <f t="shared" si="101"/>
        <v>0</v>
      </c>
      <c r="V530" s="91"/>
      <c r="W530" s="91"/>
      <c r="X530" s="91"/>
      <c r="Y530" s="91"/>
      <c r="Z530" s="91"/>
      <c r="AA530" s="91"/>
    </row>
    <row r="531" spans="3:27" x14ac:dyDescent="0.25">
      <c r="C531" s="95"/>
      <c r="D531" s="54"/>
      <c r="E531" s="8"/>
      <c r="F531" s="8"/>
      <c r="G531" s="8"/>
      <c r="H531" s="8"/>
      <c r="I531" s="8"/>
      <c r="J531" s="8"/>
      <c r="K531" s="8"/>
      <c r="L531" s="104" t="str">
        <f t="shared" si="95"/>
        <v/>
      </c>
      <c r="M531" s="105" t="str">
        <f t="shared" si="87"/>
        <v/>
      </c>
      <c r="N531" s="93">
        <f t="shared" si="96"/>
        <v>0</v>
      </c>
      <c r="O531" s="106">
        <f t="shared" si="97"/>
        <v>0</v>
      </c>
      <c r="P531" s="93" t="str">
        <f t="shared" si="98"/>
        <v>Dins Periode Legal</v>
      </c>
      <c r="Q531" s="93" t="str">
        <f t="shared" si="99"/>
        <v xml:space="preserve"> - Dins Periode Legal</v>
      </c>
      <c r="R531" s="93" t="str">
        <f t="shared" si="94"/>
        <v xml:space="preserve"> - Import Total</v>
      </c>
      <c r="S531" s="110">
        <f t="shared" si="100"/>
        <v>0</v>
      </c>
      <c r="T531" s="107">
        <f t="shared" si="101"/>
        <v>0</v>
      </c>
      <c r="V531" s="91"/>
      <c r="W531" s="91"/>
      <c r="X531" s="91"/>
      <c r="Y531" s="91"/>
      <c r="Z531" s="91"/>
      <c r="AA531" s="91"/>
    </row>
    <row r="532" spans="3:27" x14ac:dyDescent="0.25">
      <c r="C532" s="95"/>
      <c r="D532" s="54"/>
      <c r="E532" s="8"/>
      <c r="F532" s="8"/>
      <c r="G532" s="8"/>
      <c r="H532" s="8"/>
      <c r="I532" s="8"/>
      <c r="J532" s="8"/>
      <c r="K532" s="8"/>
      <c r="L532" s="104" t="str">
        <f t="shared" si="95"/>
        <v/>
      </c>
      <c r="M532" s="105" t="str">
        <f t="shared" si="87"/>
        <v/>
      </c>
      <c r="N532" s="93">
        <f t="shared" si="96"/>
        <v>0</v>
      </c>
      <c r="O532" s="106">
        <f t="shared" si="97"/>
        <v>0</v>
      </c>
      <c r="P532" s="93" t="str">
        <f t="shared" si="98"/>
        <v>Dins Periode Legal</v>
      </c>
      <c r="Q532" s="93" t="str">
        <f t="shared" si="99"/>
        <v xml:space="preserve"> - Dins Periode Legal</v>
      </c>
      <c r="R532" s="93" t="str">
        <f t="shared" si="94"/>
        <v xml:space="preserve"> - Import Total</v>
      </c>
      <c r="S532" s="110">
        <f t="shared" si="100"/>
        <v>0</v>
      </c>
      <c r="T532" s="107">
        <f t="shared" si="101"/>
        <v>0</v>
      </c>
      <c r="V532" s="91"/>
      <c r="W532" s="91"/>
      <c r="X532" s="91"/>
      <c r="Y532" s="91"/>
      <c r="Z532" s="91"/>
      <c r="AA532" s="91"/>
    </row>
    <row r="533" spans="3:27" x14ac:dyDescent="0.25">
      <c r="C533" s="95"/>
      <c r="D533" s="54"/>
      <c r="E533" s="8"/>
      <c r="F533" s="8"/>
      <c r="G533" s="8"/>
      <c r="H533" s="8"/>
      <c r="I533" s="8"/>
      <c r="J533" s="8"/>
      <c r="K533" s="8"/>
      <c r="L533" s="104" t="str">
        <f t="shared" si="95"/>
        <v/>
      </c>
      <c r="M533" s="105" t="str">
        <f t="shared" si="87"/>
        <v/>
      </c>
      <c r="N533" s="93">
        <f t="shared" si="96"/>
        <v>0</v>
      </c>
      <c r="O533" s="106">
        <f t="shared" si="97"/>
        <v>0</v>
      </c>
      <c r="P533" s="93" t="str">
        <f t="shared" si="98"/>
        <v>Dins Periode Legal</v>
      </c>
      <c r="Q533" s="93" t="str">
        <f t="shared" si="99"/>
        <v xml:space="preserve"> - Dins Periode Legal</v>
      </c>
      <c r="R533" s="93" t="str">
        <f t="shared" si="94"/>
        <v xml:space="preserve"> - Import Total</v>
      </c>
      <c r="S533" s="110">
        <f t="shared" si="100"/>
        <v>0</v>
      </c>
      <c r="T533" s="107">
        <f t="shared" si="101"/>
        <v>0</v>
      </c>
      <c r="V533" s="91"/>
      <c r="W533" s="91"/>
      <c r="X533" s="91"/>
      <c r="Y533" s="91"/>
      <c r="Z533" s="91"/>
      <c r="AA533" s="91"/>
    </row>
    <row r="534" spans="3:27" x14ac:dyDescent="0.25">
      <c r="C534" s="95"/>
      <c r="D534" s="54"/>
      <c r="E534" s="8"/>
      <c r="F534" s="8"/>
      <c r="G534" s="8"/>
      <c r="H534" s="8"/>
      <c r="I534" s="8"/>
      <c r="J534" s="8"/>
      <c r="K534" s="8"/>
      <c r="L534" s="104" t="str">
        <f t="shared" si="95"/>
        <v/>
      </c>
      <c r="M534" s="105" t="str">
        <f t="shared" si="87"/>
        <v/>
      </c>
      <c r="N534" s="93">
        <f t="shared" si="96"/>
        <v>0</v>
      </c>
      <c r="O534" s="106">
        <f t="shared" si="97"/>
        <v>0</v>
      </c>
      <c r="P534" s="93" t="str">
        <f t="shared" si="98"/>
        <v>Dins Periode Legal</v>
      </c>
      <c r="Q534" s="93" t="str">
        <f t="shared" si="99"/>
        <v xml:space="preserve"> - Dins Periode Legal</v>
      </c>
      <c r="R534" s="93" t="str">
        <f t="shared" si="94"/>
        <v xml:space="preserve"> - Import Total</v>
      </c>
      <c r="S534" s="110">
        <f t="shared" si="100"/>
        <v>0</v>
      </c>
      <c r="T534" s="107">
        <f t="shared" si="101"/>
        <v>0</v>
      </c>
      <c r="V534" s="91"/>
      <c r="W534" s="91"/>
      <c r="X534" s="91"/>
      <c r="Y534" s="91"/>
      <c r="Z534" s="91"/>
      <c r="AA534" s="91"/>
    </row>
    <row r="535" spans="3:27" x14ac:dyDescent="0.25">
      <c r="C535" s="95"/>
      <c r="D535" s="54"/>
      <c r="E535" s="8"/>
      <c r="F535" s="8"/>
      <c r="G535" s="8"/>
      <c r="H535" s="8"/>
      <c r="I535" s="8"/>
      <c r="J535" s="8"/>
      <c r="K535" s="8"/>
      <c r="L535" s="104" t="str">
        <f t="shared" si="95"/>
        <v/>
      </c>
      <c r="M535" s="105" t="str">
        <f t="shared" si="87"/>
        <v/>
      </c>
      <c r="N535" s="93">
        <f t="shared" si="96"/>
        <v>0</v>
      </c>
      <c r="O535" s="106">
        <f t="shared" si="97"/>
        <v>0</v>
      </c>
      <c r="P535" s="93" t="str">
        <f t="shared" si="98"/>
        <v>Dins Periode Legal</v>
      </c>
      <c r="Q535" s="93" t="str">
        <f t="shared" si="99"/>
        <v xml:space="preserve"> - Dins Periode Legal</v>
      </c>
      <c r="R535" s="93" t="str">
        <f t="shared" si="94"/>
        <v xml:space="preserve"> - Import Total</v>
      </c>
      <c r="S535" s="110">
        <f t="shared" si="100"/>
        <v>0</v>
      </c>
      <c r="T535" s="107">
        <f t="shared" si="101"/>
        <v>0</v>
      </c>
      <c r="V535" s="91"/>
      <c r="W535" s="91"/>
      <c r="X535" s="91"/>
      <c r="Y535" s="91"/>
      <c r="Z535" s="91"/>
      <c r="AA535" s="91"/>
    </row>
    <row r="536" spans="3:27" x14ac:dyDescent="0.25">
      <c r="C536" s="95"/>
      <c r="D536" s="54"/>
      <c r="E536" s="8"/>
      <c r="F536" s="8"/>
      <c r="G536" s="8"/>
      <c r="H536" s="8"/>
      <c r="I536" s="8"/>
      <c r="J536" s="8"/>
      <c r="K536" s="8"/>
      <c r="L536" s="104" t="str">
        <f t="shared" si="95"/>
        <v/>
      </c>
      <c r="M536" s="105" t="str">
        <f t="shared" si="87"/>
        <v/>
      </c>
      <c r="N536" s="93">
        <f t="shared" si="96"/>
        <v>0</v>
      </c>
      <c r="O536" s="106">
        <f t="shared" si="97"/>
        <v>0</v>
      </c>
      <c r="P536" s="93" t="str">
        <f t="shared" si="98"/>
        <v>Dins Periode Legal</v>
      </c>
      <c r="Q536" s="93" t="str">
        <f t="shared" si="99"/>
        <v xml:space="preserve"> - Dins Periode Legal</v>
      </c>
      <c r="R536" s="93" t="str">
        <f t="shared" si="94"/>
        <v xml:space="preserve"> - Import Total</v>
      </c>
      <c r="S536" s="110">
        <f t="shared" si="100"/>
        <v>0</v>
      </c>
      <c r="T536" s="107">
        <f t="shared" si="101"/>
        <v>0</v>
      </c>
      <c r="V536" s="91"/>
      <c r="W536" s="91"/>
      <c r="X536" s="91"/>
      <c r="Y536" s="91"/>
      <c r="Z536" s="91"/>
      <c r="AA536" s="91"/>
    </row>
    <row r="537" spans="3:27" x14ac:dyDescent="0.25">
      <c r="C537" s="95"/>
      <c r="D537" s="54"/>
      <c r="E537" s="8"/>
      <c r="F537" s="8"/>
      <c r="G537" s="8"/>
      <c r="H537" s="8"/>
      <c r="I537" s="8"/>
      <c r="J537" s="8"/>
      <c r="K537" s="8"/>
      <c r="L537" s="104" t="str">
        <f t="shared" si="95"/>
        <v/>
      </c>
      <c r="M537" s="105" t="str">
        <f t="shared" si="87"/>
        <v/>
      </c>
      <c r="N537" s="93">
        <f t="shared" si="96"/>
        <v>0</v>
      </c>
      <c r="O537" s="106">
        <f t="shared" si="97"/>
        <v>0</v>
      </c>
      <c r="P537" s="93" t="str">
        <f t="shared" si="98"/>
        <v>Dins Periode Legal</v>
      </c>
      <c r="Q537" s="93" t="str">
        <f t="shared" si="99"/>
        <v xml:space="preserve"> - Dins Periode Legal</v>
      </c>
      <c r="R537" s="93" t="str">
        <f t="shared" si="94"/>
        <v xml:space="preserve"> - Import Total</v>
      </c>
      <c r="S537" s="110">
        <f t="shared" si="100"/>
        <v>0</v>
      </c>
      <c r="T537" s="107">
        <f t="shared" si="101"/>
        <v>0</v>
      </c>
      <c r="V537" s="91"/>
      <c r="W537" s="91"/>
      <c r="X537" s="91"/>
      <c r="Y537" s="91"/>
      <c r="Z537" s="91"/>
      <c r="AA537" s="91"/>
    </row>
    <row r="538" spans="3:27" x14ac:dyDescent="0.25">
      <c r="C538" s="95"/>
      <c r="D538" s="54"/>
      <c r="E538" s="8"/>
      <c r="F538" s="8"/>
      <c r="G538" s="8"/>
      <c r="H538" s="8"/>
      <c r="I538" s="8"/>
      <c r="J538" s="8"/>
      <c r="K538" s="8"/>
      <c r="L538" s="104" t="str">
        <f t="shared" si="95"/>
        <v/>
      </c>
      <c r="M538" s="105" t="str">
        <f t="shared" si="87"/>
        <v/>
      </c>
      <c r="N538" s="93">
        <f t="shared" si="96"/>
        <v>0</v>
      </c>
      <c r="O538" s="106">
        <f t="shared" si="97"/>
        <v>0</v>
      </c>
      <c r="P538" s="93" t="str">
        <f t="shared" si="98"/>
        <v>Dins Periode Legal</v>
      </c>
      <c r="Q538" s="93" t="str">
        <f t="shared" si="99"/>
        <v xml:space="preserve"> - Dins Periode Legal</v>
      </c>
      <c r="R538" s="93" t="str">
        <f t="shared" si="94"/>
        <v xml:space="preserve"> - Import Total</v>
      </c>
      <c r="S538" s="110">
        <f t="shared" si="100"/>
        <v>0</v>
      </c>
      <c r="T538" s="107">
        <f t="shared" si="101"/>
        <v>0</v>
      </c>
      <c r="V538" s="91"/>
      <c r="W538" s="91"/>
      <c r="X538" s="91"/>
      <c r="Y538" s="91"/>
      <c r="Z538" s="91"/>
      <c r="AA538" s="91"/>
    </row>
    <row r="539" spans="3:27" x14ac:dyDescent="0.25">
      <c r="C539" s="95"/>
      <c r="D539" s="54"/>
      <c r="E539" s="8"/>
      <c r="F539" s="8"/>
      <c r="G539" s="8"/>
      <c r="H539" s="8"/>
      <c r="I539" s="8"/>
      <c r="J539" s="8"/>
      <c r="K539" s="8"/>
      <c r="L539" s="104" t="str">
        <f t="shared" si="95"/>
        <v/>
      </c>
      <c r="M539" s="105" t="str">
        <f t="shared" si="87"/>
        <v/>
      </c>
      <c r="N539" s="93">
        <f t="shared" si="96"/>
        <v>0</v>
      </c>
      <c r="O539" s="106">
        <f t="shared" si="97"/>
        <v>0</v>
      </c>
      <c r="P539" s="93" t="str">
        <f t="shared" si="98"/>
        <v>Dins Periode Legal</v>
      </c>
      <c r="Q539" s="93" t="str">
        <f t="shared" si="99"/>
        <v xml:space="preserve"> - Dins Periode Legal</v>
      </c>
      <c r="R539" s="93" t="str">
        <f t="shared" si="94"/>
        <v xml:space="preserve"> - Import Total</v>
      </c>
      <c r="S539" s="110">
        <f t="shared" si="100"/>
        <v>0</v>
      </c>
      <c r="T539" s="107">
        <f t="shared" si="101"/>
        <v>0</v>
      </c>
      <c r="V539" s="91"/>
      <c r="W539" s="91"/>
      <c r="X539" s="91"/>
      <c r="Y539" s="91"/>
      <c r="Z539" s="91"/>
      <c r="AA539" s="91"/>
    </row>
    <row r="540" spans="3:27" x14ac:dyDescent="0.25">
      <c r="C540" s="95"/>
      <c r="D540" s="54"/>
      <c r="E540" s="8"/>
      <c r="F540" s="8"/>
      <c r="G540" s="8"/>
      <c r="H540" s="8"/>
      <c r="I540" s="8"/>
      <c r="J540" s="8"/>
      <c r="K540" s="8"/>
      <c r="L540" s="104" t="str">
        <f t="shared" si="95"/>
        <v/>
      </c>
      <c r="M540" s="105" t="str">
        <f t="shared" si="87"/>
        <v/>
      </c>
      <c r="N540" s="93">
        <f t="shared" si="96"/>
        <v>0</v>
      </c>
      <c r="O540" s="106">
        <f t="shared" si="97"/>
        <v>0</v>
      </c>
      <c r="P540" s="93" t="str">
        <f t="shared" si="98"/>
        <v>Dins Periode Legal</v>
      </c>
      <c r="Q540" s="93" t="str">
        <f t="shared" si="99"/>
        <v xml:space="preserve"> - Dins Periode Legal</v>
      </c>
      <c r="R540" s="93" t="str">
        <f t="shared" si="94"/>
        <v xml:space="preserve"> - Import Total</v>
      </c>
      <c r="S540" s="110">
        <f t="shared" si="100"/>
        <v>0</v>
      </c>
      <c r="T540" s="107">
        <f t="shared" si="101"/>
        <v>0</v>
      </c>
      <c r="V540" s="91"/>
      <c r="W540" s="91"/>
      <c r="X540" s="91"/>
      <c r="Y540" s="91"/>
      <c r="Z540" s="91"/>
      <c r="AA540" s="91"/>
    </row>
    <row r="541" spans="3:27" x14ac:dyDescent="0.25">
      <c r="C541" s="95"/>
      <c r="D541" s="54"/>
      <c r="E541" s="8"/>
      <c r="F541" s="8"/>
      <c r="G541" s="8"/>
      <c r="H541" s="8"/>
      <c r="I541" s="8"/>
      <c r="J541" s="8"/>
      <c r="K541" s="8"/>
      <c r="L541" s="104" t="str">
        <f t="shared" si="95"/>
        <v/>
      </c>
      <c r="M541" s="105" t="str">
        <f t="shared" si="87"/>
        <v/>
      </c>
      <c r="N541" s="93">
        <f t="shared" si="96"/>
        <v>0</v>
      </c>
      <c r="O541" s="106">
        <f t="shared" si="97"/>
        <v>0</v>
      </c>
      <c r="P541" s="93" t="str">
        <f t="shared" si="98"/>
        <v>Dins Periode Legal</v>
      </c>
      <c r="Q541" s="93" t="str">
        <f t="shared" si="99"/>
        <v xml:space="preserve"> - Dins Periode Legal</v>
      </c>
      <c r="R541" s="93" t="str">
        <f t="shared" si="94"/>
        <v xml:space="preserve"> - Import Total</v>
      </c>
      <c r="S541" s="110">
        <f t="shared" si="100"/>
        <v>0</v>
      </c>
      <c r="T541" s="107">
        <f t="shared" si="101"/>
        <v>0</v>
      </c>
      <c r="V541" s="91"/>
      <c r="W541" s="91"/>
      <c r="X541" s="91"/>
      <c r="Y541" s="91"/>
      <c r="Z541" s="91"/>
      <c r="AA541" s="91"/>
    </row>
    <row r="542" spans="3:27" x14ac:dyDescent="0.25">
      <c r="C542" s="95"/>
      <c r="D542" s="54"/>
      <c r="E542" s="8"/>
      <c r="F542" s="8"/>
      <c r="G542" s="8"/>
      <c r="H542" s="8"/>
      <c r="I542" s="8"/>
      <c r="J542" s="8"/>
      <c r="K542" s="8"/>
      <c r="L542" s="104" t="str">
        <f t="shared" si="95"/>
        <v/>
      </c>
      <c r="M542" s="105" t="str">
        <f t="shared" si="87"/>
        <v/>
      </c>
      <c r="N542" s="93">
        <f t="shared" si="96"/>
        <v>0</v>
      </c>
      <c r="O542" s="106">
        <f t="shared" si="97"/>
        <v>0</v>
      </c>
      <c r="P542" s="93" t="str">
        <f t="shared" si="98"/>
        <v>Dins Periode Legal</v>
      </c>
      <c r="Q542" s="93" t="str">
        <f t="shared" si="99"/>
        <v xml:space="preserve"> - Dins Periode Legal</v>
      </c>
      <c r="R542" s="93" t="str">
        <f t="shared" si="94"/>
        <v xml:space="preserve"> - Import Total</v>
      </c>
      <c r="S542" s="110">
        <f t="shared" si="100"/>
        <v>0</v>
      </c>
      <c r="T542" s="107">
        <f t="shared" si="101"/>
        <v>0</v>
      </c>
      <c r="V542" s="91"/>
      <c r="W542" s="91"/>
      <c r="X542" s="91"/>
      <c r="Y542" s="91"/>
      <c r="Z542" s="91"/>
      <c r="AA542" s="91"/>
    </row>
    <row r="543" spans="3:27" x14ac:dyDescent="0.25">
      <c r="C543" s="95"/>
      <c r="D543" s="54"/>
      <c r="E543" s="8"/>
      <c r="F543" s="8"/>
      <c r="G543" s="8"/>
      <c r="H543" s="8"/>
      <c r="I543" s="8"/>
      <c r="J543" s="8"/>
      <c r="K543" s="8"/>
      <c r="L543" s="104" t="str">
        <f t="shared" si="95"/>
        <v/>
      </c>
      <c r="M543" s="105" t="str">
        <f t="shared" ref="M543:M601" si="102">IF(L543="","",VLOOKUP(L543,$AJ$8:$AK$19,2,FALSE))</f>
        <v/>
      </c>
      <c r="N543" s="93">
        <f t="shared" si="96"/>
        <v>0</v>
      </c>
      <c r="O543" s="106">
        <f t="shared" si="97"/>
        <v>0</v>
      </c>
      <c r="P543" s="93" t="str">
        <f t="shared" si="98"/>
        <v>Dins Periode Legal</v>
      </c>
      <c r="Q543" s="93" t="str">
        <f t="shared" si="99"/>
        <v xml:space="preserve"> - Dins Periode Legal</v>
      </c>
      <c r="R543" s="93" t="str">
        <f t="shared" si="94"/>
        <v xml:space="preserve"> - Import Total</v>
      </c>
      <c r="S543" s="110">
        <f t="shared" si="100"/>
        <v>0</v>
      </c>
      <c r="T543" s="107">
        <f t="shared" si="101"/>
        <v>0</v>
      </c>
      <c r="V543" s="91"/>
      <c r="W543" s="91"/>
      <c r="X543" s="91"/>
      <c r="Y543" s="91"/>
      <c r="Z543" s="91"/>
      <c r="AA543" s="91"/>
    </row>
    <row r="544" spans="3:27" x14ac:dyDescent="0.25">
      <c r="C544" s="95"/>
      <c r="D544" s="54"/>
      <c r="E544" s="8"/>
      <c r="F544" s="8"/>
      <c r="G544" s="8"/>
      <c r="H544" s="8"/>
      <c r="I544" s="8"/>
      <c r="J544" s="8"/>
      <c r="K544" s="8"/>
      <c r="L544" s="104" t="str">
        <f t="shared" si="95"/>
        <v/>
      </c>
      <c r="M544" s="105" t="str">
        <f t="shared" si="102"/>
        <v/>
      </c>
      <c r="N544" s="93">
        <f t="shared" si="96"/>
        <v>0</v>
      </c>
      <c r="O544" s="106">
        <f t="shared" si="97"/>
        <v>0</v>
      </c>
      <c r="P544" s="93" t="str">
        <f t="shared" si="98"/>
        <v>Dins Periode Legal</v>
      </c>
      <c r="Q544" s="93" t="str">
        <f t="shared" si="99"/>
        <v xml:space="preserve"> - Dins Periode Legal</v>
      </c>
      <c r="R544" s="93" t="str">
        <f t="shared" si="94"/>
        <v xml:space="preserve"> - Import Total</v>
      </c>
      <c r="S544" s="110">
        <f t="shared" si="100"/>
        <v>0</v>
      </c>
      <c r="T544" s="107">
        <f t="shared" si="101"/>
        <v>0</v>
      </c>
      <c r="V544" s="91"/>
      <c r="W544" s="91"/>
      <c r="X544" s="91"/>
      <c r="Y544" s="91"/>
      <c r="Z544" s="91"/>
      <c r="AA544" s="91"/>
    </row>
    <row r="545" spans="3:27" x14ac:dyDescent="0.25">
      <c r="C545" s="95"/>
      <c r="D545" s="54"/>
      <c r="E545" s="8"/>
      <c r="F545" s="8"/>
      <c r="G545" s="8"/>
      <c r="H545" s="8"/>
      <c r="I545" s="8"/>
      <c r="J545" s="8"/>
      <c r="K545" s="8"/>
      <c r="L545" s="104" t="str">
        <f t="shared" si="95"/>
        <v/>
      </c>
      <c r="M545" s="105" t="str">
        <f t="shared" si="102"/>
        <v/>
      </c>
      <c r="N545" s="93">
        <f t="shared" si="96"/>
        <v>0</v>
      </c>
      <c r="O545" s="106">
        <f t="shared" si="97"/>
        <v>0</v>
      </c>
      <c r="P545" s="93" t="str">
        <f t="shared" si="98"/>
        <v>Dins Periode Legal</v>
      </c>
      <c r="Q545" s="93" t="str">
        <f t="shared" si="99"/>
        <v xml:space="preserve"> - Dins Periode Legal</v>
      </c>
      <c r="R545" s="93" t="str">
        <f t="shared" si="94"/>
        <v xml:space="preserve"> - Import Total</v>
      </c>
      <c r="S545" s="110">
        <f t="shared" si="100"/>
        <v>0</v>
      </c>
      <c r="T545" s="107">
        <f t="shared" si="101"/>
        <v>0</v>
      </c>
      <c r="V545" s="91"/>
      <c r="W545" s="91"/>
      <c r="X545" s="91"/>
      <c r="Y545" s="91"/>
      <c r="Z545" s="91"/>
      <c r="AA545" s="91"/>
    </row>
    <row r="546" spans="3:27" x14ac:dyDescent="0.25">
      <c r="C546" s="95"/>
      <c r="D546" s="54"/>
      <c r="E546" s="8"/>
      <c r="F546" s="8"/>
      <c r="G546" s="8"/>
      <c r="H546" s="8"/>
      <c r="I546" s="8"/>
      <c r="J546" s="8"/>
      <c r="K546" s="8"/>
      <c r="L546" s="104" t="str">
        <f t="shared" si="95"/>
        <v/>
      </c>
      <c r="M546" s="105" t="str">
        <f t="shared" si="102"/>
        <v/>
      </c>
      <c r="N546" s="93">
        <f t="shared" si="96"/>
        <v>0</v>
      </c>
      <c r="O546" s="106">
        <f t="shared" si="97"/>
        <v>0</v>
      </c>
      <c r="P546" s="93" t="str">
        <f t="shared" si="98"/>
        <v>Dins Periode Legal</v>
      </c>
      <c r="Q546" s="93" t="str">
        <f t="shared" si="99"/>
        <v xml:space="preserve"> - Dins Periode Legal</v>
      </c>
      <c r="R546" s="93" t="str">
        <f t="shared" si="94"/>
        <v xml:space="preserve"> - Import Total</v>
      </c>
      <c r="S546" s="110">
        <f t="shared" si="100"/>
        <v>0</v>
      </c>
      <c r="T546" s="107">
        <f t="shared" si="101"/>
        <v>0</v>
      </c>
      <c r="V546" s="91"/>
      <c r="W546" s="91"/>
      <c r="X546" s="91"/>
      <c r="Y546" s="91"/>
      <c r="Z546" s="91"/>
      <c r="AA546" s="91"/>
    </row>
    <row r="547" spans="3:27" x14ac:dyDescent="0.25">
      <c r="C547" s="95"/>
      <c r="D547" s="54"/>
      <c r="E547" s="8"/>
      <c r="F547" s="8"/>
      <c r="G547" s="8"/>
      <c r="H547" s="8"/>
      <c r="I547" s="8"/>
      <c r="J547" s="8"/>
      <c r="K547" s="8"/>
      <c r="L547" s="104" t="str">
        <f t="shared" si="95"/>
        <v/>
      </c>
      <c r="M547" s="105" t="str">
        <f t="shared" si="102"/>
        <v/>
      </c>
      <c r="N547" s="93">
        <f t="shared" si="96"/>
        <v>0</v>
      </c>
      <c r="O547" s="106">
        <f t="shared" si="97"/>
        <v>0</v>
      </c>
      <c r="P547" s="93" t="str">
        <f t="shared" si="98"/>
        <v>Dins Periode Legal</v>
      </c>
      <c r="Q547" s="93" t="str">
        <f t="shared" si="99"/>
        <v xml:space="preserve"> - Dins Periode Legal</v>
      </c>
      <c r="R547" s="93" t="str">
        <f t="shared" si="94"/>
        <v xml:space="preserve"> - Import Total</v>
      </c>
      <c r="S547" s="110">
        <f t="shared" si="100"/>
        <v>0</v>
      </c>
      <c r="T547" s="107">
        <f t="shared" si="101"/>
        <v>0</v>
      </c>
      <c r="V547" s="91"/>
      <c r="W547" s="91"/>
      <c r="X547" s="91"/>
      <c r="Y547" s="91"/>
      <c r="Z547" s="91"/>
      <c r="AA547" s="91"/>
    </row>
    <row r="548" spans="3:27" x14ac:dyDescent="0.25">
      <c r="C548" s="95"/>
      <c r="D548" s="54"/>
      <c r="E548" s="8"/>
      <c r="F548" s="8"/>
      <c r="G548" s="8"/>
      <c r="H548" s="8"/>
      <c r="I548" s="8"/>
      <c r="J548" s="8"/>
      <c r="K548" s="8"/>
      <c r="L548" s="104" t="str">
        <f t="shared" si="95"/>
        <v/>
      </c>
      <c r="M548" s="105" t="str">
        <f t="shared" si="102"/>
        <v/>
      </c>
      <c r="N548" s="93">
        <f t="shared" si="96"/>
        <v>0</v>
      </c>
      <c r="O548" s="106">
        <f t="shared" si="97"/>
        <v>0</v>
      </c>
      <c r="P548" s="93" t="str">
        <f t="shared" si="98"/>
        <v>Dins Periode Legal</v>
      </c>
      <c r="Q548" s="93" t="str">
        <f t="shared" si="99"/>
        <v xml:space="preserve"> - Dins Periode Legal</v>
      </c>
      <c r="R548" s="93" t="str">
        <f t="shared" si="94"/>
        <v xml:space="preserve"> - Import Total</v>
      </c>
      <c r="S548" s="110">
        <f t="shared" si="100"/>
        <v>0</v>
      </c>
      <c r="T548" s="107">
        <f t="shared" si="101"/>
        <v>0</v>
      </c>
      <c r="V548" s="91"/>
      <c r="W548" s="91"/>
      <c r="X548" s="91"/>
      <c r="Y548" s="91"/>
      <c r="Z548" s="91"/>
      <c r="AA548" s="91"/>
    </row>
    <row r="549" spans="3:27" x14ac:dyDescent="0.25">
      <c r="C549" s="95"/>
      <c r="D549" s="54"/>
      <c r="E549" s="8"/>
      <c r="F549" s="8"/>
      <c r="G549" s="8"/>
      <c r="H549" s="8"/>
      <c r="I549" s="8"/>
      <c r="J549" s="8"/>
      <c r="K549" s="8"/>
      <c r="L549" s="104" t="str">
        <f t="shared" si="95"/>
        <v/>
      </c>
      <c r="M549" s="105" t="str">
        <f t="shared" si="102"/>
        <v/>
      </c>
      <c r="N549" s="93">
        <f t="shared" si="96"/>
        <v>0</v>
      </c>
      <c r="O549" s="106">
        <f t="shared" si="97"/>
        <v>0</v>
      </c>
      <c r="P549" s="93" t="str">
        <f t="shared" si="98"/>
        <v>Dins Periode Legal</v>
      </c>
      <c r="Q549" s="93" t="str">
        <f t="shared" si="99"/>
        <v xml:space="preserve"> - Dins Periode Legal</v>
      </c>
      <c r="R549" s="93" t="str">
        <f t="shared" si="94"/>
        <v xml:space="preserve"> - Import Total</v>
      </c>
      <c r="S549" s="110">
        <f t="shared" si="100"/>
        <v>0</v>
      </c>
      <c r="T549" s="107">
        <f t="shared" si="101"/>
        <v>0</v>
      </c>
      <c r="V549" s="91"/>
      <c r="W549" s="91"/>
      <c r="X549" s="91"/>
      <c r="Y549" s="91"/>
      <c r="Z549" s="91"/>
      <c r="AA549" s="91"/>
    </row>
    <row r="550" spans="3:27" x14ac:dyDescent="0.25">
      <c r="C550" s="95"/>
      <c r="D550" s="54"/>
      <c r="E550" s="8"/>
      <c r="F550" s="8"/>
      <c r="G550" s="8"/>
      <c r="H550" s="8"/>
      <c r="I550" s="8"/>
      <c r="J550" s="8"/>
      <c r="K550" s="8"/>
      <c r="L550" s="104" t="str">
        <f t="shared" si="95"/>
        <v/>
      </c>
      <c r="M550" s="105" t="str">
        <f t="shared" si="102"/>
        <v/>
      </c>
      <c r="N550" s="93">
        <f t="shared" si="96"/>
        <v>0</v>
      </c>
      <c r="O550" s="106">
        <f t="shared" si="97"/>
        <v>0</v>
      </c>
      <c r="P550" s="93" t="str">
        <f t="shared" si="98"/>
        <v>Dins Periode Legal</v>
      </c>
      <c r="Q550" s="93" t="str">
        <f t="shared" si="99"/>
        <v xml:space="preserve"> - Dins Periode Legal</v>
      </c>
      <c r="R550" s="93" t="str">
        <f t="shared" si="94"/>
        <v xml:space="preserve"> - Import Total</v>
      </c>
      <c r="S550" s="110">
        <f t="shared" si="100"/>
        <v>0</v>
      </c>
      <c r="T550" s="107">
        <f t="shared" si="101"/>
        <v>0</v>
      </c>
      <c r="V550" s="91"/>
      <c r="W550" s="91"/>
      <c r="X550" s="91"/>
      <c r="Y550" s="91"/>
      <c r="Z550" s="91"/>
      <c r="AA550" s="91"/>
    </row>
    <row r="551" spans="3:27" x14ac:dyDescent="0.25">
      <c r="C551" s="95"/>
      <c r="D551" s="54"/>
      <c r="E551" s="8"/>
      <c r="F551" s="8"/>
      <c r="G551" s="8"/>
      <c r="H551" s="8"/>
      <c r="I551" s="8"/>
      <c r="J551" s="8"/>
      <c r="K551" s="8"/>
      <c r="L551" s="104" t="str">
        <f t="shared" si="95"/>
        <v/>
      </c>
      <c r="M551" s="105" t="str">
        <f t="shared" si="102"/>
        <v/>
      </c>
      <c r="N551" s="93">
        <f t="shared" si="96"/>
        <v>0</v>
      </c>
      <c r="O551" s="106">
        <f t="shared" si="97"/>
        <v>0</v>
      </c>
      <c r="P551" s="93" t="str">
        <f t="shared" si="98"/>
        <v>Dins Periode Legal</v>
      </c>
      <c r="Q551" s="93" t="str">
        <f t="shared" si="99"/>
        <v xml:space="preserve"> - Dins Periode Legal</v>
      </c>
      <c r="R551" s="93" t="str">
        <f t="shared" si="94"/>
        <v xml:space="preserve"> - Import Total</v>
      </c>
      <c r="S551" s="110">
        <f t="shared" si="100"/>
        <v>0</v>
      </c>
      <c r="T551" s="107">
        <f t="shared" si="101"/>
        <v>0</v>
      </c>
      <c r="V551" s="91"/>
      <c r="W551" s="91"/>
      <c r="X551" s="91"/>
      <c r="Y551" s="91"/>
      <c r="Z551" s="91"/>
      <c r="AA551" s="91"/>
    </row>
    <row r="552" spans="3:27" x14ac:dyDescent="0.25">
      <c r="C552" s="95"/>
      <c r="D552" s="54"/>
      <c r="E552" s="8"/>
      <c r="F552" s="8"/>
      <c r="G552" s="8"/>
      <c r="H552" s="8"/>
      <c r="I552" s="8"/>
      <c r="J552" s="8"/>
      <c r="K552" s="8"/>
      <c r="L552" s="104" t="str">
        <f t="shared" si="95"/>
        <v/>
      </c>
      <c r="M552" s="105" t="str">
        <f t="shared" si="102"/>
        <v/>
      </c>
      <c r="N552" s="93">
        <f t="shared" si="96"/>
        <v>0</v>
      </c>
      <c r="O552" s="106">
        <f t="shared" si="97"/>
        <v>0</v>
      </c>
      <c r="P552" s="93" t="str">
        <f t="shared" si="98"/>
        <v>Dins Periode Legal</v>
      </c>
      <c r="Q552" s="93" t="str">
        <f t="shared" si="99"/>
        <v xml:space="preserve"> - Dins Periode Legal</v>
      </c>
      <c r="R552" s="93" t="str">
        <f t="shared" si="94"/>
        <v xml:space="preserve"> - Import Total</v>
      </c>
      <c r="S552" s="110">
        <f t="shared" si="100"/>
        <v>0</v>
      </c>
      <c r="T552" s="107">
        <f t="shared" si="101"/>
        <v>0</v>
      </c>
      <c r="V552" s="91"/>
      <c r="W552" s="91"/>
      <c r="X552" s="91"/>
      <c r="Y552" s="91"/>
      <c r="Z552" s="91"/>
      <c r="AA552" s="91"/>
    </row>
    <row r="553" spans="3:27" x14ac:dyDescent="0.25">
      <c r="C553" s="95"/>
      <c r="D553" s="54"/>
      <c r="E553" s="8"/>
      <c r="F553" s="8"/>
      <c r="G553" s="8"/>
      <c r="H553" s="8"/>
      <c r="I553" s="8"/>
      <c r="J553" s="8"/>
      <c r="K553" s="8"/>
      <c r="L553" s="104" t="str">
        <f t="shared" si="95"/>
        <v/>
      </c>
      <c r="M553" s="105" t="str">
        <f t="shared" si="102"/>
        <v/>
      </c>
      <c r="N553" s="93">
        <f t="shared" si="96"/>
        <v>0</v>
      </c>
      <c r="O553" s="106">
        <f t="shared" si="97"/>
        <v>0</v>
      </c>
      <c r="P553" s="93" t="str">
        <f t="shared" si="98"/>
        <v>Dins Periode Legal</v>
      </c>
      <c r="Q553" s="93" t="str">
        <f t="shared" si="99"/>
        <v xml:space="preserve"> - Dins Periode Legal</v>
      </c>
      <c r="R553" s="93" t="str">
        <f t="shared" si="94"/>
        <v xml:space="preserve"> - Import Total</v>
      </c>
      <c r="S553" s="110">
        <f t="shared" si="100"/>
        <v>0</v>
      </c>
      <c r="T553" s="107">
        <f t="shared" si="101"/>
        <v>0</v>
      </c>
      <c r="V553" s="91"/>
      <c r="W553" s="91"/>
      <c r="X553" s="91"/>
      <c r="Y553" s="91"/>
      <c r="Z553" s="91"/>
      <c r="AA553" s="91"/>
    </row>
    <row r="554" spans="3:27" x14ac:dyDescent="0.25">
      <c r="C554" s="95"/>
      <c r="D554" s="54"/>
      <c r="E554" s="8"/>
      <c r="F554" s="8"/>
      <c r="G554" s="8"/>
      <c r="H554" s="8"/>
      <c r="I554" s="8"/>
      <c r="J554" s="8"/>
      <c r="K554" s="8"/>
      <c r="L554" s="104" t="str">
        <f t="shared" si="95"/>
        <v/>
      </c>
      <c r="M554" s="105" t="str">
        <f t="shared" si="102"/>
        <v/>
      </c>
      <c r="N554" s="93">
        <f t="shared" si="96"/>
        <v>0</v>
      </c>
      <c r="O554" s="106">
        <f t="shared" si="97"/>
        <v>0</v>
      </c>
      <c r="P554" s="93" t="str">
        <f t="shared" si="98"/>
        <v>Dins Periode Legal</v>
      </c>
      <c r="Q554" s="93" t="str">
        <f t="shared" si="99"/>
        <v xml:space="preserve"> - Dins Periode Legal</v>
      </c>
      <c r="R554" s="93" t="str">
        <f t="shared" si="94"/>
        <v xml:space="preserve"> - Import Total</v>
      </c>
      <c r="S554" s="110">
        <f t="shared" si="100"/>
        <v>0</v>
      </c>
      <c r="T554" s="107">
        <f t="shared" si="101"/>
        <v>0</v>
      </c>
      <c r="V554" s="91"/>
      <c r="W554" s="91"/>
      <c r="X554" s="91"/>
      <c r="Y554" s="91"/>
      <c r="Z554" s="91"/>
      <c r="AA554" s="91"/>
    </row>
    <row r="555" spans="3:27" x14ac:dyDescent="0.25">
      <c r="C555" s="95"/>
      <c r="D555" s="54"/>
      <c r="E555" s="8"/>
      <c r="F555" s="8"/>
      <c r="G555" s="8"/>
      <c r="H555" s="8"/>
      <c r="I555" s="8"/>
      <c r="J555" s="8"/>
      <c r="K555" s="8"/>
      <c r="L555" s="104" t="str">
        <f t="shared" si="95"/>
        <v/>
      </c>
      <c r="M555" s="105" t="str">
        <f t="shared" si="102"/>
        <v/>
      </c>
      <c r="N555" s="93">
        <f t="shared" si="96"/>
        <v>0</v>
      </c>
      <c r="O555" s="106">
        <f t="shared" si="97"/>
        <v>0</v>
      </c>
      <c r="P555" s="93" t="str">
        <f t="shared" si="98"/>
        <v>Dins Periode Legal</v>
      </c>
      <c r="Q555" s="93" t="str">
        <f t="shared" si="99"/>
        <v xml:space="preserve"> - Dins Periode Legal</v>
      </c>
      <c r="R555" s="93" t="str">
        <f t="shared" si="94"/>
        <v xml:space="preserve"> - Import Total</v>
      </c>
      <c r="S555" s="110">
        <f t="shared" si="100"/>
        <v>0</v>
      </c>
      <c r="T555" s="107">
        <f t="shared" si="101"/>
        <v>0</v>
      </c>
      <c r="V555" s="91"/>
      <c r="W555" s="91"/>
      <c r="X555" s="91"/>
      <c r="Y555" s="91"/>
      <c r="Z555" s="91"/>
      <c r="AA555" s="91"/>
    </row>
    <row r="556" spans="3:27" x14ac:dyDescent="0.25">
      <c r="C556" s="95"/>
      <c r="D556" s="54"/>
      <c r="E556" s="8"/>
      <c r="F556" s="8"/>
      <c r="G556" s="8"/>
      <c r="H556" s="8"/>
      <c r="I556" s="8"/>
      <c r="J556" s="8"/>
      <c r="K556" s="8"/>
      <c r="L556" s="104" t="str">
        <f t="shared" si="95"/>
        <v/>
      </c>
      <c r="M556" s="105" t="str">
        <f t="shared" si="102"/>
        <v/>
      </c>
      <c r="N556" s="93">
        <f t="shared" si="96"/>
        <v>0</v>
      </c>
      <c r="O556" s="106">
        <f t="shared" si="97"/>
        <v>0</v>
      </c>
      <c r="P556" s="93" t="str">
        <f t="shared" si="98"/>
        <v>Dins Periode Legal</v>
      </c>
      <c r="Q556" s="93" t="str">
        <f t="shared" si="99"/>
        <v xml:space="preserve"> - Dins Periode Legal</v>
      </c>
      <c r="R556" s="93" t="str">
        <f t="shared" si="94"/>
        <v xml:space="preserve"> - Import Total</v>
      </c>
      <c r="S556" s="110">
        <f t="shared" si="100"/>
        <v>0</v>
      </c>
      <c r="T556" s="107">
        <f t="shared" si="101"/>
        <v>0</v>
      </c>
      <c r="V556" s="91"/>
      <c r="W556" s="91"/>
      <c r="X556" s="91"/>
      <c r="Y556" s="91"/>
      <c r="Z556" s="91"/>
      <c r="AA556" s="91"/>
    </row>
    <row r="557" spans="3:27" x14ac:dyDescent="0.25">
      <c r="C557" s="95"/>
      <c r="D557" s="54"/>
      <c r="E557" s="8"/>
      <c r="F557" s="8"/>
      <c r="G557" s="8"/>
      <c r="H557" s="8"/>
      <c r="I557" s="8"/>
      <c r="J557" s="8"/>
      <c r="K557" s="8"/>
      <c r="L557" s="104" t="str">
        <f t="shared" si="95"/>
        <v/>
      </c>
      <c r="M557" s="105" t="str">
        <f t="shared" si="102"/>
        <v/>
      </c>
      <c r="N557" s="93">
        <f t="shared" si="96"/>
        <v>0</v>
      </c>
      <c r="O557" s="106">
        <f t="shared" si="97"/>
        <v>0</v>
      </c>
      <c r="P557" s="93" t="str">
        <f t="shared" si="98"/>
        <v>Dins Periode Legal</v>
      </c>
      <c r="Q557" s="93" t="str">
        <f t="shared" si="99"/>
        <v xml:space="preserve"> - Dins Periode Legal</v>
      </c>
      <c r="R557" s="93" t="str">
        <f t="shared" si="94"/>
        <v xml:space="preserve"> - Import Total</v>
      </c>
      <c r="S557" s="110">
        <f t="shared" si="100"/>
        <v>0</v>
      </c>
      <c r="T557" s="107">
        <f t="shared" si="101"/>
        <v>0</v>
      </c>
      <c r="V557" s="91"/>
      <c r="W557" s="91"/>
      <c r="X557" s="91"/>
      <c r="Y557" s="91"/>
      <c r="Z557" s="91"/>
      <c r="AA557" s="91"/>
    </row>
    <row r="558" spans="3:27" x14ac:dyDescent="0.25">
      <c r="C558" s="95"/>
      <c r="D558" s="54"/>
      <c r="E558" s="8"/>
      <c r="F558" s="8"/>
      <c r="G558" s="8"/>
      <c r="H558" s="8"/>
      <c r="I558" s="8"/>
      <c r="J558" s="8"/>
      <c r="K558" s="8"/>
      <c r="L558" s="104" t="str">
        <f t="shared" si="95"/>
        <v/>
      </c>
      <c r="M558" s="105" t="str">
        <f t="shared" si="102"/>
        <v/>
      </c>
      <c r="N558" s="93">
        <f t="shared" si="96"/>
        <v>0</v>
      </c>
      <c r="O558" s="106">
        <f t="shared" si="97"/>
        <v>0</v>
      </c>
      <c r="P558" s="93" t="str">
        <f t="shared" si="98"/>
        <v>Dins Periode Legal</v>
      </c>
      <c r="Q558" s="93" t="str">
        <f t="shared" si="99"/>
        <v xml:space="preserve"> - Dins Periode Legal</v>
      </c>
      <c r="R558" s="93" t="str">
        <f t="shared" si="94"/>
        <v xml:space="preserve"> - Import Total</v>
      </c>
      <c r="S558" s="110">
        <f t="shared" si="100"/>
        <v>0</v>
      </c>
      <c r="T558" s="107">
        <f t="shared" si="101"/>
        <v>0</v>
      </c>
      <c r="V558" s="91"/>
      <c r="W558" s="91"/>
      <c r="X558" s="91"/>
      <c r="Y558" s="91"/>
      <c r="Z558" s="91"/>
      <c r="AA558" s="91"/>
    </row>
    <row r="559" spans="3:27" x14ac:dyDescent="0.25">
      <c r="C559" s="95"/>
      <c r="D559" s="54"/>
      <c r="E559" s="8"/>
      <c r="F559" s="8"/>
      <c r="G559" s="8"/>
      <c r="H559" s="178"/>
      <c r="I559" s="8"/>
      <c r="J559" s="8"/>
      <c r="K559" s="8"/>
      <c r="L559" s="104" t="str">
        <f t="shared" si="95"/>
        <v/>
      </c>
      <c r="M559" s="105" t="str">
        <f t="shared" si="102"/>
        <v/>
      </c>
      <c r="N559" s="93">
        <f t="shared" si="96"/>
        <v>0</v>
      </c>
      <c r="O559" s="106">
        <f t="shared" si="97"/>
        <v>0</v>
      </c>
      <c r="P559" s="93" t="str">
        <f t="shared" si="98"/>
        <v>Dins Periode Legal</v>
      </c>
      <c r="Q559" s="93" t="str">
        <f t="shared" si="99"/>
        <v xml:space="preserve"> - Dins Periode Legal</v>
      </c>
      <c r="R559" s="93" t="str">
        <f t="shared" si="94"/>
        <v xml:space="preserve"> - Import Total</v>
      </c>
      <c r="S559" s="110">
        <f t="shared" si="100"/>
        <v>0</v>
      </c>
      <c r="T559" s="107">
        <f t="shared" si="101"/>
        <v>0</v>
      </c>
      <c r="V559" s="91"/>
      <c r="W559" s="91"/>
      <c r="X559" s="91"/>
      <c r="Y559" s="91"/>
      <c r="Z559" s="91"/>
      <c r="AA559" s="91"/>
    </row>
    <row r="560" spans="3:27" x14ac:dyDescent="0.25">
      <c r="C560" s="95"/>
      <c r="D560" s="54"/>
      <c r="E560" s="8"/>
      <c r="F560" s="8"/>
      <c r="G560" s="8"/>
      <c r="H560" s="173"/>
      <c r="I560" s="8"/>
      <c r="J560" s="8"/>
      <c r="K560" s="8"/>
      <c r="L560" s="104" t="str">
        <f t="shared" si="95"/>
        <v/>
      </c>
      <c r="M560" s="105" t="str">
        <f t="shared" si="102"/>
        <v/>
      </c>
      <c r="N560" s="93">
        <f t="shared" si="96"/>
        <v>0</v>
      </c>
      <c r="O560" s="106">
        <f t="shared" si="97"/>
        <v>0</v>
      </c>
      <c r="P560" s="93" t="str">
        <f t="shared" si="98"/>
        <v>Dins Periode Legal</v>
      </c>
      <c r="Q560" s="93" t="str">
        <f t="shared" si="99"/>
        <v xml:space="preserve"> - Dins Periode Legal</v>
      </c>
      <c r="R560" s="93" t="str">
        <f t="shared" si="94"/>
        <v xml:space="preserve"> - Import Total</v>
      </c>
      <c r="S560" s="110">
        <f t="shared" si="100"/>
        <v>0</v>
      </c>
      <c r="T560" s="107">
        <f t="shared" si="101"/>
        <v>0</v>
      </c>
      <c r="V560" s="91"/>
      <c r="W560" s="91"/>
      <c r="X560" s="91"/>
      <c r="Y560" s="91"/>
      <c r="Z560" s="91"/>
      <c r="AA560" s="91"/>
    </row>
    <row r="561" spans="3:27" x14ac:dyDescent="0.25">
      <c r="C561" s="95"/>
      <c r="D561" s="54"/>
      <c r="E561" s="8"/>
      <c r="F561" s="8"/>
      <c r="G561" s="8"/>
      <c r="H561" s="8"/>
      <c r="I561" s="8"/>
      <c r="J561" s="8"/>
      <c r="K561" s="8"/>
      <c r="L561" s="104" t="str">
        <f t="shared" si="95"/>
        <v/>
      </c>
      <c r="M561" s="105" t="str">
        <f t="shared" si="102"/>
        <v/>
      </c>
      <c r="N561" s="93">
        <f t="shared" si="96"/>
        <v>0</v>
      </c>
      <c r="O561" s="106">
        <f t="shared" si="97"/>
        <v>0</v>
      </c>
      <c r="P561" s="93" t="str">
        <f t="shared" si="98"/>
        <v>Dins Periode Legal</v>
      </c>
      <c r="Q561" s="93" t="str">
        <f t="shared" si="99"/>
        <v xml:space="preserve"> - Dins Periode Legal</v>
      </c>
      <c r="R561" s="93" t="str">
        <f t="shared" si="94"/>
        <v xml:space="preserve"> - Import Total</v>
      </c>
      <c r="S561" s="110">
        <f t="shared" si="100"/>
        <v>0</v>
      </c>
      <c r="T561" s="107">
        <f t="shared" si="101"/>
        <v>0</v>
      </c>
      <c r="V561" s="91"/>
      <c r="W561" s="91"/>
      <c r="X561" s="91"/>
      <c r="Y561" s="91"/>
      <c r="Z561" s="91"/>
      <c r="AA561" s="91"/>
    </row>
    <row r="562" spans="3:27" x14ac:dyDescent="0.25">
      <c r="C562" s="95"/>
      <c r="D562" s="54"/>
      <c r="E562" s="8"/>
      <c r="F562" s="8"/>
      <c r="G562" s="8"/>
      <c r="H562" s="173"/>
      <c r="I562" s="8"/>
      <c r="J562" s="8"/>
      <c r="K562" s="8"/>
      <c r="L562" s="104" t="str">
        <f t="shared" ref="L562:L622" si="103">IF(D562="","",MONTH(D562))</f>
        <v/>
      </c>
      <c r="M562" s="105" t="str">
        <f t="shared" si="102"/>
        <v/>
      </c>
      <c r="N562" s="93">
        <f t="shared" si="96"/>
        <v>0</v>
      </c>
      <c r="O562" s="106">
        <f t="shared" si="97"/>
        <v>0</v>
      </c>
      <c r="P562" s="93" t="str">
        <f t="shared" si="98"/>
        <v>Dins Periode Legal</v>
      </c>
      <c r="Q562" s="93" t="str">
        <f t="shared" si="99"/>
        <v xml:space="preserve"> - Dins Periode Legal</v>
      </c>
      <c r="R562" s="93" t="str">
        <f t="shared" ref="R562:R622" si="104">CONCATENATE($M562," - Import Total")</f>
        <v xml:space="preserve"> - Import Total</v>
      </c>
      <c r="S562" s="110">
        <f t="shared" si="100"/>
        <v>0</v>
      </c>
      <c r="T562" s="107">
        <f t="shared" si="101"/>
        <v>0</v>
      </c>
      <c r="V562" s="91"/>
      <c r="W562" s="91"/>
      <c r="X562" s="91"/>
      <c r="Y562" s="91"/>
      <c r="Z562" s="91"/>
      <c r="AA562" s="91"/>
    </row>
    <row r="563" spans="3:27" x14ac:dyDescent="0.25">
      <c r="C563" s="95"/>
      <c r="D563" s="54"/>
      <c r="E563" s="8"/>
      <c r="F563" s="8"/>
      <c r="G563" s="8"/>
      <c r="H563" s="8"/>
      <c r="I563" s="8"/>
      <c r="J563" s="8"/>
      <c r="K563" s="8"/>
      <c r="L563" s="104" t="str">
        <f t="shared" si="103"/>
        <v/>
      </c>
      <c r="M563" s="105" t="str">
        <f t="shared" si="102"/>
        <v/>
      </c>
      <c r="N563" s="93">
        <f t="shared" si="96"/>
        <v>0</v>
      </c>
      <c r="O563" s="106">
        <f t="shared" si="97"/>
        <v>0</v>
      </c>
      <c r="P563" s="93" t="str">
        <f t="shared" si="98"/>
        <v>Dins Periode Legal</v>
      </c>
      <c r="Q563" s="93" t="str">
        <f t="shared" si="99"/>
        <v xml:space="preserve"> - Dins Periode Legal</v>
      </c>
      <c r="R563" s="93" t="str">
        <f t="shared" si="104"/>
        <v xml:space="preserve"> - Import Total</v>
      </c>
      <c r="S563" s="110">
        <f t="shared" si="100"/>
        <v>0</v>
      </c>
      <c r="T563" s="107">
        <f t="shared" si="101"/>
        <v>0</v>
      </c>
      <c r="V563" s="91"/>
      <c r="W563" s="91"/>
      <c r="X563" s="91"/>
      <c r="Y563" s="91"/>
      <c r="Z563" s="91"/>
      <c r="AA563" s="91"/>
    </row>
    <row r="564" spans="3:27" x14ac:dyDescent="0.25">
      <c r="C564" s="95"/>
      <c r="D564" s="54"/>
      <c r="E564" s="8"/>
      <c r="F564" s="8"/>
      <c r="G564" s="8"/>
      <c r="H564" s="8"/>
      <c r="I564" s="8"/>
      <c r="J564" s="8"/>
      <c r="K564" s="8"/>
      <c r="L564" s="104" t="str">
        <f t="shared" si="103"/>
        <v/>
      </c>
      <c r="M564" s="105" t="str">
        <f t="shared" si="102"/>
        <v/>
      </c>
      <c r="N564" s="93">
        <f t="shared" si="96"/>
        <v>0</v>
      </c>
      <c r="O564" s="106">
        <f t="shared" si="97"/>
        <v>0</v>
      </c>
      <c r="P564" s="93" t="str">
        <f t="shared" si="98"/>
        <v>Dins Periode Legal</v>
      </c>
      <c r="Q564" s="93" t="str">
        <f t="shared" si="99"/>
        <v xml:space="preserve"> - Dins Periode Legal</v>
      </c>
      <c r="R564" s="93" t="str">
        <f t="shared" si="104"/>
        <v xml:space="preserve"> - Import Total</v>
      </c>
      <c r="S564" s="110">
        <f t="shared" si="100"/>
        <v>0</v>
      </c>
      <c r="T564" s="107">
        <f t="shared" si="101"/>
        <v>0</v>
      </c>
      <c r="V564" s="91"/>
      <c r="W564" s="91"/>
      <c r="X564" s="91"/>
      <c r="Y564" s="91"/>
      <c r="Z564" s="91"/>
      <c r="AA564" s="91"/>
    </row>
    <row r="565" spans="3:27" x14ac:dyDescent="0.25">
      <c r="C565" s="95"/>
      <c r="D565" s="54"/>
      <c r="E565" s="8"/>
      <c r="F565" s="8"/>
      <c r="G565" s="8"/>
      <c r="H565" s="8"/>
      <c r="I565" s="8"/>
      <c r="J565" s="8"/>
      <c r="K565" s="8"/>
      <c r="L565" s="104" t="str">
        <f t="shared" si="103"/>
        <v/>
      </c>
      <c r="M565" s="105" t="str">
        <f t="shared" si="102"/>
        <v/>
      </c>
      <c r="N565" s="93">
        <f t="shared" si="96"/>
        <v>0</v>
      </c>
      <c r="O565" s="106">
        <f t="shared" si="97"/>
        <v>0</v>
      </c>
      <c r="P565" s="93" t="str">
        <f t="shared" si="98"/>
        <v>Dins Periode Legal</v>
      </c>
      <c r="Q565" s="93" t="str">
        <f t="shared" si="99"/>
        <v xml:space="preserve"> - Dins Periode Legal</v>
      </c>
      <c r="R565" s="93" t="str">
        <f t="shared" si="104"/>
        <v xml:space="preserve"> - Import Total</v>
      </c>
      <c r="S565" s="110">
        <f t="shared" si="100"/>
        <v>0</v>
      </c>
      <c r="T565" s="107">
        <f t="shared" si="101"/>
        <v>0</v>
      </c>
      <c r="V565" s="91"/>
      <c r="W565" s="91"/>
      <c r="X565" s="91"/>
      <c r="Y565" s="91"/>
      <c r="Z565" s="91"/>
      <c r="AA565" s="91"/>
    </row>
    <row r="566" spans="3:27" x14ac:dyDescent="0.25">
      <c r="C566" s="95"/>
      <c r="D566" s="54"/>
      <c r="E566" s="8"/>
      <c r="F566" s="8"/>
      <c r="G566" s="8"/>
      <c r="H566" s="8"/>
      <c r="I566" s="8"/>
      <c r="J566" s="8"/>
      <c r="K566" s="8"/>
      <c r="L566" s="104" t="str">
        <f t="shared" si="103"/>
        <v/>
      </c>
      <c r="M566" s="105" t="str">
        <f t="shared" si="102"/>
        <v/>
      </c>
      <c r="N566" s="93">
        <f t="shared" si="96"/>
        <v>0</v>
      </c>
      <c r="O566" s="106">
        <f t="shared" si="97"/>
        <v>0</v>
      </c>
      <c r="P566" s="93" t="str">
        <f t="shared" si="98"/>
        <v>Dins Periode Legal</v>
      </c>
      <c r="Q566" s="93" t="str">
        <f t="shared" si="99"/>
        <v xml:space="preserve"> - Dins Periode Legal</v>
      </c>
      <c r="R566" s="93" t="str">
        <f t="shared" si="104"/>
        <v xml:space="preserve"> - Import Total</v>
      </c>
      <c r="S566" s="110">
        <f t="shared" si="100"/>
        <v>0</v>
      </c>
      <c r="T566" s="107">
        <f t="shared" si="101"/>
        <v>0</v>
      </c>
      <c r="V566" s="91"/>
      <c r="W566" s="91"/>
      <c r="X566" s="91"/>
      <c r="Y566" s="91"/>
      <c r="Z566" s="91"/>
      <c r="AA566" s="91"/>
    </row>
    <row r="567" spans="3:27" x14ac:dyDescent="0.25">
      <c r="C567" s="95"/>
      <c r="D567" s="54"/>
      <c r="E567" s="8"/>
      <c r="F567" s="8"/>
      <c r="G567" s="8"/>
      <c r="H567" s="8"/>
      <c r="I567" s="8"/>
      <c r="J567" s="8"/>
      <c r="K567" s="8"/>
      <c r="L567" s="104" t="str">
        <f t="shared" si="103"/>
        <v/>
      </c>
      <c r="M567" s="105" t="str">
        <f t="shared" si="102"/>
        <v/>
      </c>
      <c r="N567" s="93">
        <f t="shared" si="96"/>
        <v>0</v>
      </c>
      <c r="O567" s="106">
        <f t="shared" si="97"/>
        <v>0</v>
      </c>
      <c r="P567" s="93" t="str">
        <f t="shared" si="98"/>
        <v>Dins Periode Legal</v>
      </c>
      <c r="Q567" s="93" t="str">
        <f t="shared" si="99"/>
        <v xml:space="preserve"> - Dins Periode Legal</v>
      </c>
      <c r="R567" s="93" t="str">
        <f t="shared" si="104"/>
        <v xml:space="preserve"> - Import Total</v>
      </c>
      <c r="S567" s="110">
        <f t="shared" si="100"/>
        <v>0</v>
      </c>
      <c r="T567" s="107">
        <f t="shared" si="101"/>
        <v>0</v>
      </c>
      <c r="V567" s="91"/>
      <c r="W567" s="91"/>
      <c r="X567" s="91"/>
      <c r="Y567" s="91"/>
      <c r="Z567" s="91"/>
      <c r="AA567" s="91"/>
    </row>
    <row r="568" spans="3:27" x14ac:dyDescent="0.25">
      <c r="C568" s="95"/>
      <c r="D568" s="54"/>
      <c r="E568" s="8"/>
      <c r="F568" s="8"/>
      <c r="G568" s="8"/>
      <c r="H568" s="8"/>
      <c r="I568" s="8"/>
      <c r="J568" s="8"/>
      <c r="K568" s="8"/>
      <c r="L568" s="104" t="str">
        <f t="shared" si="103"/>
        <v/>
      </c>
      <c r="M568" s="105" t="str">
        <f t="shared" si="102"/>
        <v/>
      </c>
      <c r="N568" s="93">
        <f t="shared" si="96"/>
        <v>0</v>
      </c>
      <c r="O568" s="106">
        <f t="shared" si="97"/>
        <v>0</v>
      </c>
      <c r="P568" s="93" t="str">
        <f t="shared" si="98"/>
        <v>Dins Periode Legal</v>
      </c>
      <c r="Q568" s="93" t="str">
        <f t="shared" si="99"/>
        <v xml:space="preserve"> - Dins Periode Legal</v>
      </c>
      <c r="R568" s="93" t="str">
        <f t="shared" si="104"/>
        <v xml:space="preserve"> - Import Total</v>
      </c>
      <c r="S568" s="110">
        <f t="shared" si="100"/>
        <v>0</v>
      </c>
      <c r="T568" s="107">
        <f t="shared" si="101"/>
        <v>0</v>
      </c>
      <c r="V568" s="91"/>
      <c r="W568" s="91"/>
      <c r="X568" s="91"/>
      <c r="Y568" s="91"/>
      <c r="Z568" s="91"/>
      <c r="AA568" s="91"/>
    </row>
    <row r="569" spans="3:27" x14ac:dyDescent="0.25">
      <c r="C569" s="95"/>
      <c r="D569" s="54"/>
      <c r="E569" s="8"/>
      <c r="F569" s="8"/>
      <c r="G569" s="8"/>
      <c r="H569" s="8"/>
      <c r="I569" s="8"/>
      <c r="J569" s="8"/>
      <c r="K569" s="8"/>
      <c r="L569" s="104" t="str">
        <f t="shared" si="103"/>
        <v/>
      </c>
      <c r="M569" s="105" t="str">
        <f t="shared" si="102"/>
        <v/>
      </c>
      <c r="N569" s="93">
        <f t="shared" si="96"/>
        <v>0</v>
      </c>
      <c r="O569" s="106">
        <f t="shared" si="97"/>
        <v>0</v>
      </c>
      <c r="P569" s="93" t="str">
        <f t="shared" si="98"/>
        <v>Dins Periode Legal</v>
      </c>
      <c r="Q569" s="93" t="str">
        <f t="shared" si="99"/>
        <v xml:space="preserve"> - Dins Periode Legal</v>
      </c>
      <c r="R569" s="93" t="str">
        <f t="shared" si="104"/>
        <v xml:space="preserve"> - Import Total</v>
      </c>
      <c r="S569" s="110">
        <f t="shared" si="100"/>
        <v>0</v>
      </c>
      <c r="T569" s="107">
        <f t="shared" si="101"/>
        <v>0</v>
      </c>
      <c r="V569" s="91"/>
      <c r="W569" s="91"/>
      <c r="X569" s="91"/>
      <c r="Y569" s="91"/>
      <c r="Z569" s="91"/>
      <c r="AA569" s="91"/>
    </row>
    <row r="570" spans="3:27" x14ac:dyDescent="0.25">
      <c r="C570" s="95"/>
      <c r="D570" s="54"/>
      <c r="E570" s="8"/>
      <c r="F570" s="8"/>
      <c r="G570" s="8"/>
      <c r="H570" s="8"/>
      <c r="I570" s="8"/>
      <c r="J570" s="8"/>
      <c r="K570" s="8"/>
      <c r="L570" s="104" t="str">
        <f t="shared" si="103"/>
        <v/>
      </c>
      <c r="M570" s="105" t="str">
        <f t="shared" si="102"/>
        <v/>
      </c>
      <c r="N570" s="93">
        <f t="shared" si="96"/>
        <v>0</v>
      </c>
      <c r="O570" s="106">
        <f t="shared" si="97"/>
        <v>0</v>
      </c>
      <c r="P570" s="93" t="str">
        <f t="shared" si="98"/>
        <v>Dins Periode Legal</v>
      </c>
      <c r="Q570" s="93" t="str">
        <f t="shared" si="99"/>
        <v xml:space="preserve"> - Dins Periode Legal</v>
      </c>
      <c r="R570" s="93" t="str">
        <f t="shared" si="104"/>
        <v xml:space="preserve"> - Import Total</v>
      </c>
      <c r="S570" s="110">
        <f t="shared" si="100"/>
        <v>0</v>
      </c>
      <c r="T570" s="107">
        <f t="shared" si="101"/>
        <v>0</v>
      </c>
      <c r="V570" s="91"/>
      <c r="W570" s="91"/>
      <c r="X570" s="91"/>
      <c r="Y570" s="91"/>
      <c r="Z570" s="91"/>
      <c r="AA570" s="91"/>
    </row>
    <row r="571" spans="3:27" x14ac:dyDescent="0.25">
      <c r="C571" s="95"/>
      <c r="D571" s="54"/>
      <c r="E571" s="8"/>
      <c r="F571" s="8"/>
      <c r="G571" s="8"/>
      <c r="H571" s="8"/>
      <c r="I571" s="8"/>
      <c r="J571" s="8"/>
      <c r="K571" s="8"/>
      <c r="L571" s="104" t="str">
        <f t="shared" si="103"/>
        <v/>
      </c>
      <c r="M571" s="105" t="str">
        <f t="shared" si="102"/>
        <v/>
      </c>
      <c r="N571" s="93">
        <f t="shared" si="96"/>
        <v>0</v>
      </c>
      <c r="O571" s="106">
        <f t="shared" si="97"/>
        <v>0</v>
      </c>
      <c r="P571" s="93" t="str">
        <f t="shared" si="98"/>
        <v>Dins Periode Legal</v>
      </c>
      <c r="Q571" s="93" t="str">
        <f t="shared" si="99"/>
        <v xml:space="preserve"> - Dins Periode Legal</v>
      </c>
      <c r="R571" s="93" t="str">
        <f t="shared" si="104"/>
        <v xml:space="preserve"> - Import Total</v>
      </c>
      <c r="S571" s="110">
        <f t="shared" si="100"/>
        <v>0</v>
      </c>
      <c r="T571" s="107">
        <f t="shared" si="101"/>
        <v>0</v>
      </c>
      <c r="V571" s="91"/>
      <c r="W571" s="91"/>
      <c r="X571" s="91"/>
      <c r="Y571" s="91"/>
      <c r="Z571" s="91"/>
      <c r="AA571" s="91"/>
    </row>
    <row r="572" spans="3:27" x14ac:dyDescent="0.25">
      <c r="C572" s="95"/>
      <c r="D572" s="54"/>
      <c r="E572" s="8"/>
      <c r="F572" s="8"/>
      <c r="G572" s="8"/>
      <c r="H572" s="8"/>
      <c r="I572" s="8"/>
      <c r="J572" s="8"/>
      <c r="K572" s="8"/>
      <c r="L572" s="104" t="str">
        <f t="shared" si="103"/>
        <v/>
      </c>
      <c r="M572" s="105" t="str">
        <f t="shared" si="102"/>
        <v/>
      </c>
      <c r="N572" s="93">
        <f t="shared" si="96"/>
        <v>0</v>
      </c>
      <c r="O572" s="106">
        <f t="shared" si="97"/>
        <v>0</v>
      </c>
      <c r="P572" s="93" t="str">
        <f t="shared" si="98"/>
        <v>Dins Periode Legal</v>
      </c>
      <c r="Q572" s="93" t="str">
        <f t="shared" si="99"/>
        <v xml:space="preserve"> - Dins Periode Legal</v>
      </c>
      <c r="R572" s="93" t="str">
        <f t="shared" si="104"/>
        <v xml:space="preserve"> - Import Total</v>
      </c>
      <c r="S572" s="110">
        <f t="shared" si="100"/>
        <v>0</v>
      </c>
      <c r="T572" s="107">
        <f t="shared" si="101"/>
        <v>0</v>
      </c>
      <c r="V572" s="91"/>
      <c r="W572" s="91"/>
      <c r="X572" s="91"/>
      <c r="Y572" s="91"/>
      <c r="Z572" s="91"/>
      <c r="AA572" s="91"/>
    </row>
    <row r="573" spans="3:27" x14ac:dyDescent="0.25">
      <c r="C573" s="95"/>
      <c r="D573" s="54"/>
      <c r="E573" s="8"/>
      <c r="F573" s="8"/>
      <c r="G573" s="8"/>
      <c r="H573" s="8"/>
      <c r="I573" s="8"/>
      <c r="J573" s="8"/>
      <c r="K573" s="8"/>
      <c r="L573" s="104" t="str">
        <f t="shared" si="103"/>
        <v/>
      </c>
      <c r="M573" s="105" t="str">
        <f t="shared" si="102"/>
        <v/>
      </c>
      <c r="N573" s="93">
        <f t="shared" si="96"/>
        <v>0</v>
      </c>
      <c r="O573" s="106">
        <f t="shared" si="97"/>
        <v>0</v>
      </c>
      <c r="P573" s="93" t="str">
        <f t="shared" si="98"/>
        <v>Dins Periode Legal</v>
      </c>
      <c r="Q573" s="93" t="str">
        <f t="shared" si="99"/>
        <v xml:space="preserve"> - Dins Periode Legal</v>
      </c>
      <c r="R573" s="93" t="str">
        <f t="shared" si="104"/>
        <v xml:space="preserve"> - Import Total</v>
      </c>
      <c r="S573" s="110">
        <f t="shared" si="100"/>
        <v>0</v>
      </c>
      <c r="T573" s="107">
        <f t="shared" si="101"/>
        <v>0</v>
      </c>
      <c r="V573" s="91"/>
      <c r="W573" s="91"/>
      <c r="X573" s="91"/>
      <c r="Y573" s="91"/>
      <c r="Z573" s="91"/>
      <c r="AA573" s="91"/>
    </row>
    <row r="574" spans="3:27" x14ac:dyDescent="0.25">
      <c r="C574" s="95"/>
      <c r="D574" s="54"/>
      <c r="E574" s="8"/>
      <c r="F574" s="8"/>
      <c r="G574" s="8"/>
      <c r="H574" s="8"/>
      <c r="I574" s="8"/>
      <c r="J574" s="8"/>
      <c r="K574" s="8"/>
      <c r="L574" s="104" t="str">
        <f t="shared" si="103"/>
        <v/>
      </c>
      <c r="M574" s="105" t="str">
        <f t="shared" si="102"/>
        <v/>
      </c>
      <c r="N574" s="93">
        <f t="shared" si="96"/>
        <v>0</v>
      </c>
      <c r="O574" s="106">
        <f t="shared" si="97"/>
        <v>0</v>
      </c>
      <c r="P574" s="93" t="str">
        <f t="shared" si="98"/>
        <v>Dins Periode Legal</v>
      </c>
      <c r="Q574" s="93" t="str">
        <f t="shared" si="99"/>
        <v xml:space="preserve"> - Dins Periode Legal</v>
      </c>
      <c r="R574" s="93" t="str">
        <f t="shared" si="104"/>
        <v xml:space="preserve"> - Import Total</v>
      </c>
      <c r="S574" s="110">
        <f t="shared" si="100"/>
        <v>0</v>
      </c>
      <c r="T574" s="107">
        <f t="shared" si="101"/>
        <v>0</v>
      </c>
      <c r="V574" s="91"/>
      <c r="W574" s="91"/>
      <c r="X574" s="91"/>
      <c r="Y574" s="91"/>
      <c r="Z574" s="91"/>
      <c r="AA574" s="91"/>
    </row>
    <row r="575" spans="3:27" x14ac:dyDescent="0.25">
      <c r="C575" s="95"/>
      <c r="D575" s="54"/>
      <c r="E575" s="8"/>
      <c r="F575" s="8"/>
      <c r="G575" s="8"/>
      <c r="H575" s="8"/>
      <c r="I575" s="8"/>
      <c r="J575" s="8"/>
      <c r="K575" s="8"/>
      <c r="L575" s="104" t="str">
        <f t="shared" si="103"/>
        <v/>
      </c>
      <c r="M575" s="105" t="str">
        <f t="shared" si="102"/>
        <v/>
      </c>
      <c r="N575" s="93">
        <f t="shared" si="96"/>
        <v>0</v>
      </c>
      <c r="O575" s="106">
        <f t="shared" si="97"/>
        <v>0</v>
      </c>
      <c r="P575" s="93" t="str">
        <f t="shared" si="98"/>
        <v>Dins Periode Legal</v>
      </c>
      <c r="Q575" s="93" t="str">
        <f t="shared" si="99"/>
        <v xml:space="preserve"> - Dins Periode Legal</v>
      </c>
      <c r="R575" s="93" t="str">
        <f t="shared" si="104"/>
        <v xml:space="preserve"> - Import Total</v>
      </c>
      <c r="S575" s="110">
        <f t="shared" si="100"/>
        <v>0</v>
      </c>
      <c r="T575" s="107">
        <f t="shared" si="101"/>
        <v>0</v>
      </c>
      <c r="V575" s="91"/>
      <c r="W575" s="91"/>
      <c r="X575" s="91"/>
      <c r="Y575" s="91"/>
      <c r="Z575" s="91"/>
      <c r="AA575" s="91"/>
    </row>
    <row r="576" spans="3:27" x14ac:dyDescent="0.25">
      <c r="C576" s="95"/>
      <c r="D576" s="54"/>
      <c r="E576" s="8"/>
      <c r="F576" s="8"/>
      <c r="G576" s="8"/>
      <c r="H576" s="8"/>
      <c r="I576" s="8"/>
      <c r="J576" s="8"/>
      <c r="K576" s="8"/>
      <c r="L576" s="104" t="str">
        <f t="shared" si="103"/>
        <v/>
      </c>
      <c r="M576" s="105" t="str">
        <f t="shared" si="102"/>
        <v/>
      </c>
      <c r="N576" s="93">
        <f t="shared" si="96"/>
        <v>0</v>
      </c>
      <c r="O576" s="106">
        <f t="shared" si="97"/>
        <v>0</v>
      </c>
      <c r="P576" s="93" t="str">
        <f t="shared" si="98"/>
        <v>Dins Periode Legal</v>
      </c>
      <c r="Q576" s="93" t="str">
        <f t="shared" si="99"/>
        <v xml:space="preserve"> - Dins Periode Legal</v>
      </c>
      <c r="R576" s="93" t="str">
        <f t="shared" si="104"/>
        <v xml:space="preserve"> - Import Total</v>
      </c>
      <c r="S576" s="110">
        <f t="shared" si="100"/>
        <v>0</v>
      </c>
      <c r="T576" s="107">
        <f t="shared" si="101"/>
        <v>0</v>
      </c>
      <c r="V576" s="91"/>
      <c r="W576" s="91"/>
      <c r="X576" s="91"/>
      <c r="Y576" s="91"/>
      <c r="Z576" s="91"/>
      <c r="AA576" s="91"/>
    </row>
    <row r="577" spans="3:27" x14ac:dyDescent="0.25">
      <c r="C577" s="95"/>
      <c r="D577" s="54"/>
      <c r="E577" s="8"/>
      <c r="F577" s="8"/>
      <c r="G577" s="8"/>
      <c r="H577" s="8"/>
      <c r="I577" s="8"/>
      <c r="J577" s="8"/>
      <c r="K577" s="8"/>
      <c r="L577" s="104" t="str">
        <f t="shared" si="103"/>
        <v/>
      </c>
      <c r="M577" s="105" t="str">
        <f t="shared" si="102"/>
        <v/>
      </c>
      <c r="N577" s="93">
        <f t="shared" si="96"/>
        <v>0</v>
      </c>
      <c r="O577" s="106">
        <f t="shared" si="97"/>
        <v>0</v>
      </c>
      <c r="P577" s="93" t="str">
        <f t="shared" si="98"/>
        <v>Dins Periode Legal</v>
      </c>
      <c r="Q577" s="93" t="str">
        <f t="shared" si="99"/>
        <v xml:space="preserve"> - Dins Periode Legal</v>
      </c>
      <c r="R577" s="93" t="str">
        <f t="shared" si="104"/>
        <v xml:space="preserve"> - Import Total</v>
      </c>
      <c r="S577" s="110">
        <f t="shared" si="100"/>
        <v>0</v>
      </c>
      <c r="T577" s="107">
        <f t="shared" si="101"/>
        <v>0</v>
      </c>
      <c r="V577" s="91"/>
      <c r="W577" s="91"/>
      <c r="X577" s="91"/>
      <c r="Y577" s="91"/>
      <c r="Z577" s="91"/>
      <c r="AA577" s="91"/>
    </row>
    <row r="578" spans="3:27" x14ac:dyDescent="0.25">
      <c r="C578" s="95"/>
      <c r="D578" s="54"/>
      <c r="E578" s="8"/>
      <c r="F578" s="8"/>
      <c r="G578" s="8"/>
      <c r="H578" s="8"/>
      <c r="I578" s="8"/>
      <c r="J578" s="8"/>
      <c r="K578" s="8"/>
      <c r="L578" s="104" t="str">
        <f t="shared" si="103"/>
        <v/>
      </c>
      <c r="M578" s="105" t="str">
        <f t="shared" si="102"/>
        <v/>
      </c>
      <c r="N578" s="93">
        <f t="shared" si="96"/>
        <v>0</v>
      </c>
      <c r="O578" s="106">
        <f t="shared" si="97"/>
        <v>0</v>
      </c>
      <c r="P578" s="93" t="str">
        <f t="shared" si="98"/>
        <v>Dins Periode Legal</v>
      </c>
      <c r="Q578" s="93" t="str">
        <f t="shared" si="99"/>
        <v xml:space="preserve"> - Dins Periode Legal</v>
      </c>
      <c r="R578" s="93" t="str">
        <f t="shared" si="104"/>
        <v xml:space="preserve"> - Import Total</v>
      </c>
      <c r="S578" s="110">
        <f t="shared" si="100"/>
        <v>0</v>
      </c>
      <c r="T578" s="107">
        <f t="shared" si="101"/>
        <v>0</v>
      </c>
      <c r="V578" s="91"/>
      <c r="W578" s="91"/>
      <c r="X578" s="91"/>
      <c r="Y578" s="91"/>
      <c r="Z578" s="91"/>
      <c r="AA578" s="91"/>
    </row>
    <row r="579" spans="3:27" x14ac:dyDescent="0.25">
      <c r="C579" s="95"/>
      <c r="D579" s="54"/>
      <c r="E579" s="8"/>
      <c r="F579" s="8"/>
      <c r="G579" s="8"/>
      <c r="H579" s="8"/>
      <c r="I579" s="8"/>
      <c r="J579" s="8"/>
      <c r="K579" s="8"/>
      <c r="L579" s="104" t="str">
        <f t="shared" si="103"/>
        <v/>
      </c>
      <c r="M579" s="105" t="str">
        <f t="shared" si="102"/>
        <v/>
      </c>
      <c r="N579" s="93">
        <f t="shared" si="96"/>
        <v>0</v>
      </c>
      <c r="O579" s="106">
        <f t="shared" si="97"/>
        <v>0</v>
      </c>
      <c r="P579" s="93" t="str">
        <f t="shared" si="98"/>
        <v>Dins Periode Legal</v>
      </c>
      <c r="Q579" s="93" t="str">
        <f t="shared" si="99"/>
        <v xml:space="preserve"> - Dins Periode Legal</v>
      </c>
      <c r="R579" s="93" t="str">
        <f t="shared" si="104"/>
        <v xml:space="preserve"> - Import Total</v>
      </c>
      <c r="S579" s="110">
        <f t="shared" si="100"/>
        <v>0</v>
      </c>
      <c r="T579" s="107">
        <f t="shared" si="101"/>
        <v>0</v>
      </c>
      <c r="V579" s="91"/>
      <c r="W579" s="91"/>
      <c r="X579" s="91"/>
      <c r="Y579" s="91"/>
      <c r="Z579" s="91"/>
      <c r="AA579" s="91"/>
    </row>
    <row r="580" spans="3:27" x14ac:dyDescent="0.25">
      <c r="C580" s="95"/>
      <c r="D580" s="54"/>
      <c r="E580" s="8"/>
      <c r="F580" s="8"/>
      <c r="G580" s="8"/>
      <c r="H580" s="8"/>
      <c r="I580" s="8"/>
      <c r="J580" s="8"/>
      <c r="K580" s="8"/>
      <c r="L580" s="104" t="str">
        <f t="shared" si="103"/>
        <v/>
      </c>
      <c r="M580" s="105" t="str">
        <f t="shared" si="102"/>
        <v/>
      </c>
      <c r="N580" s="93">
        <f t="shared" si="96"/>
        <v>0</v>
      </c>
      <c r="O580" s="106">
        <f t="shared" si="97"/>
        <v>0</v>
      </c>
      <c r="P580" s="93" t="str">
        <f t="shared" si="98"/>
        <v>Dins Periode Legal</v>
      </c>
      <c r="Q580" s="93" t="str">
        <f t="shared" si="99"/>
        <v xml:space="preserve"> - Dins Periode Legal</v>
      </c>
      <c r="R580" s="93" t="str">
        <f t="shared" si="104"/>
        <v xml:space="preserve"> - Import Total</v>
      </c>
      <c r="S580" s="110">
        <f t="shared" si="100"/>
        <v>0</v>
      </c>
      <c r="T580" s="107">
        <f t="shared" si="101"/>
        <v>0</v>
      </c>
      <c r="V580" s="91"/>
      <c r="W580" s="91"/>
      <c r="X580" s="91"/>
      <c r="Y580" s="91"/>
      <c r="Z580" s="91"/>
      <c r="AA580" s="91"/>
    </row>
    <row r="581" spans="3:27" x14ac:dyDescent="0.25">
      <c r="C581" s="95"/>
      <c r="D581" s="54"/>
      <c r="E581" s="8"/>
      <c r="F581" s="8"/>
      <c r="G581" s="8"/>
      <c r="H581" s="8"/>
      <c r="I581" s="8"/>
      <c r="J581" s="8"/>
      <c r="K581" s="8"/>
      <c r="L581" s="104" t="str">
        <f t="shared" si="103"/>
        <v/>
      </c>
      <c r="M581" s="105" t="str">
        <f t="shared" si="102"/>
        <v/>
      </c>
      <c r="N581" s="93">
        <f t="shared" si="96"/>
        <v>0</v>
      </c>
      <c r="O581" s="106">
        <f t="shared" si="97"/>
        <v>0</v>
      </c>
      <c r="P581" s="93" t="str">
        <f t="shared" si="98"/>
        <v>Dins Periode Legal</v>
      </c>
      <c r="Q581" s="93" t="str">
        <f t="shared" si="99"/>
        <v xml:space="preserve"> - Dins Periode Legal</v>
      </c>
      <c r="R581" s="93" t="str">
        <f t="shared" si="104"/>
        <v xml:space="preserve"> - Import Total</v>
      </c>
      <c r="S581" s="110">
        <f t="shared" si="100"/>
        <v>0</v>
      </c>
      <c r="T581" s="107">
        <f t="shared" si="101"/>
        <v>0</v>
      </c>
      <c r="V581" s="91"/>
      <c r="W581" s="91"/>
      <c r="X581" s="91"/>
      <c r="Y581" s="91"/>
      <c r="Z581" s="91"/>
      <c r="AA581" s="91"/>
    </row>
    <row r="582" spans="3:27" x14ac:dyDescent="0.25">
      <c r="C582" s="95"/>
      <c r="D582" s="54"/>
      <c r="E582" s="8"/>
      <c r="F582" s="8"/>
      <c r="G582" s="8"/>
      <c r="H582" s="8"/>
      <c r="I582" s="8"/>
      <c r="J582" s="8"/>
      <c r="K582" s="8"/>
      <c r="L582" s="104" t="str">
        <f t="shared" si="103"/>
        <v/>
      </c>
      <c r="M582" s="105" t="str">
        <f t="shared" si="102"/>
        <v/>
      </c>
      <c r="N582" s="93">
        <f t="shared" si="96"/>
        <v>0</v>
      </c>
      <c r="O582" s="106">
        <f t="shared" si="97"/>
        <v>0</v>
      </c>
      <c r="P582" s="93" t="str">
        <f t="shared" si="98"/>
        <v>Dins Periode Legal</v>
      </c>
      <c r="Q582" s="93" t="str">
        <f t="shared" si="99"/>
        <v xml:space="preserve"> - Dins Periode Legal</v>
      </c>
      <c r="R582" s="93" t="str">
        <f t="shared" si="104"/>
        <v xml:space="preserve"> - Import Total</v>
      </c>
      <c r="S582" s="110">
        <f t="shared" si="100"/>
        <v>0</v>
      </c>
      <c r="T582" s="107">
        <f t="shared" si="101"/>
        <v>0</v>
      </c>
      <c r="V582" s="91"/>
      <c r="W582" s="91"/>
      <c r="X582" s="91"/>
      <c r="Y582" s="91"/>
      <c r="Z582" s="91"/>
      <c r="AA582" s="91"/>
    </row>
    <row r="583" spans="3:27" x14ac:dyDescent="0.25">
      <c r="C583" s="95"/>
      <c r="D583" s="54"/>
      <c r="E583" s="8"/>
      <c r="F583" s="8"/>
      <c r="G583" s="8"/>
      <c r="H583" s="8"/>
      <c r="I583" s="8"/>
      <c r="J583" s="8"/>
      <c r="K583" s="8"/>
      <c r="L583" s="104" t="str">
        <f t="shared" si="103"/>
        <v/>
      </c>
      <c r="M583" s="105" t="str">
        <f t="shared" si="102"/>
        <v/>
      </c>
      <c r="N583" s="93">
        <f t="shared" si="96"/>
        <v>0</v>
      </c>
      <c r="O583" s="106">
        <f t="shared" si="97"/>
        <v>0</v>
      </c>
      <c r="P583" s="93" t="str">
        <f t="shared" si="98"/>
        <v>Dins Periode Legal</v>
      </c>
      <c r="Q583" s="93" t="str">
        <f t="shared" si="99"/>
        <v xml:space="preserve"> - Dins Periode Legal</v>
      </c>
      <c r="R583" s="93" t="str">
        <f t="shared" si="104"/>
        <v xml:space="preserve"> - Import Total</v>
      </c>
      <c r="S583" s="110">
        <f t="shared" si="100"/>
        <v>0</v>
      </c>
      <c r="T583" s="107">
        <f t="shared" si="101"/>
        <v>0</v>
      </c>
      <c r="V583" s="91"/>
      <c r="W583" s="91"/>
      <c r="X583" s="91"/>
      <c r="Y583" s="91"/>
      <c r="Z583" s="91"/>
      <c r="AA583" s="91"/>
    </row>
    <row r="584" spans="3:27" x14ac:dyDescent="0.25">
      <c r="C584" s="95"/>
      <c r="D584" s="54"/>
      <c r="E584" s="8"/>
      <c r="F584" s="8"/>
      <c r="G584" s="8"/>
      <c r="H584" s="8"/>
      <c r="I584" s="8"/>
      <c r="J584" s="8"/>
      <c r="K584" s="8"/>
      <c r="L584" s="104" t="str">
        <f t="shared" si="103"/>
        <v/>
      </c>
      <c r="M584" s="105" t="str">
        <f t="shared" si="102"/>
        <v/>
      </c>
      <c r="N584" s="93">
        <f t="shared" si="96"/>
        <v>0</v>
      </c>
      <c r="O584" s="106">
        <f t="shared" si="97"/>
        <v>0</v>
      </c>
      <c r="P584" s="93" t="str">
        <f t="shared" si="98"/>
        <v>Dins Periode Legal</v>
      </c>
      <c r="Q584" s="93" t="str">
        <f t="shared" si="99"/>
        <v xml:space="preserve"> - Dins Periode Legal</v>
      </c>
      <c r="R584" s="93" t="str">
        <f t="shared" si="104"/>
        <v xml:space="preserve"> - Import Total</v>
      </c>
      <c r="S584" s="110">
        <f t="shared" si="100"/>
        <v>0</v>
      </c>
      <c r="T584" s="107">
        <f t="shared" si="101"/>
        <v>0</v>
      </c>
      <c r="V584" s="91"/>
      <c r="W584" s="91"/>
      <c r="X584" s="91"/>
      <c r="Y584" s="91"/>
      <c r="Z584" s="91"/>
      <c r="AA584" s="91"/>
    </row>
    <row r="585" spans="3:27" x14ac:dyDescent="0.25">
      <c r="C585" s="95"/>
      <c r="D585" s="54"/>
      <c r="E585" s="8"/>
      <c r="F585" s="8"/>
      <c r="G585" s="8"/>
      <c r="H585" s="8"/>
      <c r="I585" s="8"/>
      <c r="J585" s="8"/>
      <c r="K585" s="8"/>
      <c r="L585" s="104" t="str">
        <f t="shared" si="103"/>
        <v/>
      </c>
      <c r="M585" s="105" t="str">
        <f t="shared" si="102"/>
        <v/>
      </c>
      <c r="N585" s="93">
        <f t="shared" si="96"/>
        <v>0</v>
      </c>
      <c r="O585" s="106">
        <f t="shared" si="97"/>
        <v>0</v>
      </c>
      <c r="P585" s="93" t="str">
        <f t="shared" si="98"/>
        <v>Dins Periode Legal</v>
      </c>
      <c r="Q585" s="93" t="str">
        <f t="shared" si="99"/>
        <v xml:space="preserve"> - Dins Periode Legal</v>
      </c>
      <c r="R585" s="93" t="str">
        <f t="shared" si="104"/>
        <v xml:space="preserve"> - Import Total</v>
      </c>
      <c r="S585" s="110">
        <f t="shared" si="100"/>
        <v>0</v>
      </c>
      <c r="T585" s="107">
        <f t="shared" si="101"/>
        <v>0</v>
      </c>
      <c r="V585" s="91"/>
      <c r="W585" s="91"/>
      <c r="X585" s="91"/>
      <c r="Y585" s="91"/>
      <c r="Z585" s="91"/>
      <c r="AA585" s="91"/>
    </row>
    <row r="586" spans="3:27" x14ac:dyDescent="0.25">
      <c r="C586" s="95"/>
      <c r="D586" s="54"/>
      <c r="E586" s="8"/>
      <c r="F586" s="8"/>
      <c r="G586" s="8"/>
      <c r="H586" s="8"/>
      <c r="I586" s="8"/>
      <c r="J586" s="8"/>
      <c r="K586" s="8"/>
      <c r="L586" s="104" t="str">
        <f t="shared" si="103"/>
        <v/>
      </c>
      <c r="M586" s="105" t="str">
        <f t="shared" si="102"/>
        <v/>
      </c>
      <c r="N586" s="93">
        <f t="shared" ref="N586:N616" si="105">IF(D586="",0,D586-C586)</f>
        <v>0</v>
      </c>
      <c r="O586" s="106">
        <f t="shared" ref="O586:O616" si="106">K586*N586</f>
        <v>0</v>
      </c>
      <c r="P586" s="93" t="str">
        <f t="shared" ref="P586:P616" si="107">IF(N586&lt;=30,"Dins Periode Legal","Fora Periode Legal")</f>
        <v>Dins Periode Legal</v>
      </c>
      <c r="Q586" s="93" t="str">
        <f t="shared" ref="Q586:Q616" si="108">CONCATENATE($M586," - ",P586)</f>
        <v xml:space="preserve"> - Dins Periode Legal</v>
      </c>
      <c r="R586" s="93" t="str">
        <f t="shared" si="104"/>
        <v xml:space="preserve"> - Import Total</v>
      </c>
      <c r="S586" s="110">
        <f t="shared" ref="S586:S616" si="109">IF(M586="",0,K586/(VLOOKUP(R586,$X$9:$Y$27,2,FALSE))*N586)</f>
        <v>0</v>
      </c>
      <c r="T586" s="107">
        <f t="shared" ref="T586:T616" si="110">IF(L586="",0,1)</f>
        <v>0</v>
      </c>
      <c r="V586" s="91"/>
      <c r="W586" s="91"/>
      <c r="X586" s="91"/>
      <c r="Y586" s="91"/>
      <c r="Z586" s="91"/>
      <c r="AA586" s="91"/>
    </row>
    <row r="587" spans="3:27" x14ac:dyDescent="0.25">
      <c r="C587" s="95"/>
      <c r="D587" s="54"/>
      <c r="E587" s="8"/>
      <c r="F587" s="8"/>
      <c r="G587" s="8"/>
      <c r="H587" s="8"/>
      <c r="I587" s="8"/>
      <c r="J587" s="8"/>
      <c r="K587" s="8"/>
      <c r="L587" s="104" t="str">
        <f t="shared" si="103"/>
        <v/>
      </c>
      <c r="M587" s="105" t="str">
        <f t="shared" si="102"/>
        <v/>
      </c>
      <c r="N587" s="93">
        <f t="shared" si="105"/>
        <v>0</v>
      </c>
      <c r="O587" s="106">
        <f t="shared" si="106"/>
        <v>0</v>
      </c>
      <c r="P587" s="93" t="str">
        <f t="shared" si="107"/>
        <v>Dins Periode Legal</v>
      </c>
      <c r="Q587" s="93" t="str">
        <f t="shared" si="108"/>
        <v xml:space="preserve"> - Dins Periode Legal</v>
      </c>
      <c r="R587" s="93" t="str">
        <f t="shared" si="104"/>
        <v xml:space="preserve"> - Import Total</v>
      </c>
      <c r="S587" s="110">
        <f t="shared" si="109"/>
        <v>0</v>
      </c>
      <c r="T587" s="107">
        <f t="shared" si="110"/>
        <v>0</v>
      </c>
      <c r="V587" s="91"/>
      <c r="W587" s="91"/>
      <c r="X587" s="91"/>
      <c r="Y587" s="91"/>
      <c r="Z587" s="91"/>
      <c r="AA587" s="91"/>
    </row>
    <row r="588" spans="3:27" x14ac:dyDescent="0.25">
      <c r="C588" s="95"/>
      <c r="D588" s="54"/>
      <c r="E588" s="8"/>
      <c r="F588" s="8"/>
      <c r="G588" s="8"/>
      <c r="H588" s="8"/>
      <c r="I588" s="8"/>
      <c r="J588" s="8"/>
      <c r="K588" s="8"/>
      <c r="L588" s="104" t="str">
        <f t="shared" si="103"/>
        <v/>
      </c>
      <c r="M588" s="105" t="str">
        <f t="shared" si="102"/>
        <v/>
      </c>
      <c r="N588" s="93">
        <f t="shared" si="105"/>
        <v>0</v>
      </c>
      <c r="O588" s="106">
        <f t="shared" si="106"/>
        <v>0</v>
      </c>
      <c r="P588" s="93" t="str">
        <f t="shared" si="107"/>
        <v>Dins Periode Legal</v>
      </c>
      <c r="Q588" s="93" t="str">
        <f t="shared" si="108"/>
        <v xml:space="preserve"> - Dins Periode Legal</v>
      </c>
      <c r="R588" s="93" t="str">
        <f t="shared" si="104"/>
        <v xml:space="preserve"> - Import Total</v>
      </c>
      <c r="S588" s="110">
        <f t="shared" si="109"/>
        <v>0</v>
      </c>
      <c r="T588" s="107">
        <f t="shared" si="110"/>
        <v>0</v>
      </c>
      <c r="V588" s="91"/>
      <c r="W588" s="91"/>
      <c r="X588" s="91"/>
      <c r="Y588" s="91"/>
      <c r="Z588" s="91"/>
      <c r="AA588" s="91"/>
    </row>
    <row r="589" spans="3:27" x14ac:dyDescent="0.25">
      <c r="C589" s="95"/>
      <c r="D589" s="54"/>
      <c r="E589" s="8"/>
      <c r="F589" s="8"/>
      <c r="G589" s="8"/>
      <c r="H589" s="8"/>
      <c r="I589" s="8"/>
      <c r="J589" s="8"/>
      <c r="K589" s="8"/>
      <c r="L589" s="104" t="str">
        <f t="shared" si="103"/>
        <v/>
      </c>
      <c r="M589" s="105" t="str">
        <f t="shared" si="102"/>
        <v/>
      </c>
      <c r="N589" s="93">
        <f t="shared" si="105"/>
        <v>0</v>
      </c>
      <c r="O589" s="106">
        <f t="shared" si="106"/>
        <v>0</v>
      </c>
      <c r="P589" s="93" t="str">
        <f t="shared" si="107"/>
        <v>Dins Periode Legal</v>
      </c>
      <c r="Q589" s="93" t="str">
        <f t="shared" si="108"/>
        <v xml:space="preserve"> - Dins Periode Legal</v>
      </c>
      <c r="R589" s="93" t="str">
        <f t="shared" si="104"/>
        <v xml:space="preserve"> - Import Total</v>
      </c>
      <c r="S589" s="110">
        <f t="shared" si="109"/>
        <v>0</v>
      </c>
      <c r="T589" s="107">
        <f t="shared" si="110"/>
        <v>0</v>
      </c>
      <c r="V589" s="91"/>
      <c r="W589" s="91"/>
      <c r="X589" s="91"/>
      <c r="Y589" s="91"/>
      <c r="Z589" s="91"/>
      <c r="AA589" s="91"/>
    </row>
    <row r="590" spans="3:27" x14ac:dyDescent="0.25">
      <c r="C590" s="95"/>
      <c r="D590" s="54"/>
      <c r="E590" s="8"/>
      <c r="F590" s="8"/>
      <c r="G590" s="8"/>
      <c r="H590" s="8"/>
      <c r="I590" s="8"/>
      <c r="J590" s="8"/>
      <c r="K590" s="8"/>
      <c r="L590" s="104" t="str">
        <f t="shared" si="103"/>
        <v/>
      </c>
      <c r="M590" s="105" t="str">
        <f t="shared" si="102"/>
        <v/>
      </c>
      <c r="N590" s="93">
        <f t="shared" si="105"/>
        <v>0</v>
      </c>
      <c r="O590" s="106">
        <f t="shared" si="106"/>
        <v>0</v>
      </c>
      <c r="P590" s="93" t="str">
        <f t="shared" si="107"/>
        <v>Dins Periode Legal</v>
      </c>
      <c r="Q590" s="93" t="str">
        <f t="shared" si="108"/>
        <v xml:space="preserve"> - Dins Periode Legal</v>
      </c>
      <c r="R590" s="93" t="str">
        <f t="shared" si="104"/>
        <v xml:space="preserve"> - Import Total</v>
      </c>
      <c r="S590" s="110">
        <f t="shared" si="109"/>
        <v>0</v>
      </c>
      <c r="T590" s="107">
        <f t="shared" si="110"/>
        <v>0</v>
      </c>
      <c r="V590" s="91"/>
      <c r="W590" s="91"/>
      <c r="X590" s="91"/>
      <c r="Y590" s="91"/>
      <c r="Z590" s="91"/>
      <c r="AA590" s="91"/>
    </row>
    <row r="591" spans="3:27" x14ac:dyDescent="0.25">
      <c r="C591" s="95"/>
      <c r="D591" s="54"/>
      <c r="E591" s="8"/>
      <c r="F591" s="8"/>
      <c r="G591" s="8"/>
      <c r="H591" s="8"/>
      <c r="I591" s="8"/>
      <c r="J591" s="8"/>
      <c r="K591" s="8"/>
      <c r="L591" s="104" t="str">
        <f t="shared" si="103"/>
        <v/>
      </c>
      <c r="M591" s="105" t="str">
        <f t="shared" si="102"/>
        <v/>
      </c>
      <c r="N591" s="93">
        <f t="shared" si="105"/>
        <v>0</v>
      </c>
      <c r="O591" s="106">
        <f t="shared" si="106"/>
        <v>0</v>
      </c>
      <c r="P591" s="93" t="str">
        <f t="shared" si="107"/>
        <v>Dins Periode Legal</v>
      </c>
      <c r="Q591" s="93" t="str">
        <f t="shared" si="108"/>
        <v xml:space="preserve"> - Dins Periode Legal</v>
      </c>
      <c r="R591" s="93" t="str">
        <f t="shared" si="104"/>
        <v xml:space="preserve"> - Import Total</v>
      </c>
      <c r="S591" s="110">
        <f t="shared" si="109"/>
        <v>0</v>
      </c>
      <c r="T591" s="107">
        <f t="shared" si="110"/>
        <v>0</v>
      </c>
      <c r="V591" s="91"/>
      <c r="W591" s="91"/>
      <c r="X591" s="91"/>
      <c r="Y591" s="91"/>
      <c r="Z591" s="91"/>
      <c r="AA591" s="91"/>
    </row>
    <row r="592" spans="3:27" x14ac:dyDescent="0.25">
      <c r="C592" s="95"/>
      <c r="D592" s="54"/>
      <c r="E592" s="8"/>
      <c r="F592" s="8"/>
      <c r="G592" s="8"/>
      <c r="H592" s="8"/>
      <c r="I592" s="8"/>
      <c r="J592" s="8"/>
      <c r="K592" s="8"/>
      <c r="L592" s="104" t="str">
        <f t="shared" si="103"/>
        <v/>
      </c>
      <c r="M592" s="105" t="str">
        <f t="shared" si="102"/>
        <v/>
      </c>
      <c r="N592" s="93">
        <f t="shared" si="105"/>
        <v>0</v>
      </c>
      <c r="O592" s="106">
        <f t="shared" si="106"/>
        <v>0</v>
      </c>
      <c r="P592" s="93" t="str">
        <f t="shared" si="107"/>
        <v>Dins Periode Legal</v>
      </c>
      <c r="Q592" s="93" t="str">
        <f t="shared" si="108"/>
        <v xml:space="preserve"> - Dins Periode Legal</v>
      </c>
      <c r="R592" s="93" t="str">
        <f t="shared" si="104"/>
        <v xml:space="preserve"> - Import Total</v>
      </c>
      <c r="S592" s="110">
        <f t="shared" si="109"/>
        <v>0</v>
      </c>
      <c r="T592" s="107">
        <f t="shared" si="110"/>
        <v>0</v>
      </c>
      <c r="V592" s="91"/>
      <c r="W592" s="91"/>
      <c r="X592" s="91"/>
      <c r="Y592" s="91"/>
      <c r="Z592" s="91"/>
      <c r="AA592" s="91"/>
    </row>
    <row r="593" spans="3:27" x14ac:dyDescent="0.25">
      <c r="C593" s="95"/>
      <c r="D593" s="54"/>
      <c r="E593" s="8"/>
      <c r="F593" s="8"/>
      <c r="G593" s="8"/>
      <c r="H593" s="8"/>
      <c r="I593" s="8"/>
      <c r="J593" s="8"/>
      <c r="K593" s="8"/>
      <c r="L593" s="104" t="str">
        <f t="shared" si="103"/>
        <v/>
      </c>
      <c r="M593" s="105" t="str">
        <f t="shared" si="102"/>
        <v/>
      </c>
      <c r="N593" s="93">
        <f t="shared" si="105"/>
        <v>0</v>
      </c>
      <c r="O593" s="106">
        <f t="shared" si="106"/>
        <v>0</v>
      </c>
      <c r="P593" s="93" t="str">
        <f t="shared" si="107"/>
        <v>Dins Periode Legal</v>
      </c>
      <c r="Q593" s="93" t="str">
        <f t="shared" si="108"/>
        <v xml:space="preserve"> - Dins Periode Legal</v>
      </c>
      <c r="R593" s="93" t="str">
        <f t="shared" si="104"/>
        <v xml:space="preserve"> - Import Total</v>
      </c>
      <c r="S593" s="110">
        <f t="shared" si="109"/>
        <v>0</v>
      </c>
      <c r="T593" s="107">
        <f t="shared" si="110"/>
        <v>0</v>
      </c>
      <c r="V593" s="91"/>
      <c r="W593" s="91"/>
      <c r="X593" s="91"/>
      <c r="Y593" s="91"/>
      <c r="Z593" s="91"/>
      <c r="AA593" s="91"/>
    </row>
    <row r="594" spans="3:27" x14ac:dyDescent="0.25">
      <c r="C594" s="95"/>
      <c r="D594" s="54"/>
      <c r="E594" s="8"/>
      <c r="F594" s="8"/>
      <c r="G594" s="8"/>
      <c r="H594" s="8"/>
      <c r="I594" s="8"/>
      <c r="J594" s="8"/>
      <c r="K594" s="8"/>
      <c r="L594" s="104" t="str">
        <f t="shared" si="103"/>
        <v/>
      </c>
      <c r="M594" s="105" t="str">
        <f t="shared" si="102"/>
        <v/>
      </c>
      <c r="N594" s="93">
        <f t="shared" si="105"/>
        <v>0</v>
      </c>
      <c r="O594" s="106">
        <f t="shared" si="106"/>
        <v>0</v>
      </c>
      <c r="P594" s="93" t="str">
        <f t="shared" si="107"/>
        <v>Dins Periode Legal</v>
      </c>
      <c r="Q594" s="93" t="str">
        <f t="shared" si="108"/>
        <v xml:space="preserve"> - Dins Periode Legal</v>
      </c>
      <c r="R594" s="93" t="str">
        <f t="shared" si="104"/>
        <v xml:space="preserve"> - Import Total</v>
      </c>
      <c r="S594" s="110">
        <f t="shared" si="109"/>
        <v>0</v>
      </c>
      <c r="T594" s="107">
        <f t="shared" si="110"/>
        <v>0</v>
      </c>
      <c r="V594" s="91"/>
      <c r="W594" s="91"/>
      <c r="X594" s="91"/>
      <c r="Y594" s="91"/>
      <c r="Z594" s="91"/>
      <c r="AA594" s="91"/>
    </row>
    <row r="595" spans="3:27" x14ac:dyDescent="0.25">
      <c r="C595" s="95"/>
      <c r="D595" s="54"/>
      <c r="E595" s="8"/>
      <c r="F595" s="8"/>
      <c r="G595" s="8"/>
      <c r="H595" s="8"/>
      <c r="I595" s="8"/>
      <c r="J595" s="8"/>
      <c r="K595" s="8"/>
      <c r="L595" s="104" t="str">
        <f t="shared" si="103"/>
        <v/>
      </c>
      <c r="M595" s="105" t="str">
        <f t="shared" si="102"/>
        <v/>
      </c>
      <c r="N595" s="93">
        <f t="shared" si="105"/>
        <v>0</v>
      </c>
      <c r="O595" s="106">
        <f t="shared" si="106"/>
        <v>0</v>
      </c>
      <c r="P595" s="93" t="str">
        <f t="shared" si="107"/>
        <v>Dins Periode Legal</v>
      </c>
      <c r="Q595" s="93" t="str">
        <f t="shared" si="108"/>
        <v xml:space="preserve"> - Dins Periode Legal</v>
      </c>
      <c r="R595" s="93" t="str">
        <f t="shared" si="104"/>
        <v xml:space="preserve"> - Import Total</v>
      </c>
      <c r="S595" s="110">
        <f t="shared" si="109"/>
        <v>0</v>
      </c>
      <c r="T595" s="107">
        <f t="shared" si="110"/>
        <v>0</v>
      </c>
      <c r="V595" s="91"/>
      <c r="W595" s="91"/>
      <c r="X595" s="91"/>
      <c r="Y595" s="91"/>
      <c r="Z595" s="91"/>
      <c r="AA595" s="91"/>
    </row>
    <row r="596" spans="3:27" x14ac:dyDescent="0.25">
      <c r="C596" s="95"/>
      <c r="D596" s="54"/>
      <c r="E596" s="8"/>
      <c r="F596" s="8"/>
      <c r="G596" s="8"/>
      <c r="H596" s="8"/>
      <c r="I596" s="8"/>
      <c r="J596" s="8"/>
      <c r="K596" s="8"/>
      <c r="L596" s="104" t="str">
        <f t="shared" si="103"/>
        <v/>
      </c>
      <c r="M596" s="105" t="str">
        <f t="shared" si="102"/>
        <v/>
      </c>
      <c r="N596" s="93">
        <f t="shared" si="105"/>
        <v>0</v>
      </c>
      <c r="O596" s="106">
        <f t="shared" si="106"/>
        <v>0</v>
      </c>
      <c r="P596" s="93" t="str">
        <f t="shared" si="107"/>
        <v>Dins Periode Legal</v>
      </c>
      <c r="Q596" s="93" t="str">
        <f t="shared" si="108"/>
        <v xml:space="preserve"> - Dins Periode Legal</v>
      </c>
      <c r="R596" s="93" t="str">
        <f t="shared" si="104"/>
        <v xml:space="preserve"> - Import Total</v>
      </c>
      <c r="S596" s="110">
        <f t="shared" si="109"/>
        <v>0</v>
      </c>
      <c r="T596" s="107">
        <f t="shared" si="110"/>
        <v>0</v>
      </c>
      <c r="V596" s="91"/>
      <c r="W596" s="91"/>
      <c r="X596" s="91"/>
      <c r="Y596" s="91"/>
      <c r="Z596" s="91"/>
      <c r="AA596" s="91"/>
    </row>
    <row r="597" spans="3:27" x14ac:dyDescent="0.25">
      <c r="C597" s="95"/>
      <c r="D597" s="54"/>
      <c r="E597" s="8"/>
      <c r="F597" s="8"/>
      <c r="G597" s="8"/>
      <c r="H597" s="8"/>
      <c r="I597" s="8"/>
      <c r="J597" s="8"/>
      <c r="K597" s="8"/>
      <c r="L597" s="104" t="str">
        <f t="shared" si="103"/>
        <v/>
      </c>
      <c r="M597" s="105" t="str">
        <f t="shared" si="102"/>
        <v/>
      </c>
      <c r="N597" s="93">
        <f t="shared" si="105"/>
        <v>0</v>
      </c>
      <c r="O597" s="106">
        <f t="shared" si="106"/>
        <v>0</v>
      </c>
      <c r="P597" s="93" t="str">
        <f t="shared" si="107"/>
        <v>Dins Periode Legal</v>
      </c>
      <c r="Q597" s="93" t="str">
        <f t="shared" si="108"/>
        <v xml:space="preserve"> - Dins Periode Legal</v>
      </c>
      <c r="R597" s="93" t="str">
        <f t="shared" si="104"/>
        <v xml:space="preserve"> - Import Total</v>
      </c>
      <c r="S597" s="110">
        <f t="shared" si="109"/>
        <v>0</v>
      </c>
      <c r="T597" s="107">
        <f t="shared" si="110"/>
        <v>0</v>
      </c>
      <c r="V597" s="91"/>
      <c r="W597" s="91"/>
      <c r="X597" s="91"/>
      <c r="Y597" s="91"/>
      <c r="Z597" s="91"/>
      <c r="AA597" s="91"/>
    </row>
    <row r="598" spans="3:27" x14ac:dyDescent="0.25">
      <c r="C598" s="95"/>
      <c r="D598" s="54"/>
      <c r="E598" s="8"/>
      <c r="F598" s="8"/>
      <c r="G598" s="8"/>
      <c r="H598" s="8"/>
      <c r="I598" s="8"/>
      <c r="J598" s="8"/>
      <c r="K598" s="8"/>
      <c r="L598" s="104" t="str">
        <f t="shared" si="103"/>
        <v/>
      </c>
      <c r="M598" s="105" t="str">
        <f t="shared" si="102"/>
        <v/>
      </c>
      <c r="N598" s="93">
        <f t="shared" si="105"/>
        <v>0</v>
      </c>
      <c r="O598" s="106">
        <f t="shared" si="106"/>
        <v>0</v>
      </c>
      <c r="P598" s="93" t="str">
        <f t="shared" si="107"/>
        <v>Dins Periode Legal</v>
      </c>
      <c r="Q598" s="93" t="str">
        <f t="shared" si="108"/>
        <v xml:space="preserve"> - Dins Periode Legal</v>
      </c>
      <c r="R598" s="93" t="str">
        <f t="shared" si="104"/>
        <v xml:space="preserve"> - Import Total</v>
      </c>
      <c r="S598" s="110">
        <f t="shared" si="109"/>
        <v>0</v>
      </c>
      <c r="T598" s="107">
        <f t="shared" si="110"/>
        <v>0</v>
      </c>
      <c r="V598" s="91"/>
      <c r="W598" s="91"/>
      <c r="X598" s="91"/>
      <c r="Y598" s="91"/>
      <c r="Z598" s="91"/>
      <c r="AA598" s="91"/>
    </row>
    <row r="599" spans="3:27" x14ac:dyDescent="0.25">
      <c r="C599" s="95"/>
      <c r="D599" s="54"/>
      <c r="E599" s="8"/>
      <c r="F599" s="8"/>
      <c r="G599" s="8"/>
      <c r="H599" s="8"/>
      <c r="I599" s="8"/>
      <c r="J599" s="8"/>
      <c r="K599" s="8"/>
      <c r="L599" s="104" t="str">
        <f t="shared" si="103"/>
        <v/>
      </c>
      <c r="M599" s="105" t="str">
        <f t="shared" si="102"/>
        <v/>
      </c>
      <c r="N599" s="93">
        <f t="shared" si="105"/>
        <v>0</v>
      </c>
      <c r="O599" s="106">
        <f t="shared" si="106"/>
        <v>0</v>
      </c>
      <c r="P599" s="93" t="str">
        <f t="shared" si="107"/>
        <v>Dins Periode Legal</v>
      </c>
      <c r="Q599" s="93" t="str">
        <f t="shared" si="108"/>
        <v xml:space="preserve"> - Dins Periode Legal</v>
      </c>
      <c r="R599" s="93" t="str">
        <f t="shared" si="104"/>
        <v xml:space="preserve"> - Import Total</v>
      </c>
      <c r="S599" s="110">
        <f t="shared" si="109"/>
        <v>0</v>
      </c>
      <c r="T599" s="107">
        <f t="shared" si="110"/>
        <v>0</v>
      </c>
      <c r="V599" s="91"/>
      <c r="W599" s="91"/>
      <c r="X599" s="91"/>
      <c r="Y599" s="91"/>
      <c r="Z599" s="91"/>
      <c r="AA599" s="91"/>
    </row>
    <row r="600" spans="3:27" x14ac:dyDescent="0.25">
      <c r="C600" s="95"/>
      <c r="D600" s="54"/>
      <c r="E600" s="8"/>
      <c r="F600" s="8"/>
      <c r="G600" s="8"/>
      <c r="H600" s="8"/>
      <c r="I600" s="8"/>
      <c r="J600" s="8"/>
      <c r="K600" s="8"/>
      <c r="L600" s="104" t="str">
        <f t="shared" si="103"/>
        <v/>
      </c>
      <c r="M600" s="105" t="str">
        <f t="shared" si="102"/>
        <v/>
      </c>
      <c r="N600" s="93">
        <f t="shared" si="105"/>
        <v>0</v>
      </c>
      <c r="O600" s="106">
        <f t="shared" si="106"/>
        <v>0</v>
      </c>
      <c r="P600" s="93" t="str">
        <f t="shared" si="107"/>
        <v>Dins Periode Legal</v>
      </c>
      <c r="Q600" s="93" t="str">
        <f t="shared" si="108"/>
        <v xml:space="preserve"> - Dins Periode Legal</v>
      </c>
      <c r="R600" s="93" t="str">
        <f t="shared" si="104"/>
        <v xml:space="preserve"> - Import Total</v>
      </c>
      <c r="S600" s="110">
        <f t="shared" si="109"/>
        <v>0</v>
      </c>
      <c r="T600" s="107">
        <f t="shared" si="110"/>
        <v>0</v>
      </c>
      <c r="V600" s="91"/>
      <c r="W600" s="91"/>
      <c r="X600" s="91"/>
      <c r="Y600" s="91"/>
      <c r="Z600" s="91"/>
      <c r="AA600" s="91"/>
    </row>
    <row r="601" spans="3:27" x14ac:dyDescent="0.25">
      <c r="C601" s="95"/>
      <c r="D601" s="54"/>
      <c r="E601" s="8"/>
      <c r="F601" s="8"/>
      <c r="G601" s="8"/>
      <c r="H601" s="8"/>
      <c r="I601" s="8"/>
      <c r="J601" s="8"/>
      <c r="K601" s="8"/>
      <c r="L601" s="104" t="str">
        <f t="shared" si="103"/>
        <v/>
      </c>
      <c r="M601" s="105" t="str">
        <f t="shared" si="102"/>
        <v/>
      </c>
      <c r="N601" s="93">
        <f t="shared" si="105"/>
        <v>0</v>
      </c>
      <c r="O601" s="106">
        <f t="shared" si="106"/>
        <v>0</v>
      </c>
      <c r="P601" s="93" t="str">
        <f t="shared" si="107"/>
        <v>Dins Periode Legal</v>
      </c>
      <c r="Q601" s="93" t="str">
        <f t="shared" si="108"/>
        <v xml:space="preserve"> - Dins Periode Legal</v>
      </c>
      <c r="R601" s="93" t="str">
        <f t="shared" si="104"/>
        <v xml:space="preserve"> - Import Total</v>
      </c>
      <c r="S601" s="110">
        <f t="shared" si="109"/>
        <v>0</v>
      </c>
      <c r="T601" s="107">
        <f t="shared" si="110"/>
        <v>0</v>
      </c>
      <c r="V601" s="91"/>
      <c r="W601" s="91"/>
      <c r="X601" s="91"/>
      <c r="Y601" s="91"/>
      <c r="Z601" s="91"/>
      <c r="AA601" s="91"/>
    </row>
    <row r="602" spans="3:27" x14ac:dyDescent="0.25">
      <c r="C602" s="95"/>
      <c r="D602" s="54"/>
      <c r="E602" s="8"/>
      <c r="F602" s="8"/>
      <c r="G602" s="8"/>
      <c r="H602" s="8"/>
      <c r="I602" s="8"/>
      <c r="J602" s="8"/>
      <c r="K602" s="8"/>
      <c r="L602" s="104" t="str">
        <f t="shared" si="103"/>
        <v/>
      </c>
      <c r="M602" s="105" t="str">
        <f t="shared" ref="M602:M663" si="111">IF(L602="","",VLOOKUP(L602,$AJ$8:$AK$19,2,FALSE))</f>
        <v/>
      </c>
      <c r="N602" s="93">
        <f t="shared" si="105"/>
        <v>0</v>
      </c>
      <c r="O602" s="106">
        <f t="shared" si="106"/>
        <v>0</v>
      </c>
      <c r="P602" s="93" t="str">
        <f t="shared" si="107"/>
        <v>Dins Periode Legal</v>
      </c>
      <c r="Q602" s="93" t="str">
        <f t="shared" si="108"/>
        <v xml:space="preserve"> - Dins Periode Legal</v>
      </c>
      <c r="R602" s="93" t="str">
        <f t="shared" si="104"/>
        <v xml:space="preserve"> - Import Total</v>
      </c>
      <c r="S602" s="110">
        <f t="shared" si="109"/>
        <v>0</v>
      </c>
      <c r="T602" s="107">
        <f t="shared" si="110"/>
        <v>0</v>
      </c>
      <c r="V602" s="91"/>
      <c r="W602" s="91"/>
      <c r="X602" s="91"/>
      <c r="Y602" s="91"/>
      <c r="Z602" s="91"/>
      <c r="AA602" s="91"/>
    </row>
    <row r="603" spans="3:27" x14ac:dyDescent="0.25">
      <c r="C603" s="95"/>
      <c r="D603" s="54"/>
      <c r="E603" s="8"/>
      <c r="F603" s="8"/>
      <c r="G603" s="8"/>
      <c r="H603" s="8"/>
      <c r="I603" s="8"/>
      <c r="J603" s="8"/>
      <c r="K603" s="8"/>
      <c r="L603" s="104" t="str">
        <f t="shared" si="103"/>
        <v/>
      </c>
      <c r="M603" s="105" t="str">
        <f t="shared" si="111"/>
        <v/>
      </c>
      <c r="N603" s="93">
        <f t="shared" si="105"/>
        <v>0</v>
      </c>
      <c r="O603" s="106">
        <f t="shared" si="106"/>
        <v>0</v>
      </c>
      <c r="P603" s="93" t="str">
        <f t="shared" si="107"/>
        <v>Dins Periode Legal</v>
      </c>
      <c r="Q603" s="93" t="str">
        <f t="shared" si="108"/>
        <v xml:space="preserve"> - Dins Periode Legal</v>
      </c>
      <c r="R603" s="93" t="str">
        <f t="shared" si="104"/>
        <v xml:space="preserve"> - Import Total</v>
      </c>
      <c r="S603" s="110">
        <f t="shared" si="109"/>
        <v>0</v>
      </c>
      <c r="T603" s="107">
        <f t="shared" si="110"/>
        <v>0</v>
      </c>
      <c r="V603" s="91"/>
      <c r="W603" s="91"/>
      <c r="X603" s="91"/>
      <c r="Y603" s="91"/>
      <c r="Z603" s="91"/>
      <c r="AA603" s="91"/>
    </row>
    <row r="604" spans="3:27" x14ac:dyDescent="0.25">
      <c r="C604" s="95"/>
      <c r="D604" s="54"/>
      <c r="E604" s="8"/>
      <c r="F604" s="8"/>
      <c r="G604" s="8"/>
      <c r="H604" s="8"/>
      <c r="I604" s="8"/>
      <c r="J604" s="8"/>
      <c r="K604" s="8"/>
      <c r="L604" s="104" t="str">
        <f t="shared" si="103"/>
        <v/>
      </c>
      <c r="M604" s="105" t="str">
        <f t="shared" si="111"/>
        <v/>
      </c>
      <c r="N604" s="93">
        <f t="shared" si="105"/>
        <v>0</v>
      </c>
      <c r="O604" s="106">
        <f t="shared" si="106"/>
        <v>0</v>
      </c>
      <c r="P604" s="93" t="str">
        <f t="shared" si="107"/>
        <v>Dins Periode Legal</v>
      </c>
      <c r="Q604" s="93" t="str">
        <f t="shared" si="108"/>
        <v xml:space="preserve"> - Dins Periode Legal</v>
      </c>
      <c r="R604" s="93" t="str">
        <f t="shared" si="104"/>
        <v xml:space="preserve"> - Import Total</v>
      </c>
      <c r="S604" s="110">
        <f t="shared" si="109"/>
        <v>0</v>
      </c>
      <c r="T604" s="107">
        <f t="shared" si="110"/>
        <v>0</v>
      </c>
      <c r="V604" s="91"/>
      <c r="W604" s="91"/>
      <c r="X604" s="91"/>
      <c r="Y604" s="91"/>
      <c r="Z604" s="91"/>
      <c r="AA604" s="91"/>
    </row>
    <row r="605" spans="3:27" x14ac:dyDescent="0.25">
      <c r="C605" s="95"/>
      <c r="D605" s="54"/>
      <c r="E605" s="8"/>
      <c r="F605" s="8"/>
      <c r="G605" s="8"/>
      <c r="H605" s="8"/>
      <c r="I605" s="8"/>
      <c r="J605" s="8"/>
      <c r="K605" s="8"/>
      <c r="L605" s="104" t="str">
        <f t="shared" si="103"/>
        <v/>
      </c>
      <c r="M605" s="105" t="str">
        <f t="shared" si="111"/>
        <v/>
      </c>
      <c r="N605" s="93">
        <f t="shared" si="105"/>
        <v>0</v>
      </c>
      <c r="O605" s="106">
        <f t="shared" si="106"/>
        <v>0</v>
      </c>
      <c r="P605" s="93" t="str">
        <f t="shared" si="107"/>
        <v>Dins Periode Legal</v>
      </c>
      <c r="Q605" s="93" t="str">
        <f t="shared" si="108"/>
        <v xml:space="preserve"> - Dins Periode Legal</v>
      </c>
      <c r="R605" s="93" t="str">
        <f t="shared" si="104"/>
        <v xml:space="preserve"> - Import Total</v>
      </c>
      <c r="S605" s="110">
        <f t="shared" si="109"/>
        <v>0</v>
      </c>
      <c r="T605" s="107">
        <f t="shared" si="110"/>
        <v>0</v>
      </c>
      <c r="V605" s="91"/>
      <c r="W605" s="91"/>
      <c r="X605" s="91"/>
      <c r="Y605" s="91"/>
      <c r="Z605" s="91"/>
      <c r="AA605" s="91"/>
    </row>
    <row r="606" spans="3:27" x14ac:dyDescent="0.25">
      <c r="C606" s="95"/>
      <c r="D606" s="54"/>
      <c r="E606" s="8"/>
      <c r="F606" s="8"/>
      <c r="G606" s="8"/>
      <c r="H606" s="8"/>
      <c r="I606" s="8"/>
      <c r="J606" s="8"/>
      <c r="K606" s="8"/>
      <c r="L606" s="104" t="str">
        <f t="shared" si="103"/>
        <v/>
      </c>
      <c r="M606" s="105" t="str">
        <f t="shared" si="111"/>
        <v/>
      </c>
      <c r="N606" s="93">
        <f t="shared" si="105"/>
        <v>0</v>
      </c>
      <c r="O606" s="106">
        <f t="shared" si="106"/>
        <v>0</v>
      </c>
      <c r="P606" s="93" t="str">
        <f t="shared" si="107"/>
        <v>Dins Periode Legal</v>
      </c>
      <c r="Q606" s="93" t="str">
        <f t="shared" si="108"/>
        <v xml:space="preserve"> - Dins Periode Legal</v>
      </c>
      <c r="R606" s="93" t="str">
        <f t="shared" si="104"/>
        <v xml:space="preserve"> - Import Total</v>
      </c>
      <c r="S606" s="110">
        <f t="shared" si="109"/>
        <v>0</v>
      </c>
      <c r="T606" s="107">
        <f t="shared" si="110"/>
        <v>0</v>
      </c>
      <c r="V606" s="91"/>
      <c r="W606" s="91"/>
      <c r="X606" s="91"/>
      <c r="Y606" s="91"/>
      <c r="Z606" s="91"/>
      <c r="AA606" s="91"/>
    </row>
    <row r="607" spans="3:27" x14ac:dyDescent="0.25">
      <c r="C607" s="95"/>
      <c r="D607" s="54"/>
      <c r="E607" s="8"/>
      <c r="F607" s="8"/>
      <c r="G607" s="8"/>
      <c r="H607" s="8"/>
      <c r="I607" s="8"/>
      <c r="J607" s="8"/>
      <c r="K607" s="8"/>
      <c r="L607" s="104" t="str">
        <f t="shared" si="103"/>
        <v/>
      </c>
      <c r="M607" s="105" t="str">
        <f t="shared" si="111"/>
        <v/>
      </c>
      <c r="N607" s="93">
        <f t="shared" si="105"/>
        <v>0</v>
      </c>
      <c r="O607" s="106">
        <f t="shared" si="106"/>
        <v>0</v>
      </c>
      <c r="P607" s="93" t="str">
        <f t="shared" si="107"/>
        <v>Dins Periode Legal</v>
      </c>
      <c r="Q607" s="93" t="str">
        <f t="shared" si="108"/>
        <v xml:space="preserve"> - Dins Periode Legal</v>
      </c>
      <c r="R607" s="93" t="str">
        <f t="shared" si="104"/>
        <v xml:space="preserve"> - Import Total</v>
      </c>
      <c r="S607" s="110">
        <f t="shared" si="109"/>
        <v>0</v>
      </c>
      <c r="T607" s="107">
        <f t="shared" si="110"/>
        <v>0</v>
      </c>
      <c r="V607" s="91"/>
      <c r="W607" s="91"/>
      <c r="X607" s="91"/>
      <c r="Y607" s="91"/>
      <c r="Z607" s="91"/>
      <c r="AA607" s="91"/>
    </row>
    <row r="608" spans="3:27" x14ac:dyDescent="0.25">
      <c r="C608" s="95"/>
      <c r="D608" s="54"/>
      <c r="E608" s="8"/>
      <c r="F608" s="8"/>
      <c r="G608" s="8"/>
      <c r="H608" s="8"/>
      <c r="I608" s="8"/>
      <c r="J608" s="8"/>
      <c r="K608" s="8"/>
      <c r="L608" s="104" t="str">
        <f t="shared" si="103"/>
        <v/>
      </c>
      <c r="M608" s="105" t="str">
        <f t="shared" si="111"/>
        <v/>
      </c>
      <c r="N608" s="93">
        <f t="shared" si="105"/>
        <v>0</v>
      </c>
      <c r="O608" s="106">
        <f t="shared" si="106"/>
        <v>0</v>
      </c>
      <c r="P608" s="93" t="str">
        <f t="shared" si="107"/>
        <v>Dins Periode Legal</v>
      </c>
      <c r="Q608" s="93" t="str">
        <f t="shared" si="108"/>
        <v xml:space="preserve"> - Dins Periode Legal</v>
      </c>
      <c r="R608" s="93" t="str">
        <f t="shared" si="104"/>
        <v xml:space="preserve"> - Import Total</v>
      </c>
      <c r="S608" s="110">
        <f t="shared" si="109"/>
        <v>0</v>
      </c>
      <c r="T608" s="107">
        <f t="shared" si="110"/>
        <v>0</v>
      </c>
      <c r="V608" s="91"/>
      <c r="W608" s="91"/>
      <c r="X608" s="91"/>
      <c r="Y608" s="91"/>
      <c r="Z608" s="91"/>
      <c r="AA608" s="91"/>
    </row>
    <row r="609" spans="3:27" x14ac:dyDescent="0.25">
      <c r="C609" s="95"/>
      <c r="D609" s="54"/>
      <c r="E609" s="8"/>
      <c r="F609" s="8"/>
      <c r="G609" s="8"/>
      <c r="H609" s="8"/>
      <c r="I609" s="8"/>
      <c r="J609" s="8"/>
      <c r="K609" s="8"/>
      <c r="L609" s="104" t="str">
        <f t="shared" si="103"/>
        <v/>
      </c>
      <c r="M609" s="105" t="str">
        <f t="shared" si="111"/>
        <v/>
      </c>
      <c r="N609" s="93">
        <f t="shared" si="105"/>
        <v>0</v>
      </c>
      <c r="O609" s="106">
        <f t="shared" si="106"/>
        <v>0</v>
      </c>
      <c r="P609" s="93" t="str">
        <f t="shared" si="107"/>
        <v>Dins Periode Legal</v>
      </c>
      <c r="Q609" s="93" t="str">
        <f t="shared" si="108"/>
        <v xml:space="preserve"> - Dins Periode Legal</v>
      </c>
      <c r="R609" s="93" t="str">
        <f t="shared" si="104"/>
        <v xml:space="preserve"> - Import Total</v>
      </c>
      <c r="S609" s="110">
        <f t="shared" si="109"/>
        <v>0</v>
      </c>
      <c r="T609" s="107">
        <f t="shared" si="110"/>
        <v>0</v>
      </c>
      <c r="V609" s="91"/>
      <c r="W609" s="91"/>
      <c r="X609" s="91"/>
      <c r="Y609" s="91"/>
      <c r="Z609" s="91"/>
      <c r="AA609" s="91"/>
    </row>
    <row r="610" spans="3:27" x14ac:dyDescent="0.25">
      <c r="C610" s="95"/>
      <c r="D610" s="54"/>
      <c r="E610" s="8"/>
      <c r="F610" s="8"/>
      <c r="G610" s="8"/>
      <c r="H610" s="8"/>
      <c r="I610" s="8"/>
      <c r="J610" s="8"/>
      <c r="K610" s="8"/>
      <c r="L610" s="104" t="str">
        <f t="shared" si="103"/>
        <v/>
      </c>
      <c r="M610" s="105" t="str">
        <f t="shared" si="111"/>
        <v/>
      </c>
      <c r="N610" s="93">
        <f t="shared" si="105"/>
        <v>0</v>
      </c>
      <c r="O610" s="106">
        <f t="shared" si="106"/>
        <v>0</v>
      </c>
      <c r="P610" s="93" t="str">
        <f t="shared" si="107"/>
        <v>Dins Periode Legal</v>
      </c>
      <c r="Q610" s="93" t="str">
        <f t="shared" si="108"/>
        <v xml:space="preserve"> - Dins Periode Legal</v>
      </c>
      <c r="R610" s="93" t="str">
        <f t="shared" si="104"/>
        <v xml:space="preserve"> - Import Total</v>
      </c>
      <c r="S610" s="110">
        <f t="shared" si="109"/>
        <v>0</v>
      </c>
      <c r="T610" s="107">
        <f t="shared" si="110"/>
        <v>0</v>
      </c>
      <c r="V610" s="91"/>
      <c r="W610" s="91"/>
      <c r="X610" s="91"/>
      <c r="Y610" s="91"/>
      <c r="Z610" s="91"/>
      <c r="AA610" s="91"/>
    </row>
    <row r="611" spans="3:27" x14ac:dyDescent="0.25">
      <c r="C611" s="95"/>
      <c r="D611" s="54"/>
      <c r="E611" s="8"/>
      <c r="F611" s="8"/>
      <c r="G611" s="8"/>
      <c r="H611" s="8"/>
      <c r="I611" s="8"/>
      <c r="J611" s="8"/>
      <c r="K611" s="8"/>
      <c r="L611" s="104" t="str">
        <f t="shared" si="103"/>
        <v/>
      </c>
      <c r="M611" s="105" t="str">
        <f t="shared" si="111"/>
        <v/>
      </c>
      <c r="N611" s="93">
        <f t="shared" si="105"/>
        <v>0</v>
      </c>
      <c r="O611" s="106">
        <f t="shared" si="106"/>
        <v>0</v>
      </c>
      <c r="P611" s="93" t="str">
        <f t="shared" si="107"/>
        <v>Dins Periode Legal</v>
      </c>
      <c r="Q611" s="93" t="str">
        <f t="shared" si="108"/>
        <v xml:space="preserve"> - Dins Periode Legal</v>
      </c>
      <c r="R611" s="93" t="str">
        <f t="shared" si="104"/>
        <v xml:space="preserve"> - Import Total</v>
      </c>
      <c r="S611" s="110">
        <f t="shared" si="109"/>
        <v>0</v>
      </c>
      <c r="T611" s="107">
        <f t="shared" si="110"/>
        <v>0</v>
      </c>
      <c r="V611" s="91"/>
      <c r="W611" s="91"/>
      <c r="X611" s="91"/>
      <c r="Y611" s="91"/>
      <c r="Z611" s="91"/>
      <c r="AA611" s="91"/>
    </row>
    <row r="612" spans="3:27" x14ac:dyDescent="0.25">
      <c r="C612" s="95"/>
      <c r="D612" s="54"/>
      <c r="E612" s="8"/>
      <c r="F612" s="8"/>
      <c r="G612" s="8"/>
      <c r="H612" s="8"/>
      <c r="I612" s="8"/>
      <c r="J612" s="8"/>
      <c r="K612" s="8"/>
      <c r="L612" s="104" t="str">
        <f t="shared" si="103"/>
        <v/>
      </c>
      <c r="M612" s="105" t="str">
        <f t="shared" si="111"/>
        <v/>
      </c>
      <c r="N612" s="93">
        <f t="shared" si="105"/>
        <v>0</v>
      </c>
      <c r="O612" s="106">
        <f t="shared" si="106"/>
        <v>0</v>
      </c>
      <c r="P612" s="93" t="str">
        <f t="shared" si="107"/>
        <v>Dins Periode Legal</v>
      </c>
      <c r="Q612" s="93" t="str">
        <f t="shared" si="108"/>
        <v xml:space="preserve"> - Dins Periode Legal</v>
      </c>
      <c r="R612" s="93" t="str">
        <f t="shared" si="104"/>
        <v xml:space="preserve"> - Import Total</v>
      </c>
      <c r="S612" s="110">
        <f t="shared" si="109"/>
        <v>0</v>
      </c>
      <c r="T612" s="107">
        <f t="shared" si="110"/>
        <v>0</v>
      </c>
      <c r="V612" s="91"/>
      <c r="W612" s="91"/>
      <c r="X612" s="91"/>
      <c r="Y612" s="91"/>
      <c r="Z612" s="91"/>
      <c r="AA612" s="91"/>
    </row>
    <row r="613" spans="3:27" x14ac:dyDescent="0.25">
      <c r="C613" s="95"/>
      <c r="D613" s="54"/>
      <c r="E613" s="8"/>
      <c r="F613" s="8"/>
      <c r="G613" s="8"/>
      <c r="H613" s="8"/>
      <c r="I613" s="8"/>
      <c r="J613" s="8"/>
      <c r="K613" s="8"/>
      <c r="L613" s="104" t="str">
        <f t="shared" si="103"/>
        <v/>
      </c>
      <c r="M613" s="105" t="str">
        <f t="shared" si="111"/>
        <v/>
      </c>
      <c r="N613" s="93">
        <f t="shared" si="105"/>
        <v>0</v>
      </c>
      <c r="O613" s="106">
        <f t="shared" si="106"/>
        <v>0</v>
      </c>
      <c r="P613" s="93" t="str">
        <f t="shared" si="107"/>
        <v>Dins Periode Legal</v>
      </c>
      <c r="Q613" s="93" t="str">
        <f t="shared" si="108"/>
        <v xml:space="preserve"> - Dins Periode Legal</v>
      </c>
      <c r="R613" s="93" t="str">
        <f t="shared" si="104"/>
        <v xml:space="preserve"> - Import Total</v>
      </c>
      <c r="S613" s="110">
        <f t="shared" si="109"/>
        <v>0</v>
      </c>
      <c r="T613" s="107">
        <f t="shared" si="110"/>
        <v>0</v>
      </c>
      <c r="V613" s="91"/>
      <c r="W613" s="91"/>
      <c r="X613" s="91"/>
      <c r="Y613" s="91"/>
      <c r="Z613" s="91"/>
      <c r="AA613" s="91"/>
    </row>
    <row r="614" spans="3:27" x14ac:dyDescent="0.25">
      <c r="C614" s="95"/>
      <c r="D614" s="54"/>
      <c r="E614" s="8"/>
      <c r="F614" s="8"/>
      <c r="G614" s="8"/>
      <c r="H614" s="8"/>
      <c r="I614" s="8"/>
      <c r="J614" s="8"/>
      <c r="K614" s="8"/>
      <c r="L614" s="104" t="str">
        <f t="shared" si="103"/>
        <v/>
      </c>
      <c r="M614" s="105" t="str">
        <f t="shared" si="111"/>
        <v/>
      </c>
      <c r="N614" s="93">
        <f t="shared" si="105"/>
        <v>0</v>
      </c>
      <c r="O614" s="106">
        <f t="shared" si="106"/>
        <v>0</v>
      </c>
      <c r="P614" s="93" t="str">
        <f t="shared" si="107"/>
        <v>Dins Periode Legal</v>
      </c>
      <c r="Q614" s="93" t="str">
        <f t="shared" si="108"/>
        <v xml:space="preserve"> - Dins Periode Legal</v>
      </c>
      <c r="R614" s="93" t="str">
        <f t="shared" si="104"/>
        <v xml:space="preserve"> - Import Total</v>
      </c>
      <c r="S614" s="110">
        <f t="shared" si="109"/>
        <v>0</v>
      </c>
      <c r="T614" s="107">
        <f t="shared" si="110"/>
        <v>0</v>
      </c>
      <c r="V614" s="91"/>
      <c r="W614" s="91"/>
      <c r="X614" s="91"/>
      <c r="Y614" s="91"/>
      <c r="Z614" s="91"/>
      <c r="AA614" s="91"/>
    </row>
    <row r="615" spans="3:27" x14ac:dyDescent="0.25">
      <c r="C615" s="95"/>
      <c r="D615" s="54"/>
      <c r="E615" s="8"/>
      <c r="F615" s="8"/>
      <c r="G615" s="8"/>
      <c r="H615" s="8"/>
      <c r="I615" s="8"/>
      <c r="J615" s="8"/>
      <c r="K615" s="8"/>
      <c r="L615" s="104" t="str">
        <f t="shared" si="103"/>
        <v/>
      </c>
      <c r="M615" s="105" t="str">
        <f t="shared" si="111"/>
        <v/>
      </c>
      <c r="N615" s="93">
        <f t="shared" si="105"/>
        <v>0</v>
      </c>
      <c r="O615" s="106">
        <f t="shared" si="106"/>
        <v>0</v>
      </c>
      <c r="P615" s="93" t="str">
        <f t="shared" si="107"/>
        <v>Dins Periode Legal</v>
      </c>
      <c r="Q615" s="93" t="str">
        <f t="shared" si="108"/>
        <v xml:space="preserve"> - Dins Periode Legal</v>
      </c>
      <c r="R615" s="93" t="str">
        <f t="shared" si="104"/>
        <v xml:space="preserve"> - Import Total</v>
      </c>
      <c r="S615" s="110">
        <f t="shared" si="109"/>
        <v>0</v>
      </c>
      <c r="T615" s="107">
        <f t="shared" si="110"/>
        <v>0</v>
      </c>
      <c r="V615" s="91"/>
      <c r="W615" s="91"/>
      <c r="X615" s="91"/>
      <c r="Y615" s="91"/>
      <c r="Z615" s="91"/>
      <c r="AA615" s="91"/>
    </row>
    <row r="616" spans="3:27" x14ac:dyDescent="0.25">
      <c r="C616" s="95"/>
      <c r="D616" s="54"/>
      <c r="E616" s="8"/>
      <c r="F616" s="8"/>
      <c r="G616" s="8"/>
      <c r="H616" s="8"/>
      <c r="I616" s="8"/>
      <c r="J616" s="8"/>
      <c r="K616" s="8"/>
      <c r="L616" s="104" t="str">
        <f t="shared" si="103"/>
        <v/>
      </c>
      <c r="M616" s="105" t="str">
        <f t="shared" si="111"/>
        <v/>
      </c>
      <c r="N616" s="93">
        <f t="shared" si="105"/>
        <v>0</v>
      </c>
      <c r="O616" s="106">
        <f t="shared" si="106"/>
        <v>0</v>
      </c>
      <c r="P616" s="93" t="str">
        <f t="shared" si="107"/>
        <v>Dins Periode Legal</v>
      </c>
      <c r="Q616" s="93" t="str">
        <f t="shared" si="108"/>
        <v xml:space="preserve"> - Dins Periode Legal</v>
      </c>
      <c r="R616" s="93" t="str">
        <f t="shared" si="104"/>
        <v xml:space="preserve"> - Import Total</v>
      </c>
      <c r="S616" s="110">
        <f t="shared" si="109"/>
        <v>0</v>
      </c>
      <c r="T616" s="107">
        <f t="shared" si="110"/>
        <v>0</v>
      </c>
      <c r="V616" s="91"/>
      <c r="W616" s="91"/>
      <c r="X616" s="91"/>
      <c r="Y616" s="91"/>
      <c r="Z616" s="91"/>
      <c r="AA616" s="91"/>
    </row>
    <row r="617" spans="3:27" x14ac:dyDescent="0.25">
      <c r="C617" s="95"/>
      <c r="D617" s="54"/>
      <c r="E617" s="8"/>
      <c r="F617" s="8"/>
      <c r="G617" s="8"/>
      <c r="H617" s="48"/>
      <c r="I617" s="49"/>
      <c r="J617" s="8"/>
      <c r="K617" s="9"/>
      <c r="L617" s="104" t="str">
        <f t="shared" si="103"/>
        <v/>
      </c>
      <c r="M617" s="105" t="str">
        <f t="shared" si="111"/>
        <v/>
      </c>
      <c r="N617" s="93">
        <f t="shared" ref="N617:N649" si="112">IF(D617="",0,D617-C617)</f>
        <v>0</v>
      </c>
      <c r="O617" s="106">
        <f t="shared" ref="O617:O649" si="113">K617*N617</f>
        <v>0</v>
      </c>
      <c r="P617" s="93" t="str">
        <f t="shared" ref="P617:P649" si="114">IF(N617&lt;=30,"Dins Periode Legal","Fora Periode Legal")</f>
        <v>Dins Periode Legal</v>
      </c>
      <c r="Q617" s="93" t="str">
        <f t="shared" ref="Q617:Q649" si="115">CONCATENATE($M617," - ",P617)</f>
        <v xml:space="preserve"> - Dins Periode Legal</v>
      </c>
      <c r="R617" s="93" t="str">
        <f t="shared" si="104"/>
        <v xml:space="preserve"> - Import Total</v>
      </c>
      <c r="S617" s="110">
        <f t="shared" ref="S617:S649" si="116">IF(M617="",0,K617/(VLOOKUP(R617,$X$9:$Y$27,2,FALSE))*N617)</f>
        <v>0</v>
      </c>
      <c r="T617" s="107">
        <f t="shared" ref="T617:T649" si="117">IF(L617="",0,1)</f>
        <v>0</v>
      </c>
      <c r="V617" s="91"/>
      <c r="W617" s="91"/>
      <c r="X617" s="91"/>
      <c r="Y617" s="91"/>
      <c r="Z617" s="91"/>
      <c r="AA617" s="91"/>
    </row>
    <row r="618" spans="3:27" x14ac:dyDescent="0.25">
      <c r="C618" s="95"/>
      <c r="D618" s="54"/>
      <c r="E618" s="8"/>
      <c r="F618" s="8"/>
      <c r="G618" s="8"/>
      <c r="H618" s="48"/>
      <c r="I618" s="49"/>
      <c r="J618" s="8"/>
      <c r="K618" s="9"/>
      <c r="L618" s="104" t="str">
        <f t="shared" si="103"/>
        <v/>
      </c>
      <c r="M618" s="105" t="str">
        <f t="shared" si="111"/>
        <v/>
      </c>
      <c r="N618" s="93">
        <f t="shared" si="112"/>
        <v>0</v>
      </c>
      <c r="O618" s="106">
        <f t="shared" si="113"/>
        <v>0</v>
      </c>
      <c r="P618" s="93" t="str">
        <f t="shared" si="114"/>
        <v>Dins Periode Legal</v>
      </c>
      <c r="Q618" s="93" t="str">
        <f t="shared" si="115"/>
        <v xml:space="preserve"> - Dins Periode Legal</v>
      </c>
      <c r="R618" s="93" t="str">
        <f t="shared" si="104"/>
        <v xml:space="preserve"> - Import Total</v>
      </c>
      <c r="S618" s="110">
        <f t="shared" si="116"/>
        <v>0</v>
      </c>
      <c r="T618" s="107">
        <f t="shared" si="117"/>
        <v>0</v>
      </c>
      <c r="V618" s="91"/>
      <c r="W618" s="91"/>
      <c r="X618" s="91"/>
      <c r="Y618" s="91"/>
      <c r="Z618" s="91"/>
      <c r="AA618" s="91"/>
    </row>
    <row r="619" spans="3:27" x14ac:dyDescent="0.25">
      <c r="C619" s="95"/>
      <c r="D619" s="54"/>
      <c r="E619" s="8"/>
      <c r="F619" s="8"/>
      <c r="G619" s="8"/>
      <c r="H619" s="48"/>
      <c r="I619" s="49"/>
      <c r="J619" s="8"/>
      <c r="K619" s="9"/>
      <c r="L619" s="104" t="str">
        <f t="shared" si="103"/>
        <v/>
      </c>
      <c r="M619" s="105" t="str">
        <f t="shared" si="111"/>
        <v/>
      </c>
      <c r="N619" s="93">
        <f t="shared" si="112"/>
        <v>0</v>
      </c>
      <c r="O619" s="106">
        <f t="shared" si="113"/>
        <v>0</v>
      </c>
      <c r="P619" s="93" t="str">
        <f t="shared" si="114"/>
        <v>Dins Periode Legal</v>
      </c>
      <c r="Q619" s="93" t="str">
        <f t="shared" si="115"/>
        <v xml:space="preserve"> - Dins Periode Legal</v>
      </c>
      <c r="R619" s="93" t="str">
        <f t="shared" si="104"/>
        <v xml:space="preserve"> - Import Total</v>
      </c>
      <c r="S619" s="110">
        <f t="shared" si="116"/>
        <v>0</v>
      </c>
      <c r="T619" s="107">
        <f t="shared" si="117"/>
        <v>0</v>
      </c>
      <c r="V619" s="91"/>
      <c r="W619" s="91"/>
      <c r="X619" s="91"/>
      <c r="Y619" s="91"/>
      <c r="Z619" s="91"/>
      <c r="AA619" s="91"/>
    </row>
    <row r="620" spans="3:27" x14ac:dyDescent="0.25">
      <c r="C620" s="95"/>
      <c r="D620" s="54"/>
      <c r="E620" s="8"/>
      <c r="F620" s="8"/>
      <c r="G620" s="8"/>
      <c r="H620" s="48"/>
      <c r="I620" s="49"/>
      <c r="J620" s="8"/>
      <c r="K620" s="9"/>
      <c r="L620" s="104" t="str">
        <f t="shared" si="103"/>
        <v/>
      </c>
      <c r="M620" s="105" t="str">
        <f t="shared" si="111"/>
        <v/>
      </c>
      <c r="N620" s="93">
        <f t="shared" si="112"/>
        <v>0</v>
      </c>
      <c r="O620" s="106">
        <f t="shared" si="113"/>
        <v>0</v>
      </c>
      <c r="P620" s="93" t="str">
        <f t="shared" si="114"/>
        <v>Dins Periode Legal</v>
      </c>
      <c r="Q620" s="93" t="str">
        <f t="shared" si="115"/>
        <v xml:space="preserve"> - Dins Periode Legal</v>
      </c>
      <c r="R620" s="93" t="str">
        <f t="shared" si="104"/>
        <v xml:space="preserve"> - Import Total</v>
      </c>
      <c r="S620" s="110">
        <f t="shared" si="116"/>
        <v>0</v>
      </c>
      <c r="T620" s="107">
        <f t="shared" si="117"/>
        <v>0</v>
      </c>
      <c r="V620" s="91"/>
      <c r="W620" s="91"/>
      <c r="X620" s="91"/>
      <c r="Y620" s="91"/>
      <c r="Z620" s="91"/>
      <c r="AA620" s="91"/>
    </row>
    <row r="621" spans="3:27" x14ac:dyDescent="0.25">
      <c r="C621" s="95"/>
      <c r="D621" s="54"/>
      <c r="E621" s="8"/>
      <c r="F621" s="8"/>
      <c r="G621" s="8"/>
      <c r="H621" s="48"/>
      <c r="I621" s="49"/>
      <c r="J621" s="8"/>
      <c r="K621" s="9"/>
      <c r="L621" s="104" t="str">
        <f t="shared" si="103"/>
        <v/>
      </c>
      <c r="M621" s="105" t="str">
        <f t="shared" si="111"/>
        <v/>
      </c>
      <c r="N621" s="93">
        <f t="shared" si="112"/>
        <v>0</v>
      </c>
      <c r="O621" s="106">
        <f t="shared" si="113"/>
        <v>0</v>
      </c>
      <c r="P621" s="93" t="str">
        <f t="shared" si="114"/>
        <v>Dins Periode Legal</v>
      </c>
      <c r="Q621" s="93" t="str">
        <f t="shared" si="115"/>
        <v xml:space="preserve"> - Dins Periode Legal</v>
      </c>
      <c r="R621" s="93" t="str">
        <f t="shared" si="104"/>
        <v xml:space="preserve"> - Import Total</v>
      </c>
      <c r="S621" s="110">
        <f t="shared" si="116"/>
        <v>0</v>
      </c>
      <c r="T621" s="107">
        <f t="shared" si="117"/>
        <v>0</v>
      </c>
      <c r="V621" s="91"/>
      <c r="W621" s="91"/>
      <c r="X621" s="91"/>
      <c r="Y621" s="91"/>
      <c r="Z621" s="91"/>
      <c r="AA621" s="91"/>
    </row>
    <row r="622" spans="3:27" x14ac:dyDescent="0.25">
      <c r="C622" s="95"/>
      <c r="D622" s="54"/>
      <c r="E622" s="8"/>
      <c r="F622" s="8"/>
      <c r="G622" s="8"/>
      <c r="H622" s="48"/>
      <c r="I622" s="49"/>
      <c r="J622" s="8"/>
      <c r="K622" s="9"/>
      <c r="L622" s="104" t="str">
        <f t="shared" si="103"/>
        <v/>
      </c>
      <c r="M622" s="105" t="str">
        <f t="shared" si="111"/>
        <v/>
      </c>
      <c r="N622" s="93">
        <f t="shared" si="112"/>
        <v>0</v>
      </c>
      <c r="O622" s="106">
        <f t="shared" si="113"/>
        <v>0</v>
      </c>
      <c r="P622" s="93" t="str">
        <f t="shared" si="114"/>
        <v>Dins Periode Legal</v>
      </c>
      <c r="Q622" s="93" t="str">
        <f t="shared" si="115"/>
        <v xml:space="preserve"> - Dins Periode Legal</v>
      </c>
      <c r="R622" s="93" t="str">
        <f t="shared" si="104"/>
        <v xml:space="preserve"> - Import Total</v>
      </c>
      <c r="S622" s="110">
        <f t="shared" si="116"/>
        <v>0</v>
      </c>
      <c r="T622" s="107">
        <f t="shared" si="117"/>
        <v>0</v>
      </c>
      <c r="V622" s="91"/>
      <c r="W622" s="91"/>
      <c r="X622" s="91"/>
      <c r="Y622" s="91"/>
      <c r="Z622" s="91"/>
      <c r="AA622" s="91"/>
    </row>
    <row r="623" spans="3:27" x14ac:dyDescent="0.25">
      <c r="C623" s="95"/>
      <c r="D623" s="54"/>
      <c r="E623" s="8"/>
      <c r="F623" s="8"/>
      <c r="G623" s="8"/>
      <c r="H623" s="48"/>
      <c r="I623" s="49"/>
      <c r="J623" s="8"/>
      <c r="K623" s="9"/>
      <c r="L623" s="104" t="str">
        <f t="shared" ref="L623:L685" si="118">IF(D623="","",MONTH(D623))</f>
        <v/>
      </c>
      <c r="M623" s="105" t="str">
        <f t="shared" si="111"/>
        <v/>
      </c>
      <c r="N623" s="93">
        <f t="shared" si="112"/>
        <v>0</v>
      </c>
      <c r="O623" s="106">
        <f t="shared" si="113"/>
        <v>0</v>
      </c>
      <c r="P623" s="93" t="str">
        <f t="shared" si="114"/>
        <v>Dins Periode Legal</v>
      </c>
      <c r="Q623" s="93" t="str">
        <f t="shared" si="115"/>
        <v xml:space="preserve"> - Dins Periode Legal</v>
      </c>
      <c r="R623" s="93" t="str">
        <f t="shared" ref="R623:R685" si="119">CONCATENATE($M623," - Import Total")</f>
        <v xml:space="preserve"> - Import Total</v>
      </c>
      <c r="S623" s="110">
        <f t="shared" si="116"/>
        <v>0</v>
      </c>
      <c r="T623" s="107">
        <f t="shared" si="117"/>
        <v>0</v>
      </c>
      <c r="V623" s="91"/>
      <c r="W623" s="91"/>
      <c r="X623" s="91"/>
      <c r="Y623" s="91"/>
      <c r="Z623" s="91"/>
      <c r="AA623" s="91"/>
    </row>
    <row r="624" spans="3:27" x14ac:dyDescent="0.25">
      <c r="C624" s="95"/>
      <c r="D624" s="54"/>
      <c r="E624" s="8"/>
      <c r="F624" s="8"/>
      <c r="G624" s="8"/>
      <c r="H624" s="48"/>
      <c r="I624" s="49"/>
      <c r="J624" s="8"/>
      <c r="K624" s="9"/>
      <c r="L624" s="104" t="str">
        <f t="shared" si="118"/>
        <v/>
      </c>
      <c r="M624" s="105" t="str">
        <f t="shared" si="111"/>
        <v/>
      </c>
      <c r="N624" s="93">
        <f t="shared" si="112"/>
        <v>0</v>
      </c>
      <c r="O624" s="106">
        <f t="shared" si="113"/>
        <v>0</v>
      </c>
      <c r="P624" s="93" t="str">
        <f t="shared" si="114"/>
        <v>Dins Periode Legal</v>
      </c>
      <c r="Q624" s="93" t="str">
        <f t="shared" si="115"/>
        <v xml:space="preserve"> - Dins Periode Legal</v>
      </c>
      <c r="R624" s="93" t="str">
        <f t="shared" si="119"/>
        <v xml:space="preserve"> - Import Total</v>
      </c>
      <c r="S624" s="110">
        <f t="shared" si="116"/>
        <v>0</v>
      </c>
      <c r="T624" s="107">
        <f t="shared" si="117"/>
        <v>0</v>
      </c>
      <c r="V624" s="91"/>
      <c r="W624" s="91"/>
      <c r="X624" s="91"/>
      <c r="Y624" s="91"/>
      <c r="Z624" s="91"/>
      <c r="AA624" s="91"/>
    </row>
    <row r="625" spans="3:27" x14ac:dyDescent="0.25">
      <c r="C625" s="95"/>
      <c r="D625" s="54"/>
      <c r="E625" s="8"/>
      <c r="F625" s="8"/>
      <c r="G625" s="8"/>
      <c r="H625" s="48"/>
      <c r="I625" s="49"/>
      <c r="J625" s="8"/>
      <c r="K625" s="9"/>
      <c r="L625" s="104" t="str">
        <f t="shared" si="118"/>
        <v/>
      </c>
      <c r="M625" s="105" t="str">
        <f t="shared" si="111"/>
        <v/>
      </c>
      <c r="N625" s="93">
        <f t="shared" si="112"/>
        <v>0</v>
      </c>
      <c r="O625" s="106">
        <f t="shared" si="113"/>
        <v>0</v>
      </c>
      <c r="P625" s="93" t="str">
        <f t="shared" si="114"/>
        <v>Dins Periode Legal</v>
      </c>
      <c r="Q625" s="93" t="str">
        <f t="shared" si="115"/>
        <v xml:space="preserve"> - Dins Periode Legal</v>
      </c>
      <c r="R625" s="93" t="str">
        <f t="shared" si="119"/>
        <v xml:space="preserve"> - Import Total</v>
      </c>
      <c r="S625" s="110">
        <f t="shared" si="116"/>
        <v>0</v>
      </c>
      <c r="T625" s="107">
        <f t="shared" si="117"/>
        <v>0</v>
      </c>
      <c r="V625" s="91"/>
      <c r="W625" s="91"/>
      <c r="X625" s="91"/>
      <c r="Y625" s="91"/>
      <c r="Z625" s="91"/>
      <c r="AA625" s="91"/>
    </row>
    <row r="626" spans="3:27" x14ac:dyDescent="0.25">
      <c r="C626" s="95"/>
      <c r="D626" s="54"/>
      <c r="E626" s="8"/>
      <c r="F626" s="8"/>
      <c r="G626" s="8"/>
      <c r="H626" s="48"/>
      <c r="I626" s="49"/>
      <c r="J626" s="8"/>
      <c r="K626" s="9"/>
      <c r="L626" s="104" t="str">
        <f t="shared" si="118"/>
        <v/>
      </c>
      <c r="M626" s="105" t="str">
        <f t="shared" si="111"/>
        <v/>
      </c>
      <c r="N626" s="93">
        <f t="shared" si="112"/>
        <v>0</v>
      </c>
      <c r="O626" s="106">
        <f t="shared" si="113"/>
        <v>0</v>
      </c>
      <c r="P626" s="93" t="str">
        <f t="shared" si="114"/>
        <v>Dins Periode Legal</v>
      </c>
      <c r="Q626" s="93" t="str">
        <f t="shared" si="115"/>
        <v xml:space="preserve"> - Dins Periode Legal</v>
      </c>
      <c r="R626" s="93" t="str">
        <f t="shared" si="119"/>
        <v xml:space="preserve"> - Import Total</v>
      </c>
      <c r="S626" s="110">
        <f t="shared" si="116"/>
        <v>0</v>
      </c>
      <c r="T626" s="107">
        <f t="shared" si="117"/>
        <v>0</v>
      </c>
      <c r="V626" s="91"/>
      <c r="W626" s="91"/>
      <c r="X626" s="91"/>
      <c r="Y626" s="91"/>
      <c r="Z626" s="91"/>
      <c r="AA626" s="91"/>
    </row>
    <row r="627" spans="3:27" x14ac:dyDescent="0.25">
      <c r="C627" s="95"/>
      <c r="D627" s="54"/>
      <c r="E627" s="8"/>
      <c r="F627" s="8"/>
      <c r="G627" s="8"/>
      <c r="H627" s="48"/>
      <c r="I627" s="49"/>
      <c r="J627" s="8"/>
      <c r="K627" s="9"/>
      <c r="L627" s="104" t="str">
        <f t="shared" si="118"/>
        <v/>
      </c>
      <c r="M627" s="105" t="str">
        <f t="shared" si="111"/>
        <v/>
      </c>
      <c r="N627" s="93">
        <f t="shared" si="112"/>
        <v>0</v>
      </c>
      <c r="O627" s="106">
        <f t="shared" si="113"/>
        <v>0</v>
      </c>
      <c r="P627" s="93" t="str">
        <f t="shared" si="114"/>
        <v>Dins Periode Legal</v>
      </c>
      <c r="Q627" s="93" t="str">
        <f t="shared" si="115"/>
        <v xml:space="preserve"> - Dins Periode Legal</v>
      </c>
      <c r="R627" s="93" t="str">
        <f t="shared" si="119"/>
        <v xml:space="preserve"> - Import Total</v>
      </c>
      <c r="S627" s="110">
        <f t="shared" si="116"/>
        <v>0</v>
      </c>
      <c r="T627" s="107">
        <f t="shared" si="117"/>
        <v>0</v>
      </c>
      <c r="V627" s="91"/>
      <c r="W627" s="91"/>
      <c r="X627" s="91"/>
      <c r="Y627" s="91"/>
      <c r="Z627" s="91"/>
      <c r="AA627" s="91"/>
    </row>
    <row r="628" spans="3:27" x14ac:dyDescent="0.25">
      <c r="C628" s="95"/>
      <c r="D628" s="54"/>
      <c r="E628" s="8"/>
      <c r="F628" s="8"/>
      <c r="G628" s="8"/>
      <c r="H628" s="48"/>
      <c r="I628" s="49"/>
      <c r="J628" s="8"/>
      <c r="K628" s="9"/>
      <c r="L628" s="104" t="str">
        <f t="shared" si="118"/>
        <v/>
      </c>
      <c r="M628" s="105" t="str">
        <f t="shared" si="111"/>
        <v/>
      </c>
      <c r="N628" s="93">
        <f t="shared" si="112"/>
        <v>0</v>
      </c>
      <c r="O628" s="106">
        <f t="shared" si="113"/>
        <v>0</v>
      </c>
      <c r="P628" s="93" t="str">
        <f t="shared" si="114"/>
        <v>Dins Periode Legal</v>
      </c>
      <c r="Q628" s="93" t="str">
        <f t="shared" si="115"/>
        <v xml:space="preserve"> - Dins Periode Legal</v>
      </c>
      <c r="R628" s="93" t="str">
        <f t="shared" si="119"/>
        <v xml:space="preserve"> - Import Total</v>
      </c>
      <c r="S628" s="110">
        <f t="shared" si="116"/>
        <v>0</v>
      </c>
      <c r="T628" s="107">
        <f t="shared" si="117"/>
        <v>0</v>
      </c>
      <c r="V628" s="91"/>
      <c r="W628" s="91"/>
      <c r="X628" s="91"/>
      <c r="Y628" s="91"/>
      <c r="Z628" s="91"/>
      <c r="AA628" s="91"/>
    </row>
    <row r="629" spans="3:27" x14ac:dyDescent="0.25">
      <c r="C629" s="95"/>
      <c r="D629" s="54"/>
      <c r="E629" s="8"/>
      <c r="F629" s="8"/>
      <c r="G629" s="8"/>
      <c r="H629" s="48"/>
      <c r="I629" s="49"/>
      <c r="J629" s="8"/>
      <c r="K629" s="9"/>
      <c r="L629" s="104" t="str">
        <f t="shared" si="118"/>
        <v/>
      </c>
      <c r="M629" s="105" t="str">
        <f t="shared" si="111"/>
        <v/>
      </c>
      <c r="N629" s="93">
        <f t="shared" si="112"/>
        <v>0</v>
      </c>
      <c r="O629" s="106">
        <f t="shared" si="113"/>
        <v>0</v>
      </c>
      <c r="P629" s="93" t="str">
        <f t="shared" si="114"/>
        <v>Dins Periode Legal</v>
      </c>
      <c r="Q629" s="93" t="str">
        <f t="shared" si="115"/>
        <v xml:space="preserve"> - Dins Periode Legal</v>
      </c>
      <c r="R629" s="93" t="str">
        <f t="shared" si="119"/>
        <v xml:space="preserve"> - Import Total</v>
      </c>
      <c r="S629" s="110">
        <f t="shared" si="116"/>
        <v>0</v>
      </c>
      <c r="T629" s="107">
        <f t="shared" si="117"/>
        <v>0</v>
      </c>
      <c r="V629" s="91"/>
      <c r="W629" s="91"/>
      <c r="X629" s="91"/>
      <c r="Y629" s="91"/>
      <c r="Z629" s="91"/>
      <c r="AA629" s="91"/>
    </row>
    <row r="630" spans="3:27" x14ac:dyDescent="0.25">
      <c r="C630" s="95"/>
      <c r="D630" s="54"/>
      <c r="E630" s="8"/>
      <c r="F630" s="8"/>
      <c r="G630" s="8"/>
      <c r="H630" s="48"/>
      <c r="I630" s="49"/>
      <c r="J630" s="8"/>
      <c r="K630" s="9"/>
      <c r="L630" s="104" t="str">
        <f t="shared" si="118"/>
        <v/>
      </c>
      <c r="M630" s="105" t="str">
        <f t="shared" si="111"/>
        <v/>
      </c>
      <c r="N630" s="93">
        <f t="shared" si="112"/>
        <v>0</v>
      </c>
      <c r="O630" s="106">
        <f t="shared" si="113"/>
        <v>0</v>
      </c>
      <c r="P630" s="93" t="str">
        <f t="shared" si="114"/>
        <v>Dins Periode Legal</v>
      </c>
      <c r="Q630" s="93" t="str">
        <f t="shared" si="115"/>
        <v xml:space="preserve"> - Dins Periode Legal</v>
      </c>
      <c r="R630" s="93" t="str">
        <f t="shared" si="119"/>
        <v xml:space="preserve"> - Import Total</v>
      </c>
      <c r="S630" s="110">
        <f t="shared" si="116"/>
        <v>0</v>
      </c>
      <c r="T630" s="107">
        <f t="shared" si="117"/>
        <v>0</v>
      </c>
      <c r="V630" s="91"/>
      <c r="W630" s="91"/>
      <c r="X630" s="91"/>
      <c r="Y630" s="91"/>
      <c r="Z630" s="91"/>
      <c r="AA630" s="91"/>
    </row>
    <row r="631" spans="3:27" x14ac:dyDescent="0.25">
      <c r="C631" s="95"/>
      <c r="D631" s="54"/>
      <c r="E631" s="8"/>
      <c r="F631" s="8"/>
      <c r="G631" s="8"/>
      <c r="H631" s="48"/>
      <c r="I631" s="49"/>
      <c r="J631" s="8"/>
      <c r="K631" s="9"/>
      <c r="L631" s="104" t="str">
        <f t="shared" si="118"/>
        <v/>
      </c>
      <c r="M631" s="105" t="str">
        <f t="shared" si="111"/>
        <v/>
      </c>
      <c r="N631" s="93">
        <f t="shared" si="112"/>
        <v>0</v>
      </c>
      <c r="O631" s="106">
        <f t="shared" si="113"/>
        <v>0</v>
      </c>
      <c r="P631" s="93" t="str">
        <f t="shared" si="114"/>
        <v>Dins Periode Legal</v>
      </c>
      <c r="Q631" s="93" t="str">
        <f t="shared" si="115"/>
        <v xml:space="preserve"> - Dins Periode Legal</v>
      </c>
      <c r="R631" s="93" t="str">
        <f t="shared" si="119"/>
        <v xml:space="preserve"> - Import Total</v>
      </c>
      <c r="S631" s="110">
        <f t="shared" si="116"/>
        <v>0</v>
      </c>
      <c r="T631" s="107">
        <f t="shared" si="117"/>
        <v>0</v>
      </c>
      <c r="V631" s="91"/>
      <c r="W631" s="91"/>
      <c r="X631" s="91"/>
      <c r="Y631" s="91"/>
      <c r="Z631" s="91"/>
      <c r="AA631" s="91"/>
    </row>
    <row r="632" spans="3:27" x14ac:dyDescent="0.25">
      <c r="C632" s="95"/>
      <c r="D632" s="54"/>
      <c r="E632" s="8"/>
      <c r="F632" s="8"/>
      <c r="G632" s="8"/>
      <c r="H632" s="48"/>
      <c r="I632" s="49"/>
      <c r="J632" s="8"/>
      <c r="K632" s="9"/>
      <c r="L632" s="104" t="str">
        <f t="shared" si="118"/>
        <v/>
      </c>
      <c r="M632" s="105" t="str">
        <f t="shared" si="111"/>
        <v/>
      </c>
      <c r="N632" s="93">
        <f t="shared" si="112"/>
        <v>0</v>
      </c>
      <c r="O632" s="106">
        <f t="shared" si="113"/>
        <v>0</v>
      </c>
      <c r="P632" s="93" t="str">
        <f t="shared" si="114"/>
        <v>Dins Periode Legal</v>
      </c>
      <c r="Q632" s="93" t="str">
        <f t="shared" si="115"/>
        <v xml:space="preserve"> - Dins Periode Legal</v>
      </c>
      <c r="R632" s="93" t="str">
        <f t="shared" si="119"/>
        <v xml:space="preserve"> - Import Total</v>
      </c>
      <c r="S632" s="110">
        <f t="shared" si="116"/>
        <v>0</v>
      </c>
      <c r="T632" s="107">
        <f t="shared" si="117"/>
        <v>0</v>
      </c>
      <c r="V632" s="91"/>
      <c r="W632" s="91"/>
      <c r="X632" s="91"/>
      <c r="Y632" s="91"/>
      <c r="Z632" s="91"/>
      <c r="AA632" s="91"/>
    </row>
    <row r="633" spans="3:27" x14ac:dyDescent="0.25">
      <c r="C633" s="95"/>
      <c r="D633" s="54"/>
      <c r="E633" s="8"/>
      <c r="F633" s="8"/>
      <c r="G633" s="8"/>
      <c r="H633" s="48"/>
      <c r="I633" s="49"/>
      <c r="J633" s="8"/>
      <c r="K633" s="9"/>
      <c r="L633" s="104" t="str">
        <f t="shared" si="118"/>
        <v/>
      </c>
      <c r="M633" s="105" t="str">
        <f t="shared" si="111"/>
        <v/>
      </c>
      <c r="N633" s="93">
        <f t="shared" si="112"/>
        <v>0</v>
      </c>
      <c r="O633" s="106">
        <f t="shared" si="113"/>
        <v>0</v>
      </c>
      <c r="P633" s="93" t="str">
        <f t="shared" si="114"/>
        <v>Dins Periode Legal</v>
      </c>
      <c r="Q633" s="93" t="str">
        <f t="shared" si="115"/>
        <v xml:space="preserve"> - Dins Periode Legal</v>
      </c>
      <c r="R633" s="93" t="str">
        <f t="shared" si="119"/>
        <v xml:space="preserve"> - Import Total</v>
      </c>
      <c r="S633" s="110">
        <f t="shared" si="116"/>
        <v>0</v>
      </c>
      <c r="T633" s="107">
        <f t="shared" si="117"/>
        <v>0</v>
      </c>
      <c r="V633" s="91"/>
      <c r="W633" s="91"/>
      <c r="X633" s="91"/>
      <c r="Y633" s="91"/>
      <c r="Z633" s="91"/>
      <c r="AA633" s="91"/>
    </row>
    <row r="634" spans="3:27" x14ac:dyDescent="0.25">
      <c r="C634" s="95"/>
      <c r="D634" s="54"/>
      <c r="E634" s="8"/>
      <c r="F634" s="8"/>
      <c r="G634" s="8"/>
      <c r="H634" s="48"/>
      <c r="I634" s="49"/>
      <c r="J634" s="8"/>
      <c r="K634" s="9"/>
      <c r="L634" s="104" t="str">
        <f t="shared" si="118"/>
        <v/>
      </c>
      <c r="M634" s="105" t="str">
        <f t="shared" si="111"/>
        <v/>
      </c>
      <c r="N634" s="93">
        <f t="shared" si="112"/>
        <v>0</v>
      </c>
      <c r="O634" s="106">
        <f t="shared" si="113"/>
        <v>0</v>
      </c>
      <c r="P634" s="93" t="str">
        <f t="shared" si="114"/>
        <v>Dins Periode Legal</v>
      </c>
      <c r="Q634" s="93" t="str">
        <f t="shared" si="115"/>
        <v xml:space="preserve"> - Dins Periode Legal</v>
      </c>
      <c r="R634" s="93" t="str">
        <f t="shared" si="119"/>
        <v xml:space="preserve"> - Import Total</v>
      </c>
      <c r="S634" s="110">
        <f t="shared" si="116"/>
        <v>0</v>
      </c>
      <c r="T634" s="107">
        <f t="shared" si="117"/>
        <v>0</v>
      </c>
      <c r="V634" s="91"/>
      <c r="W634" s="91"/>
      <c r="X634" s="91"/>
      <c r="Y634" s="91"/>
      <c r="Z634" s="91"/>
      <c r="AA634" s="91"/>
    </row>
    <row r="635" spans="3:27" x14ac:dyDescent="0.25">
      <c r="C635" s="95"/>
      <c r="D635" s="54"/>
      <c r="E635" s="8"/>
      <c r="F635" s="8"/>
      <c r="G635" s="8"/>
      <c r="H635" s="48"/>
      <c r="I635" s="49"/>
      <c r="J635" s="8"/>
      <c r="K635" s="9"/>
      <c r="L635" s="104" t="str">
        <f t="shared" si="118"/>
        <v/>
      </c>
      <c r="M635" s="105" t="str">
        <f t="shared" si="111"/>
        <v/>
      </c>
      <c r="N635" s="93">
        <f t="shared" si="112"/>
        <v>0</v>
      </c>
      <c r="O635" s="106">
        <f t="shared" si="113"/>
        <v>0</v>
      </c>
      <c r="P635" s="93" t="str">
        <f t="shared" si="114"/>
        <v>Dins Periode Legal</v>
      </c>
      <c r="Q635" s="93" t="str">
        <f t="shared" si="115"/>
        <v xml:space="preserve"> - Dins Periode Legal</v>
      </c>
      <c r="R635" s="93" t="str">
        <f t="shared" si="119"/>
        <v xml:space="preserve"> - Import Total</v>
      </c>
      <c r="S635" s="110">
        <f t="shared" si="116"/>
        <v>0</v>
      </c>
      <c r="T635" s="107">
        <f t="shared" si="117"/>
        <v>0</v>
      </c>
      <c r="V635" s="91"/>
      <c r="W635" s="91"/>
      <c r="X635" s="91"/>
      <c r="Y635" s="91"/>
      <c r="Z635" s="91"/>
      <c r="AA635" s="91"/>
    </row>
    <row r="636" spans="3:27" x14ac:dyDescent="0.25">
      <c r="C636" s="95"/>
      <c r="D636" s="54"/>
      <c r="E636" s="8"/>
      <c r="F636" s="8"/>
      <c r="G636" s="8"/>
      <c r="H636" s="48"/>
      <c r="I636" s="49"/>
      <c r="J636" s="8"/>
      <c r="K636" s="9"/>
      <c r="L636" s="104" t="str">
        <f t="shared" si="118"/>
        <v/>
      </c>
      <c r="M636" s="105" t="str">
        <f t="shared" si="111"/>
        <v/>
      </c>
      <c r="N636" s="93">
        <f t="shared" si="112"/>
        <v>0</v>
      </c>
      <c r="O636" s="106">
        <f t="shared" si="113"/>
        <v>0</v>
      </c>
      <c r="P636" s="93" t="str">
        <f t="shared" si="114"/>
        <v>Dins Periode Legal</v>
      </c>
      <c r="Q636" s="93" t="str">
        <f t="shared" si="115"/>
        <v xml:space="preserve"> - Dins Periode Legal</v>
      </c>
      <c r="R636" s="93" t="str">
        <f t="shared" si="119"/>
        <v xml:space="preserve"> - Import Total</v>
      </c>
      <c r="S636" s="110">
        <f t="shared" si="116"/>
        <v>0</v>
      </c>
      <c r="T636" s="107">
        <f t="shared" si="117"/>
        <v>0</v>
      </c>
      <c r="V636" s="91"/>
      <c r="W636" s="91"/>
      <c r="X636" s="91"/>
      <c r="Y636" s="91"/>
      <c r="Z636" s="91"/>
      <c r="AA636" s="91"/>
    </row>
    <row r="637" spans="3:27" x14ac:dyDescent="0.25">
      <c r="C637" s="95"/>
      <c r="D637" s="54"/>
      <c r="E637" s="8"/>
      <c r="F637" s="8"/>
      <c r="G637" s="8"/>
      <c r="H637" s="48"/>
      <c r="I637" s="49"/>
      <c r="J637" s="8"/>
      <c r="K637" s="9"/>
      <c r="L637" s="104" t="str">
        <f t="shared" si="118"/>
        <v/>
      </c>
      <c r="M637" s="105" t="str">
        <f t="shared" si="111"/>
        <v/>
      </c>
      <c r="N637" s="93">
        <f t="shared" si="112"/>
        <v>0</v>
      </c>
      <c r="O637" s="106">
        <f t="shared" si="113"/>
        <v>0</v>
      </c>
      <c r="P637" s="93" t="str">
        <f t="shared" si="114"/>
        <v>Dins Periode Legal</v>
      </c>
      <c r="Q637" s="93" t="str">
        <f t="shared" si="115"/>
        <v xml:space="preserve"> - Dins Periode Legal</v>
      </c>
      <c r="R637" s="93" t="str">
        <f t="shared" si="119"/>
        <v xml:space="preserve"> - Import Total</v>
      </c>
      <c r="S637" s="110">
        <f t="shared" si="116"/>
        <v>0</v>
      </c>
      <c r="T637" s="107">
        <f t="shared" si="117"/>
        <v>0</v>
      </c>
      <c r="V637" s="91"/>
      <c r="W637" s="91"/>
      <c r="X637" s="91"/>
      <c r="Y637" s="91"/>
      <c r="Z637" s="91"/>
      <c r="AA637" s="91"/>
    </row>
    <row r="638" spans="3:27" x14ac:dyDescent="0.25">
      <c r="C638" s="95"/>
      <c r="D638" s="54"/>
      <c r="E638" s="8"/>
      <c r="F638" s="8"/>
      <c r="G638" s="8"/>
      <c r="H638" s="48"/>
      <c r="I638" s="49"/>
      <c r="J638" s="8"/>
      <c r="K638" s="9"/>
      <c r="L638" s="104" t="str">
        <f t="shared" si="118"/>
        <v/>
      </c>
      <c r="M638" s="105" t="str">
        <f t="shared" si="111"/>
        <v/>
      </c>
      <c r="N638" s="93">
        <f t="shared" si="112"/>
        <v>0</v>
      </c>
      <c r="O638" s="106">
        <f t="shared" si="113"/>
        <v>0</v>
      </c>
      <c r="P638" s="93" t="str">
        <f t="shared" si="114"/>
        <v>Dins Periode Legal</v>
      </c>
      <c r="Q638" s="93" t="str">
        <f t="shared" si="115"/>
        <v xml:space="preserve"> - Dins Periode Legal</v>
      </c>
      <c r="R638" s="93" t="str">
        <f t="shared" si="119"/>
        <v xml:space="preserve"> - Import Total</v>
      </c>
      <c r="S638" s="110">
        <f t="shared" si="116"/>
        <v>0</v>
      </c>
      <c r="T638" s="107">
        <f t="shared" si="117"/>
        <v>0</v>
      </c>
      <c r="V638" s="91"/>
      <c r="W638" s="91"/>
      <c r="X638" s="91"/>
      <c r="Y638" s="91"/>
      <c r="Z638" s="91"/>
      <c r="AA638" s="91"/>
    </row>
    <row r="639" spans="3:27" x14ac:dyDescent="0.25">
      <c r="C639" s="95"/>
      <c r="D639" s="54"/>
      <c r="E639" s="8"/>
      <c r="F639" s="8"/>
      <c r="G639" s="8"/>
      <c r="H639" s="48"/>
      <c r="I639" s="49"/>
      <c r="J639" s="8"/>
      <c r="K639" s="9"/>
      <c r="L639" s="104" t="str">
        <f t="shared" si="118"/>
        <v/>
      </c>
      <c r="M639" s="105" t="str">
        <f t="shared" si="111"/>
        <v/>
      </c>
      <c r="N639" s="93">
        <f t="shared" si="112"/>
        <v>0</v>
      </c>
      <c r="O639" s="106">
        <f t="shared" si="113"/>
        <v>0</v>
      </c>
      <c r="P639" s="93" t="str">
        <f t="shared" si="114"/>
        <v>Dins Periode Legal</v>
      </c>
      <c r="Q639" s="93" t="str">
        <f t="shared" si="115"/>
        <v xml:space="preserve"> - Dins Periode Legal</v>
      </c>
      <c r="R639" s="93" t="str">
        <f t="shared" si="119"/>
        <v xml:space="preserve"> - Import Total</v>
      </c>
      <c r="S639" s="110">
        <f t="shared" si="116"/>
        <v>0</v>
      </c>
      <c r="T639" s="107">
        <f t="shared" si="117"/>
        <v>0</v>
      </c>
      <c r="V639" s="91"/>
      <c r="W639" s="91"/>
      <c r="X639" s="91"/>
      <c r="Y639" s="91"/>
      <c r="Z639" s="91"/>
      <c r="AA639" s="91"/>
    </row>
    <row r="640" spans="3:27" x14ac:dyDescent="0.25">
      <c r="C640" s="95"/>
      <c r="D640" s="54"/>
      <c r="E640" s="8"/>
      <c r="F640" s="8"/>
      <c r="G640" s="8"/>
      <c r="H640" s="48"/>
      <c r="I640" s="49"/>
      <c r="J640" s="8"/>
      <c r="K640" s="9"/>
      <c r="L640" s="104" t="str">
        <f t="shared" si="118"/>
        <v/>
      </c>
      <c r="M640" s="105" t="str">
        <f t="shared" si="111"/>
        <v/>
      </c>
      <c r="N640" s="93">
        <f t="shared" si="112"/>
        <v>0</v>
      </c>
      <c r="O640" s="106">
        <f t="shared" si="113"/>
        <v>0</v>
      </c>
      <c r="P640" s="93" t="str">
        <f t="shared" si="114"/>
        <v>Dins Periode Legal</v>
      </c>
      <c r="Q640" s="93" t="str">
        <f t="shared" si="115"/>
        <v xml:space="preserve"> - Dins Periode Legal</v>
      </c>
      <c r="R640" s="93" t="str">
        <f t="shared" si="119"/>
        <v xml:space="preserve"> - Import Total</v>
      </c>
      <c r="S640" s="110">
        <f t="shared" si="116"/>
        <v>0</v>
      </c>
      <c r="T640" s="107">
        <f t="shared" si="117"/>
        <v>0</v>
      </c>
      <c r="V640" s="91"/>
      <c r="W640" s="91"/>
      <c r="X640" s="91"/>
      <c r="Y640" s="91"/>
      <c r="Z640" s="91"/>
      <c r="AA640" s="91"/>
    </row>
    <row r="641" spans="3:27" x14ac:dyDescent="0.25">
      <c r="C641" s="95"/>
      <c r="D641" s="54"/>
      <c r="E641" s="8"/>
      <c r="F641" s="8"/>
      <c r="G641" s="8"/>
      <c r="H641" s="48"/>
      <c r="I641" s="49"/>
      <c r="J641" s="8"/>
      <c r="K641" s="9"/>
      <c r="L641" s="104" t="str">
        <f t="shared" si="118"/>
        <v/>
      </c>
      <c r="M641" s="105" t="str">
        <f t="shared" si="111"/>
        <v/>
      </c>
      <c r="N641" s="93">
        <f t="shared" si="112"/>
        <v>0</v>
      </c>
      <c r="O641" s="106">
        <f t="shared" si="113"/>
        <v>0</v>
      </c>
      <c r="P641" s="93" t="str">
        <f t="shared" si="114"/>
        <v>Dins Periode Legal</v>
      </c>
      <c r="Q641" s="93" t="str">
        <f t="shared" si="115"/>
        <v xml:space="preserve"> - Dins Periode Legal</v>
      </c>
      <c r="R641" s="93" t="str">
        <f t="shared" si="119"/>
        <v xml:space="preserve"> - Import Total</v>
      </c>
      <c r="S641" s="110">
        <f t="shared" si="116"/>
        <v>0</v>
      </c>
      <c r="T641" s="107">
        <f t="shared" si="117"/>
        <v>0</v>
      </c>
      <c r="V641" s="91"/>
      <c r="W641" s="91"/>
      <c r="X641" s="91"/>
      <c r="Y641" s="91"/>
      <c r="Z641" s="91"/>
      <c r="AA641" s="91"/>
    </row>
    <row r="642" spans="3:27" x14ac:dyDescent="0.25">
      <c r="C642" s="95"/>
      <c r="D642" s="54"/>
      <c r="E642" s="8"/>
      <c r="F642" s="8"/>
      <c r="G642" s="8"/>
      <c r="H642" s="48"/>
      <c r="I642" s="49"/>
      <c r="J642" s="8"/>
      <c r="K642" s="9"/>
      <c r="L642" s="104" t="str">
        <f t="shared" si="118"/>
        <v/>
      </c>
      <c r="M642" s="105" t="str">
        <f t="shared" si="111"/>
        <v/>
      </c>
      <c r="N642" s="93">
        <f t="shared" si="112"/>
        <v>0</v>
      </c>
      <c r="O642" s="106">
        <f t="shared" si="113"/>
        <v>0</v>
      </c>
      <c r="P642" s="93" t="str">
        <f t="shared" si="114"/>
        <v>Dins Periode Legal</v>
      </c>
      <c r="Q642" s="93" t="str">
        <f t="shared" si="115"/>
        <v xml:space="preserve"> - Dins Periode Legal</v>
      </c>
      <c r="R642" s="93" t="str">
        <f t="shared" si="119"/>
        <v xml:space="preserve"> - Import Total</v>
      </c>
      <c r="S642" s="110">
        <f t="shared" si="116"/>
        <v>0</v>
      </c>
      <c r="T642" s="107">
        <f t="shared" si="117"/>
        <v>0</v>
      </c>
      <c r="V642" s="91"/>
      <c r="W642" s="91"/>
      <c r="X642" s="91"/>
      <c r="Y642" s="91"/>
      <c r="Z642" s="91"/>
      <c r="AA642" s="91"/>
    </row>
    <row r="643" spans="3:27" x14ac:dyDescent="0.25">
      <c r="C643" s="95"/>
      <c r="D643" s="54"/>
      <c r="E643" s="8"/>
      <c r="F643" s="8"/>
      <c r="G643" s="8"/>
      <c r="H643" s="48"/>
      <c r="I643" s="49"/>
      <c r="J643" s="8"/>
      <c r="K643" s="9"/>
      <c r="L643" s="104" t="str">
        <f t="shared" si="118"/>
        <v/>
      </c>
      <c r="M643" s="105" t="str">
        <f t="shared" si="111"/>
        <v/>
      </c>
      <c r="N643" s="93">
        <f t="shared" si="112"/>
        <v>0</v>
      </c>
      <c r="O643" s="106">
        <f t="shared" si="113"/>
        <v>0</v>
      </c>
      <c r="P643" s="93" t="str">
        <f t="shared" si="114"/>
        <v>Dins Periode Legal</v>
      </c>
      <c r="Q643" s="93" t="str">
        <f t="shared" si="115"/>
        <v xml:space="preserve"> - Dins Periode Legal</v>
      </c>
      <c r="R643" s="93" t="str">
        <f t="shared" si="119"/>
        <v xml:space="preserve"> - Import Total</v>
      </c>
      <c r="S643" s="110">
        <f t="shared" si="116"/>
        <v>0</v>
      </c>
      <c r="T643" s="107">
        <f t="shared" si="117"/>
        <v>0</v>
      </c>
      <c r="V643" s="91"/>
      <c r="W643" s="91"/>
      <c r="X643" s="91"/>
      <c r="Y643" s="91"/>
      <c r="Z643" s="91"/>
      <c r="AA643" s="91"/>
    </row>
    <row r="644" spans="3:27" x14ac:dyDescent="0.25">
      <c r="C644" s="95"/>
      <c r="D644" s="54"/>
      <c r="E644" s="8"/>
      <c r="F644" s="8"/>
      <c r="G644" s="8"/>
      <c r="H644" s="173"/>
      <c r="I644" s="49"/>
      <c r="J644" s="8"/>
      <c r="K644" s="9"/>
      <c r="L644" s="104" t="str">
        <f t="shared" si="118"/>
        <v/>
      </c>
      <c r="M644" s="105" t="str">
        <f t="shared" si="111"/>
        <v/>
      </c>
      <c r="N644" s="93">
        <f t="shared" si="112"/>
        <v>0</v>
      </c>
      <c r="O644" s="106">
        <f t="shared" si="113"/>
        <v>0</v>
      </c>
      <c r="P644" s="93" t="str">
        <f t="shared" si="114"/>
        <v>Dins Periode Legal</v>
      </c>
      <c r="Q644" s="93" t="str">
        <f t="shared" si="115"/>
        <v xml:space="preserve"> - Dins Periode Legal</v>
      </c>
      <c r="R644" s="93" t="str">
        <f t="shared" si="119"/>
        <v xml:space="preserve"> - Import Total</v>
      </c>
      <c r="S644" s="110">
        <f t="shared" si="116"/>
        <v>0</v>
      </c>
      <c r="T644" s="107">
        <f t="shared" si="117"/>
        <v>0</v>
      </c>
      <c r="V644" s="91"/>
      <c r="W644" s="91"/>
      <c r="X644" s="91"/>
      <c r="Y644" s="91"/>
      <c r="Z644" s="91"/>
      <c r="AA644" s="91"/>
    </row>
    <row r="645" spans="3:27" x14ac:dyDescent="0.25">
      <c r="C645" s="95"/>
      <c r="D645" s="54"/>
      <c r="E645" s="8"/>
      <c r="F645" s="8"/>
      <c r="G645" s="8"/>
      <c r="H645" s="48"/>
      <c r="I645" s="49"/>
      <c r="J645" s="8"/>
      <c r="K645" s="9"/>
      <c r="L645" s="104" t="str">
        <f t="shared" si="118"/>
        <v/>
      </c>
      <c r="M645" s="105" t="str">
        <f t="shared" si="111"/>
        <v/>
      </c>
      <c r="N645" s="93">
        <f t="shared" si="112"/>
        <v>0</v>
      </c>
      <c r="O645" s="106">
        <f t="shared" si="113"/>
        <v>0</v>
      </c>
      <c r="P645" s="93" t="str">
        <f t="shared" si="114"/>
        <v>Dins Periode Legal</v>
      </c>
      <c r="Q645" s="93" t="str">
        <f t="shared" si="115"/>
        <v xml:space="preserve"> - Dins Periode Legal</v>
      </c>
      <c r="R645" s="93" t="str">
        <f t="shared" si="119"/>
        <v xml:space="preserve"> - Import Total</v>
      </c>
      <c r="S645" s="110">
        <f t="shared" si="116"/>
        <v>0</v>
      </c>
      <c r="T645" s="107">
        <f t="shared" si="117"/>
        <v>0</v>
      </c>
      <c r="V645" s="91"/>
      <c r="W645" s="91"/>
      <c r="X645" s="91"/>
      <c r="Y645" s="91"/>
      <c r="Z645" s="91"/>
      <c r="AA645" s="91"/>
    </row>
    <row r="646" spans="3:27" x14ac:dyDescent="0.25">
      <c r="C646" s="95"/>
      <c r="D646" s="54"/>
      <c r="E646" s="8"/>
      <c r="F646" s="8"/>
      <c r="G646" s="8"/>
      <c r="H646" s="48"/>
      <c r="I646" s="49"/>
      <c r="J646" s="8"/>
      <c r="K646" s="9"/>
      <c r="L646" s="104" t="str">
        <f t="shared" si="118"/>
        <v/>
      </c>
      <c r="M646" s="105" t="str">
        <f t="shared" si="111"/>
        <v/>
      </c>
      <c r="N646" s="93">
        <f t="shared" si="112"/>
        <v>0</v>
      </c>
      <c r="O646" s="106">
        <f t="shared" si="113"/>
        <v>0</v>
      </c>
      <c r="P646" s="93" t="str">
        <f t="shared" si="114"/>
        <v>Dins Periode Legal</v>
      </c>
      <c r="Q646" s="93" t="str">
        <f t="shared" si="115"/>
        <v xml:space="preserve"> - Dins Periode Legal</v>
      </c>
      <c r="R646" s="93" t="str">
        <f t="shared" si="119"/>
        <v xml:space="preserve"> - Import Total</v>
      </c>
      <c r="S646" s="110">
        <f t="shared" si="116"/>
        <v>0</v>
      </c>
      <c r="T646" s="107">
        <f t="shared" si="117"/>
        <v>0</v>
      </c>
      <c r="V646" s="91"/>
      <c r="W646" s="91"/>
      <c r="X646" s="91"/>
      <c r="Y646" s="91"/>
      <c r="Z646" s="91"/>
      <c r="AA646" s="91"/>
    </row>
    <row r="647" spans="3:27" x14ac:dyDescent="0.25">
      <c r="C647" s="95"/>
      <c r="D647" s="54"/>
      <c r="E647" s="8"/>
      <c r="F647" s="8"/>
      <c r="G647" s="8"/>
      <c r="H647" s="48"/>
      <c r="I647" s="49"/>
      <c r="J647" s="8"/>
      <c r="K647" s="9"/>
      <c r="L647" s="104" t="str">
        <f t="shared" si="118"/>
        <v/>
      </c>
      <c r="M647" s="105" t="str">
        <f t="shared" si="111"/>
        <v/>
      </c>
      <c r="N647" s="93">
        <f t="shared" si="112"/>
        <v>0</v>
      </c>
      <c r="O647" s="106">
        <f t="shared" si="113"/>
        <v>0</v>
      </c>
      <c r="P647" s="93" t="str">
        <f t="shared" si="114"/>
        <v>Dins Periode Legal</v>
      </c>
      <c r="Q647" s="93" t="str">
        <f t="shared" si="115"/>
        <v xml:space="preserve"> - Dins Periode Legal</v>
      </c>
      <c r="R647" s="93" t="str">
        <f t="shared" si="119"/>
        <v xml:space="preserve"> - Import Total</v>
      </c>
      <c r="S647" s="110">
        <f t="shared" si="116"/>
        <v>0</v>
      </c>
      <c r="T647" s="107">
        <f t="shared" si="117"/>
        <v>0</v>
      </c>
      <c r="V647" s="91"/>
      <c r="W647" s="91"/>
      <c r="X647" s="91"/>
      <c r="Y647" s="91"/>
      <c r="Z647" s="91"/>
      <c r="AA647" s="91"/>
    </row>
    <row r="648" spans="3:27" x14ac:dyDescent="0.25">
      <c r="C648" s="95"/>
      <c r="D648" s="54"/>
      <c r="E648" s="8"/>
      <c r="F648" s="8"/>
      <c r="G648" s="8"/>
      <c r="H648" s="48"/>
      <c r="I648" s="49"/>
      <c r="J648" s="8"/>
      <c r="K648" s="9"/>
      <c r="L648" s="104" t="str">
        <f t="shared" si="118"/>
        <v/>
      </c>
      <c r="M648" s="105" t="str">
        <f t="shared" si="111"/>
        <v/>
      </c>
      <c r="N648" s="93">
        <f t="shared" si="112"/>
        <v>0</v>
      </c>
      <c r="O648" s="106">
        <f t="shared" si="113"/>
        <v>0</v>
      </c>
      <c r="P648" s="93" t="str">
        <f t="shared" si="114"/>
        <v>Dins Periode Legal</v>
      </c>
      <c r="Q648" s="93" t="str">
        <f t="shared" si="115"/>
        <v xml:space="preserve"> - Dins Periode Legal</v>
      </c>
      <c r="R648" s="93" t="str">
        <f t="shared" si="119"/>
        <v xml:space="preserve"> - Import Total</v>
      </c>
      <c r="S648" s="110">
        <f t="shared" si="116"/>
        <v>0</v>
      </c>
      <c r="T648" s="107">
        <f t="shared" si="117"/>
        <v>0</v>
      </c>
      <c r="V648" s="91"/>
      <c r="W648" s="91"/>
      <c r="X648" s="91"/>
      <c r="Y648" s="91"/>
      <c r="Z648" s="91"/>
      <c r="AA648" s="91"/>
    </row>
    <row r="649" spans="3:27" x14ac:dyDescent="0.25">
      <c r="C649" s="95"/>
      <c r="D649" s="54"/>
      <c r="E649" s="8"/>
      <c r="F649" s="8"/>
      <c r="G649" s="8"/>
      <c r="H649" s="48"/>
      <c r="I649" s="49"/>
      <c r="J649" s="8"/>
      <c r="K649" s="9"/>
      <c r="L649" s="104" t="str">
        <f t="shared" si="118"/>
        <v/>
      </c>
      <c r="M649" s="105" t="str">
        <f t="shared" si="111"/>
        <v/>
      </c>
      <c r="N649" s="93">
        <f t="shared" si="112"/>
        <v>0</v>
      </c>
      <c r="O649" s="106">
        <f t="shared" si="113"/>
        <v>0</v>
      </c>
      <c r="P649" s="93" t="str">
        <f t="shared" si="114"/>
        <v>Dins Periode Legal</v>
      </c>
      <c r="Q649" s="93" t="str">
        <f t="shared" si="115"/>
        <v xml:space="preserve"> - Dins Periode Legal</v>
      </c>
      <c r="R649" s="93" t="str">
        <f t="shared" si="119"/>
        <v xml:space="preserve"> - Import Total</v>
      </c>
      <c r="S649" s="110">
        <f t="shared" si="116"/>
        <v>0</v>
      </c>
      <c r="T649" s="107">
        <f t="shared" si="117"/>
        <v>0</v>
      </c>
      <c r="V649" s="91"/>
      <c r="W649" s="91"/>
      <c r="X649" s="91"/>
      <c r="Y649" s="91"/>
      <c r="Z649" s="91"/>
      <c r="AA649" s="91"/>
    </row>
    <row r="650" spans="3:27" x14ac:dyDescent="0.25">
      <c r="C650" s="95"/>
      <c r="D650" s="54"/>
      <c r="E650" s="8"/>
      <c r="F650" s="8"/>
      <c r="G650" s="8"/>
      <c r="H650" s="48"/>
      <c r="I650" s="49"/>
      <c r="J650" s="8"/>
      <c r="K650" s="9"/>
      <c r="L650" s="104" t="str">
        <f t="shared" si="118"/>
        <v/>
      </c>
      <c r="M650" s="105" t="str">
        <f t="shared" si="111"/>
        <v/>
      </c>
      <c r="N650" s="93">
        <f t="shared" ref="N650:N695" si="120">IF(D650="",0,D650-C650)</f>
        <v>0</v>
      </c>
      <c r="O650" s="106">
        <f t="shared" ref="O650:O695" si="121">K650*N650</f>
        <v>0</v>
      </c>
      <c r="P650" s="93" t="str">
        <f t="shared" ref="P650:P701" si="122">IF(N650&lt;=30,"Dins Periode Legal","Fora Periode Legal")</f>
        <v>Dins Periode Legal</v>
      </c>
      <c r="Q650" s="93" t="str">
        <f t="shared" ref="Q650:Q701" si="123">CONCATENATE($M650," - ",P650)</f>
        <v xml:space="preserve"> - Dins Periode Legal</v>
      </c>
      <c r="R650" s="93" t="str">
        <f t="shared" si="119"/>
        <v xml:space="preserve"> - Import Total</v>
      </c>
      <c r="S650" s="110">
        <f t="shared" ref="S650:S695" si="124">IF(M650="",0,K650/(VLOOKUP(R650,$X$9:$Y$27,2,FALSE))*N650)</f>
        <v>0</v>
      </c>
      <c r="T650" s="107">
        <f t="shared" ref="T650:T701" si="125">IF(L650="",0,1)</f>
        <v>0</v>
      </c>
      <c r="V650" s="91"/>
      <c r="W650" s="91"/>
      <c r="X650" s="91"/>
      <c r="Y650" s="91"/>
      <c r="Z650" s="91"/>
      <c r="AA650" s="91"/>
    </row>
    <row r="651" spans="3:27" x14ac:dyDescent="0.25">
      <c r="C651" s="95"/>
      <c r="D651" s="54"/>
      <c r="E651" s="8"/>
      <c r="F651" s="8"/>
      <c r="G651" s="8"/>
      <c r="H651" s="173"/>
      <c r="I651" s="49"/>
      <c r="J651" s="8"/>
      <c r="K651" s="9"/>
      <c r="L651" s="104" t="str">
        <f t="shared" si="118"/>
        <v/>
      </c>
      <c r="M651" s="105" t="str">
        <f t="shared" si="111"/>
        <v/>
      </c>
      <c r="N651" s="93">
        <f t="shared" si="120"/>
        <v>0</v>
      </c>
      <c r="O651" s="106">
        <f t="shared" si="121"/>
        <v>0</v>
      </c>
      <c r="P651" s="93" t="str">
        <f t="shared" si="122"/>
        <v>Dins Periode Legal</v>
      </c>
      <c r="Q651" s="93" t="str">
        <f t="shared" si="123"/>
        <v xml:space="preserve"> - Dins Periode Legal</v>
      </c>
      <c r="R651" s="93" t="str">
        <f t="shared" si="119"/>
        <v xml:space="preserve"> - Import Total</v>
      </c>
      <c r="S651" s="110">
        <f t="shared" si="124"/>
        <v>0</v>
      </c>
      <c r="T651" s="107">
        <f t="shared" si="125"/>
        <v>0</v>
      </c>
      <c r="V651" s="91"/>
      <c r="W651" s="91"/>
      <c r="X651" s="91"/>
      <c r="Y651" s="91"/>
      <c r="Z651" s="91"/>
      <c r="AA651" s="91"/>
    </row>
    <row r="652" spans="3:27" x14ac:dyDescent="0.25">
      <c r="C652" s="95"/>
      <c r="D652" s="54"/>
      <c r="E652" s="8"/>
      <c r="F652" s="8"/>
      <c r="G652" s="8"/>
      <c r="H652" s="48"/>
      <c r="I652" s="49"/>
      <c r="J652" s="8"/>
      <c r="K652" s="9"/>
      <c r="L652" s="104" t="str">
        <f t="shared" si="118"/>
        <v/>
      </c>
      <c r="M652" s="105" t="str">
        <f t="shared" si="111"/>
        <v/>
      </c>
      <c r="N652" s="93">
        <f t="shared" si="120"/>
        <v>0</v>
      </c>
      <c r="O652" s="106">
        <f t="shared" si="121"/>
        <v>0</v>
      </c>
      <c r="P652" s="93" t="str">
        <f t="shared" si="122"/>
        <v>Dins Periode Legal</v>
      </c>
      <c r="Q652" s="93" t="str">
        <f t="shared" si="123"/>
        <v xml:space="preserve"> - Dins Periode Legal</v>
      </c>
      <c r="R652" s="93" t="str">
        <f t="shared" si="119"/>
        <v xml:space="preserve"> - Import Total</v>
      </c>
      <c r="S652" s="110">
        <f t="shared" si="124"/>
        <v>0</v>
      </c>
      <c r="T652" s="107">
        <f t="shared" si="125"/>
        <v>0</v>
      </c>
      <c r="V652" s="91"/>
      <c r="W652" s="91"/>
      <c r="X652" s="91"/>
      <c r="Y652" s="91"/>
      <c r="Z652" s="91"/>
      <c r="AA652" s="91"/>
    </row>
    <row r="653" spans="3:27" x14ac:dyDescent="0.25">
      <c r="C653" s="95"/>
      <c r="D653" s="54"/>
      <c r="E653" s="8"/>
      <c r="F653" s="8"/>
      <c r="G653" s="8"/>
      <c r="H653" s="48"/>
      <c r="I653" s="49"/>
      <c r="J653" s="8"/>
      <c r="K653" s="9"/>
      <c r="L653" s="104" t="str">
        <f t="shared" si="118"/>
        <v/>
      </c>
      <c r="M653" s="105" t="str">
        <f t="shared" si="111"/>
        <v/>
      </c>
      <c r="N653" s="93">
        <f t="shared" si="120"/>
        <v>0</v>
      </c>
      <c r="O653" s="106">
        <f t="shared" si="121"/>
        <v>0</v>
      </c>
      <c r="P653" s="93" t="str">
        <f t="shared" si="122"/>
        <v>Dins Periode Legal</v>
      </c>
      <c r="Q653" s="93" t="str">
        <f t="shared" si="123"/>
        <v xml:space="preserve"> - Dins Periode Legal</v>
      </c>
      <c r="R653" s="93" t="str">
        <f t="shared" si="119"/>
        <v xml:space="preserve"> - Import Total</v>
      </c>
      <c r="S653" s="110">
        <f t="shared" si="124"/>
        <v>0</v>
      </c>
      <c r="T653" s="107">
        <f t="shared" si="125"/>
        <v>0</v>
      </c>
      <c r="V653" s="91"/>
      <c r="W653" s="91"/>
      <c r="X653" s="91"/>
      <c r="Y653" s="91"/>
      <c r="Z653" s="91"/>
      <c r="AA653" s="91"/>
    </row>
    <row r="654" spans="3:27" x14ac:dyDescent="0.25">
      <c r="C654" s="95"/>
      <c r="D654" s="54"/>
      <c r="E654" s="8"/>
      <c r="F654" s="8"/>
      <c r="G654" s="8"/>
      <c r="H654" s="48"/>
      <c r="I654" s="49"/>
      <c r="J654" s="8"/>
      <c r="K654" s="9"/>
      <c r="L654" s="104" t="str">
        <f t="shared" si="118"/>
        <v/>
      </c>
      <c r="M654" s="105" t="str">
        <f t="shared" si="111"/>
        <v/>
      </c>
      <c r="N654" s="93">
        <f t="shared" si="120"/>
        <v>0</v>
      </c>
      <c r="O654" s="106">
        <f t="shared" si="121"/>
        <v>0</v>
      </c>
      <c r="P654" s="93" t="str">
        <f t="shared" si="122"/>
        <v>Dins Periode Legal</v>
      </c>
      <c r="Q654" s="93" t="str">
        <f t="shared" si="123"/>
        <v xml:space="preserve"> - Dins Periode Legal</v>
      </c>
      <c r="R654" s="93" t="str">
        <f t="shared" si="119"/>
        <v xml:space="preserve"> - Import Total</v>
      </c>
      <c r="S654" s="110">
        <f t="shared" si="124"/>
        <v>0</v>
      </c>
      <c r="T654" s="107">
        <f t="shared" si="125"/>
        <v>0</v>
      </c>
      <c r="V654" s="91"/>
      <c r="W654" s="91"/>
      <c r="X654" s="91"/>
      <c r="Y654" s="91"/>
      <c r="Z654" s="91"/>
      <c r="AA654" s="91"/>
    </row>
    <row r="655" spans="3:27" x14ac:dyDescent="0.25">
      <c r="C655" s="95"/>
      <c r="D655" s="54"/>
      <c r="E655" s="8"/>
      <c r="F655" s="8"/>
      <c r="G655" s="8"/>
      <c r="H655" s="48"/>
      <c r="I655" s="49"/>
      <c r="J655" s="8"/>
      <c r="K655" s="9"/>
      <c r="L655" s="104" t="str">
        <f t="shared" si="118"/>
        <v/>
      </c>
      <c r="M655" s="105" t="str">
        <f t="shared" si="111"/>
        <v/>
      </c>
      <c r="N655" s="93">
        <f t="shared" si="120"/>
        <v>0</v>
      </c>
      <c r="O655" s="106">
        <f t="shared" si="121"/>
        <v>0</v>
      </c>
      <c r="P655" s="93" t="str">
        <f t="shared" si="122"/>
        <v>Dins Periode Legal</v>
      </c>
      <c r="Q655" s="93" t="str">
        <f t="shared" si="123"/>
        <v xml:space="preserve"> - Dins Periode Legal</v>
      </c>
      <c r="R655" s="93" t="str">
        <f t="shared" si="119"/>
        <v xml:space="preserve"> - Import Total</v>
      </c>
      <c r="S655" s="110">
        <f t="shared" si="124"/>
        <v>0</v>
      </c>
      <c r="T655" s="107">
        <f t="shared" si="125"/>
        <v>0</v>
      </c>
      <c r="V655" s="91"/>
      <c r="W655" s="91"/>
      <c r="X655" s="91"/>
      <c r="Y655" s="91"/>
      <c r="Z655" s="91"/>
      <c r="AA655" s="91"/>
    </row>
    <row r="656" spans="3:27" x14ac:dyDescent="0.25">
      <c r="C656" s="95"/>
      <c r="D656" s="54"/>
      <c r="E656" s="8"/>
      <c r="F656" s="8"/>
      <c r="G656" s="8"/>
      <c r="H656" s="48"/>
      <c r="I656" s="49"/>
      <c r="J656" s="8"/>
      <c r="K656" s="9"/>
      <c r="L656" s="104" t="str">
        <f t="shared" si="118"/>
        <v/>
      </c>
      <c r="M656" s="105" t="str">
        <f t="shared" si="111"/>
        <v/>
      </c>
      <c r="N656" s="93">
        <f t="shared" si="120"/>
        <v>0</v>
      </c>
      <c r="O656" s="106">
        <f t="shared" si="121"/>
        <v>0</v>
      </c>
      <c r="P656" s="93" t="str">
        <f t="shared" si="122"/>
        <v>Dins Periode Legal</v>
      </c>
      <c r="Q656" s="93" t="str">
        <f t="shared" si="123"/>
        <v xml:space="preserve"> - Dins Periode Legal</v>
      </c>
      <c r="R656" s="93" t="str">
        <f t="shared" si="119"/>
        <v xml:space="preserve"> - Import Total</v>
      </c>
      <c r="S656" s="110">
        <f t="shared" si="124"/>
        <v>0</v>
      </c>
      <c r="T656" s="107">
        <f t="shared" si="125"/>
        <v>0</v>
      </c>
      <c r="V656" s="91"/>
      <c r="W656" s="91"/>
      <c r="X656" s="91"/>
      <c r="Y656" s="91"/>
      <c r="Z656" s="91"/>
      <c r="AA656" s="91"/>
    </row>
    <row r="657" spans="3:27" x14ac:dyDescent="0.25">
      <c r="C657" s="95"/>
      <c r="D657" s="54"/>
      <c r="E657" s="8"/>
      <c r="F657" s="8"/>
      <c r="G657" s="8"/>
      <c r="H657" s="48"/>
      <c r="I657" s="49"/>
      <c r="J657" s="8"/>
      <c r="K657" s="9"/>
      <c r="L657" s="104" t="str">
        <f t="shared" si="118"/>
        <v/>
      </c>
      <c r="M657" s="105" t="str">
        <f t="shared" si="111"/>
        <v/>
      </c>
      <c r="N657" s="93">
        <f t="shared" si="120"/>
        <v>0</v>
      </c>
      <c r="O657" s="106">
        <f t="shared" si="121"/>
        <v>0</v>
      </c>
      <c r="P657" s="93" t="str">
        <f t="shared" si="122"/>
        <v>Dins Periode Legal</v>
      </c>
      <c r="Q657" s="93" t="str">
        <f t="shared" si="123"/>
        <v xml:space="preserve"> - Dins Periode Legal</v>
      </c>
      <c r="R657" s="93" t="str">
        <f t="shared" si="119"/>
        <v xml:space="preserve"> - Import Total</v>
      </c>
      <c r="S657" s="110">
        <f t="shared" si="124"/>
        <v>0</v>
      </c>
      <c r="T657" s="107">
        <f t="shared" si="125"/>
        <v>0</v>
      </c>
      <c r="V657" s="91"/>
      <c r="W657" s="91"/>
      <c r="X657" s="91"/>
      <c r="Y657" s="91"/>
      <c r="Z657" s="91"/>
      <c r="AA657" s="91"/>
    </row>
    <row r="658" spans="3:27" x14ac:dyDescent="0.25">
      <c r="C658" s="95"/>
      <c r="D658" s="54"/>
      <c r="E658" s="8"/>
      <c r="F658" s="8"/>
      <c r="G658" s="8"/>
      <c r="H658" s="48"/>
      <c r="I658" s="49"/>
      <c r="J658" s="8"/>
      <c r="K658" s="9"/>
      <c r="L658" s="104" t="str">
        <f t="shared" si="118"/>
        <v/>
      </c>
      <c r="M658" s="105" t="str">
        <f t="shared" si="111"/>
        <v/>
      </c>
      <c r="N658" s="93">
        <f t="shared" si="120"/>
        <v>0</v>
      </c>
      <c r="O658" s="106">
        <f t="shared" si="121"/>
        <v>0</v>
      </c>
      <c r="P658" s="93" t="str">
        <f t="shared" si="122"/>
        <v>Dins Periode Legal</v>
      </c>
      <c r="Q658" s="93" t="str">
        <f t="shared" si="123"/>
        <v xml:space="preserve"> - Dins Periode Legal</v>
      </c>
      <c r="R658" s="93" t="str">
        <f t="shared" si="119"/>
        <v xml:space="preserve"> - Import Total</v>
      </c>
      <c r="S658" s="110">
        <f t="shared" si="124"/>
        <v>0</v>
      </c>
      <c r="T658" s="107">
        <f t="shared" si="125"/>
        <v>0</v>
      </c>
      <c r="V658" s="91"/>
      <c r="W658" s="91"/>
      <c r="X658" s="91"/>
      <c r="Y658" s="91"/>
      <c r="Z658" s="91"/>
      <c r="AA658" s="91"/>
    </row>
    <row r="659" spans="3:27" x14ac:dyDescent="0.25">
      <c r="C659" s="95"/>
      <c r="D659" s="54"/>
      <c r="E659" s="8"/>
      <c r="F659" s="8"/>
      <c r="G659" s="8"/>
      <c r="H659" s="48"/>
      <c r="I659" s="49"/>
      <c r="J659" s="8"/>
      <c r="K659" s="9"/>
      <c r="L659" s="104" t="str">
        <f t="shared" si="118"/>
        <v/>
      </c>
      <c r="M659" s="105" t="str">
        <f t="shared" si="111"/>
        <v/>
      </c>
      <c r="N659" s="93">
        <f t="shared" si="120"/>
        <v>0</v>
      </c>
      <c r="O659" s="106">
        <f t="shared" si="121"/>
        <v>0</v>
      </c>
      <c r="P659" s="93" t="str">
        <f t="shared" si="122"/>
        <v>Dins Periode Legal</v>
      </c>
      <c r="Q659" s="93" t="str">
        <f t="shared" si="123"/>
        <v xml:space="preserve"> - Dins Periode Legal</v>
      </c>
      <c r="R659" s="93" t="str">
        <f t="shared" si="119"/>
        <v xml:space="preserve"> - Import Total</v>
      </c>
      <c r="S659" s="110">
        <f t="shared" si="124"/>
        <v>0</v>
      </c>
      <c r="T659" s="107">
        <f t="shared" si="125"/>
        <v>0</v>
      </c>
      <c r="V659" s="91"/>
      <c r="W659" s="91"/>
      <c r="X659" s="91"/>
      <c r="Y659" s="91"/>
      <c r="Z659" s="91"/>
      <c r="AA659" s="91"/>
    </row>
    <row r="660" spans="3:27" x14ac:dyDescent="0.25">
      <c r="C660" s="95"/>
      <c r="D660" s="54"/>
      <c r="E660" s="8"/>
      <c r="F660" s="8"/>
      <c r="G660" s="8"/>
      <c r="H660" s="48"/>
      <c r="I660" s="49"/>
      <c r="J660" s="8"/>
      <c r="K660" s="9"/>
      <c r="L660" s="104" t="str">
        <f t="shared" si="118"/>
        <v/>
      </c>
      <c r="M660" s="105" t="str">
        <f t="shared" si="111"/>
        <v/>
      </c>
      <c r="N660" s="93">
        <f t="shared" si="120"/>
        <v>0</v>
      </c>
      <c r="O660" s="106">
        <f t="shared" si="121"/>
        <v>0</v>
      </c>
      <c r="P660" s="93" t="str">
        <f t="shared" si="122"/>
        <v>Dins Periode Legal</v>
      </c>
      <c r="Q660" s="93" t="str">
        <f t="shared" si="123"/>
        <v xml:space="preserve"> - Dins Periode Legal</v>
      </c>
      <c r="R660" s="93" t="str">
        <f t="shared" si="119"/>
        <v xml:space="preserve"> - Import Total</v>
      </c>
      <c r="S660" s="110">
        <f t="shared" si="124"/>
        <v>0</v>
      </c>
      <c r="T660" s="107">
        <f t="shared" si="125"/>
        <v>0</v>
      </c>
      <c r="V660" s="91"/>
      <c r="W660" s="91"/>
      <c r="X660" s="91"/>
      <c r="Y660" s="91"/>
      <c r="Z660" s="91"/>
      <c r="AA660" s="91"/>
    </row>
    <row r="661" spans="3:27" x14ac:dyDescent="0.25">
      <c r="C661" s="95"/>
      <c r="D661" s="54"/>
      <c r="E661" s="8"/>
      <c r="F661" s="8"/>
      <c r="G661" s="8"/>
      <c r="H661" s="48"/>
      <c r="I661" s="49"/>
      <c r="J661" s="8"/>
      <c r="K661" s="9"/>
      <c r="L661" s="104" t="str">
        <f t="shared" si="118"/>
        <v/>
      </c>
      <c r="M661" s="105" t="str">
        <f t="shared" si="111"/>
        <v/>
      </c>
      <c r="N661" s="93">
        <f t="shared" si="120"/>
        <v>0</v>
      </c>
      <c r="O661" s="106">
        <f t="shared" si="121"/>
        <v>0</v>
      </c>
      <c r="P661" s="93" t="str">
        <f t="shared" si="122"/>
        <v>Dins Periode Legal</v>
      </c>
      <c r="Q661" s="93" t="str">
        <f t="shared" si="123"/>
        <v xml:space="preserve"> - Dins Periode Legal</v>
      </c>
      <c r="R661" s="93" t="str">
        <f t="shared" si="119"/>
        <v xml:space="preserve"> - Import Total</v>
      </c>
      <c r="S661" s="110">
        <f t="shared" si="124"/>
        <v>0</v>
      </c>
      <c r="T661" s="107">
        <f t="shared" si="125"/>
        <v>0</v>
      </c>
      <c r="V661" s="91"/>
      <c r="W661" s="91"/>
      <c r="X661" s="91"/>
      <c r="Y661" s="91"/>
      <c r="Z661" s="91"/>
      <c r="AA661" s="91"/>
    </row>
    <row r="662" spans="3:27" x14ac:dyDescent="0.25">
      <c r="C662" s="95"/>
      <c r="D662" s="54"/>
      <c r="E662" s="8"/>
      <c r="F662" s="8"/>
      <c r="G662" s="8"/>
      <c r="H662" s="48"/>
      <c r="I662" s="49"/>
      <c r="J662" s="8"/>
      <c r="K662" s="9"/>
      <c r="L662" s="104" t="str">
        <f t="shared" si="118"/>
        <v/>
      </c>
      <c r="M662" s="105" t="str">
        <f t="shared" si="111"/>
        <v/>
      </c>
      <c r="N662" s="93">
        <f t="shared" si="120"/>
        <v>0</v>
      </c>
      <c r="O662" s="106">
        <f t="shared" si="121"/>
        <v>0</v>
      </c>
      <c r="P662" s="93" t="str">
        <f t="shared" si="122"/>
        <v>Dins Periode Legal</v>
      </c>
      <c r="Q662" s="93" t="str">
        <f t="shared" si="123"/>
        <v xml:space="preserve"> - Dins Periode Legal</v>
      </c>
      <c r="R662" s="93" t="str">
        <f t="shared" si="119"/>
        <v xml:space="preserve"> - Import Total</v>
      </c>
      <c r="S662" s="110">
        <f t="shared" si="124"/>
        <v>0</v>
      </c>
      <c r="T662" s="107">
        <f t="shared" si="125"/>
        <v>0</v>
      </c>
      <c r="V662" s="91"/>
      <c r="W662" s="91"/>
      <c r="X662" s="91"/>
      <c r="Y662" s="91"/>
      <c r="Z662" s="91"/>
      <c r="AA662" s="91"/>
    </row>
    <row r="663" spans="3:27" x14ac:dyDescent="0.25">
      <c r="C663" s="95"/>
      <c r="D663" s="54"/>
      <c r="E663" s="8"/>
      <c r="F663" s="8"/>
      <c r="G663" s="8"/>
      <c r="H663" s="48"/>
      <c r="I663" s="49"/>
      <c r="J663" s="8"/>
      <c r="K663" s="9"/>
      <c r="L663" s="104" t="str">
        <f t="shared" si="118"/>
        <v/>
      </c>
      <c r="M663" s="105" t="str">
        <f t="shared" si="111"/>
        <v/>
      </c>
      <c r="N663" s="93">
        <f t="shared" si="120"/>
        <v>0</v>
      </c>
      <c r="O663" s="106">
        <f t="shared" si="121"/>
        <v>0</v>
      </c>
      <c r="P663" s="93" t="str">
        <f t="shared" si="122"/>
        <v>Dins Periode Legal</v>
      </c>
      <c r="Q663" s="93" t="str">
        <f t="shared" si="123"/>
        <v xml:space="preserve"> - Dins Periode Legal</v>
      </c>
      <c r="R663" s="93" t="str">
        <f t="shared" si="119"/>
        <v xml:space="preserve"> - Import Total</v>
      </c>
      <c r="S663" s="110">
        <f t="shared" si="124"/>
        <v>0</v>
      </c>
      <c r="T663" s="107">
        <f t="shared" si="125"/>
        <v>0</v>
      </c>
      <c r="V663" s="91"/>
      <c r="W663" s="91"/>
      <c r="X663" s="91"/>
      <c r="Y663" s="91"/>
      <c r="Z663" s="91"/>
      <c r="AA663" s="91"/>
    </row>
    <row r="664" spans="3:27" x14ac:dyDescent="0.25">
      <c r="C664" s="95"/>
      <c r="D664" s="54"/>
      <c r="E664" s="8"/>
      <c r="F664" s="8"/>
      <c r="G664" s="8"/>
      <c r="H664" s="48"/>
      <c r="I664" s="49"/>
      <c r="J664" s="8"/>
      <c r="K664" s="9"/>
      <c r="L664" s="104" t="str">
        <f t="shared" si="118"/>
        <v/>
      </c>
      <c r="M664" s="105" t="str">
        <f t="shared" ref="M664:M711" si="126">IF(L664="","",VLOOKUP(L664,$AJ$8:$AK$19,2,FALSE))</f>
        <v/>
      </c>
      <c r="N664" s="93">
        <f t="shared" si="120"/>
        <v>0</v>
      </c>
      <c r="O664" s="106">
        <f t="shared" si="121"/>
        <v>0</v>
      </c>
      <c r="P664" s="93" t="str">
        <f t="shared" si="122"/>
        <v>Dins Periode Legal</v>
      </c>
      <c r="Q664" s="93" t="str">
        <f t="shared" si="123"/>
        <v xml:space="preserve"> - Dins Periode Legal</v>
      </c>
      <c r="R664" s="93" t="str">
        <f t="shared" si="119"/>
        <v xml:space="preserve"> - Import Total</v>
      </c>
      <c r="S664" s="110">
        <f t="shared" si="124"/>
        <v>0</v>
      </c>
      <c r="T664" s="107">
        <f t="shared" si="125"/>
        <v>0</v>
      </c>
      <c r="V664" s="91"/>
      <c r="W664" s="91"/>
      <c r="X664" s="91"/>
      <c r="Y664" s="91"/>
      <c r="Z664" s="91"/>
      <c r="AA664" s="91"/>
    </row>
    <row r="665" spans="3:27" x14ac:dyDescent="0.25">
      <c r="C665" s="95"/>
      <c r="D665" s="54"/>
      <c r="E665" s="8"/>
      <c r="F665" s="8"/>
      <c r="G665" s="8"/>
      <c r="H665" s="48"/>
      <c r="I665" s="49"/>
      <c r="J665" s="8"/>
      <c r="K665" s="9"/>
      <c r="L665" s="104" t="str">
        <f t="shared" si="118"/>
        <v/>
      </c>
      <c r="M665" s="105" t="str">
        <f t="shared" si="126"/>
        <v/>
      </c>
      <c r="N665" s="93">
        <f t="shared" si="120"/>
        <v>0</v>
      </c>
      <c r="O665" s="106">
        <f t="shared" si="121"/>
        <v>0</v>
      </c>
      <c r="P665" s="93" t="str">
        <f t="shared" si="122"/>
        <v>Dins Periode Legal</v>
      </c>
      <c r="Q665" s="93" t="str">
        <f t="shared" si="123"/>
        <v xml:space="preserve"> - Dins Periode Legal</v>
      </c>
      <c r="R665" s="93" t="str">
        <f t="shared" si="119"/>
        <v xml:space="preserve"> - Import Total</v>
      </c>
      <c r="S665" s="110">
        <f t="shared" si="124"/>
        <v>0</v>
      </c>
      <c r="T665" s="107">
        <f t="shared" si="125"/>
        <v>0</v>
      </c>
      <c r="V665" s="91"/>
      <c r="W665" s="91"/>
      <c r="X665" s="91"/>
      <c r="Y665" s="91"/>
      <c r="Z665" s="91"/>
      <c r="AA665" s="91"/>
    </row>
    <row r="666" spans="3:27" x14ac:dyDescent="0.25">
      <c r="C666" s="95"/>
      <c r="D666" s="54"/>
      <c r="E666" s="8"/>
      <c r="F666" s="8"/>
      <c r="G666" s="8"/>
      <c r="H666" s="48"/>
      <c r="I666" s="49"/>
      <c r="J666" s="8"/>
      <c r="K666" s="9"/>
      <c r="L666" s="104" t="str">
        <f t="shared" si="118"/>
        <v/>
      </c>
      <c r="M666" s="105" t="str">
        <f t="shared" si="126"/>
        <v/>
      </c>
      <c r="N666" s="93">
        <f t="shared" si="120"/>
        <v>0</v>
      </c>
      <c r="O666" s="106">
        <f t="shared" si="121"/>
        <v>0</v>
      </c>
      <c r="P666" s="93" t="str">
        <f t="shared" si="122"/>
        <v>Dins Periode Legal</v>
      </c>
      <c r="Q666" s="93" t="str">
        <f t="shared" si="123"/>
        <v xml:space="preserve"> - Dins Periode Legal</v>
      </c>
      <c r="R666" s="93" t="str">
        <f t="shared" si="119"/>
        <v xml:space="preserve"> - Import Total</v>
      </c>
      <c r="S666" s="110">
        <f t="shared" si="124"/>
        <v>0</v>
      </c>
      <c r="T666" s="107">
        <f t="shared" si="125"/>
        <v>0</v>
      </c>
      <c r="V666" s="91"/>
      <c r="W666" s="91"/>
      <c r="X666" s="91"/>
      <c r="Y666" s="91"/>
      <c r="Z666" s="91"/>
      <c r="AA666" s="91"/>
    </row>
    <row r="667" spans="3:27" x14ac:dyDescent="0.25">
      <c r="C667" s="95"/>
      <c r="D667" s="54"/>
      <c r="E667" s="8"/>
      <c r="F667" s="8"/>
      <c r="G667" s="8"/>
      <c r="H667" s="48"/>
      <c r="I667" s="49"/>
      <c r="J667" s="8"/>
      <c r="K667" s="9"/>
      <c r="L667" s="104" t="str">
        <f t="shared" si="118"/>
        <v/>
      </c>
      <c r="M667" s="105" t="str">
        <f t="shared" si="126"/>
        <v/>
      </c>
      <c r="N667" s="93">
        <f t="shared" si="120"/>
        <v>0</v>
      </c>
      <c r="O667" s="106">
        <f t="shared" si="121"/>
        <v>0</v>
      </c>
      <c r="P667" s="93" t="str">
        <f t="shared" si="122"/>
        <v>Dins Periode Legal</v>
      </c>
      <c r="Q667" s="93" t="str">
        <f t="shared" si="123"/>
        <v xml:space="preserve"> - Dins Periode Legal</v>
      </c>
      <c r="R667" s="93" t="str">
        <f t="shared" si="119"/>
        <v xml:space="preserve"> - Import Total</v>
      </c>
      <c r="S667" s="110">
        <f t="shared" si="124"/>
        <v>0</v>
      </c>
      <c r="T667" s="107">
        <f t="shared" si="125"/>
        <v>0</v>
      </c>
      <c r="V667" s="91"/>
      <c r="W667" s="91"/>
      <c r="X667" s="91"/>
      <c r="Y667" s="91"/>
      <c r="Z667" s="91"/>
      <c r="AA667" s="91"/>
    </row>
    <row r="668" spans="3:27" x14ac:dyDescent="0.25">
      <c r="C668" s="95"/>
      <c r="D668" s="54"/>
      <c r="E668" s="8"/>
      <c r="F668" s="8"/>
      <c r="G668" s="8"/>
      <c r="H668" s="48"/>
      <c r="I668" s="49"/>
      <c r="J668" s="8"/>
      <c r="K668" s="9"/>
      <c r="L668" s="104" t="str">
        <f t="shared" si="118"/>
        <v/>
      </c>
      <c r="M668" s="105" t="str">
        <f t="shared" si="126"/>
        <v/>
      </c>
      <c r="N668" s="93">
        <f t="shared" si="120"/>
        <v>0</v>
      </c>
      <c r="O668" s="106">
        <f t="shared" si="121"/>
        <v>0</v>
      </c>
      <c r="P668" s="93" t="str">
        <f t="shared" si="122"/>
        <v>Dins Periode Legal</v>
      </c>
      <c r="Q668" s="93" t="str">
        <f t="shared" si="123"/>
        <v xml:space="preserve"> - Dins Periode Legal</v>
      </c>
      <c r="R668" s="93" t="str">
        <f t="shared" si="119"/>
        <v xml:space="preserve"> - Import Total</v>
      </c>
      <c r="S668" s="110">
        <f t="shared" si="124"/>
        <v>0</v>
      </c>
      <c r="T668" s="107">
        <f t="shared" si="125"/>
        <v>0</v>
      </c>
      <c r="V668" s="91"/>
      <c r="W668" s="91"/>
      <c r="X668" s="91"/>
      <c r="Y668" s="91"/>
      <c r="Z668" s="91"/>
      <c r="AA668" s="91"/>
    </row>
    <row r="669" spans="3:27" x14ac:dyDescent="0.25">
      <c r="C669" s="95"/>
      <c r="D669" s="54"/>
      <c r="E669" s="8"/>
      <c r="F669" s="8"/>
      <c r="G669" s="8"/>
      <c r="H669" s="48"/>
      <c r="I669" s="49"/>
      <c r="J669" s="8"/>
      <c r="K669" s="9"/>
      <c r="L669" s="104" t="str">
        <f t="shared" si="118"/>
        <v/>
      </c>
      <c r="M669" s="105" t="str">
        <f t="shared" si="126"/>
        <v/>
      </c>
      <c r="N669" s="93">
        <f t="shared" si="120"/>
        <v>0</v>
      </c>
      <c r="O669" s="106">
        <f t="shared" si="121"/>
        <v>0</v>
      </c>
      <c r="P669" s="93" t="str">
        <f t="shared" si="122"/>
        <v>Dins Periode Legal</v>
      </c>
      <c r="Q669" s="93" t="str">
        <f t="shared" si="123"/>
        <v xml:space="preserve"> - Dins Periode Legal</v>
      </c>
      <c r="R669" s="93" t="str">
        <f t="shared" si="119"/>
        <v xml:space="preserve"> - Import Total</v>
      </c>
      <c r="S669" s="110">
        <f t="shared" si="124"/>
        <v>0</v>
      </c>
      <c r="T669" s="107">
        <f t="shared" si="125"/>
        <v>0</v>
      </c>
      <c r="V669" s="91"/>
      <c r="W669" s="91"/>
      <c r="X669" s="91"/>
      <c r="Y669" s="91"/>
      <c r="Z669" s="91"/>
      <c r="AA669" s="91"/>
    </row>
    <row r="670" spans="3:27" x14ac:dyDescent="0.25">
      <c r="C670" s="95"/>
      <c r="D670" s="54"/>
      <c r="E670" s="8"/>
      <c r="F670" s="8"/>
      <c r="G670" s="8"/>
      <c r="H670" s="48"/>
      <c r="I670" s="49"/>
      <c r="J670" s="8"/>
      <c r="K670" s="9"/>
      <c r="L670" s="104" t="str">
        <f t="shared" si="118"/>
        <v/>
      </c>
      <c r="M670" s="105" t="str">
        <f t="shared" si="126"/>
        <v/>
      </c>
      <c r="N670" s="93">
        <f t="shared" si="120"/>
        <v>0</v>
      </c>
      <c r="O670" s="106">
        <f t="shared" si="121"/>
        <v>0</v>
      </c>
      <c r="P670" s="93" t="str">
        <f t="shared" si="122"/>
        <v>Dins Periode Legal</v>
      </c>
      <c r="Q670" s="93" t="str">
        <f t="shared" si="123"/>
        <v xml:space="preserve"> - Dins Periode Legal</v>
      </c>
      <c r="R670" s="93" t="str">
        <f t="shared" si="119"/>
        <v xml:space="preserve"> - Import Total</v>
      </c>
      <c r="S670" s="110">
        <f t="shared" si="124"/>
        <v>0</v>
      </c>
      <c r="T670" s="107">
        <f t="shared" si="125"/>
        <v>0</v>
      </c>
      <c r="V670" s="91"/>
      <c r="W670" s="91"/>
      <c r="X670" s="91"/>
      <c r="Y670" s="91"/>
      <c r="Z670" s="91"/>
      <c r="AA670" s="91"/>
    </row>
    <row r="671" spans="3:27" x14ac:dyDescent="0.25">
      <c r="C671" s="95"/>
      <c r="D671" s="54"/>
      <c r="E671" s="8"/>
      <c r="F671" s="8"/>
      <c r="G671" s="8"/>
      <c r="H671" s="48"/>
      <c r="I671" s="49"/>
      <c r="J671" s="8"/>
      <c r="K671" s="9"/>
      <c r="L671" s="104" t="str">
        <f t="shared" si="118"/>
        <v/>
      </c>
      <c r="M671" s="105" t="str">
        <f t="shared" si="126"/>
        <v/>
      </c>
      <c r="N671" s="93">
        <f t="shared" si="120"/>
        <v>0</v>
      </c>
      <c r="O671" s="106">
        <f t="shared" si="121"/>
        <v>0</v>
      </c>
      <c r="P671" s="93" t="str">
        <f t="shared" si="122"/>
        <v>Dins Periode Legal</v>
      </c>
      <c r="Q671" s="93" t="str">
        <f t="shared" si="123"/>
        <v xml:space="preserve"> - Dins Periode Legal</v>
      </c>
      <c r="R671" s="93" t="str">
        <f t="shared" si="119"/>
        <v xml:space="preserve"> - Import Total</v>
      </c>
      <c r="S671" s="110">
        <f t="shared" si="124"/>
        <v>0</v>
      </c>
      <c r="T671" s="107">
        <f t="shared" si="125"/>
        <v>0</v>
      </c>
      <c r="V671" s="91"/>
      <c r="W671" s="91"/>
      <c r="X671" s="91"/>
      <c r="Y671" s="91"/>
      <c r="Z671" s="91"/>
      <c r="AA671" s="91"/>
    </row>
    <row r="672" spans="3:27" x14ac:dyDescent="0.25">
      <c r="C672" s="95"/>
      <c r="D672" s="54"/>
      <c r="E672" s="8"/>
      <c r="F672" s="8"/>
      <c r="G672" s="8"/>
      <c r="H672" s="48"/>
      <c r="I672" s="49"/>
      <c r="J672" s="8"/>
      <c r="K672" s="9"/>
      <c r="L672" s="104" t="str">
        <f t="shared" si="118"/>
        <v/>
      </c>
      <c r="M672" s="105" t="str">
        <f t="shared" si="126"/>
        <v/>
      </c>
      <c r="N672" s="93">
        <f t="shared" si="120"/>
        <v>0</v>
      </c>
      <c r="O672" s="106">
        <f t="shared" si="121"/>
        <v>0</v>
      </c>
      <c r="P672" s="93" t="str">
        <f t="shared" si="122"/>
        <v>Dins Periode Legal</v>
      </c>
      <c r="Q672" s="93" t="str">
        <f t="shared" si="123"/>
        <v xml:space="preserve"> - Dins Periode Legal</v>
      </c>
      <c r="R672" s="93" t="str">
        <f t="shared" si="119"/>
        <v xml:space="preserve"> - Import Total</v>
      </c>
      <c r="S672" s="110">
        <f t="shared" si="124"/>
        <v>0</v>
      </c>
      <c r="T672" s="107">
        <f t="shared" si="125"/>
        <v>0</v>
      </c>
      <c r="V672" s="91"/>
      <c r="W672" s="91"/>
      <c r="X672" s="91"/>
      <c r="Y672" s="91"/>
      <c r="Z672" s="91"/>
      <c r="AA672" s="91"/>
    </row>
    <row r="673" spans="3:27" x14ac:dyDescent="0.25">
      <c r="C673" s="95"/>
      <c r="D673" s="54"/>
      <c r="E673" s="8"/>
      <c r="F673" s="8"/>
      <c r="G673" s="8"/>
      <c r="H673" s="48"/>
      <c r="I673" s="49"/>
      <c r="J673" s="8"/>
      <c r="K673" s="9"/>
      <c r="L673" s="104" t="str">
        <f t="shared" si="118"/>
        <v/>
      </c>
      <c r="M673" s="105" t="str">
        <f t="shared" si="126"/>
        <v/>
      </c>
      <c r="N673" s="93">
        <f t="shared" si="120"/>
        <v>0</v>
      </c>
      <c r="O673" s="106">
        <f t="shared" si="121"/>
        <v>0</v>
      </c>
      <c r="P673" s="93" t="str">
        <f t="shared" si="122"/>
        <v>Dins Periode Legal</v>
      </c>
      <c r="Q673" s="93" t="str">
        <f t="shared" si="123"/>
        <v xml:space="preserve"> - Dins Periode Legal</v>
      </c>
      <c r="R673" s="93" t="str">
        <f t="shared" si="119"/>
        <v xml:space="preserve"> - Import Total</v>
      </c>
      <c r="S673" s="110">
        <f t="shared" si="124"/>
        <v>0</v>
      </c>
      <c r="T673" s="107">
        <f t="shared" si="125"/>
        <v>0</v>
      </c>
      <c r="V673" s="91"/>
      <c r="W673" s="91"/>
      <c r="X673" s="91"/>
      <c r="Y673" s="91"/>
      <c r="Z673" s="91"/>
      <c r="AA673" s="91"/>
    </row>
    <row r="674" spans="3:27" x14ac:dyDescent="0.25">
      <c r="C674" s="95"/>
      <c r="D674" s="54"/>
      <c r="E674" s="8"/>
      <c r="F674" s="8"/>
      <c r="G674" s="8"/>
      <c r="H674" s="48"/>
      <c r="I674" s="49"/>
      <c r="J674" s="8"/>
      <c r="K674" s="9"/>
      <c r="L674" s="104" t="str">
        <f t="shared" si="118"/>
        <v/>
      </c>
      <c r="M674" s="105" t="str">
        <f t="shared" si="126"/>
        <v/>
      </c>
      <c r="N674" s="93">
        <f t="shared" si="120"/>
        <v>0</v>
      </c>
      <c r="O674" s="106">
        <f t="shared" si="121"/>
        <v>0</v>
      </c>
      <c r="P674" s="93" t="str">
        <f t="shared" si="122"/>
        <v>Dins Periode Legal</v>
      </c>
      <c r="Q674" s="93" t="str">
        <f t="shared" si="123"/>
        <v xml:space="preserve"> - Dins Periode Legal</v>
      </c>
      <c r="R674" s="93" t="str">
        <f t="shared" si="119"/>
        <v xml:space="preserve"> - Import Total</v>
      </c>
      <c r="S674" s="110">
        <f t="shared" si="124"/>
        <v>0</v>
      </c>
      <c r="T674" s="107">
        <f t="shared" si="125"/>
        <v>0</v>
      </c>
      <c r="V674" s="91"/>
      <c r="W674" s="91"/>
      <c r="X674" s="91"/>
      <c r="Y674" s="91"/>
      <c r="Z674" s="91"/>
      <c r="AA674" s="91"/>
    </row>
    <row r="675" spans="3:27" x14ac:dyDescent="0.25">
      <c r="C675" s="95"/>
      <c r="D675" s="54"/>
      <c r="E675" s="8"/>
      <c r="F675" s="8"/>
      <c r="G675" s="8"/>
      <c r="H675" s="48"/>
      <c r="I675" s="49"/>
      <c r="J675" s="8"/>
      <c r="K675" s="9"/>
      <c r="L675" s="104" t="str">
        <f t="shared" si="118"/>
        <v/>
      </c>
      <c r="M675" s="105" t="str">
        <f t="shared" si="126"/>
        <v/>
      </c>
      <c r="N675" s="93">
        <f t="shared" si="120"/>
        <v>0</v>
      </c>
      <c r="O675" s="106">
        <f t="shared" si="121"/>
        <v>0</v>
      </c>
      <c r="P675" s="93" t="str">
        <f t="shared" si="122"/>
        <v>Dins Periode Legal</v>
      </c>
      <c r="Q675" s="93" t="str">
        <f t="shared" si="123"/>
        <v xml:space="preserve"> - Dins Periode Legal</v>
      </c>
      <c r="R675" s="93" t="str">
        <f t="shared" si="119"/>
        <v xml:space="preserve"> - Import Total</v>
      </c>
      <c r="S675" s="110">
        <f t="shared" si="124"/>
        <v>0</v>
      </c>
      <c r="T675" s="107">
        <f t="shared" si="125"/>
        <v>0</v>
      </c>
      <c r="V675" s="91"/>
      <c r="W675" s="91"/>
      <c r="X675" s="91"/>
      <c r="Y675" s="91"/>
      <c r="Z675" s="91"/>
      <c r="AA675" s="91"/>
    </row>
    <row r="676" spans="3:27" x14ac:dyDescent="0.25">
      <c r="C676" s="95"/>
      <c r="D676" s="54"/>
      <c r="E676" s="8"/>
      <c r="F676" s="8"/>
      <c r="G676" s="8"/>
      <c r="H676" s="48"/>
      <c r="I676" s="49"/>
      <c r="J676" s="8"/>
      <c r="K676" s="9"/>
      <c r="L676" s="104" t="str">
        <f t="shared" si="118"/>
        <v/>
      </c>
      <c r="M676" s="105" t="str">
        <f t="shared" si="126"/>
        <v/>
      </c>
      <c r="N676" s="93">
        <f t="shared" si="120"/>
        <v>0</v>
      </c>
      <c r="O676" s="106">
        <f t="shared" si="121"/>
        <v>0</v>
      </c>
      <c r="P676" s="93" t="str">
        <f t="shared" si="122"/>
        <v>Dins Periode Legal</v>
      </c>
      <c r="Q676" s="93" t="str">
        <f t="shared" si="123"/>
        <v xml:space="preserve"> - Dins Periode Legal</v>
      </c>
      <c r="R676" s="93" t="str">
        <f t="shared" si="119"/>
        <v xml:space="preserve"> - Import Total</v>
      </c>
      <c r="S676" s="110">
        <f t="shared" si="124"/>
        <v>0</v>
      </c>
      <c r="T676" s="107">
        <f t="shared" si="125"/>
        <v>0</v>
      </c>
      <c r="V676" s="91"/>
      <c r="W676" s="91"/>
      <c r="X676" s="91"/>
      <c r="Y676" s="91"/>
      <c r="Z676" s="91"/>
      <c r="AA676" s="91"/>
    </row>
    <row r="677" spans="3:27" x14ac:dyDescent="0.25">
      <c r="C677" s="95"/>
      <c r="D677" s="54"/>
      <c r="E677" s="8"/>
      <c r="F677" s="8"/>
      <c r="G677" s="8"/>
      <c r="H677" s="48"/>
      <c r="I677" s="49"/>
      <c r="J677" s="8"/>
      <c r="K677" s="9"/>
      <c r="L677" s="104" t="str">
        <f t="shared" si="118"/>
        <v/>
      </c>
      <c r="M677" s="105" t="str">
        <f t="shared" si="126"/>
        <v/>
      </c>
      <c r="N677" s="93">
        <f t="shared" si="120"/>
        <v>0</v>
      </c>
      <c r="O677" s="106">
        <f t="shared" si="121"/>
        <v>0</v>
      </c>
      <c r="P677" s="93" t="str">
        <f t="shared" si="122"/>
        <v>Dins Periode Legal</v>
      </c>
      <c r="Q677" s="93" t="str">
        <f t="shared" si="123"/>
        <v xml:space="preserve"> - Dins Periode Legal</v>
      </c>
      <c r="R677" s="93" t="str">
        <f t="shared" si="119"/>
        <v xml:space="preserve"> - Import Total</v>
      </c>
      <c r="S677" s="110">
        <f t="shared" si="124"/>
        <v>0</v>
      </c>
      <c r="T677" s="107">
        <f t="shared" si="125"/>
        <v>0</v>
      </c>
      <c r="V677" s="91"/>
      <c r="W677" s="91"/>
      <c r="X677" s="91"/>
      <c r="Y677" s="91"/>
      <c r="Z677" s="91"/>
      <c r="AA677" s="91"/>
    </row>
    <row r="678" spans="3:27" x14ac:dyDescent="0.25">
      <c r="C678" s="95"/>
      <c r="D678" s="54"/>
      <c r="E678" s="8"/>
      <c r="F678" s="8"/>
      <c r="G678" s="8"/>
      <c r="H678" s="48"/>
      <c r="I678" s="49"/>
      <c r="J678" s="8"/>
      <c r="K678" s="9"/>
      <c r="L678" s="104" t="str">
        <f t="shared" si="118"/>
        <v/>
      </c>
      <c r="M678" s="105" t="str">
        <f t="shared" si="126"/>
        <v/>
      </c>
      <c r="N678" s="93">
        <f t="shared" si="120"/>
        <v>0</v>
      </c>
      <c r="O678" s="106">
        <f t="shared" si="121"/>
        <v>0</v>
      </c>
      <c r="P678" s="93" t="str">
        <f t="shared" si="122"/>
        <v>Dins Periode Legal</v>
      </c>
      <c r="Q678" s="93" t="str">
        <f t="shared" si="123"/>
        <v xml:space="preserve"> - Dins Periode Legal</v>
      </c>
      <c r="R678" s="93" t="str">
        <f t="shared" si="119"/>
        <v xml:space="preserve"> - Import Total</v>
      </c>
      <c r="S678" s="110">
        <f t="shared" si="124"/>
        <v>0</v>
      </c>
      <c r="T678" s="107">
        <f t="shared" si="125"/>
        <v>0</v>
      </c>
      <c r="V678" s="91"/>
      <c r="W678" s="91"/>
      <c r="X678" s="91"/>
      <c r="Y678" s="91"/>
      <c r="Z678" s="91"/>
      <c r="AA678" s="91"/>
    </row>
    <row r="679" spans="3:27" x14ac:dyDescent="0.25">
      <c r="C679" s="95"/>
      <c r="D679" s="54"/>
      <c r="E679" s="8"/>
      <c r="F679" s="8"/>
      <c r="G679" s="8"/>
      <c r="H679" s="48"/>
      <c r="I679" s="49"/>
      <c r="J679" s="8"/>
      <c r="K679" s="9"/>
      <c r="L679" s="104" t="str">
        <f t="shared" si="118"/>
        <v/>
      </c>
      <c r="M679" s="105" t="str">
        <f t="shared" si="126"/>
        <v/>
      </c>
      <c r="N679" s="93">
        <f t="shared" si="120"/>
        <v>0</v>
      </c>
      <c r="O679" s="106">
        <f t="shared" si="121"/>
        <v>0</v>
      </c>
      <c r="P679" s="93" t="str">
        <f t="shared" si="122"/>
        <v>Dins Periode Legal</v>
      </c>
      <c r="Q679" s="93" t="str">
        <f t="shared" si="123"/>
        <v xml:space="preserve"> - Dins Periode Legal</v>
      </c>
      <c r="R679" s="93" t="str">
        <f t="shared" si="119"/>
        <v xml:space="preserve"> - Import Total</v>
      </c>
      <c r="S679" s="110">
        <f t="shared" si="124"/>
        <v>0</v>
      </c>
      <c r="T679" s="107">
        <f t="shared" si="125"/>
        <v>0</v>
      </c>
      <c r="V679" s="91"/>
      <c r="W679" s="91"/>
      <c r="X679" s="91"/>
      <c r="Y679" s="91"/>
      <c r="Z679" s="91"/>
      <c r="AA679" s="91"/>
    </row>
    <row r="680" spans="3:27" x14ac:dyDescent="0.25">
      <c r="C680" s="95"/>
      <c r="D680" s="54"/>
      <c r="E680" s="8"/>
      <c r="F680" s="8"/>
      <c r="G680" s="8"/>
      <c r="H680" s="48"/>
      <c r="I680" s="49"/>
      <c r="J680" s="8"/>
      <c r="K680" s="9"/>
      <c r="L680" s="104" t="str">
        <f t="shared" si="118"/>
        <v/>
      </c>
      <c r="M680" s="105" t="str">
        <f t="shared" si="126"/>
        <v/>
      </c>
      <c r="N680" s="93">
        <f t="shared" si="120"/>
        <v>0</v>
      </c>
      <c r="O680" s="106">
        <f t="shared" si="121"/>
        <v>0</v>
      </c>
      <c r="P680" s="93" t="str">
        <f t="shared" si="122"/>
        <v>Dins Periode Legal</v>
      </c>
      <c r="Q680" s="93" t="str">
        <f t="shared" si="123"/>
        <v xml:space="preserve"> - Dins Periode Legal</v>
      </c>
      <c r="R680" s="93" t="str">
        <f t="shared" si="119"/>
        <v xml:space="preserve"> - Import Total</v>
      </c>
      <c r="S680" s="110">
        <f t="shared" si="124"/>
        <v>0</v>
      </c>
      <c r="T680" s="107">
        <f t="shared" si="125"/>
        <v>0</v>
      </c>
      <c r="V680" s="91"/>
      <c r="W680" s="91"/>
      <c r="X680" s="91"/>
      <c r="Y680" s="91"/>
      <c r="Z680" s="91"/>
      <c r="AA680" s="91"/>
    </row>
    <row r="681" spans="3:27" x14ac:dyDescent="0.25">
      <c r="C681" s="95"/>
      <c r="D681" s="54"/>
      <c r="E681" s="8"/>
      <c r="F681" s="8"/>
      <c r="G681" s="8"/>
      <c r="H681" s="48"/>
      <c r="I681" s="49"/>
      <c r="J681" s="8"/>
      <c r="K681" s="9"/>
      <c r="L681" s="104" t="str">
        <f t="shared" si="118"/>
        <v/>
      </c>
      <c r="M681" s="105" t="str">
        <f t="shared" si="126"/>
        <v/>
      </c>
      <c r="N681" s="93">
        <f t="shared" si="120"/>
        <v>0</v>
      </c>
      <c r="O681" s="106">
        <f t="shared" si="121"/>
        <v>0</v>
      </c>
      <c r="P681" s="93" t="str">
        <f t="shared" si="122"/>
        <v>Dins Periode Legal</v>
      </c>
      <c r="Q681" s="93" t="str">
        <f t="shared" si="123"/>
        <v xml:space="preserve"> - Dins Periode Legal</v>
      </c>
      <c r="R681" s="93" t="str">
        <f t="shared" si="119"/>
        <v xml:space="preserve"> - Import Total</v>
      </c>
      <c r="S681" s="110">
        <f t="shared" si="124"/>
        <v>0</v>
      </c>
      <c r="T681" s="107">
        <f t="shared" si="125"/>
        <v>0</v>
      </c>
      <c r="V681" s="91"/>
      <c r="W681" s="91"/>
      <c r="X681" s="91"/>
      <c r="Y681" s="91"/>
      <c r="Z681" s="91"/>
      <c r="AA681" s="91"/>
    </row>
    <row r="682" spans="3:27" x14ac:dyDescent="0.25">
      <c r="C682" s="95"/>
      <c r="D682" s="54"/>
      <c r="E682" s="8"/>
      <c r="F682" s="8"/>
      <c r="G682" s="8"/>
      <c r="H682" s="48"/>
      <c r="I682" s="49"/>
      <c r="J682" s="8"/>
      <c r="K682" s="9"/>
      <c r="L682" s="104" t="str">
        <f t="shared" si="118"/>
        <v/>
      </c>
      <c r="M682" s="105" t="str">
        <f t="shared" si="126"/>
        <v/>
      </c>
      <c r="N682" s="93">
        <f t="shared" si="120"/>
        <v>0</v>
      </c>
      <c r="O682" s="106">
        <f t="shared" si="121"/>
        <v>0</v>
      </c>
      <c r="P682" s="93" t="str">
        <f t="shared" si="122"/>
        <v>Dins Periode Legal</v>
      </c>
      <c r="Q682" s="93" t="str">
        <f t="shared" si="123"/>
        <v xml:space="preserve"> - Dins Periode Legal</v>
      </c>
      <c r="R682" s="93" t="str">
        <f t="shared" si="119"/>
        <v xml:space="preserve"> - Import Total</v>
      </c>
      <c r="S682" s="110">
        <f t="shared" si="124"/>
        <v>0</v>
      </c>
      <c r="T682" s="107">
        <f t="shared" si="125"/>
        <v>0</v>
      </c>
      <c r="V682" s="91"/>
      <c r="W682" s="91"/>
      <c r="X682" s="91"/>
      <c r="Y682" s="91"/>
      <c r="Z682" s="91"/>
      <c r="AA682" s="91"/>
    </row>
    <row r="683" spans="3:27" x14ac:dyDescent="0.25">
      <c r="C683" s="95"/>
      <c r="D683" s="54"/>
      <c r="E683" s="8"/>
      <c r="F683" s="8"/>
      <c r="G683" s="8"/>
      <c r="H683" s="48"/>
      <c r="I683" s="49"/>
      <c r="J683" s="8"/>
      <c r="K683" s="9"/>
      <c r="L683" s="104" t="str">
        <f t="shared" si="118"/>
        <v/>
      </c>
      <c r="M683" s="105" t="str">
        <f t="shared" si="126"/>
        <v/>
      </c>
      <c r="N683" s="93">
        <f t="shared" si="120"/>
        <v>0</v>
      </c>
      <c r="O683" s="106">
        <f t="shared" si="121"/>
        <v>0</v>
      </c>
      <c r="P683" s="93" t="str">
        <f t="shared" si="122"/>
        <v>Dins Periode Legal</v>
      </c>
      <c r="Q683" s="93" t="str">
        <f t="shared" si="123"/>
        <v xml:space="preserve"> - Dins Periode Legal</v>
      </c>
      <c r="R683" s="93" t="str">
        <f t="shared" si="119"/>
        <v xml:space="preserve"> - Import Total</v>
      </c>
      <c r="S683" s="110">
        <f t="shared" si="124"/>
        <v>0</v>
      </c>
      <c r="T683" s="107">
        <f t="shared" si="125"/>
        <v>0</v>
      </c>
      <c r="V683" s="91"/>
      <c r="W683" s="91"/>
      <c r="X683" s="91"/>
      <c r="Y683" s="91"/>
      <c r="Z683" s="91"/>
      <c r="AA683" s="91"/>
    </row>
    <row r="684" spans="3:27" x14ac:dyDescent="0.25">
      <c r="C684" s="95"/>
      <c r="D684" s="54"/>
      <c r="E684" s="8"/>
      <c r="F684" s="8"/>
      <c r="G684" s="8"/>
      <c r="H684" s="48"/>
      <c r="I684" s="49"/>
      <c r="J684" s="8"/>
      <c r="K684" s="9"/>
      <c r="L684" s="104" t="str">
        <f t="shared" si="118"/>
        <v/>
      </c>
      <c r="M684" s="105" t="str">
        <f t="shared" si="126"/>
        <v/>
      </c>
      <c r="N684" s="93">
        <f t="shared" si="120"/>
        <v>0</v>
      </c>
      <c r="O684" s="106">
        <f t="shared" si="121"/>
        <v>0</v>
      </c>
      <c r="P684" s="93" t="str">
        <f t="shared" si="122"/>
        <v>Dins Periode Legal</v>
      </c>
      <c r="Q684" s="93" t="str">
        <f t="shared" si="123"/>
        <v xml:space="preserve"> - Dins Periode Legal</v>
      </c>
      <c r="R684" s="93" t="str">
        <f t="shared" si="119"/>
        <v xml:space="preserve"> - Import Total</v>
      </c>
      <c r="S684" s="110">
        <f t="shared" si="124"/>
        <v>0</v>
      </c>
      <c r="T684" s="107">
        <f t="shared" si="125"/>
        <v>0</v>
      </c>
      <c r="V684" s="91"/>
      <c r="W684" s="91"/>
      <c r="X684" s="91"/>
      <c r="Y684" s="91"/>
      <c r="Z684" s="91"/>
      <c r="AA684" s="91"/>
    </row>
    <row r="685" spans="3:27" x14ac:dyDescent="0.25">
      <c r="C685" s="95"/>
      <c r="D685" s="54"/>
      <c r="E685" s="8"/>
      <c r="F685" s="8"/>
      <c r="G685" s="8"/>
      <c r="H685" s="48"/>
      <c r="I685" s="49"/>
      <c r="J685" s="8"/>
      <c r="K685" s="9"/>
      <c r="L685" s="104" t="str">
        <f t="shared" si="118"/>
        <v/>
      </c>
      <c r="M685" s="105" t="str">
        <f t="shared" si="126"/>
        <v/>
      </c>
      <c r="N685" s="93">
        <f t="shared" si="120"/>
        <v>0</v>
      </c>
      <c r="O685" s="106">
        <f t="shared" si="121"/>
        <v>0</v>
      </c>
      <c r="P685" s="93" t="str">
        <f t="shared" si="122"/>
        <v>Dins Periode Legal</v>
      </c>
      <c r="Q685" s="93" t="str">
        <f t="shared" si="123"/>
        <v xml:space="preserve"> - Dins Periode Legal</v>
      </c>
      <c r="R685" s="93" t="str">
        <f t="shared" si="119"/>
        <v xml:space="preserve"> - Import Total</v>
      </c>
      <c r="S685" s="110">
        <f t="shared" si="124"/>
        <v>0</v>
      </c>
      <c r="T685" s="107">
        <f t="shared" si="125"/>
        <v>0</v>
      </c>
      <c r="V685" s="91"/>
      <c r="W685" s="91"/>
      <c r="X685" s="91"/>
      <c r="Y685" s="91"/>
      <c r="Z685" s="91"/>
      <c r="AA685" s="91"/>
    </row>
    <row r="686" spans="3:27" x14ac:dyDescent="0.25">
      <c r="C686" s="95"/>
      <c r="D686" s="54"/>
      <c r="E686" s="8"/>
      <c r="F686" s="8"/>
      <c r="G686" s="8"/>
      <c r="H686" s="48"/>
      <c r="I686" s="49"/>
      <c r="J686" s="8"/>
      <c r="K686" s="9"/>
      <c r="L686" s="104" t="str">
        <f t="shared" ref="L686:L695" si="127">IF(D686="","",MONTH(D686))</f>
        <v/>
      </c>
      <c r="M686" s="105" t="str">
        <f t="shared" si="126"/>
        <v/>
      </c>
      <c r="N686" s="93">
        <f t="shared" si="120"/>
        <v>0</v>
      </c>
      <c r="O686" s="106">
        <f t="shared" si="121"/>
        <v>0</v>
      </c>
      <c r="P686" s="93" t="str">
        <f t="shared" si="122"/>
        <v>Dins Periode Legal</v>
      </c>
      <c r="Q686" s="93" t="str">
        <f t="shared" si="123"/>
        <v xml:space="preserve"> - Dins Periode Legal</v>
      </c>
      <c r="R686" s="93" t="str">
        <f t="shared" ref="R686:R732" si="128">CONCATENATE($M686," - Import Total")</f>
        <v xml:space="preserve"> - Import Total</v>
      </c>
      <c r="S686" s="110">
        <f t="shared" si="124"/>
        <v>0</v>
      </c>
      <c r="T686" s="107">
        <f t="shared" si="125"/>
        <v>0</v>
      </c>
      <c r="V686" s="91"/>
      <c r="W686" s="91"/>
      <c r="X686" s="91"/>
      <c r="Y686" s="91"/>
      <c r="Z686" s="91"/>
      <c r="AA686" s="91"/>
    </row>
    <row r="687" spans="3:27" x14ac:dyDescent="0.25">
      <c r="C687" s="95"/>
      <c r="D687" s="54"/>
      <c r="E687" s="8"/>
      <c r="F687" s="8"/>
      <c r="G687" s="8"/>
      <c r="H687" s="48"/>
      <c r="I687" s="49"/>
      <c r="J687" s="8"/>
      <c r="K687" s="9"/>
      <c r="L687" s="104" t="str">
        <f t="shared" si="127"/>
        <v/>
      </c>
      <c r="M687" s="105" t="str">
        <f t="shared" si="126"/>
        <v/>
      </c>
      <c r="N687" s="93">
        <f t="shared" si="120"/>
        <v>0</v>
      </c>
      <c r="O687" s="106">
        <f t="shared" si="121"/>
        <v>0</v>
      </c>
      <c r="P687" s="93" t="str">
        <f t="shared" si="122"/>
        <v>Dins Periode Legal</v>
      </c>
      <c r="Q687" s="93" t="str">
        <f t="shared" si="123"/>
        <v xml:space="preserve"> - Dins Periode Legal</v>
      </c>
      <c r="R687" s="93" t="str">
        <f t="shared" si="128"/>
        <v xml:space="preserve"> - Import Total</v>
      </c>
      <c r="S687" s="110">
        <f t="shared" si="124"/>
        <v>0</v>
      </c>
      <c r="T687" s="107">
        <f t="shared" si="125"/>
        <v>0</v>
      </c>
      <c r="V687" s="91"/>
      <c r="W687" s="91"/>
      <c r="X687" s="91"/>
      <c r="Y687" s="91"/>
      <c r="Z687" s="91"/>
      <c r="AA687" s="91"/>
    </row>
    <row r="688" spans="3:27" x14ac:dyDescent="0.25">
      <c r="C688" s="95"/>
      <c r="D688" s="54"/>
      <c r="E688" s="8"/>
      <c r="F688" s="8"/>
      <c r="G688" s="8"/>
      <c r="H688" s="48"/>
      <c r="I688" s="49"/>
      <c r="J688" s="8"/>
      <c r="K688" s="9"/>
      <c r="L688" s="104" t="str">
        <f t="shared" si="127"/>
        <v/>
      </c>
      <c r="M688" s="105" t="str">
        <f t="shared" si="126"/>
        <v/>
      </c>
      <c r="N688" s="93">
        <f t="shared" si="120"/>
        <v>0</v>
      </c>
      <c r="O688" s="106">
        <f t="shared" si="121"/>
        <v>0</v>
      </c>
      <c r="P688" s="93" t="str">
        <f t="shared" si="122"/>
        <v>Dins Periode Legal</v>
      </c>
      <c r="Q688" s="93" t="str">
        <f t="shared" si="123"/>
        <v xml:space="preserve"> - Dins Periode Legal</v>
      </c>
      <c r="R688" s="93" t="str">
        <f t="shared" si="128"/>
        <v xml:space="preserve"> - Import Total</v>
      </c>
      <c r="S688" s="110">
        <f t="shared" si="124"/>
        <v>0</v>
      </c>
      <c r="T688" s="107">
        <f t="shared" si="125"/>
        <v>0</v>
      </c>
      <c r="V688" s="91"/>
      <c r="W688" s="91"/>
      <c r="X688" s="91"/>
      <c r="Y688" s="91"/>
      <c r="Z688" s="91"/>
      <c r="AA688" s="91"/>
    </row>
    <row r="689" spans="3:27" x14ac:dyDescent="0.25">
      <c r="C689" s="95"/>
      <c r="D689" s="54"/>
      <c r="E689" s="8"/>
      <c r="F689" s="8"/>
      <c r="G689" s="8"/>
      <c r="H689" s="48"/>
      <c r="I689" s="49"/>
      <c r="J689" s="8"/>
      <c r="K689" s="9"/>
      <c r="L689" s="104" t="str">
        <f t="shared" si="127"/>
        <v/>
      </c>
      <c r="M689" s="105" t="str">
        <f t="shared" si="126"/>
        <v/>
      </c>
      <c r="N689" s="93">
        <f t="shared" si="120"/>
        <v>0</v>
      </c>
      <c r="O689" s="106">
        <f t="shared" si="121"/>
        <v>0</v>
      </c>
      <c r="P689" s="93" t="str">
        <f t="shared" si="122"/>
        <v>Dins Periode Legal</v>
      </c>
      <c r="Q689" s="93" t="str">
        <f t="shared" si="123"/>
        <v xml:space="preserve"> - Dins Periode Legal</v>
      </c>
      <c r="R689" s="93" t="str">
        <f t="shared" si="128"/>
        <v xml:space="preserve"> - Import Total</v>
      </c>
      <c r="S689" s="110">
        <f t="shared" si="124"/>
        <v>0</v>
      </c>
      <c r="T689" s="107">
        <f t="shared" si="125"/>
        <v>0</v>
      </c>
      <c r="V689" s="91"/>
      <c r="W689" s="91"/>
      <c r="X689" s="91"/>
      <c r="Y689" s="91"/>
      <c r="Z689" s="91"/>
      <c r="AA689" s="91"/>
    </row>
    <row r="690" spans="3:27" x14ac:dyDescent="0.25">
      <c r="C690" s="95"/>
      <c r="D690" s="54"/>
      <c r="E690" s="8"/>
      <c r="F690" s="8"/>
      <c r="G690" s="8"/>
      <c r="H690" s="48"/>
      <c r="I690" s="49"/>
      <c r="J690" s="8"/>
      <c r="K690" s="9"/>
      <c r="L690" s="104" t="str">
        <f t="shared" si="127"/>
        <v/>
      </c>
      <c r="M690" s="105" t="str">
        <f t="shared" si="126"/>
        <v/>
      </c>
      <c r="N690" s="93">
        <f t="shared" si="120"/>
        <v>0</v>
      </c>
      <c r="O690" s="106">
        <f t="shared" si="121"/>
        <v>0</v>
      </c>
      <c r="P690" s="93" t="str">
        <f t="shared" si="122"/>
        <v>Dins Periode Legal</v>
      </c>
      <c r="Q690" s="93" t="str">
        <f t="shared" si="123"/>
        <v xml:space="preserve"> - Dins Periode Legal</v>
      </c>
      <c r="R690" s="93" t="str">
        <f t="shared" si="128"/>
        <v xml:space="preserve"> - Import Total</v>
      </c>
      <c r="S690" s="110">
        <f t="shared" si="124"/>
        <v>0</v>
      </c>
      <c r="T690" s="107">
        <f t="shared" si="125"/>
        <v>0</v>
      </c>
      <c r="V690" s="91"/>
      <c r="W690" s="91"/>
      <c r="X690" s="91"/>
      <c r="Y690" s="91"/>
      <c r="Z690" s="91"/>
      <c r="AA690" s="91"/>
    </row>
    <row r="691" spans="3:27" x14ac:dyDescent="0.25">
      <c r="C691" s="95"/>
      <c r="D691" s="54"/>
      <c r="E691" s="8"/>
      <c r="F691" s="8"/>
      <c r="G691" s="8"/>
      <c r="H691" s="48"/>
      <c r="I691" s="49"/>
      <c r="J691" s="8"/>
      <c r="K691" s="9"/>
      <c r="L691" s="104" t="str">
        <f t="shared" si="127"/>
        <v/>
      </c>
      <c r="M691" s="105" t="str">
        <f t="shared" si="126"/>
        <v/>
      </c>
      <c r="N691" s="93">
        <f t="shared" si="120"/>
        <v>0</v>
      </c>
      <c r="O691" s="106">
        <f t="shared" si="121"/>
        <v>0</v>
      </c>
      <c r="P691" s="93" t="str">
        <f t="shared" si="122"/>
        <v>Dins Periode Legal</v>
      </c>
      <c r="Q691" s="93" t="str">
        <f t="shared" si="123"/>
        <v xml:space="preserve"> - Dins Periode Legal</v>
      </c>
      <c r="R691" s="93" t="str">
        <f t="shared" si="128"/>
        <v xml:space="preserve"> - Import Total</v>
      </c>
      <c r="S691" s="110">
        <f t="shared" si="124"/>
        <v>0</v>
      </c>
      <c r="T691" s="107">
        <f t="shared" si="125"/>
        <v>0</v>
      </c>
      <c r="V691" s="91"/>
      <c r="W691" s="91"/>
      <c r="X691" s="91"/>
      <c r="Y691" s="91"/>
      <c r="Z691" s="91"/>
      <c r="AA691" s="91"/>
    </row>
    <row r="692" spans="3:27" x14ac:dyDescent="0.25">
      <c r="C692" s="95"/>
      <c r="D692" s="54"/>
      <c r="E692" s="8"/>
      <c r="F692" s="8"/>
      <c r="G692" s="8"/>
      <c r="H692" s="48"/>
      <c r="I692" s="49"/>
      <c r="J692" s="8"/>
      <c r="K692" s="9"/>
      <c r="L692" s="104" t="str">
        <f t="shared" si="127"/>
        <v/>
      </c>
      <c r="M692" s="105" t="str">
        <f t="shared" si="126"/>
        <v/>
      </c>
      <c r="N692" s="93">
        <f t="shared" si="120"/>
        <v>0</v>
      </c>
      <c r="O692" s="106">
        <f t="shared" si="121"/>
        <v>0</v>
      </c>
      <c r="P692" s="93" t="str">
        <f t="shared" si="122"/>
        <v>Dins Periode Legal</v>
      </c>
      <c r="Q692" s="93" t="str">
        <f t="shared" si="123"/>
        <v xml:space="preserve"> - Dins Periode Legal</v>
      </c>
      <c r="R692" s="93" t="str">
        <f t="shared" si="128"/>
        <v xml:space="preserve"> - Import Total</v>
      </c>
      <c r="S692" s="110">
        <f t="shared" si="124"/>
        <v>0</v>
      </c>
      <c r="T692" s="107">
        <f t="shared" si="125"/>
        <v>0</v>
      </c>
      <c r="V692" s="91"/>
      <c r="W692" s="91"/>
      <c r="X692" s="91"/>
      <c r="Y692" s="91"/>
      <c r="Z692" s="91"/>
      <c r="AA692" s="91"/>
    </row>
    <row r="693" spans="3:27" x14ac:dyDescent="0.25">
      <c r="C693" s="95"/>
      <c r="D693" s="54"/>
      <c r="E693" s="8"/>
      <c r="F693" s="8"/>
      <c r="G693" s="8"/>
      <c r="H693" s="48"/>
      <c r="I693" s="49"/>
      <c r="J693" s="8"/>
      <c r="K693" s="9"/>
      <c r="L693" s="104" t="str">
        <f t="shared" si="127"/>
        <v/>
      </c>
      <c r="M693" s="105" t="str">
        <f t="shared" si="126"/>
        <v/>
      </c>
      <c r="N693" s="93">
        <f t="shared" si="120"/>
        <v>0</v>
      </c>
      <c r="O693" s="106">
        <f t="shared" si="121"/>
        <v>0</v>
      </c>
      <c r="P693" s="93" t="str">
        <f t="shared" si="122"/>
        <v>Dins Periode Legal</v>
      </c>
      <c r="Q693" s="93" t="str">
        <f t="shared" si="123"/>
        <v xml:space="preserve"> - Dins Periode Legal</v>
      </c>
      <c r="R693" s="93" t="str">
        <f t="shared" si="128"/>
        <v xml:space="preserve"> - Import Total</v>
      </c>
      <c r="S693" s="110">
        <f t="shared" si="124"/>
        <v>0</v>
      </c>
      <c r="T693" s="107">
        <f t="shared" si="125"/>
        <v>0</v>
      </c>
      <c r="V693" s="91"/>
      <c r="W693" s="91"/>
      <c r="X693" s="91"/>
      <c r="Y693" s="91"/>
      <c r="Z693" s="91"/>
      <c r="AA693" s="91"/>
    </row>
    <row r="694" spans="3:27" x14ac:dyDescent="0.25">
      <c r="C694" s="95"/>
      <c r="D694" s="54"/>
      <c r="E694" s="8"/>
      <c r="F694" s="8"/>
      <c r="G694" s="8"/>
      <c r="H694" s="48"/>
      <c r="I694" s="49"/>
      <c r="J694" s="8"/>
      <c r="K694" s="9"/>
      <c r="L694" s="104" t="str">
        <f t="shared" si="127"/>
        <v/>
      </c>
      <c r="M694" s="105" t="str">
        <f t="shared" si="126"/>
        <v/>
      </c>
      <c r="N694" s="93">
        <f t="shared" si="120"/>
        <v>0</v>
      </c>
      <c r="O694" s="106">
        <f t="shared" si="121"/>
        <v>0</v>
      </c>
      <c r="P694" s="93" t="str">
        <f t="shared" si="122"/>
        <v>Dins Periode Legal</v>
      </c>
      <c r="Q694" s="93" t="str">
        <f t="shared" si="123"/>
        <v xml:space="preserve"> - Dins Periode Legal</v>
      </c>
      <c r="R694" s="93" t="str">
        <f t="shared" si="128"/>
        <v xml:space="preserve"> - Import Total</v>
      </c>
      <c r="S694" s="110">
        <f t="shared" si="124"/>
        <v>0</v>
      </c>
      <c r="T694" s="107">
        <f t="shared" si="125"/>
        <v>0</v>
      </c>
      <c r="V694" s="91"/>
      <c r="W694" s="91"/>
      <c r="X694" s="91"/>
      <c r="Y694" s="91"/>
      <c r="Z694" s="91"/>
      <c r="AA694" s="91"/>
    </row>
    <row r="695" spans="3:27" x14ac:dyDescent="0.25">
      <c r="C695" s="95"/>
      <c r="D695" s="54"/>
      <c r="E695" s="8"/>
      <c r="F695" s="8"/>
      <c r="G695" s="8"/>
      <c r="H695" s="48"/>
      <c r="I695" s="49"/>
      <c r="J695" s="8"/>
      <c r="K695" s="9"/>
      <c r="L695" s="104" t="str">
        <f t="shared" si="127"/>
        <v/>
      </c>
      <c r="M695" s="105" t="str">
        <f t="shared" si="126"/>
        <v/>
      </c>
      <c r="N695" s="93">
        <f t="shared" si="120"/>
        <v>0</v>
      </c>
      <c r="O695" s="106">
        <f t="shared" si="121"/>
        <v>0</v>
      </c>
      <c r="P695" s="93" t="str">
        <f t="shared" si="122"/>
        <v>Dins Periode Legal</v>
      </c>
      <c r="Q695" s="93" t="str">
        <f t="shared" si="123"/>
        <v xml:space="preserve"> - Dins Periode Legal</v>
      </c>
      <c r="R695" s="93" t="str">
        <f t="shared" si="128"/>
        <v xml:space="preserve"> - Import Total</v>
      </c>
      <c r="S695" s="110">
        <f t="shared" si="124"/>
        <v>0</v>
      </c>
      <c r="T695" s="107">
        <f t="shared" si="125"/>
        <v>0</v>
      </c>
      <c r="V695" s="91"/>
      <c r="W695" s="91"/>
      <c r="X695" s="91"/>
      <c r="Y695" s="91"/>
      <c r="Z695" s="91"/>
      <c r="AA695" s="91"/>
    </row>
    <row r="696" spans="3:27" x14ac:dyDescent="0.25">
      <c r="C696" s="95"/>
      <c r="D696" s="54"/>
      <c r="E696" s="8"/>
      <c r="F696" s="8"/>
      <c r="G696" s="8"/>
      <c r="H696" s="48"/>
      <c r="I696" s="49"/>
      <c r="J696" s="8"/>
      <c r="K696" s="9"/>
      <c r="L696" s="104" t="str">
        <f t="shared" ref="L696:L759" si="129">IF(D696="","",MONTH(D696))</f>
        <v/>
      </c>
      <c r="M696" s="105" t="str">
        <f t="shared" si="126"/>
        <v/>
      </c>
      <c r="N696" s="93">
        <f t="shared" ref="N696:N727" si="130">IF(D696="",0,D696-C696)</f>
        <v>0</v>
      </c>
      <c r="O696" s="106">
        <f t="shared" ref="O696:O727" si="131">K696*N696</f>
        <v>0</v>
      </c>
      <c r="P696" s="93" t="str">
        <f t="shared" si="122"/>
        <v>Dins Periode Legal</v>
      </c>
      <c r="Q696" s="93" t="str">
        <f t="shared" si="123"/>
        <v xml:space="preserve"> - Dins Periode Legal</v>
      </c>
      <c r="R696" s="93" t="str">
        <f t="shared" si="128"/>
        <v xml:space="preserve"> - Import Total</v>
      </c>
      <c r="S696" s="110">
        <f t="shared" ref="S696:S727" si="132">IF(M696="",0,K696/(VLOOKUP(R696,$X$9:$Y$27,2,FALSE))*N696)</f>
        <v>0</v>
      </c>
      <c r="T696" s="107">
        <f t="shared" si="125"/>
        <v>0</v>
      </c>
      <c r="V696" s="91"/>
      <c r="W696" s="91"/>
      <c r="X696" s="91"/>
      <c r="Y696" s="91"/>
      <c r="Z696" s="91"/>
      <c r="AA696" s="91"/>
    </row>
    <row r="697" spans="3:27" x14ac:dyDescent="0.25">
      <c r="C697" s="95"/>
      <c r="D697" s="54"/>
      <c r="E697" s="8"/>
      <c r="F697" s="8"/>
      <c r="G697" s="8"/>
      <c r="H697" s="48"/>
      <c r="I697" s="49"/>
      <c r="J697" s="8"/>
      <c r="K697" s="9"/>
      <c r="L697" s="104" t="str">
        <f t="shared" si="129"/>
        <v/>
      </c>
      <c r="M697" s="105" t="str">
        <f t="shared" si="126"/>
        <v/>
      </c>
      <c r="N697" s="93">
        <f t="shared" si="130"/>
        <v>0</v>
      </c>
      <c r="O697" s="106">
        <f t="shared" si="131"/>
        <v>0</v>
      </c>
      <c r="P697" s="93" t="str">
        <f t="shared" si="122"/>
        <v>Dins Periode Legal</v>
      </c>
      <c r="Q697" s="93" t="str">
        <f t="shared" si="123"/>
        <v xml:space="preserve"> - Dins Periode Legal</v>
      </c>
      <c r="R697" s="93" t="str">
        <f t="shared" si="128"/>
        <v xml:space="preserve"> - Import Total</v>
      </c>
      <c r="S697" s="110">
        <f t="shared" si="132"/>
        <v>0</v>
      </c>
      <c r="T697" s="107">
        <f t="shared" si="125"/>
        <v>0</v>
      </c>
      <c r="V697" s="91"/>
      <c r="W697" s="91"/>
      <c r="X697" s="91"/>
      <c r="Y697" s="91"/>
      <c r="Z697" s="91"/>
      <c r="AA697" s="91"/>
    </row>
    <row r="698" spans="3:27" x14ac:dyDescent="0.25">
      <c r="C698" s="95"/>
      <c r="D698" s="54"/>
      <c r="E698" s="8"/>
      <c r="F698" s="8"/>
      <c r="G698" s="8"/>
      <c r="H698" s="48"/>
      <c r="I698" s="49"/>
      <c r="J698" s="8"/>
      <c r="K698" s="9"/>
      <c r="L698" s="104" t="str">
        <f t="shared" si="129"/>
        <v/>
      </c>
      <c r="M698" s="105" t="str">
        <f t="shared" si="126"/>
        <v/>
      </c>
      <c r="N698" s="93">
        <f t="shared" si="130"/>
        <v>0</v>
      </c>
      <c r="O698" s="106">
        <f t="shared" si="131"/>
        <v>0</v>
      </c>
      <c r="P698" s="93" t="str">
        <f t="shared" si="122"/>
        <v>Dins Periode Legal</v>
      </c>
      <c r="Q698" s="93" t="str">
        <f t="shared" si="123"/>
        <v xml:space="preserve"> - Dins Periode Legal</v>
      </c>
      <c r="R698" s="93" t="str">
        <f t="shared" si="128"/>
        <v xml:space="preserve"> - Import Total</v>
      </c>
      <c r="S698" s="110">
        <f t="shared" si="132"/>
        <v>0</v>
      </c>
      <c r="T698" s="107">
        <f t="shared" si="125"/>
        <v>0</v>
      </c>
      <c r="V698" s="91"/>
      <c r="W698" s="91"/>
      <c r="X698" s="91"/>
      <c r="Y698" s="91"/>
      <c r="Z698" s="91"/>
      <c r="AA698" s="91"/>
    </row>
    <row r="699" spans="3:27" x14ac:dyDescent="0.25">
      <c r="C699" s="95"/>
      <c r="D699" s="54"/>
      <c r="E699" s="8"/>
      <c r="F699" s="8"/>
      <c r="G699" s="8"/>
      <c r="H699" s="48"/>
      <c r="I699" s="49"/>
      <c r="J699" s="8"/>
      <c r="K699" s="9"/>
      <c r="L699" s="104" t="str">
        <f t="shared" si="129"/>
        <v/>
      </c>
      <c r="M699" s="105" t="str">
        <f t="shared" si="126"/>
        <v/>
      </c>
      <c r="N699" s="93">
        <f t="shared" si="130"/>
        <v>0</v>
      </c>
      <c r="O699" s="106">
        <f t="shared" si="131"/>
        <v>0</v>
      </c>
      <c r="P699" s="93" t="str">
        <f t="shared" si="122"/>
        <v>Dins Periode Legal</v>
      </c>
      <c r="Q699" s="93" t="str">
        <f t="shared" si="123"/>
        <v xml:space="preserve"> - Dins Periode Legal</v>
      </c>
      <c r="R699" s="93" t="str">
        <f t="shared" si="128"/>
        <v xml:space="preserve"> - Import Total</v>
      </c>
      <c r="S699" s="110">
        <f t="shared" si="132"/>
        <v>0</v>
      </c>
      <c r="T699" s="107">
        <f t="shared" si="125"/>
        <v>0</v>
      </c>
      <c r="V699" s="91"/>
      <c r="W699" s="91"/>
      <c r="X699" s="91"/>
      <c r="Y699" s="91"/>
      <c r="Z699" s="91"/>
      <c r="AA699" s="91"/>
    </row>
    <row r="700" spans="3:27" x14ac:dyDescent="0.25">
      <c r="C700" s="95"/>
      <c r="D700" s="54"/>
      <c r="E700" s="8"/>
      <c r="F700" s="8"/>
      <c r="G700" s="8"/>
      <c r="H700" s="48"/>
      <c r="I700" s="49"/>
      <c r="J700" s="8"/>
      <c r="K700" s="9"/>
      <c r="L700" s="104" t="str">
        <f t="shared" si="129"/>
        <v/>
      </c>
      <c r="M700" s="105" t="str">
        <f t="shared" si="126"/>
        <v/>
      </c>
      <c r="N700" s="93">
        <f t="shared" si="130"/>
        <v>0</v>
      </c>
      <c r="O700" s="106">
        <f t="shared" si="131"/>
        <v>0</v>
      </c>
      <c r="P700" s="93" t="str">
        <f t="shared" si="122"/>
        <v>Dins Periode Legal</v>
      </c>
      <c r="Q700" s="93" t="str">
        <f t="shared" si="123"/>
        <v xml:space="preserve"> - Dins Periode Legal</v>
      </c>
      <c r="R700" s="93" t="str">
        <f t="shared" si="128"/>
        <v xml:space="preserve"> - Import Total</v>
      </c>
      <c r="S700" s="110">
        <f t="shared" si="132"/>
        <v>0</v>
      </c>
      <c r="T700" s="107">
        <f t="shared" si="125"/>
        <v>0</v>
      </c>
      <c r="V700" s="91"/>
      <c r="W700" s="91"/>
      <c r="X700" s="91"/>
      <c r="Y700" s="91"/>
      <c r="Z700" s="91"/>
      <c r="AA700" s="91"/>
    </row>
    <row r="701" spans="3:27" x14ac:dyDescent="0.25">
      <c r="C701" s="95"/>
      <c r="D701" s="54"/>
      <c r="E701" s="8"/>
      <c r="F701" s="8"/>
      <c r="G701" s="8"/>
      <c r="H701" s="173"/>
      <c r="I701" s="49"/>
      <c r="J701" s="8"/>
      <c r="K701" s="9"/>
      <c r="L701" s="104" t="str">
        <f t="shared" si="129"/>
        <v/>
      </c>
      <c r="M701" s="105" t="str">
        <f t="shared" si="126"/>
        <v/>
      </c>
      <c r="N701" s="93">
        <f t="shared" si="130"/>
        <v>0</v>
      </c>
      <c r="O701" s="106">
        <f t="shared" si="131"/>
        <v>0</v>
      </c>
      <c r="P701" s="93" t="str">
        <f t="shared" si="122"/>
        <v>Dins Periode Legal</v>
      </c>
      <c r="Q701" s="93" t="str">
        <f t="shared" si="123"/>
        <v xml:space="preserve"> - Dins Periode Legal</v>
      </c>
      <c r="R701" s="93" t="str">
        <f t="shared" si="128"/>
        <v xml:space="preserve"> - Import Total</v>
      </c>
      <c r="S701" s="110">
        <f t="shared" si="132"/>
        <v>0</v>
      </c>
      <c r="T701" s="107">
        <f t="shared" si="125"/>
        <v>0</v>
      </c>
      <c r="V701" s="91"/>
      <c r="W701" s="91"/>
      <c r="X701" s="91"/>
      <c r="Y701" s="91"/>
      <c r="Z701" s="91"/>
      <c r="AA701" s="91"/>
    </row>
    <row r="702" spans="3:27" x14ac:dyDescent="0.25">
      <c r="C702" s="95"/>
      <c r="D702" s="54"/>
      <c r="E702" s="8"/>
      <c r="F702" s="8"/>
      <c r="G702" s="8"/>
      <c r="H702" s="48"/>
      <c r="I702" s="49"/>
      <c r="J702" s="8"/>
      <c r="K702" s="9"/>
      <c r="L702" s="104" t="str">
        <f t="shared" si="129"/>
        <v/>
      </c>
      <c r="M702" s="105" t="str">
        <f t="shared" si="126"/>
        <v/>
      </c>
      <c r="N702" s="93">
        <f t="shared" si="130"/>
        <v>0</v>
      </c>
      <c r="O702" s="106">
        <f t="shared" si="131"/>
        <v>0</v>
      </c>
      <c r="P702" s="93" t="str">
        <f t="shared" ref="P702:P752" si="133">IF(N702&lt;=30,"Dins Periode Legal","Fora Periode Legal")</f>
        <v>Dins Periode Legal</v>
      </c>
      <c r="Q702" s="93" t="str">
        <f t="shared" ref="Q702:Q752" si="134">CONCATENATE($M702," - ",P702)</f>
        <v xml:space="preserve"> - Dins Periode Legal</v>
      </c>
      <c r="R702" s="93" t="str">
        <f t="shared" si="128"/>
        <v xml:space="preserve"> - Import Total</v>
      </c>
      <c r="S702" s="110">
        <f t="shared" si="132"/>
        <v>0</v>
      </c>
      <c r="T702" s="107">
        <f t="shared" ref="T702:T752" si="135">IF(L702="",0,1)</f>
        <v>0</v>
      </c>
      <c r="V702" s="91"/>
      <c r="W702" s="91"/>
      <c r="X702" s="91"/>
      <c r="Y702" s="91"/>
      <c r="Z702" s="91"/>
      <c r="AA702" s="91"/>
    </row>
    <row r="703" spans="3:27" x14ac:dyDescent="0.25">
      <c r="C703" s="95"/>
      <c r="D703" s="54"/>
      <c r="E703" s="8"/>
      <c r="F703" s="8"/>
      <c r="G703" s="8"/>
      <c r="H703" s="48"/>
      <c r="I703" s="49"/>
      <c r="J703" s="8"/>
      <c r="K703" s="9"/>
      <c r="L703" s="104" t="str">
        <f t="shared" si="129"/>
        <v/>
      </c>
      <c r="M703" s="105" t="str">
        <f t="shared" si="126"/>
        <v/>
      </c>
      <c r="N703" s="93">
        <f t="shared" si="130"/>
        <v>0</v>
      </c>
      <c r="O703" s="106">
        <f t="shared" si="131"/>
        <v>0</v>
      </c>
      <c r="P703" s="93" t="str">
        <f t="shared" si="133"/>
        <v>Dins Periode Legal</v>
      </c>
      <c r="Q703" s="93" t="str">
        <f t="shared" si="134"/>
        <v xml:space="preserve"> - Dins Periode Legal</v>
      </c>
      <c r="R703" s="93" t="str">
        <f t="shared" si="128"/>
        <v xml:space="preserve"> - Import Total</v>
      </c>
      <c r="S703" s="110">
        <f t="shared" si="132"/>
        <v>0</v>
      </c>
      <c r="T703" s="107">
        <f t="shared" si="135"/>
        <v>0</v>
      </c>
      <c r="V703" s="91"/>
      <c r="W703" s="91"/>
      <c r="X703" s="91"/>
      <c r="Y703" s="91"/>
      <c r="Z703" s="91"/>
      <c r="AA703" s="91"/>
    </row>
    <row r="704" spans="3:27" x14ac:dyDescent="0.25">
      <c r="C704" s="95"/>
      <c r="D704" s="54"/>
      <c r="E704" s="8"/>
      <c r="F704" s="8"/>
      <c r="G704" s="8"/>
      <c r="H704" s="48"/>
      <c r="I704" s="49"/>
      <c r="J704" s="8"/>
      <c r="K704" s="9"/>
      <c r="L704" s="104" t="str">
        <f t="shared" si="129"/>
        <v/>
      </c>
      <c r="M704" s="105" t="str">
        <f t="shared" si="126"/>
        <v/>
      </c>
      <c r="N704" s="93">
        <f t="shared" si="130"/>
        <v>0</v>
      </c>
      <c r="O704" s="106">
        <f t="shared" si="131"/>
        <v>0</v>
      </c>
      <c r="P704" s="93" t="str">
        <f t="shared" si="133"/>
        <v>Dins Periode Legal</v>
      </c>
      <c r="Q704" s="93" t="str">
        <f t="shared" si="134"/>
        <v xml:space="preserve"> - Dins Periode Legal</v>
      </c>
      <c r="R704" s="93" t="str">
        <f t="shared" si="128"/>
        <v xml:space="preserve"> - Import Total</v>
      </c>
      <c r="S704" s="110">
        <f t="shared" si="132"/>
        <v>0</v>
      </c>
      <c r="T704" s="107">
        <f t="shared" si="135"/>
        <v>0</v>
      </c>
      <c r="V704" s="91"/>
      <c r="W704" s="91"/>
      <c r="X704" s="91"/>
      <c r="Y704" s="91"/>
      <c r="Z704" s="91"/>
      <c r="AA704" s="91"/>
    </row>
    <row r="705" spans="3:27" x14ac:dyDescent="0.25">
      <c r="C705" s="95"/>
      <c r="D705" s="54"/>
      <c r="E705" s="8"/>
      <c r="F705" s="8"/>
      <c r="G705" s="8"/>
      <c r="H705" s="48"/>
      <c r="I705" s="49"/>
      <c r="J705" s="8"/>
      <c r="K705" s="9"/>
      <c r="L705" s="104" t="str">
        <f t="shared" si="129"/>
        <v/>
      </c>
      <c r="M705" s="105" t="str">
        <f t="shared" si="126"/>
        <v/>
      </c>
      <c r="N705" s="93">
        <f t="shared" si="130"/>
        <v>0</v>
      </c>
      <c r="O705" s="106">
        <f t="shared" si="131"/>
        <v>0</v>
      </c>
      <c r="P705" s="93" t="str">
        <f t="shared" si="133"/>
        <v>Dins Periode Legal</v>
      </c>
      <c r="Q705" s="93" t="str">
        <f t="shared" si="134"/>
        <v xml:space="preserve"> - Dins Periode Legal</v>
      </c>
      <c r="R705" s="93" t="str">
        <f t="shared" si="128"/>
        <v xml:space="preserve"> - Import Total</v>
      </c>
      <c r="S705" s="110">
        <f t="shared" si="132"/>
        <v>0</v>
      </c>
      <c r="T705" s="107">
        <f t="shared" si="135"/>
        <v>0</v>
      </c>
      <c r="V705" s="91"/>
      <c r="W705" s="91"/>
      <c r="X705" s="91"/>
      <c r="Y705" s="91"/>
      <c r="Z705" s="91"/>
      <c r="AA705" s="91"/>
    </row>
    <row r="706" spans="3:27" x14ac:dyDescent="0.25">
      <c r="C706" s="95"/>
      <c r="D706" s="54"/>
      <c r="E706" s="8"/>
      <c r="F706" s="8"/>
      <c r="G706" s="8"/>
      <c r="H706" s="48"/>
      <c r="I706" s="49"/>
      <c r="J706" s="8"/>
      <c r="K706" s="9"/>
      <c r="L706" s="104" t="str">
        <f t="shared" si="129"/>
        <v/>
      </c>
      <c r="M706" s="105" t="str">
        <f t="shared" si="126"/>
        <v/>
      </c>
      <c r="N706" s="93">
        <f t="shared" si="130"/>
        <v>0</v>
      </c>
      <c r="O706" s="106">
        <f t="shared" si="131"/>
        <v>0</v>
      </c>
      <c r="P706" s="93" t="str">
        <f t="shared" si="133"/>
        <v>Dins Periode Legal</v>
      </c>
      <c r="Q706" s="93" t="str">
        <f t="shared" si="134"/>
        <v xml:space="preserve"> - Dins Periode Legal</v>
      </c>
      <c r="R706" s="93" t="str">
        <f t="shared" si="128"/>
        <v xml:space="preserve"> - Import Total</v>
      </c>
      <c r="S706" s="110">
        <f t="shared" si="132"/>
        <v>0</v>
      </c>
      <c r="T706" s="107">
        <f t="shared" si="135"/>
        <v>0</v>
      </c>
      <c r="V706" s="91"/>
      <c r="W706" s="91"/>
      <c r="X706" s="91"/>
      <c r="Y706" s="91"/>
      <c r="Z706" s="91"/>
      <c r="AA706" s="91"/>
    </row>
    <row r="707" spans="3:27" x14ac:dyDescent="0.25">
      <c r="C707" s="95"/>
      <c r="D707" s="54"/>
      <c r="E707" s="8"/>
      <c r="F707" s="8"/>
      <c r="G707" s="8"/>
      <c r="H707" s="48"/>
      <c r="I707" s="49"/>
      <c r="J707" s="8"/>
      <c r="K707" s="9"/>
      <c r="L707" s="104" t="str">
        <f t="shared" si="129"/>
        <v/>
      </c>
      <c r="M707" s="105" t="str">
        <f t="shared" si="126"/>
        <v/>
      </c>
      <c r="N707" s="93">
        <f t="shared" si="130"/>
        <v>0</v>
      </c>
      <c r="O707" s="106">
        <f t="shared" si="131"/>
        <v>0</v>
      </c>
      <c r="P707" s="93" t="str">
        <f t="shared" si="133"/>
        <v>Dins Periode Legal</v>
      </c>
      <c r="Q707" s="93" t="str">
        <f t="shared" si="134"/>
        <v xml:space="preserve"> - Dins Periode Legal</v>
      </c>
      <c r="R707" s="93" t="str">
        <f t="shared" si="128"/>
        <v xml:space="preserve"> - Import Total</v>
      </c>
      <c r="S707" s="110">
        <f t="shared" si="132"/>
        <v>0</v>
      </c>
      <c r="T707" s="107">
        <f t="shared" si="135"/>
        <v>0</v>
      </c>
      <c r="V707" s="91"/>
      <c r="W707" s="91"/>
      <c r="X707" s="91"/>
      <c r="Y707" s="91"/>
      <c r="Z707" s="91"/>
      <c r="AA707" s="91"/>
    </row>
    <row r="708" spans="3:27" x14ac:dyDescent="0.25">
      <c r="C708" s="95"/>
      <c r="D708" s="54"/>
      <c r="E708" s="8"/>
      <c r="F708" s="8"/>
      <c r="G708" s="8"/>
      <c r="H708" s="48"/>
      <c r="I708" s="49"/>
      <c r="J708" s="8"/>
      <c r="K708" s="9"/>
      <c r="L708" s="104" t="str">
        <f t="shared" si="129"/>
        <v/>
      </c>
      <c r="M708" s="105" t="str">
        <f t="shared" si="126"/>
        <v/>
      </c>
      <c r="N708" s="93">
        <f t="shared" si="130"/>
        <v>0</v>
      </c>
      <c r="O708" s="106">
        <f t="shared" si="131"/>
        <v>0</v>
      </c>
      <c r="P708" s="93" t="str">
        <f t="shared" si="133"/>
        <v>Dins Periode Legal</v>
      </c>
      <c r="Q708" s="93" t="str">
        <f t="shared" si="134"/>
        <v xml:space="preserve"> - Dins Periode Legal</v>
      </c>
      <c r="R708" s="93" t="str">
        <f t="shared" si="128"/>
        <v xml:space="preserve"> - Import Total</v>
      </c>
      <c r="S708" s="110">
        <f t="shared" si="132"/>
        <v>0</v>
      </c>
      <c r="T708" s="107">
        <f t="shared" si="135"/>
        <v>0</v>
      </c>
      <c r="V708" s="91"/>
      <c r="W708" s="91"/>
      <c r="X708" s="91"/>
      <c r="Y708" s="91"/>
      <c r="Z708" s="91"/>
      <c r="AA708" s="91"/>
    </row>
    <row r="709" spans="3:27" x14ac:dyDescent="0.25">
      <c r="C709" s="95"/>
      <c r="D709" s="54"/>
      <c r="E709" s="8"/>
      <c r="F709" s="8"/>
      <c r="G709" s="8"/>
      <c r="H709" s="48"/>
      <c r="I709" s="49"/>
      <c r="J709" s="8"/>
      <c r="K709" s="9"/>
      <c r="L709" s="104" t="str">
        <f t="shared" si="129"/>
        <v/>
      </c>
      <c r="M709" s="105" t="str">
        <f t="shared" si="126"/>
        <v/>
      </c>
      <c r="N709" s="93">
        <f t="shared" si="130"/>
        <v>0</v>
      </c>
      <c r="O709" s="106">
        <f t="shared" si="131"/>
        <v>0</v>
      </c>
      <c r="P709" s="93" t="str">
        <f t="shared" si="133"/>
        <v>Dins Periode Legal</v>
      </c>
      <c r="Q709" s="93" t="str">
        <f t="shared" si="134"/>
        <v xml:space="preserve"> - Dins Periode Legal</v>
      </c>
      <c r="R709" s="93" t="str">
        <f t="shared" si="128"/>
        <v xml:space="preserve"> - Import Total</v>
      </c>
      <c r="S709" s="110">
        <f t="shared" si="132"/>
        <v>0</v>
      </c>
      <c r="T709" s="107">
        <f t="shared" si="135"/>
        <v>0</v>
      </c>
      <c r="V709" s="91"/>
      <c r="W709" s="91"/>
      <c r="X709" s="91"/>
      <c r="Y709" s="91"/>
      <c r="Z709" s="91"/>
      <c r="AA709" s="91"/>
    </row>
    <row r="710" spans="3:27" x14ac:dyDescent="0.25">
      <c r="C710" s="95"/>
      <c r="D710" s="54"/>
      <c r="E710" s="8"/>
      <c r="F710" s="8"/>
      <c r="G710" s="8"/>
      <c r="H710" s="48"/>
      <c r="I710" s="49"/>
      <c r="J710" s="8"/>
      <c r="K710" s="9"/>
      <c r="L710" s="104" t="str">
        <f t="shared" si="129"/>
        <v/>
      </c>
      <c r="M710" s="105" t="str">
        <f t="shared" si="126"/>
        <v/>
      </c>
      <c r="N710" s="93">
        <f t="shared" si="130"/>
        <v>0</v>
      </c>
      <c r="O710" s="106">
        <f t="shared" si="131"/>
        <v>0</v>
      </c>
      <c r="P710" s="93" t="str">
        <f t="shared" si="133"/>
        <v>Dins Periode Legal</v>
      </c>
      <c r="Q710" s="93" t="str">
        <f t="shared" si="134"/>
        <v xml:space="preserve"> - Dins Periode Legal</v>
      </c>
      <c r="R710" s="93" t="str">
        <f t="shared" si="128"/>
        <v xml:space="preserve"> - Import Total</v>
      </c>
      <c r="S710" s="110">
        <f t="shared" si="132"/>
        <v>0</v>
      </c>
      <c r="T710" s="107">
        <f t="shared" si="135"/>
        <v>0</v>
      </c>
      <c r="V710" s="91"/>
      <c r="W710" s="91"/>
      <c r="X710" s="91"/>
      <c r="Y710" s="91"/>
      <c r="Z710" s="91"/>
      <c r="AA710" s="91"/>
    </row>
    <row r="711" spans="3:27" x14ac:dyDescent="0.25">
      <c r="C711" s="95"/>
      <c r="D711" s="54"/>
      <c r="E711" s="8"/>
      <c r="F711" s="8"/>
      <c r="G711" s="8"/>
      <c r="H711" s="48"/>
      <c r="I711" s="49"/>
      <c r="J711" s="8"/>
      <c r="K711" s="9"/>
      <c r="L711" s="104" t="str">
        <f t="shared" si="129"/>
        <v/>
      </c>
      <c r="M711" s="105" t="str">
        <f t="shared" si="126"/>
        <v/>
      </c>
      <c r="N711" s="93">
        <f t="shared" si="130"/>
        <v>0</v>
      </c>
      <c r="O711" s="106">
        <f t="shared" si="131"/>
        <v>0</v>
      </c>
      <c r="P711" s="93" t="str">
        <f t="shared" si="133"/>
        <v>Dins Periode Legal</v>
      </c>
      <c r="Q711" s="93" t="str">
        <f t="shared" si="134"/>
        <v xml:space="preserve"> - Dins Periode Legal</v>
      </c>
      <c r="R711" s="93" t="str">
        <f t="shared" si="128"/>
        <v xml:space="preserve"> - Import Total</v>
      </c>
      <c r="S711" s="110">
        <f t="shared" si="132"/>
        <v>0</v>
      </c>
      <c r="T711" s="107">
        <f t="shared" si="135"/>
        <v>0</v>
      </c>
      <c r="V711" s="91"/>
      <c r="W711" s="91"/>
      <c r="X711" s="91"/>
      <c r="Y711" s="91"/>
      <c r="Z711" s="91"/>
      <c r="AA711" s="91"/>
    </row>
    <row r="712" spans="3:27" x14ac:dyDescent="0.25">
      <c r="C712" s="95"/>
      <c r="D712" s="54"/>
      <c r="E712" s="8"/>
      <c r="F712" s="8"/>
      <c r="G712" s="8"/>
      <c r="H712" s="48"/>
      <c r="I712" s="49"/>
      <c r="J712" s="8"/>
      <c r="K712" s="9"/>
      <c r="L712" s="104" t="str">
        <f t="shared" si="129"/>
        <v/>
      </c>
      <c r="M712" s="105" t="str">
        <f t="shared" ref="M712:M721" si="136">IF(L712="","",VLOOKUP(L712,$AJ$8:$AK$19,2,FALSE))</f>
        <v/>
      </c>
      <c r="N712" s="93">
        <f t="shared" si="130"/>
        <v>0</v>
      </c>
      <c r="O712" s="106">
        <f t="shared" si="131"/>
        <v>0</v>
      </c>
      <c r="P712" s="93" t="str">
        <f t="shared" si="133"/>
        <v>Dins Periode Legal</v>
      </c>
      <c r="Q712" s="93" t="str">
        <f t="shared" si="134"/>
        <v xml:space="preserve"> - Dins Periode Legal</v>
      </c>
      <c r="R712" s="93" t="str">
        <f t="shared" si="128"/>
        <v xml:space="preserve"> - Import Total</v>
      </c>
      <c r="S712" s="110">
        <f t="shared" si="132"/>
        <v>0</v>
      </c>
      <c r="T712" s="107">
        <f t="shared" si="135"/>
        <v>0</v>
      </c>
      <c r="V712" s="91"/>
      <c r="W712" s="91"/>
      <c r="X712" s="91"/>
      <c r="Y712" s="91"/>
      <c r="Z712" s="91"/>
      <c r="AA712" s="91"/>
    </row>
    <row r="713" spans="3:27" x14ac:dyDescent="0.25">
      <c r="C713" s="95"/>
      <c r="D713" s="54"/>
      <c r="E713" s="8"/>
      <c r="F713" s="8"/>
      <c r="G713" s="8"/>
      <c r="H713" s="48"/>
      <c r="I713" s="49"/>
      <c r="J713" s="8"/>
      <c r="K713" s="9"/>
      <c r="L713" s="104" t="str">
        <f t="shared" si="129"/>
        <v/>
      </c>
      <c r="M713" s="105" t="str">
        <f t="shared" si="136"/>
        <v/>
      </c>
      <c r="N713" s="93">
        <f t="shared" si="130"/>
        <v>0</v>
      </c>
      <c r="O713" s="106">
        <f t="shared" si="131"/>
        <v>0</v>
      </c>
      <c r="P713" s="93" t="str">
        <f t="shared" si="133"/>
        <v>Dins Periode Legal</v>
      </c>
      <c r="Q713" s="93" t="str">
        <f t="shared" si="134"/>
        <v xml:space="preserve"> - Dins Periode Legal</v>
      </c>
      <c r="R713" s="93" t="str">
        <f t="shared" si="128"/>
        <v xml:space="preserve"> - Import Total</v>
      </c>
      <c r="S713" s="110">
        <f t="shared" si="132"/>
        <v>0</v>
      </c>
      <c r="T713" s="107">
        <f t="shared" si="135"/>
        <v>0</v>
      </c>
      <c r="V713" s="91"/>
      <c r="W713" s="91"/>
      <c r="X713" s="91"/>
      <c r="Y713" s="91"/>
      <c r="Z713" s="91"/>
      <c r="AA713" s="91"/>
    </row>
    <row r="714" spans="3:27" x14ac:dyDescent="0.25">
      <c r="C714" s="95"/>
      <c r="D714" s="54"/>
      <c r="E714" s="8"/>
      <c r="F714" s="8"/>
      <c r="G714" s="8"/>
      <c r="H714" s="48"/>
      <c r="I714" s="49"/>
      <c r="J714" s="8"/>
      <c r="K714" s="9"/>
      <c r="L714" s="104" t="str">
        <f t="shared" si="129"/>
        <v/>
      </c>
      <c r="M714" s="105" t="str">
        <f t="shared" si="136"/>
        <v/>
      </c>
      <c r="N714" s="93">
        <f t="shared" si="130"/>
        <v>0</v>
      </c>
      <c r="O714" s="106">
        <f t="shared" si="131"/>
        <v>0</v>
      </c>
      <c r="P714" s="93" t="str">
        <f t="shared" si="133"/>
        <v>Dins Periode Legal</v>
      </c>
      <c r="Q714" s="93" t="str">
        <f t="shared" si="134"/>
        <v xml:space="preserve"> - Dins Periode Legal</v>
      </c>
      <c r="R714" s="93" t="str">
        <f t="shared" si="128"/>
        <v xml:space="preserve"> - Import Total</v>
      </c>
      <c r="S714" s="110">
        <f t="shared" si="132"/>
        <v>0</v>
      </c>
      <c r="T714" s="107">
        <f t="shared" si="135"/>
        <v>0</v>
      </c>
      <c r="V714" s="91"/>
      <c r="W714" s="91"/>
      <c r="X714" s="91"/>
      <c r="Y714" s="91"/>
      <c r="Z714" s="91"/>
      <c r="AA714" s="91"/>
    </row>
    <row r="715" spans="3:27" x14ac:dyDescent="0.25">
      <c r="C715" s="95"/>
      <c r="D715" s="54"/>
      <c r="E715" s="8"/>
      <c r="F715" s="8"/>
      <c r="G715" s="8"/>
      <c r="H715" s="48"/>
      <c r="I715" s="49"/>
      <c r="J715" s="8"/>
      <c r="K715" s="9"/>
      <c r="L715" s="104" t="str">
        <f t="shared" si="129"/>
        <v/>
      </c>
      <c r="M715" s="105" t="str">
        <f t="shared" si="136"/>
        <v/>
      </c>
      <c r="N715" s="93">
        <f t="shared" si="130"/>
        <v>0</v>
      </c>
      <c r="O715" s="106">
        <f t="shared" si="131"/>
        <v>0</v>
      </c>
      <c r="P715" s="93" t="str">
        <f t="shared" si="133"/>
        <v>Dins Periode Legal</v>
      </c>
      <c r="Q715" s="93" t="str">
        <f t="shared" si="134"/>
        <v xml:space="preserve"> - Dins Periode Legal</v>
      </c>
      <c r="R715" s="93" t="str">
        <f t="shared" si="128"/>
        <v xml:space="preserve"> - Import Total</v>
      </c>
      <c r="S715" s="110">
        <f t="shared" si="132"/>
        <v>0</v>
      </c>
      <c r="T715" s="107">
        <f t="shared" si="135"/>
        <v>0</v>
      </c>
      <c r="V715" s="91"/>
      <c r="W715" s="91"/>
      <c r="X715" s="91"/>
      <c r="Y715" s="91"/>
      <c r="Z715" s="91"/>
      <c r="AA715" s="91"/>
    </row>
    <row r="716" spans="3:27" x14ac:dyDescent="0.25">
      <c r="C716" s="95"/>
      <c r="D716" s="54"/>
      <c r="E716" s="8"/>
      <c r="F716" s="8"/>
      <c r="G716" s="8"/>
      <c r="H716" s="48"/>
      <c r="I716" s="49"/>
      <c r="J716" s="8"/>
      <c r="K716" s="9"/>
      <c r="L716" s="104" t="str">
        <f t="shared" si="129"/>
        <v/>
      </c>
      <c r="M716" s="105" t="str">
        <f t="shared" si="136"/>
        <v/>
      </c>
      <c r="N716" s="93">
        <f t="shared" si="130"/>
        <v>0</v>
      </c>
      <c r="O716" s="106">
        <f t="shared" si="131"/>
        <v>0</v>
      </c>
      <c r="P716" s="93" t="str">
        <f t="shared" si="133"/>
        <v>Dins Periode Legal</v>
      </c>
      <c r="Q716" s="93" t="str">
        <f t="shared" si="134"/>
        <v xml:space="preserve"> - Dins Periode Legal</v>
      </c>
      <c r="R716" s="93" t="str">
        <f t="shared" si="128"/>
        <v xml:space="preserve"> - Import Total</v>
      </c>
      <c r="S716" s="110">
        <f t="shared" si="132"/>
        <v>0</v>
      </c>
      <c r="T716" s="107">
        <f t="shared" si="135"/>
        <v>0</v>
      </c>
      <c r="V716" s="91"/>
      <c r="W716" s="91"/>
      <c r="X716" s="91"/>
      <c r="Y716" s="91"/>
      <c r="Z716" s="91"/>
      <c r="AA716" s="91"/>
    </row>
    <row r="717" spans="3:27" x14ac:dyDescent="0.25">
      <c r="C717" s="95"/>
      <c r="D717" s="54"/>
      <c r="E717" s="8"/>
      <c r="F717" s="8"/>
      <c r="G717" s="8"/>
      <c r="H717" s="48"/>
      <c r="I717" s="49"/>
      <c r="J717" s="8"/>
      <c r="K717" s="9"/>
      <c r="L717" s="104" t="str">
        <f t="shared" si="129"/>
        <v/>
      </c>
      <c r="M717" s="105" t="str">
        <f t="shared" si="136"/>
        <v/>
      </c>
      <c r="N717" s="93">
        <f t="shared" si="130"/>
        <v>0</v>
      </c>
      <c r="O717" s="106">
        <f t="shared" si="131"/>
        <v>0</v>
      </c>
      <c r="P717" s="93" t="str">
        <f t="shared" si="133"/>
        <v>Dins Periode Legal</v>
      </c>
      <c r="Q717" s="93" t="str">
        <f t="shared" si="134"/>
        <v xml:space="preserve"> - Dins Periode Legal</v>
      </c>
      <c r="R717" s="93" t="str">
        <f t="shared" si="128"/>
        <v xml:space="preserve"> - Import Total</v>
      </c>
      <c r="S717" s="110">
        <f t="shared" si="132"/>
        <v>0</v>
      </c>
      <c r="T717" s="107">
        <f t="shared" si="135"/>
        <v>0</v>
      </c>
      <c r="V717" s="91"/>
      <c r="W717" s="91"/>
      <c r="X717" s="91"/>
      <c r="Y717" s="91"/>
      <c r="Z717" s="91"/>
      <c r="AA717" s="91"/>
    </row>
    <row r="718" spans="3:27" x14ac:dyDescent="0.25">
      <c r="C718" s="95"/>
      <c r="D718" s="54"/>
      <c r="E718" s="8"/>
      <c r="F718" s="8"/>
      <c r="G718" s="8"/>
      <c r="H718" s="48"/>
      <c r="I718" s="49"/>
      <c r="J718" s="8"/>
      <c r="K718" s="9"/>
      <c r="L718" s="104" t="str">
        <f t="shared" si="129"/>
        <v/>
      </c>
      <c r="M718" s="105" t="str">
        <f t="shared" si="136"/>
        <v/>
      </c>
      <c r="N718" s="93">
        <f t="shared" si="130"/>
        <v>0</v>
      </c>
      <c r="O718" s="106">
        <f t="shared" si="131"/>
        <v>0</v>
      </c>
      <c r="P718" s="93" t="str">
        <f t="shared" si="133"/>
        <v>Dins Periode Legal</v>
      </c>
      <c r="Q718" s="93" t="str">
        <f t="shared" si="134"/>
        <v xml:space="preserve"> - Dins Periode Legal</v>
      </c>
      <c r="R718" s="93" t="str">
        <f t="shared" si="128"/>
        <v xml:space="preserve"> - Import Total</v>
      </c>
      <c r="S718" s="110">
        <f t="shared" si="132"/>
        <v>0</v>
      </c>
      <c r="T718" s="107">
        <f t="shared" si="135"/>
        <v>0</v>
      </c>
      <c r="V718" s="91"/>
      <c r="W718" s="91"/>
      <c r="X718" s="91"/>
      <c r="Y718" s="91"/>
      <c r="Z718" s="91"/>
      <c r="AA718" s="91"/>
    </row>
    <row r="719" spans="3:27" x14ac:dyDescent="0.25">
      <c r="C719" s="95"/>
      <c r="D719" s="54"/>
      <c r="E719" s="8"/>
      <c r="F719" s="8"/>
      <c r="G719" s="8"/>
      <c r="H719" s="48"/>
      <c r="I719" s="49"/>
      <c r="J719" s="8"/>
      <c r="K719" s="9"/>
      <c r="L719" s="104" t="str">
        <f t="shared" si="129"/>
        <v/>
      </c>
      <c r="M719" s="105" t="str">
        <f t="shared" si="136"/>
        <v/>
      </c>
      <c r="N719" s="93">
        <f t="shared" si="130"/>
        <v>0</v>
      </c>
      <c r="O719" s="106">
        <f t="shared" si="131"/>
        <v>0</v>
      </c>
      <c r="P719" s="93" t="str">
        <f t="shared" si="133"/>
        <v>Dins Periode Legal</v>
      </c>
      <c r="Q719" s="93" t="str">
        <f t="shared" si="134"/>
        <v xml:space="preserve"> - Dins Periode Legal</v>
      </c>
      <c r="R719" s="93" t="str">
        <f t="shared" si="128"/>
        <v xml:space="preserve"> - Import Total</v>
      </c>
      <c r="S719" s="110">
        <f t="shared" si="132"/>
        <v>0</v>
      </c>
      <c r="T719" s="107">
        <f t="shared" si="135"/>
        <v>0</v>
      </c>
      <c r="V719" s="91"/>
      <c r="W719" s="91"/>
      <c r="X719" s="91"/>
      <c r="Y719" s="91"/>
      <c r="Z719" s="91"/>
      <c r="AA719" s="91"/>
    </row>
    <row r="720" spans="3:27" x14ac:dyDescent="0.25">
      <c r="C720" s="95"/>
      <c r="D720" s="54"/>
      <c r="E720" s="8"/>
      <c r="F720" s="8"/>
      <c r="G720" s="8"/>
      <c r="H720" s="48"/>
      <c r="I720" s="49"/>
      <c r="J720" s="8"/>
      <c r="K720" s="9"/>
      <c r="L720" s="104" t="str">
        <f t="shared" si="129"/>
        <v/>
      </c>
      <c r="M720" s="105" t="str">
        <f t="shared" si="136"/>
        <v/>
      </c>
      <c r="N720" s="93">
        <f t="shared" si="130"/>
        <v>0</v>
      </c>
      <c r="O720" s="106">
        <f t="shared" si="131"/>
        <v>0</v>
      </c>
      <c r="P720" s="93" t="str">
        <f t="shared" si="133"/>
        <v>Dins Periode Legal</v>
      </c>
      <c r="Q720" s="93" t="str">
        <f t="shared" si="134"/>
        <v xml:space="preserve"> - Dins Periode Legal</v>
      </c>
      <c r="R720" s="93" t="str">
        <f t="shared" si="128"/>
        <v xml:space="preserve"> - Import Total</v>
      </c>
      <c r="S720" s="110">
        <f t="shared" si="132"/>
        <v>0</v>
      </c>
      <c r="T720" s="107">
        <f t="shared" si="135"/>
        <v>0</v>
      </c>
      <c r="V720" s="91"/>
      <c r="W720" s="91"/>
      <c r="X720" s="91"/>
      <c r="Y720" s="91"/>
      <c r="Z720" s="91"/>
      <c r="AA720" s="91"/>
    </row>
    <row r="721" spans="3:27" x14ac:dyDescent="0.25">
      <c r="C721" s="95"/>
      <c r="D721" s="54"/>
      <c r="E721" s="8"/>
      <c r="F721" s="8"/>
      <c r="G721" s="8"/>
      <c r="H721" s="48"/>
      <c r="I721" s="49"/>
      <c r="J721" s="8"/>
      <c r="K721" s="9"/>
      <c r="L721" s="104" t="str">
        <f t="shared" si="129"/>
        <v/>
      </c>
      <c r="M721" s="105" t="str">
        <f t="shared" si="136"/>
        <v/>
      </c>
      <c r="N721" s="93">
        <f t="shared" si="130"/>
        <v>0</v>
      </c>
      <c r="O721" s="106">
        <f t="shared" si="131"/>
        <v>0</v>
      </c>
      <c r="P721" s="93" t="str">
        <f t="shared" si="133"/>
        <v>Dins Periode Legal</v>
      </c>
      <c r="Q721" s="93" t="str">
        <f t="shared" si="134"/>
        <v xml:space="preserve"> - Dins Periode Legal</v>
      </c>
      <c r="R721" s="93" t="str">
        <f t="shared" si="128"/>
        <v xml:space="preserve"> - Import Total</v>
      </c>
      <c r="S721" s="110">
        <f t="shared" si="132"/>
        <v>0</v>
      </c>
      <c r="T721" s="107">
        <f t="shared" si="135"/>
        <v>0</v>
      </c>
      <c r="V721" s="91"/>
      <c r="W721" s="91"/>
      <c r="X721" s="91"/>
      <c r="Y721" s="91"/>
      <c r="Z721" s="91"/>
      <c r="AA721" s="91"/>
    </row>
    <row r="722" spans="3:27" x14ac:dyDescent="0.25">
      <c r="C722" s="95"/>
      <c r="D722" s="54"/>
      <c r="E722" s="8"/>
      <c r="F722" s="8"/>
      <c r="G722" s="8"/>
      <c r="H722" s="48"/>
      <c r="I722" s="49"/>
      <c r="J722" s="8"/>
      <c r="K722" s="9"/>
      <c r="L722" s="104" t="str">
        <f t="shared" si="129"/>
        <v/>
      </c>
      <c r="M722" s="105" t="str">
        <f t="shared" ref="M722:M782" si="137">IF(L722="","",VLOOKUP(L722,$AJ$8:$AK$19,2,FALSE))</f>
        <v/>
      </c>
      <c r="N722" s="93">
        <f t="shared" si="130"/>
        <v>0</v>
      </c>
      <c r="O722" s="106">
        <f t="shared" si="131"/>
        <v>0</v>
      </c>
      <c r="P722" s="93" t="str">
        <f t="shared" si="133"/>
        <v>Dins Periode Legal</v>
      </c>
      <c r="Q722" s="93" t="str">
        <f t="shared" si="134"/>
        <v xml:space="preserve"> - Dins Periode Legal</v>
      </c>
      <c r="R722" s="93" t="str">
        <f t="shared" si="128"/>
        <v xml:space="preserve"> - Import Total</v>
      </c>
      <c r="S722" s="110">
        <f t="shared" si="132"/>
        <v>0</v>
      </c>
      <c r="T722" s="107">
        <f t="shared" si="135"/>
        <v>0</v>
      </c>
      <c r="V722" s="91"/>
      <c r="W722" s="91"/>
      <c r="X722" s="91"/>
      <c r="Y722" s="91"/>
      <c r="Z722" s="91"/>
      <c r="AA722" s="91"/>
    </row>
    <row r="723" spans="3:27" x14ac:dyDescent="0.25">
      <c r="C723" s="95"/>
      <c r="D723" s="54"/>
      <c r="E723" s="8"/>
      <c r="F723" s="8"/>
      <c r="G723" s="8"/>
      <c r="H723" s="48"/>
      <c r="I723" s="49"/>
      <c r="J723" s="8"/>
      <c r="K723" s="9"/>
      <c r="L723" s="104" t="str">
        <f t="shared" si="129"/>
        <v/>
      </c>
      <c r="M723" s="105" t="str">
        <f t="shared" si="137"/>
        <v/>
      </c>
      <c r="N723" s="93">
        <f t="shared" si="130"/>
        <v>0</v>
      </c>
      <c r="O723" s="106">
        <f t="shared" si="131"/>
        <v>0</v>
      </c>
      <c r="P723" s="93" t="str">
        <f t="shared" si="133"/>
        <v>Dins Periode Legal</v>
      </c>
      <c r="Q723" s="93" t="str">
        <f t="shared" si="134"/>
        <v xml:space="preserve"> - Dins Periode Legal</v>
      </c>
      <c r="R723" s="93" t="str">
        <f t="shared" si="128"/>
        <v xml:space="preserve"> - Import Total</v>
      </c>
      <c r="S723" s="110">
        <f t="shared" si="132"/>
        <v>0</v>
      </c>
      <c r="T723" s="107">
        <f t="shared" si="135"/>
        <v>0</v>
      </c>
      <c r="V723" s="91"/>
      <c r="W723" s="91"/>
      <c r="X723" s="91"/>
      <c r="Y723" s="91"/>
      <c r="Z723" s="91"/>
      <c r="AA723" s="91"/>
    </row>
    <row r="724" spans="3:27" x14ac:dyDescent="0.25">
      <c r="C724" s="95"/>
      <c r="D724" s="54"/>
      <c r="E724" s="8"/>
      <c r="F724" s="8"/>
      <c r="G724" s="8"/>
      <c r="H724" s="48"/>
      <c r="I724" s="49"/>
      <c r="J724" s="8"/>
      <c r="K724" s="9"/>
      <c r="L724" s="104" t="str">
        <f t="shared" si="129"/>
        <v/>
      </c>
      <c r="M724" s="105" t="str">
        <f t="shared" si="137"/>
        <v/>
      </c>
      <c r="N724" s="93">
        <f t="shared" si="130"/>
        <v>0</v>
      </c>
      <c r="O724" s="106">
        <f t="shared" si="131"/>
        <v>0</v>
      </c>
      <c r="P724" s="93" t="str">
        <f t="shared" si="133"/>
        <v>Dins Periode Legal</v>
      </c>
      <c r="Q724" s="93" t="str">
        <f t="shared" si="134"/>
        <v xml:space="preserve"> - Dins Periode Legal</v>
      </c>
      <c r="R724" s="93" t="str">
        <f t="shared" si="128"/>
        <v xml:space="preserve"> - Import Total</v>
      </c>
      <c r="S724" s="110">
        <f t="shared" si="132"/>
        <v>0</v>
      </c>
      <c r="T724" s="107">
        <f t="shared" si="135"/>
        <v>0</v>
      </c>
      <c r="V724" s="91"/>
      <c r="W724" s="91"/>
      <c r="X724" s="91"/>
      <c r="Y724" s="91"/>
      <c r="Z724" s="91"/>
      <c r="AA724" s="91"/>
    </row>
    <row r="725" spans="3:27" x14ac:dyDescent="0.25">
      <c r="C725" s="95"/>
      <c r="D725" s="54"/>
      <c r="E725" s="8"/>
      <c r="F725" s="8"/>
      <c r="G725" s="8"/>
      <c r="H725" s="48"/>
      <c r="I725" s="49"/>
      <c r="J725" s="8"/>
      <c r="K725" s="9"/>
      <c r="L725" s="104" t="str">
        <f t="shared" si="129"/>
        <v/>
      </c>
      <c r="M725" s="105" t="str">
        <f t="shared" si="137"/>
        <v/>
      </c>
      <c r="N725" s="93">
        <f t="shared" si="130"/>
        <v>0</v>
      </c>
      <c r="O725" s="106">
        <f t="shared" si="131"/>
        <v>0</v>
      </c>
      <c r="P725" s="93" t="str">
        <f t="shared" si="133"/>
        <v>Dins Periode Legal</v>
      </c>
      <c r="Q725" s="93" t="str">
        <f t="shared" si="134"/>
        <v xml:space="preserve"> - Dins Periode Legal</v>
      </c>
      <c r="R725" s="93" t="str">
        <f t="shared" si="128"/>
        <v xml:space="preserve"> - Import Total</v>
      </c>
      <c r="S725" s="110">
        <f t="shared" si="132"/>
        <v>0</v>
      </c>
      <c r="T725" s="107">
        <f t="shared" si="135"/>
        <v>0</v>
      </c>
      <c r="Z725" s="91"/>
      <c r="AA725" s="91"/>
    </row>
    <row r="726" spans="3:27" x14ac:dyDescent="0.25">
      <c r="C726" s="95"/>
      <c r="D726" s="54"/>
      <c r="E726" s="8"/>
      <c r="F726" s="8"/>
      <c r="G726" s="8"/>
      <c r="H726" s="48"/>
      <c r="I726" s="49"/>
      <c r="J726" s="8"/>
      <c r="K726" s="9"/>
      <c r="L726" s="104" t="str">
        <f t="shared" si="129"/>
        <v/>
      </c>
      <c r="M726" s="105" t="str">
        <f t="shared" si="137"/>
        <v/>
      </c>
      <c r="N726" s="93">
        <f t="shared" si="130"/>
        <v>0</v>
      </c>
      <c r="O726" s="106">
        <f t="shared" si="131"/>
        <v>0</v>
      </c>
      <c r="P726" s="93" t="str">
        <f t="shared" si="133"/>
        <v>Dins Periode Legal</v>
      </c>
      <c r="Q726" s="93" t="str">
        <f t="shared" si="134"/>
        <v xml:space="preserve"> - Dins Periode Legal</v>
      </c>
      <c r="R726" s="93" t="str">
        <f t="shared" si="128"/>
        <v xml:space="preserve"> - Import Total</v>
      </c>
      <c r="S726" s="110">
        <f t="shared" si="132"/>
        <v>0</v>
      </c>
      <c r="T726" s="107">
        <f t="shared" si="135"/>
        <v>0</v>
      </c>
      <c r="AA726" s="91"/>
    </row>
    <row r="727" spans="3:27" x14ac:dyDescent="0.25">
      <c r="C727" s="95"/>
      <c r="D727" s="54"/>
      <c r="E727" s="8"/>
      <c r="F727" s="8"/>
      <c r="G727" s="8"/>
      <c r="H727" s="48"/>
      <c r="I727" s="49"/>
      <c r="J727" s="8"/>
      <c r="K727" s="9"/>
      <c r="L727" s="104" t="str">
        <f t="shared" si="129"/>
        <v/>
      </c>
      <c r="M727" s="105" t="str">
        <f t="shared" si="137"/>
        <v/>
      </c>
      <c r="N727" s="93">
        <f t="shared" si="130"/>
        <v>0</v>
      </c>
      <c r="O727" s="106">
        <f t="shared" si="131"/>
        <v>0</v>
      </c>
      <c r="P727" s="93" t="str">
        <f t="shared" si="133"/>
        <v>Dins Periode Legal</v>
      </c>
      <c r="Q727" s="93" t="str">
        <f t="shared" si="134"/>
        <v xml:space="preserve"> - Dins Periode Legal</v>
      </c>
      <c r="R727" s="93" t="str">
        <f t="shared" si="128"/>
        <v xml:space="preserve"> - Import Total</v>
      </c>
      <c r="S727" s="110">
        <f t="shared" si="132"/>
        <v>0</v>
      </c>
      <c r="T727" s="107">
        <f t="shared" si="135"/>
        <v>0</v>
      </c>
    </row>
    <row r="728" spans="3:27" x14ac:dyDescent="0.25">
      <c r="C728" s="95"/>
      <c r="D728" s="54"/>
      <c r="E728" s="8"/>
      <c r="F728" s="8"/>
      <c r="G728" s="8"/>
      <c r="H728" s="48"/>
      <c r="I728" s="49"/>
      <c r="J728" s="8"/>
      <c r="K728" s="9"/>
      <c r="L728" s="104" t="str">
        <f t="shared" si="129"/>
        <v/>
      </c>
      <c r="M728" s="105" t="str">
        <f t="shared" si="137"/>
        <v/>
      </c>
      <c r="N728" s="93">
        <f t="shared" ref="N728:N752" si="138">IF(D728="",0,D728-C728)</f>
        <v>0</v>
      </c>
      <c r="O728" s="106">
        <f t="shared" ref="O728:O752" si="139">K728*N728</f>
        <v>0</v>
      </c>
      <c r="P728" s="93" t="str">
        <f t="shared" si="133"/>
        <v>Dins Periode Legal</v>
      </c>
      <c r="Q728" s="93" t="str">
        <f t="shared" si="134"/>
        <v xml:space="preserve"> - Dins Periode Legal</v>
      </c>
      <c r="R728" s="93" t="str">
        <f t="shared" si="128"/>
        <v xml:space="preserve"> - Import Total</v>
      </c>
      <c r="S728" s="110">
        <f t="shared" ref="S728:S752" si="140">IF(M728="",0,K728/(VLOOKUP(R728,$X$9:$Y$27,2,FALSE))*N728)</f>
        <v>0</v>
      </c>
      <c r="T728" s="107">
        <f t="shared" si="135"/>
        <v>0</v>
      </c>
    </row>
    <row r="729" spans="3:27" x14ac:dyDescent="0.25">
      <c r="C729" s="95"/>
      <c r="D729" s="54"/>
      <c r="E729" s="8"/>
      <c r="F729" s="8"/>
      <c r="G729" s="8"/>
      <c r="H729" s="48"/>
      <c r="I729" s="49"/>
      <c r="J729" s="8"/>
      <c r="K729" s="9"/>
      <c r="L729" s="104" t="str">
        <f t="shared" si="129"/>
        <v/>
      </c>
      <c r="M729" s="105" t="str">
        <f t="shared" si="137"/>
        <v/>
      </c>
      <c r="N729" s="93">
        <f t="shared" si="138"/>
        <v>0</v>
      </c>
      <c r="O729" s="106">
        <f t="shared" si="139"/>
        <v>0</v>
      </c>
      <c r="P729" s="93" t="str">
        <f t="shared" si="133"/>
        <v>Dins Periode Legal</v>
      </c>
      <c r="Q729" s="93" t="str">
        <f t="shared" si="134"/>
        <v xml:space="preserve"> - Dins Periode Legal</v>
      </c>
      <c r="R729" s="93" t="str">
        <f t="shared" si="128"/>
        <v xml:space="preserve"> - Import Total</v>
      </c>
      <c r="S729" s="110">
        <f t="shared" si="140"/>
        <v>0</v>
      </c>
      <c r="T729" s="107">
        <f t="shared" si="135"/>
        <v>0</v>
      </c>
    </row>
    <row r="730" spans="3:27" x14ac:dyDescent="0.25">
      <c r="C730" s="95"/>
      <c r="D730" s="54"/>
      <c r="E730" s="8"/>
      <c r="F730" s="8"/>
      <c r="G730" s="8"/>
      <c r="H730" s="48"/>
      <c r="I730" s="49"/>
      <c r="J730" s="8"/>
      <c r="K730" s="9"/>
      <c r="L730" s="104" t="str">
        <f t="shared" si="129"/>
        <v/>
      </c>
      <c r="M730" s="105" t="str">
        <f t="shared" si="137"/>
        <v/>
      </c>
      <c r="N730" s="93">
        <f t="shared" si="138"/>
        <v>0</v>
      </c>
      <c r="O730" s="106">
        <f t="shared" si="139"/>
        <v>0</v>
      </c>
      <c r="P730" s="93" t="str">
        <f t="shared" si="133"/>
        <v>Dins Periode Legal</v>
      </c>
      <c r="Q730" s="93" t="str">
        <f t="shared" si="134"/>
        <v xml:space="preserve"> - Dins Periode Legal</v>
      </c>
      <c r="R730" s="93" t="str">
        <f t="shared" si="128"/>
        <v xml:space="preserve"> - Import Total</v>
      </c>
      <c r="S730" s="110">
        <f t="shared" si="140"/>
        <v>0</v>
      </c>
      <c r="T730" s="107">
        <f t="shared" si="135"/>
        <v>0</v>
      </c>
    </row>
    <row r="731" spans="3:27" x14ac:dyDescent="0.25">
      <c r="C731" s="95"/>
      <c r="D731" s="54"/>
      <c r="E731" s="8"/>
      <c r="F731" s="8"/>
      <c r="G731" s="8"/>
      <c r="H731" s="48"/>
      <c r="I731" s="49"/>
      <c r="J731" s="8"/>
      <c r="K731" s="9"/>
      <c r="L731" s="104" t="str">
        <f t="shared" si="129"/>
        <v/>
      </c>
      <c r="M731" s="105" t="str">
        <f t="shared" si="137"/>
        <v/>
      </c>
      <c r="N731" s="93">
        <f t="shared" si="138"/>
        <v>0</v>
      </c>
      <c r="O731" s="106">
        <f t="shared" si="139"/>
        <v>0</v>
      </c>
      <c r="P731" s="93" t="str">
        <f t="shared" si="133"/>
        <v>Dins Periode Legal</v>
      </c>
      <c r="Q731" s="93" t="str">
        <f t="shared" si="134"/>
        <v xml:space="preserve"> - Dins Periode Legal</v>
      </c>
      <c r="R731" s="93" t="str">
        <f t="shared" si="128"/>
        <v xml:space="preserve"> - Import Total</v>
      </c>
      <c r="S731" s="110">
        <f t="shared" si="140"/>
        <v>0</v>
      </c>
      <c r="T731" s="107">
        <f t="shared" si="135"/>
        <v>0</v>
      </c>
    </row>
    <row r="732" spans="3:27" x14ac:dyDescent="0.25">
      <c r="C732" s="95"/>
      <c r="D732" s="54"/>
      <c r="E732" s="8"/>
      <c r="F732" s="8"/>
      <c r="G732" s="8"/>
      <c r="H732" s="48"/>
      <c r="I732" s="49"/>
      <c r="J732" s="8"/>
      <c r="K732" s="9"/>
      <c r="L732" s="104" t="str">
        <f t="shared" si="129"/>
        <v/>
      </c>
      <c r="M732" s="105" t="str">
        <f t="shared" si="137"/>
        <v/>
      </c>
      <c r="N732" s="93">
        <f t="shared" si="138"/>
        <v>0</v>
      </c>
      <c r="O732" s="106">
        <f t="shared" si="139"/>
        <v>0</v>
      </c>
      <c r="P732" s="93" t="str">
        <f t="shared" si="133"/>
        <v>Dins Periode Legal</v>
      </c>
      <c r="Q732" s="93" t="str">
        <f t="shared" si="134"/>
        <v xml:space="preserve"> - Dins Periode Legal</v>
      </c>
      <c r="R732" s="93" t="str">
        <f t="shared" si="128"/>
        <v xml:space="preserve"> - Import Total</v>
      </c>
      <c r="S732" s="110">
        <f t="shared" si="140"/>
        <v>0</v>
      </c>
      <c r="T732" s="107">
        <f t="shared" si="135"/>
        <v>0</v>
      </c>
    </row>
    <row r="733" spans="3:27" x14ac:dyDescent="0.25">
      <c r="C733" s="95"/>
      <c r="D733" s="54"/>
      <c r="E733" s="8"/>
      <c r="F733" s="8"/>
      <c r="G733" s="8"/>
      <c r="H733" s="48"/>
      <c r="I733" s="49"/>
      <c r="J733" s="8"/>
      <c r="K733" s="9"/>
      <c r="L733" s="104" t="str">
        <f t="shared" si="129"/>
        <v/>
      </c>
      <c r="M733" s="105" t="str">
        <f t="shared" si="137"/>
        <v/>
      </c>
      <c r="N733" s="93">
        <f t="shared" si="138"/>
        <v>0</v>
      </c>
      <c r="O733" s="106">
        <f t="shared" si="139"/>
        <v>0</v>
      </c>
      <c r="P733" s="93" t="str">
        <f t="shared" si="133"/>
        <v>Dins Periode Legal</v>
      </c>
      <c r="Q733" s="93" t="str">
        <f t="shared" si="134"/>
        <v xml:space="preserve"> - Dins Periode Legal</v>
      </c>
      <c r="R733" s="93" t="str">
        <f t="shared" ref="R733:R752" si="141">CONCATENATE($M733," - Import Total")</f>
        <v xml:space="preserve"> - Import Total</v>
      </c>
      <c r="S733" s="110">
        <f t="shared" si="140"/>
        <v>0</v>
      </c>
      <c r="T733" s="107">
        <f t="shared" si="135"/>
        <v>0</v>
      </c>
    </row>
    <row r="734" spans="3:27" x14ac:dyDescent="0.25">
      <c r="C734" s="95"/>
      <c r="D734" s="54"/>
      <c r="E734" s="8"/>
      <c r="F734" s="8"/>
      <c r="G734" s="8"/>
      <c r="H734" s="48"/>
      <c r="I734" s="49"/>
      <c r="J734" s="8"/>
      <c r="K734" s="9"/>
      <c r="L734" s="104" t="str">
        <f t="shared" si="129"/>
        <v/>
      </c>
      <c r="M734" s="105" t="str">
        <f t="shared" si="137"/>
        <v/>
      </c>
      <c r="N734" s="93">
        <f t="shared" si="138"/>
        <v>0</v>
      </c>
      <c r="O734" s="106">
        <f t="shared" si="139"/>
        <v>0</v>
      </c>
      <c r="P734" s="93" t="str">
        <f t="shared" si="133"/>
        <v>Dins Periode Legal</v>
      </c>
      <c r="Q734" s="93" t="str">
        <f t="shared" si="134"/>
        <v xml:space="preserve"> - Dins Periode Legal</v>
      </c>
      <c r="R734" s="93" t="str">
        <f t="shared" si="141"/>
        <v xml:space="preserve"> - Import Total</v>
      </c>
      <c r="S734" s="110">
        <f t="shared" si="140"/>
        <v>0</v>
      </c>
      <c r="T734" s="107">
        <f t="shared" si="135"/>
        <v>0</v>
      </c>
    </row>
    <row r="735" spans="3:27" x14ac:dyDescent="0.25">
      <c r="C735" s="95"/>
      <c r="D735" s="54"/>
      <c r="E735" s="8"/>
      <c r="F735" s="8"/>
      <c r="G735" s="8"/>
      <c r="H735" s="48"/>
      <c r="I735" s="49"/>
      <c r="J735" s="8"/>
      <c r="K735" s="9"/>
      <c r="L735" s="104" t="str">
        <f t="shared" si="129"/>
        <v/>
      </c>
      <c r="M735" s="105" t="str">
        <f t="shared" si="137"/>
        <v/>
      </c>
      <c r="N735" s="93">
        <f t="shared" si="138"/>
        <v>0</v>
      </c>
      <c r="O735" s="106">
        <f t="shared" si="139"/>
        <v>0</v>
      </c>
      <c r="P735" s="93" t="str">
        <f t="shared" si="133"/>
        <v>Dins Periode Legal</v>
      </c>
      <c r="Q735" s="93" t="str">
        <f t="shared" si="134"/>
        <v xml:space="preserve"> - Dins Periode Legal</v>
      </c>
      <c r="R735" s="93" t="str">
        <f t="shared" si="141"/>
        <v xml:space="preserve"> - Import Total</v>
      </c>
      <c r="S735" s="110">
        <f t="shared" si="140"/>
        <v>0</v>
      </c>
      <c r="T735" s="107">
        <f t="shared" si="135"/>
        <v>0</v>
      </c>
    </row>
    <row r="736" spans="3:27" x14ac:dyDescent="0.25">
      <c r="C736" s="95"/>
      <c r="D736" s="54"/>
      <c r="E736" s="8"/>
      <c r="F736" s="8"/>
      <c r="G736" s="8"/>
      <c r="H736" s="48"/>
      <c r="I736" s="49"/>
      <c r="J736" s="8"/>
      <c r="K736" s="9"/>
      <c r="L736" s="104" t="str">
        <f t="shared" si="129"/>
        <v/>
      </c>
      <c r="M736" s="105" t="str">
        <f t="shared" si="137"/>
        <v/>
      </c>
      <c r="N736" s="93">
        <f t="shared" si="138"/>
        <v>0</v>
      </c>
      <c r="O736" s="106">
        <f t="shared" si="139"/>
        <v>0</v>
      </c>
      <c r="P736" s="93" t="str">
        <f t="shared" si="133"/>
        <v>Dins Periode Legal</v>
      </c>
      <c r="Q736" s="93" t="str">
        <f t="shared" si="134"/>
        <v xml:space="preserve"> - Dins Periode Legal</v>
      </c>
      <c r="R736" s="93" t="str">
        <f t="shared" si="141"/>
        <v xml:space="preserve"> - Import Total</v>
      </c>
      <c r="S736" s="110">
        <f t="shared" si="140"/>
        <v>0</v>
      </c>
      <c r="T736" s="107">
        <f t="shared" si="135"/>
        <v>0</v>
      </c>
    </row>
    <row r="737" spans="3:20" x14ac:dyDescent="0.25">
      <c r="C737" s="95"/>
      <c r="D737" s="54"/>
      <c r="E737" s="8"/>
      <c r="F737" s="8"/>
      <c r="G737" s="8"/>
      <c r="H737" s="48"/>
      <c r="I737" s="49"/>
      <c r="J737" s="8"/>
      <c r="K737" s="9"/>
      <c r="L737" s="104" t="str">
        <f t="shared" si="129"/>
        <v/>
      </c>
      <c r="M737" s="105" t="str">
        <f t="shared" si="137"/>
        <v/>
      </c>
      <c r="N737" s="93">
        <f t="shared" si="138"/>
        <v>0</v>
      </c>
      <c r="O737" s="106">
        <f t="shared" si="139"/>
        <v>0</v>
      </c>
      <c r="P737" s="93" t="str">
        <f t="shared" si="133"/>
        <v>Dins Periode Legal</v>
      </c>
      <c r="Q737" s="93" t="str">
        <f t="shared" si="134"/>
        <v xml:space="preserve"> - Dins Periode Legal</v>
      </c>
      <c r="R737" s="93" t="str">
        <f t="shared" si="141"/>
        <v xml:space="preserve"> - Import Total</v>
      </c>
      <c r="S737" s="110">
        <f t="shared" si="140"/>
        <v>0</v>
      </c>
      <c r="T737" s="107">
        <f t="shared" si="135"/>
        <v>0</v>
      </c>
    </row>
    <row r="738" spans="3:20" x14ac:dyDescent="0.25">
      <c r="C738" s="95"/>
      <c r="D738" s="54"/>
      <c r="E738" s="8"/>
      <c r="F738" s="8"/>
      <c r="G738" s="8"/>
      <c r="H738" s="48"/>
      <c r="I738" s="49"/>
      <c r="J738" s="8"/>
      <c r="K738" s="9"/>
      <c r="L738" s="104" t="str">
        <f t="shared" si="129"/>
        <v/>
      </c>
      <c r="M738" s="105" t="str">
        <f t="shared" si="137"/>
        <v/>
      </c>
      <c r="N738" s="93">
        <f t="shared" si="138"/>
        <v>0</v>
      </c>
      <c r="O738" s="106">
        <f t="shared" si="139"/>
        <v>0</v>
      </c>
      <c r="P738" s="93" t="str">
        <f t="shared" si="133"/>
        <v>Dins Periode Legal</v>
      </c>
      <c r="Q738" s="93" t="str">
        <f t="shared" si="134"/>
        <v xml:space="preserve"> - Dins Periode Legal</v>
      </c>
      <c r="R738" s="93" t="str">
        <f t="shared" si="141"/>
        <v xml:space="preserve"> - Import Total</v>
      </c>
      <c r="S738" s="110">
        <f t="shared" si="140"/>
        <v>0</v>
      </c>
      <c r="T738" s="107">
        <f t="shared" si="135"/>
        <v>0</v>
      </c>
    </row>
    <row r="739" spans="3:20" x14ac:dyDescent="0.25">
      <c r="C739" s="95"/>
      <c r="D739" s="54"/>
      <c r="E739" s="8"/>
      <c r="F739" s="8"/>
      <c r="G739" s="8"/>
      <c r="H739" s="48"/>
      <c r="I739" s="49"/>
      <c r="J739" s="8"/>
      <c r="K739" s="9"/>
      <c r="L739" s="104" t="str">
        <f t="shared" si="129"/>
        <v/>
      </c>
      <c r="M739" s="105" t="str">
        <f t="shared" si="137"/>
        <v/>
      </c>
      <c r="N739" s="93">
        <f t="shared" si="138"/>
        <v>0</v>
      </c>
      <c r="O739" s="106">
        <f t="shared" si="139"/>
        <v>0</v>
      </c>
      <c r="P739" s="93" t="str">
        <f t="shared" si="133"/>
        <v>Dins Periode Legal</v>
      </c>
      <c r="Q739" s="93" t="str">
        <f t="shared" si="134"/>
        <v xml:space="preserve"> - Dins Periode Legal</v>
      </c>
      <c r="R739" s="93" t="str">
        <f t="shared" si="141"/>
        <v xml:space="preserve"> - Import Total</v>
      </c>
      <c r="S739" s="110">
        <f t="shared" si="140"/>
        <v>0</v>
      </c>
      <c r="T739" s="107">
        <f t="shared" si="135"/>
        <v>0</v>
      </c>
    </row>
    <row r="740" spans="3:20" x14ac:dyDescent="0.25">
      <c r="C740" s="95"/>
      <c r="D740" s="54"/>
      <c r="E740" s="8"/>
      <c r="F740" s="8"/>
      <c r="G740" s="8"/>
      <c r="H740" s="48"/>
      <c r="I740" s="49"/>
      <c r="J740" s="8"/>
      <c r="K740" s="9"/>
      <c r="L740" s="104" t="str">
        <f t="shared" si="129"/>
        <v/>
      </c>
      <c r="M740" s="105" t="str">
        <f t="shared" si="137"/>
        <v/>
      </c>
      <c r="N740" s="93">
        <f t="shared" si="138"/>
        <v>0</v>
      </c>
      <c r="O740" s="106">
        <f t="shared" si="139"/>
        <v>0</v>
      </c>
      <c r="P740" s="93" t="str">
        <f t="shared" si="133"/>
        <v>Dins Periode Legal</v>
      </c>
      <c r="Q740" s="93" t="str">
        <f t="shared" si="134"/>
        <v xml:space="preserve"> - Dins Periode Legal</v>
      </c>
      <c r="R740" s="93" t="str">
        <f t="shared" si="141"/>
        <v xml:space="preserve"> - Import Total</v>
      </c>
      <c r="S740" s="110">
        <f t="shared" si="140"/>
        <v>0</v>
      </c>
      <c r="T740" s="107">
        <f t="shared" si="135"/>
        <v>0</v>
      </c>
    </row>
    <row r="741" spans="3:20" x14ac:dyDescent="0.25">
      <c r="C741" s="95"/>
      <c r="D741" s="54"/>
      <c r="E741" s="8"/>
      <c r="F741" s="8"/>
      <c r="G741" s="8"/>
      <c r="H741" s="48"/>
      <c r="I741" s="49"/>
      <c r="J741" s="8"/>
      <c r="K741" s="9"/>
      <c r="L741" s="104" t="str">
        <f t="shared" si="129"/>
        <v/>
      </c>
      <c r="M741" s="105" t="str">
        <f t="shared" si="137"/>
        <v/>
      </c>
      <c r="N741" s="93">
        <f t="shared" si="138"/>
        <v>0</v>
      </c>
      <c r="O741" s="106">
        <f t="shared" si="139"/>
        <v>0</v>
      </c>
      <c r="P741" s="93" t="str">
        <f t="shared" si="133"/>
        <v>Dins Periode Legal</v>
      </c>
      <c r="Q741" s="93" t="str">
        <f t="shared" si="134"/>
        <v xml:space="preserve"> - Dins Periode Legal</v>
      </c>
      <c r="R741" s="93" t="str">
        <f t="shared" si="141"/>
        <v xml:space="preserve"> - Import Total</v>
      </c>
      <c r="S741" s="110">
        <f t="shared" si="140"/>
        <v>0</v>
      </c>
      <c r="T741" s="107">
        <f t="shared" si="135"/>
        <v>0</v>
      </c>
    </row>
    <row r="742" spans="3:20" x14ac:dyDescent="0.25">
      <c r="C742" s="95"/>
      <c r="D742" s="54"/>
      <c r="E742" s="8"/>
      <c r="F742" s="8"/>
      <c r="G742" s="8"/>
      <c r="H742" s="48"/>
      <c r="I742" s="49"/>
      <c r="J742" s="8"/>
      <c r="K742" s="9"/>
      <c r="L742" s="104" t="str">
        <f t="shared" si="129"/>
        <v/>
      </c>
      <c r="M742" s="105" t="str">
        <f t="shared" si="137"/>
        <v/>
      </c>
      <c r="N742" s="93">
        <f t="shared" si="138"/>
        <v>0</v>
      </c>
      <c r="O742" s="106">
        <f t="shared" si="139"/>
        <v>0</v>
      </c>
      <c r="P742" s="93" t="str">
        <f t="shared" si="133"/>
        <v>Dins Periode Legal</v>
      </c>
      <c r="Q742" s="93" t="str">
        <f t="shared" si="134"/>
        <v xml:space="preserve"> - Dins Periode Legal</v>
      </c>
      <c r="R742" s="93" t="str">
        <f t="shared" si="141"/>
        <v xml:space="preserve"> - Import Total</v>
      </c>
      <c r="S742" s="110">
        <f t="shared" si="140"/>
        <v>0</v>
      </c>
      <c r="T742" s="107">
        <f t="shared" si="135"/>
        <v>0</v>
      </c>
    </row>
    <row r="743" spans="3:20" x14ac:dyDescent="0.25">
      <c r="C743" s="95"/>
      <c r="D743" s="54"/>
      <c r="E743" s="8"/>
      <c r="F743" s="8"/>
      <c r="G743" s="8"/>
      <c r="H743" s="48"/>
      <c r="I743" s="49"/>
      <c r="J743" s="8"/>
      <c r="K743" s="9"/>
      <c r="L743" s="104" t="str">
        <f t="shared" si="129"/>
        <v/>
      </c>
      <c r="M743" s="105" t="str">
        <f t="shared" si="137"/>
        <v/>
      </c>
      <c r="N743" s="93">
        <f t="shared" si="138"/>
        <v>0</v>
      </c>
      <c r="O743" s="106">
        <f t="shared" si="139"/>
        <v>0</v>
      </c>
      <c r="P743" s="93" t="str">
        <f t="shared" si="133"/>
        <v>Dins Periode Legal</v>
      </c>
      <c r="Q743" s="93" t="str">
        <f t="shared" si="134"/>
        <v xml:space="preserve"> - Dins Periode Legal</v>
      </c>
      <c r="R743" s="93" t="str">
        <f t="shared" si="141"/>
        <v xml:space="preserve"> - Import Total</v>
      </c>
      <c r="S743" s="110">
        <f t="shared" si="140"/>
        <v>0</v>
      </c>
      <c r="T743" s="107">
        <f t="shared" si="135"/>
        <v>0</v>
      </c>
    </row>
    <row r="744" spans="3:20" x14ac:dyDescent="0.25">
      <c r="C744" s="95"/>
      <c r="D744" s="54"/>
      <c r="E744" s="8"/>
      <c r="F744" s="8"/>
      <c r="G744" s="8"/>
      <c r="H744" s="48"/>
      <c r="I744" s="49"/>
      <c r="J744" s="8"/>
      <c r="K744" s="9"/>
      <c r="L744" s="104" t="str">
        <f t="shared" si="129"/>
        <v/>
      </c>
      <c r="M744" s="105" t="str">
        <f t="shared" si="137"/>
        <v/>
      </c>
      <c r="N744" s="93">
        <f t="shared" si="138"/>
        <v>0</v>
      </c>
      <c r="O744" s="106">
        <f t="shared" si="139"/>
        <v>0</v>
      </c>
      <c r="P744" s="93" t="str">
        <f t="shared" si="133"/>
        <v>Dins Periode Legal</v>
      </c>
      <c r="Q744" s="93" t="str">
        <f t="shared" si="134"/>
        <v xml:space="preserve"> - Dins Periode Legal</v>
      </c>
      <c r="R744" s="93" t="str">
        <f t="shared" si="141"/>
        <v xml:space="preserve"> - Import Total</v>
      </c>
      <c r="S744" s="110">
        <f t="shared" si="140"/>
        <v>0</v>
      </c>
      <c r="T744" s="107">
        <f t="shared" si="135"/>
        <v>0</v>
      </c>
    </row>
    <row r="745" spans="3:20" x14ac:dyDescent="0.25">
      <c r="C745" s="95"/>
      <c r="D745" s="54"/>
      <c r="E745" s="8"/>
      <c r="F745" s="8"/>
      <c r="G745" s="8"/>
      <c r="H745" s="48"/>
      <c r="I745" s="49"/>
      <c r="J745" s="8"/>
      <c r="K745" s="9"/>
      <c r="L745" s="104" t="str">
        <f t="shared" si="129"/>
        <v/>
      </c>
      <c r="M745" s="105" t="str">
        <f t="shared" si="137"/>
        <v/>
      </c>
      <c r="N745" s="93">
        <f t="shared" si="138"/>
        <v>0</v>
      </c>
      <c r="O745" s="106">
        <f t="shared" si="139"/>
        <v>0</v>
      </c>
      <c r="P745" s="93" t="str">
        <f t="shared" si="133"/>
        <v>Dins Periode Legal</v>
      </c>
      <c r="Q745" s="93" t="str">
        <f t="shared" si="134"/>
        <v xml:space="preserve"> - Dins Periode Legal</v>
      </c>
      <c r="R745" s="93" t="str">
        <f t="shared" si="141"/>
        <v xml:space="preserve"> - Import Total</v>
      </c>
      <c r="S745" s="110">
        <f t="shared" si="140"/>
        <v>0</v>
      </c>
      <c r="T745" s="107">
        <f t="shared" si="135"/>
        <v>0</v>
      </c>
    </row>
    <row r="746" spans="3:20" x14ac:dyDescent="0.25">
      <c r="C746" s="95"/>
      <c r="D746" s="54"/>
      <c r="E746" s="8"/>
      <c r="F746" s="8"/>
      <c r="G746" s="8"/>
      <c r="H746" s="48"/>
      <c r="I746" s="49"/>
      <c r="J746" s="8"/>
      <c r="K746" s="9"/>
      <c r="L746" s="104" t="str">
        <f t="shared" si="129"/>
        <v/>
      </c>
      <c r="M746" s="105" t="str">
        <f t="shared" si="137"/>
        <v/>
      </c>
      <c r="N746" s="93">
        <f t="shared" si="138"/>
        <v>0</v>
      </c>
      <c r="O746" s="106">
        <f t="shared" si="139"/>
        <v>0</v>
      </c>
      <c r="P746" s="93" t="str">
        <f t="shared" si="133"/>
        <v>Dins Periode Legal</v>
      </c>
      <c r="Q746" s="93" t="str">
        <f t="shared" si="134"/>
        <v xml:space="preserve"> - Dins Periode Legal</v>
      </c>
      <c r="R746" s="93" t="str">
        <f t="shared" si="141"/>
        <v xml:space="preserve"> - Import Total</v>
      </c>
      <c r="S746" s="110">
        <f t="shared" si="140"/>
        <v>0</v>
      </c>
      <c r="T746" s="107">
        <f t="shared" si="135"/>
        <v>0</v>
      </c>
    </row>
    <row r="747" spans="3:20" x14ac:dyDescent="0.25">
      <c r="C747" s="95"/>
      <c r="D747" s="54"/>
      <c r="E747" s="8"/>
      <c r="F747" s="8"/>
      <c r="G747" s="8"/>
      <c r="H747" s="48"/>
      <c r="I747" s="49"/>
      <c r="J747" s="8"/>
      <c r="K747" s="9"/>
      <c r="L747" s="104" t="str">
        <f t="shared" si="129"/>
        <v/>
      </c>
      <c r="M747" s="105" t="str">
        <f t="shared" si="137"/>
        <v/>
      </c>
      <c r="N747" s="93">
        <f t="shared" si="138"/>
        <v>0</v>
      </c>
      <c r="O747" s="106">
        <f t="shared" si="139"/>
        <v>0</v>
      </c>
      <c r="P747" s="93" t="str">
        <f t="shared" si="133"/>
        <v>Dins Periode Legal</v>
      </c>
      <c r="Q747" s="93" t="str">
        <f t="shared" si="134"/>
        <v xml:space="preserve"> - Dins Periode Legal</v>
      </c>
      <c r="R747" s="93" t="str">
        <f t="shared" si="141"/>
        <v xml:space="preserve"> - Import Total</v>
      </c>
      <c r="S747" s="110">
        <f t="shared" si="140"/>
        <v>0</v>
      </c>
      <c r="T747" s="107">
        <f t="shared" si="135"/>
        <v>0</v>
      </c>
    </row>
    <row r="748" spans="3:20" x14ac:dyDescent="0.25">
      <c r="C748" s="95"/>
      <c r="D748" s="54"/>
      <c r="E748" s="8"/>
      <c r="F748" s="8"/>
      <c r="G748" s="8"/>
      <c r="H748" s="48"/>
      <c r="I748" s="49"/>
      <c r="J748" s="8"/>
      <c r="K748" s="9"/>
      <c r="L748" s="104" t="str">
        <f t="shared" si="129"/>
        <v/>
      </c>
      <c r="M748" s="105" t="str">
        <f t="shared" si="137"/>
        <v/>
      </c>
      <c r="N748" s="93">
        <f t="shared" si="138"/>
        <v>0</v>
      </c>
      <c r="O748" s="106">
        <f t="shared" si="139"/>
        <v>0</v>
      </c>
      <c r="P748" s="93" t="str">
        <f t="shared" si="133"/>
        <v>Dins Periode Legal</v>
      </c>
      <c r="Q748" s="93" t="str">
        <f t="shared" si="134"/>
        <v xml:space="preserve"> - Dins Periode Legal</v>
      </c>
      <c r="R748" s="93" t="str">
        <f t="shared" si="141"/>
        <v xml:space="preserve"> - Import Total</v>
      </c>
      <c r="S748" s="110">
        <f t="shared" si="140"/>
        <v>0</v>
      </c>
      <c r="T748" s="107">
        <f t="shared" si="135"/>
        <v>0</v>
      </c>
    </row>
    <row r="749" spans="3:20" x14ac:dyDescent="0.25">
      <c r="C749" s="95"/>
      <c r="D749" s="54"/>
      <c r="E749" s="8"/>
      <c r="F749" s="8"/>
      <c r="G749" s="8"/>
      <c r="H749" s="48"/>
      <c r="I749" s="49"/>
      <c r="J749" s="8"/>
      <c r="K749" s="9"/>
      <c r="L749" s="104" t="str">
        <f t="shared" si="129"/>
        <v/>
      </c>
      <c r="M749" s="105" t="str">
        <f t="shared" si="137"/>
        <v/>
      </c>
      <c r="N749" s="93">
        <f t="shared" si="138"/>
        <v>0</v>
      </c>
      <c r="O749" s="106">
        <f t="shared" si="139"/>
        <v>0</v>
      </c>
      <c r="P749" s="93" t="str">
        <f t="shared" si="133"/>
        <v>Dins Periode Legal</v>
      </c>
      <c r="Q749" s="93" t="str">
        <f t="shared" si="134"/>
        <v xml:space="preserve"> - Dins Periode Legal</v>
      </c>
      <c r="R749" s="93" t="str">
        <f t="shared" si="141"/>
        <v xml:space="preserve"> - Import Total</v>
      </c>
      <c r="S749" s="110">
        <f t="shared" si="140"/>
        <v>0</v>
      </c>
      <c r="T749" s="107">
        <f t="shared" si="135"/>
        <v>0</v>
      </c>
    </row>
    <row r="750" spans="3:20" x14ac:dyDescent="0.25">
      <c r="C750" s="95"/>
      <c r="D750" s="54"/>
      <c r="E750" s="8"/>
      <c r="F750" s="8"/>
      <c r="G750" s="8"/>
      <c r="H750" s="48"/>
      <c r="I750" s="49"/>
      <c r="J750" s="8"/>
      <c r="K750" s="9"/>
      <c r="L750" s="104" t="str">
        <f t="shared" si="129"/>
        <v/>
      </c>
      <c r="M750" s="105" t="str">
        <f t="shared" si="137"/>
        <v/>
      </c>
      <c r="N750" s="93">
        <f t="shared" si="138"/>
        <v>0</v>
      </c>
      <c r="O750" s="106">
        <f t="shared" si="139"/>
        <v>0</v>
      </c>
      <c r="P750" s="93" t="str">
        <f t="shared" si="133"/>
        <v>Dins Periode Legal</v>
      </c>
      <c r="Q750" s="93" t="str">
        <f t="shared" si="134"/>
        <v xml:space="preserve"> - Dins Periode Legal</v>
      </c>
      <c r="R750" s="93" t="str">
        <f t="shared" si="141"/>
        <v xml:space="preserve"> - Import Total</v>
      </c>
      <c r="S750" s="110">
        <f t="shared" si="140"/>
        <v>0</v>
      </c>
      <c r="T750" s="107">
        <f t="shared" si="135"/>
        <v>0</v>
      </c>
    </row>
    <row r="751" spans="3:20" x14ac:dyDescent="0.25">
      <c r="C751" s="95"/>
      <c r="D751" s="54"/>
      <c r="E751" s="8"/>
      <c r="F751" s="8"/>
      <c r="G751" s="8"/>
      <c r="H751" s="48"/>
      <c r="I751" s="49"/>
      <c r="J751" s="8"/>
      <c r="K751" s="9"/>
      <c r="L751" s="104" t="str">
        <f t="shared" si="129"/>
        <v/>
      </c>
      <c r="M751" s="105" t="str">
        <f t="shared" si="137"/>
        <v/>
      </c>
      <c r="N751" s="93">
        <f t="shared" si="138"/>
        <v>0</v>
      </c>
      <c r="O751" s="106">
        <f t="shared" si="139"/>
        <v>0</v>
      </c>
      <c r="P751" s="93" t="str">
        <f t="shared" si="133"/>
        <v>Dins Periode Legal</v>
      </c>
      <c r="Q751" s="93" t="str">
        <f t="shared" si="134"/>
        <v xml:space="preserve"> - Dins Periode Legal</v>
      </c>
      <c r="R751" s="93" t="str">
        <f t="shared" si="141"/>
        <v xml:space="preserve"> - Import Total</v>
      </c>
      <c r="S751" s="110">
        <f t="shared" si="140"/>
        <v>0</v>
      </c>
      <c r="T751" s="107">
        <f t="shared" si="135"/>
        <v>0</v>
      </c>
    </row>
    <row r="752" spans="3:20" x14ac:dyDescent="0.25">
      <c r="C752" s="95"/>
      <c r="D752" s="54"/>
      <c r="E752" s="8"/>
      <c r="F752" s="8"/>
      <c r="G752" s="8"/>
      <c r="H752" s="48"/>
      <c r="I752" s="49"/>
      <c r="J752" s="8"/>
      <c r="K752" s="9"/>
      <c r="L752" s="104" t="str">
        <f t="shared" si="129"/>
        <v/>
      </c>
      <c r="M752" s="105" t="str">
        <f t="shared" si="137"/>
        <v/>
      </c>
      <c r="N752" s="93">
        <f t="shared" si="138"/>
        <v>0</v>
      </c>
      <c r="O752" s="106">
        <f t="shared" si="139"/>
        <v>0</v>
      </c>
      <c r="P752" s="93" t="str">
        <f t="shared" si="133"/>
        <v>Dins Periode Legal</v>
      </c>
      <c r="Q752" s="93" t="str">
        <f t="shared" si="134"/>
        <v xml:space="preserve"> - Dins Periode Legal</v>
      </c>
      <c r="R752" s="93" t="str">
        <f t="shared" si="141"/>
        <v xml:space="preserve"> - Import Total</v>
      </c>
      <c r="S752" s="110">
        <f t="shared" si="140"/>
        <v>0</v>
      </c>
      <c r="T752" s="107">
        <f t="shared" si="135"/>
        <v>0</v>
      </c>
    </row>
    <row r="753" spans="3:20" x14ac:dyDescent="0.25">
      <c r="C753" s="95"/>
      <c r="D753" s="95"/>
      <c r="L753" s="104" t="str">
        <f t="shared" si="129"/>
        <v/>
      </c>
      <c r="M753" s="105" t="str">
        <f t="shared" si="137"/>
        <v/>
      </c>
      <c r="N753" s="93"/>
      <c r="O753" s="106"/>
      <c r="P753" s="93"/>
      <c r="Q753" s="93"/>
      <c r="R753" s="93"/>
      <c r="S753" s="110"/>
      <c r="T753" s="107"/>
    </row>
    <row r="754" spans="3:20" x14ac:dyDescent="0.25">
      <c r="C754" s="95"/>
      <c r="D754" s="95"/>
      <c r="L754" s="104" t="str">
        <f t="shared" si="129"/>
        <v/>
      </c>
      <c r="M754" s="105" t="str">
        <f t="shared" si="137"/>
        <v/>
      </c>
      <c r="N754" s="93"/>
      <c r="O754" s="106"/>
      <c r="P754" s="93"/>
      <c r="Q754" s="93"/>
      <c r="R754" s="93"/>
      <c r="S754" s="110"/>
      <c r="T754" s="107"/>
    </row>
    <row r="755" spans="3:20" x14ac:dyDescent="0.25">
      <c r="C755" s="95"/>
      <c r="D755" s="95"/>
      <c r="L755" s="104" t="str">
        <f t="shared" si="129"/>
        <v/>
      </c>
      <c r="M755" s="105" t="str">
        <f t="shared" si="137"/>
        <v/>
      </c>
      <c r="N755" s="93"/>
      <c r="O755" s="106"/>
      <c r="P755" s="93"/>
      <c r="Q755" s="93"/>
      <c r="R755" s="93"/>
      <c r="S755" s="110"/>
      <c r="T755" s="107"/>
    </row>
    <row r="756" spans="3:20" x14ac:dyDescent="0.25">
      <c r="C756" s="95"/>
      <c r="D756" s="95"/>
      <c r="L756" s="104" t="str">
        <f t="shared" si="129"/>
        <v/>
      </c>
      <c r="M756" s="105" t="str">
        <f t="shared" si="137"/>
        <v/>
      </c>
      <c r="N756" s="93"/>
      <c r="O756" s="106"/>
      <c r="P756" s="93"/>
      <c r="Q756" s="93"/>
      <c r="R756" s="93"/>
      <c r="S756" s="110"/>
      <c r="T756" s="107"/>
    </row>
    <row r="757" spans="3:20" x14ac:dyDescent="0.25">
      <c r="C757" s="95"/>
      <c r="D757" s="95"/>
      <c r="L757" s="104" t="str">
        <f t="shared" si="129"/>
        <v/>
      </c>
      <c r="M757" s="105" t="str">
        <f t="shared" si="137"/>
        <v/>
      </c>
      <c r="N757" s="93"/>
      <c r="O757" s="106"/>
      <c r="P757" s="93"/>
      <c r="Q757" s="93"/>
      <c r="R757" s="93"/>
      <c r="S757" s="110"/>
      <c r="T757" s="107"/>
    </row>
    <row r="758" spans="3:20" x14ac:dyDescent="0.25">
      <c r="C758" s="95"/>
      <c r="D758" s="95"/>
      <c r="L758" s="104" t="str">
        <f t="shared" si="129"/>
        <v/>
      </c>
      <c r="M758" s="105" t="str">
        <f t="shared" si="137"/>
        <v/>
      </c>
      <c r="N758" s="93"/>
      <c r="O758" s="106"/>
      <c r="P758" s="93"/>
      <c r="Q758" s="93"/>
      <c r="R758" s="93"/>
      <c r="S758" s="110"/>
      <c r="T758" s="107"/>
    </row>
    <row r="759" spans="3:20" x14ac:dyDescent="0.25">
      <c r="C759" s="95"/>
      <c r="D759" s="95"/>
      <c r="L759" s="104" t="str">
        <f t="shared" si="129"/>
        <v/>
      </c>
      <c r="M759" s="105" t="str">
        <f t="shared" si="137"/>
        <v/>
      </c>
      <c r="N759" s="93"/>
      <c r="O759" s="106"/>
      <c r="P759" s="93"/>
      <c r="Q759" s="93"/>
      <c r="R759" s="93"/>
      <c r="S759" s="110"/>
      <c r="T759" s="107"/>
    </row>
    <row r="760" spans="3:20" x14ac:dyDescent="0.25">
      <c r="C760" s="95"/>
      <c r="D760" s="95"/>
      <c r="L760" s="104" t="str">
        <f t="shared" ref="L760:L823" si="142">IF(D760="","",MONTH(D760))</f>
        <v/>
      </c>
      <c r="M760" s="105" t="str">
        <f t="shared" si="137"/>
        <v/>
      </c>
      <c r="N760" s="93"/>
      <c r="O760" s="106"/>
      <c r="P760" s="93"/>
      <c r="Q760" s="93"/>
      <c r="R760" s="93"/>
      <c r="S760" s="110"/>
      <c r="T760" s="107"/>
    </row>
    <row r="761" spans="3:20" x14ac:dyDescent="0.25">
      <c r="C761" s="95"/>
      <c r="D761" s="95"/>
      <c r="L761" s="104" t="str">
        <f t="shared" si="142"/>
        <v/>
      </c>
      <c r="M761" s="105" t="str">
        <f t="shared" si="137"/>
        <v/>
      </c>
      <c r="N761" s="93"/>
      <c r="O761" s="106"/>
      <c r="P761" s="93"/>
      <c r="Q761" s="93"/>
      <c r="R761" s="93"/>
      <c r="S761" s="110"/>
      <c r="T761" s="107"/>
    </row>
    <row r="762" spans="3:20" x14ac:dyDescent="0.25">
      <c r="C762" s="95"/>
      <c r="D762" s="95"/>
      <c r="L762" s="104" t="str">
        <f t="shared" si="142"/>
        <v/>
      </c>
      <c r="M762" s="105" t="str">
        <f t="shared" si="137"/>
        <v/>
      </c>
      <c r="N762" s="93"/>
      <c r="O762" s="106"/>
      <c r="P762" s="93"/>
      <c r="Q762" s="93"/>
      <c r="R762" s="93"/>
      <c r="S762" s="110"/>
      <c r="T762" s="107"/>
    </row>
    <row r="763" spans="3:20" x14ac:dyDescent="0.25">
      <c r="C763" s="95"/>
      <c r="D763" s="95"/>
      <c r="L763" s="104" t="str">
        <f t="shared" si="142"/>
        <v/>
      </c>
      <c r="M763" s="105" t="str">
        <f t="shared" si="137"/>
        <v/>
      </c>
      <c r="N763" s="93"/>
      <c r="O763" s="106"/>
      <c r="P763" s="93"/>
      <c r="Q763" s="93"/>
      <c r="R763" s="93"/>
      <c r="S763" s="110"/>
      <c r="T763" s="107"/>
    </row>
    <row r="764" spans="3:20" x14ac:dyDescent="0.25">
      <c r="C764" s="95"/>
      <c r="D764" s="95"/>
      <c r="L764" s="104" t="str">
        <f t="shared" si="142"/>
        <v/>
      </c>
      <c r="M764" s="105" t="str">
        <f t="shared" si="137"/>
        <v/>
      </c>
      <c r="N764" s="93"/>
      <c r="O764" s="106"/>
      <c r="P764" s="93"/>
      <c r="Q764" s="93"/>
      <c r="R764" s="93"/>
      <c r="S764" s="110"/>
      <c r="T764" s="107"/>
    </row>
    <row r="765" spans="3:20" x14ac:dyDescent="0.25">
      <c r="C765" s="95"/>
      <c r="D765" s="95"/>
      <c r="L765" s="104" t="str">
        <f t="shared" si="142"/>
        <v/>
      </c>
      <c r="M765" s="105" t="str">
        <f t="shared" si="137"/>
        <v/>
      </c>
      <c r="N765" s="93"/>
      <c r="O765" s="106"/>
      <c r="P765" s="93"/>
      <c r="Q765" s="93"/>
      <c r="R765" s="93"/>
      <c r="S765" s="110"/>
      <c r="T765" s="107"/>
    </row>
    <row r="766" spans="3:20" x14ac:dyDescent="0.25">
      <c r="C766" s="95"/>
      <c r="D766" s="95"/>
      <c r="L766" s="104" t="str">
        <f t="shared" si="142"/>
        <v/>
      </c>
      <c r="M766" s="105" t="str">
        <f t="shared" si="137"/>
        <v/>
      </c>
      <c r="N766" s="93"/>
      <c r="O766" s="106"/>
      <c r="P766" s="93"/>
      <c r="Q766" s="93"/>
      <c r="R766" s="93"/>
      <c r="S766" s="110"/>
      <c r="T766" s="107"/>
    </row>
    <row r="767" spans="3:20" x14ac:dyDescent="0.25">
      <c r="C767" s="95"/>
      <c r="D767" s="95"/>
      <c r="L767" s="104" t="str">
        <f t="shared" si="142"/>
        <v/>
      </c>
      <c r="M767" s="105" t="str">
        <f t="shared" si="137"/>
        <v/>
      </c>
      <c r="N767" s="93"/>
      <c r="O767" s="106"/>
      <c r="P767" s="93"/>
      <c r="Q767" s="93"/>
      <c r="R767" s="93"/>
      <c r="S767" s="110"/>
      <c r="T767" s="107"/>
    </row>
    <row r="768" spans="3:20" x14ac:dyDescent="0.25">
      <c r="C768" s="95"/>
      <c r="D768" s="95"/>
      <c r="L768" s="104" t="str">
        <f t="shared" si="142"/>
        <v/>
      </c>
      <c r="M768" s="105" t="str">
        <f t="shared" si="137"/>
        <v/>
      </c>
      <c r="N768" s="93"/>
      <c r="O768" s="106"/>
      <c r="P768" s="93"/>
      <c r="Q768" s="93"/>
      <c r="R768" s="93"/>
      <c r="S768" s="110"/>
      <c r="T768" s="107"/>
    </row>
    <row r="769" spans="3:20" x14ac:dyDescent="0.25">
      <c r="C769" s="95"/>
      <c r="D769" s="95"/>
      <c r="L769" s="104" t="str">
        <f t="shared" si="142"/>
        <v/>
      </c>
      <c r="M769" s="105" t="str">
        <f t="shared" si="137"/>
        <v/>
      </c>
      <c r="N769" s="93"/>
      <c r="O769" s="106"/>
      <c r="P769" s="93"/>
      <c r="Q769" s="93"/>
      <c r="R769" s="93"/>
      <c r="S769" s="110"/>
      <c r="T769" s="107"/>
    </row>
    <row r="770" spans="3:20" x14ac:dyDescent="0.25">
      <c r="C770" s="95"/>
      <c r="D770" s="95"/>
      <c r="L770" s="104" t="str">
        <f t="shared" si="142"/>
        <v/>
      </c>
      <c r="M770" s="105" t="str">
        <f t="shared" si="137"/>
        <v/>
      </c>
      <c r="N770" s="93"/>
      <c r="O770" s="106"/>
      <c r="P770" s="93"/>
      <c r="Q770" s="93"/>
      <c r="R770" s="93"/>
      <c r="S770" s="110"/>
      <c r="T770" s="107"/>
    </row>
    <row r="771" spans="3:20" x14ac:dyDescent="0.25">
      <c r="C771" s="95"/>
      <c r="D771" s="95"/>
      <c r="L771" s="104" t="str">
        <f t="shared" si="142"/>
        <v/>
      </c>
      <c r="M771" s="105" t="str">
        <f t="shared" si="137"/>
        <v/>
      </c>
      <c r="N771" s="93"/>
      <c r="O771" s="106"/>
      <c r="P771" s="93"/>
      <c r="Q771" s="93"/>
      <c r="R771" s="93"/>
      <c r="S771" s="110"/>
      <c r="T771" s="107"/>
    </row>
    <row r="772" spans="3:20" x14ac:dyDescent="0.25">
      <c r="C772" s="95"/>
      <c r="D772" s="95"/>
      <c r="L772" s="104" t="str">
        <f t="shared" si="142"/>
        <v/>
      </c>
      <c r="M772" s="105" t="str">
        <f t="shared" si="137"/>
        <v/>
      </c>
      <c r="N772" s="93"/>
      <c r="O772" s="106"/>
      <c r="P772" s="93"/>
      <c r="Q772" s="93"/>
      <c r="R772" s="93"/>
      <c r="S772" s="110"/>
      <c r="T772" s="107"/>
    </row>
    <row r="773" spans="3:20" x14ac:dyDescent="0.25">
      <c r="C773" s="95"/>
      <c r="D773" s="95"/>
      <c r="L773" s="104" t="str">
        <f t="shared" si="142"/>
        <v/>
      </c>
      <c r="M773" s="105" t="str">
        <f t="shared" si="137"/>
        <v/>
      </c>
      <c r="N773" s="93"/>
      <c r="O773" s="106"/>
      <c r="P773" s="93"/>
      <c r="Q773" s="93"/>
      <c r="R773" s="93"/>
      <c r="S773" s="110"/>
      <c r="T773" s="107"/>
    </row>
    <row r="774" spans="3:20" x14ac:dyDescent="0.25">
      <c r="C774" s="95"/>
      <c r="D774" s="95"/>
      <c r="L774" s="104" t="str">
        <f t="shared" si="142"/>
        <v/>
      </c>
      <c r="M774" s="105" t="str">
        <f t="shared" si="137"/>
        <v/>
      </c>
      <c r="N774" s="93"/>
      <c r="O774" s="106"/>
      <c r="P774" s="93"/>
      <c r="Q774" s="93"/>
      <c r="R774" s="93"/>
      <c r="S774" s="110"/>
      <c r="T774" s="107"/>
    </row>
    <row r="775" spans="3:20" x14ac:dyDescent="0.25">
      <c r="C775" s="95"/>
      <c r="D775" s="95"/>
      <c r="L775" s="104" t="str">
        <f t="shared" si="142"/>
        <v/>
      </c>
      <c r="M775" s="105" t="str">
        <f t="shared" si="137"/>
        <v/>
      </c>
      <c r="N775" s="93"/>
      <c r="O775" s="106"/>
      <c r="P775" s="93"/>
      <c r="Q775" s="93"/>
      <c r="R775" s="93"/>
      <c r="S775" s="110"/>
      <c r="T775" s="107"/>
    </row>
    <row r="776" spans="3:20" x14ac:dyDescent="0.25">
      <c r="C776" s="95"/>
      <c r="D776" s="95"/>
      <c r="L776" s="104" t="str">
        <f t="shared" si="142"/>
        <v/>
      </c>
      <c r="M776" s="105" t="str">
        <f t="shared" si="137"/>
        <v/>
      </c>
      <c r="N776" s="93"/>
      <c r="O776" s="106"/>
      <c r="P776" s="93"/>
      <c r="Q776" s="93"/>
      <c r="R776" s="93"/>
      <c r="S776" s="110"/>
      <c r="T776" s="107"/>
    </row>
    <row r="777" spans="3:20" x14ac:dyDescent="0.25">
      <c r="C777" s="95"/>
      <c r="D777" s="95"/>
      <c r="L777" s="104" t="str">
        <f t="shared" si="142"/>
        <v/>
      </c>
      <c r="M777" s="105" t="str">
        <f t="shared" si="137"/>
        <v/>
      </c>
      <c r="N777" s="93"/>
      <c r="O777" s="106"/>
      <c r="P777" s="93"/>
      <c r="Q777" s="93"/>
      <c r="R777" s="93"/>
      <c r="S777" s="110"/>
      <c r="T777" s="107"/>
    </row>
    <row r="778" spans="3:20" x14ac:dyDescent="0.25">
      <c r="C778" s="95"/>
      <c r="D778" s="95"/>
      <c r="L778" s="104" t="str">
        <f t="shared" si="142"/>
        <v/>
      </c>
      <c r="M778" s="105" t="str">
        <f t="shared" si="137"/>
        <v/>
      </c>
      <c r="N778" s="93"/>
      <c r="O778" s="106"/>
      <c r="P778" s="93"/>
      <c r="Q778" s="93"/>
      <c r="R778" s="93"/>
      <c r="S778" s="110"/>
      <c r="T778" s="107"/>
    </row>
    <row r="779" spans="3:20" x14ac:dyDescent="0.25">
      <c r="C779" s="95"/>
      <c r="D779" s="95"/>
      <c r="L779" s="104" t="str">
        <f t="shared" si="142"/>
        <v/>
      </c>
      <c r="M779" s="105" t="str">
        <f t="shared" si="137"/>
        <v/>
      </c>
      <c r="N779" s="93"/>
      <c r="O779" s="106"/>
      <c r="P779" s="93"/>
      <c r="Q779" s="93"/>
      <c r="R779" s="93"/>
      <c r="S779" s="110"/>
      <c r="T779" s="107"/>
    </row>
    <row r="780" spans="3:20" x14ac:dyDescent="0.25">
      <c r="C780" s="95"/>
      <c r="D780" s="95"/>
      <c r="L780" s="104" t="str">
        <f t="shared" si="142"/>
        <v/>
      </c>
      <c r="M780" s="105" t="str">
        <f t="shared" si="137"/>
        <v/>
      </c>
      <c r="N780" s="93"/>
      <c r="O780" s="106"/>
      <c r="P780" s="93"/>
      <c r="Q780" s="93"/>
      <c r="R780" s="93"/>
      <c r="S780" s="110"/>
      <c r="T780" s="107"/>
    </row>
    <row r="781" spans="3:20" x14ac:dyDescent="0.25">
      <c r="C781" s="95"/>
      <c r="D781" s="95"/>
      <c r="L781" s="104" t="str">
        <f t="shared" si="142"/>
        <v/>
      </c>
      <c r="M781" s="105" t="str">
        <f t="shared" si="137"/>
        <v/>
      </c>
      <c r="N781" s="93"/>
      <c r="O781" s="106"/>
      <c r="P781" s="93"/>
      <c r="Q781" s="93"/>
      <c r="R781" s="93"/>
      <c r="S781" s="110"/>
      <c r="T781" s="107"/>
    </row>
    <row r="782" spans="3:20" x14ac:dyDescent="0.25">
      <c r="C782" s="95"/>
      <c r="D782" s="95"/>
      <c r="L782" s="104" t="str">
        <f t="shared" si="142"/>
        <v/>
      </c>
      <c r="M782" s="105" t="str">
        <f t="shared" si="137"/>
        <v/>
      </c>
      <c r="N782" s="93"/>
      <c r="O782" s="106"/>
      <c r="P782" s="93"/>
      <c r="Q782" s="93"/>
      <c r="R782" s="93"/>
      <c r="S782" s="110"/>
      <c r="T782" s="107"/>
    </row>
    <row r="783" spans="3:20" x14ac:dyDescent="0.25">
      <c r="C783" s="95"/>
      <c r="D783" s="95"/>
      <c r="L783" s="104" t="str">
        <f t="shared" si="142"/>
        <v/>
      </c>
      <c r="M783" s="105" t="str">
        <f t="shared" ref="M783:M787" si="143">IF(L783="","",VLOOKUP(L783,$AJ$8:$AK$19,2,FALSE))</f>
        <v/>
      </c>
      <c r="N783" s="93"/>
      <c r="O783" s="106"/>
      <c r="P783" s="93"/>
      <c r="Q783" s="93"/>
      <c r="R783" s="93"/>
      <c r="S783" s="110"/>
      <c r="T783" s="107"/>
    </row>
    <row r="784" spans="3:20" x14ac:dyDescent="0.25">
      <c r="C784" s="95"/>
      <c r="D784" s="95"/>
      <c r="L784" s="104" t="str">
        <f t="shared" si="142"/>
        <v/>
      </c>
      <c r="M784" s="105" t="str">
        <f t="shared" si="143"/>
        <v/>
      </c>
      <c r="N784" s="93"/>
      <c r="O784" s="106"/>
      <c r="P784" s="93"/>
      <c r="Q784" s="93"/>
      <c r="R784" s="93"/>
      <c r="S784" s="110"/>
      <c r="T784" s="107"/>
    </row>
    <row r="785" spans="3:20" x14ac:dyDescent="0.25">
      <c r="C785" s="95"/>
      <c r="D785" s="95"/>
      <c r="L785" s="104" t="str">
        <f t="shared" si="142"/>
        <v/>
      </c>
      <c r="M785" s="105" t="str">
        <f t="shared" si="143"/>
        <v/>
      </c>
      <c r="N785" s="93"/>
      <c r="O785" s="106"/>
      <c r="P785" s="93"/>
      <c r="Q785" s="93"/>
      <c r="R785" s="93"/>
      <c r="S785" s="110"/>
      <c r="T785" s="107"/>
    </row>
    <row r="786" spans="3:20" x14ac:dyDescent="0.25">
      <c r="C786" s="95"/>
      <c r="D786" s="95"/>
      <c r="L786" s="104" t="str">
        <f t="shared" si="142"/>
        <v/>
      </c>
      <c r="M786" s="105" t="str">
        <f t="shared" si="143"/>
        <v/>
      </c>
      <c r="N786" s="93"/>
      <c r="O786" s="106"/>
      <c r="P786" s="93"/>
      <c r="Q786" s="93"/>
      <c r="R786" s="93"/>
      <c r="S786" s="110"/>
      <c r="T786" s="107"/>
    </row>
    <row r="787" spans="3:20" x14ac:dyDescent="0.25">
      <c r="C787" s="95"/>
      <c r="D787" s="95"/>
      <c r="L787" s="104" t="str">
        <f t="shared" si="142"/>
        <v/>
      </c>
      <c r="M787" s="105" t="str">
        <f t="shared" si="143"/>
        <v/>
      </c>
      <c r="N787" s="93"/>
      <c r="O787" s="106"/>
      <c r="P787" s="93"/>
      <c r="Q787" s="93"/>
      <c r="R787" s="93"/>
      <c r="S787" s="110"/>
      <c r="T787" s="107"/>
    </row>
    <row r="788" spans="3:20" x14ac:dyDescent="0.25">
      <c r="C788" s="95"/>
      <c r="D788" s="95"/>
      <c r="L788" s="104" t="str">
        <f t="shared" si="142"/>
        <v/>
      </c>
      <c r="M788" s="105" t="str">
        <f t="shared" ref="M788:M789" si="144">IF(L788="","",VLOOKUP(L788,$AJ$8:$AK$19,2,FALSE))</f>
        <v/>
      </c>
      <c r="N788" s="93"/>
      <c r="O788" s="106"/>
      <c r="P788" s="93"/>
      <c r="Q788" s="93"/>
      <c r="R788" s="93"/>
      <c r="S788" s="110"/>
      <c r="T788" s="107"/>
    </row>
    <row r="789" spans="3:20" x14ac:dyDescent="0.25">
      <c r="C789" s="95"/>
      <c r="D789" s="95"/>
      <c r="L789" s="104" t="str">
        <f t="shared" si="142"/>
        <v/>
      </c>
      <c r="M789" s="105" t="str">
        <f t="shared" si="144"/>
        <v/>
      </c>
      <c r="N789" s="93"/>
      <c r="O789" s="106"/>
      <c r="P789" s="93"/>
      <c r="Q789" s="93"/>
      <c r="R789" s="93"/>
      <c r="S789" s="110"/>
      <c r="T789" s="107"/>
    </row>
    <row r="790" spans="3:20" x14ac:dyDescent="0.25">
      <c r="C790" s="95"/>
      <c r="D790" s="95"/>
      <c r="L790" s="104" t="str">
        <f t="shared" si="142"/>
        <v/>
      </c>
      <c r="M790" s="105" t="str">
        <f t="shared" ref="M790:M816" si="145">IF(L790="","",VLOOKUP(L790,$AJ$8:$AK$19,2,FALSE))</f>
        <v/>
      </c>
      <c r="N790" s="93"/>
      <c r="O790" s="106"/>
      <c r="P790" s="93"/>
      <c r="Q790" s="93"/>
      <c r="R790" s="93"/>
      <c r="S790" s="110"/>
      <c r="T790" s="107"/>
    </row>
    <row r="791" spans="3:20" x14ac:dyDescent="0.25">
      <c r="C791" s="95"/>
      <c r="D791" s="95"/>
      <c r="L791" s="104" t="str">
        <f t="shared" si="142"/>
        <v/>
      </c>
      <c r="M791" s="105" t="str">
        <f t="shared" si="145"/>
        <v/>
      </c>
      <c r="N791" s="93"/>
      <c r="O791" s="106"/>
      <c r="P791" s="93"/>
      <c r="Q791" s="93"/>
      <c r="R791" s="93"/>
      <c r="S791" s="110"/>
      <c r="T791" s="107"/>
    </row>
    <row r="792" spans="3:20" x14ac:dyDescent="0.25">
      <c r="C792" s="95"/>
      <c r="D792" s="95"/>
      <c r="L792" s="104" t="str">
        <f t="shared" si="142"/>
        <v/>
      </c>
      <c r="M792" s="105" t="str">
        <f t="shared" si="145"/>
        <v/>
      </c>
      <c r="N792" s="93"/>
      <c r="O792" s="106"/>
      <c r="P792" s="93"/>
      <c r="Q792" s="93"/>
      <c r="R792" s="93"/>
      <c r="S792" s="110"/>
      <c r="T792" s="107"/>
    </row>
    <row r="793" spans="3:20" x14ac:dyDescent="0.25">
      <c r="C793" s="95"/>
      <c r="D793" s="95"/>
      <c r="L793" s="104" t="str">
        <f t="shared" si="142"/>
        <v/>
      </c>
      <c r="M793" s="105" t="str">
        <f t="shared" si="145"/>
        <v/>
      </c>
      <c r="N793" s="93"/>
      <c r="O793" s="106"/>
      <c r="P793" s="93"/>
      <c r="Q793" s="93"/>
      <c r="R793" s="93"/>
      <c r="S793" s="110"/>
      <c r="T793" s="107"/>
    </row>
    <row r="794" spans="3:20" x14ac:dyDescent="0.25">
      <c r="C794" s="95"/>
      <c r="D794" s="95"/>
      <c r="L794" s="104" t="str">
        <f t="shared" si="142"/>
        <v/>
      </c>
      <c r="M794" s="105" t="str">
        <f t="shared" si="145"/>
        <v/>
      </c>
      <c r="N794" s="93"/>
      <c r="O794" s="106"/>
      <c r="P794" s="93"/>
      <c r="Q794" s="93"/>
      <c r="R794" s="93"/>
      <c r="S794" s="110"/>
      <c r="T794" s="107"/>
    </row>
    <row r="795" spans="3:20" x14ac:dyDescent="0.25">
      <c r="C795" s="95"/>
      <c r="D795" s="95"/>
      <c r="L795" s="104" t="str">
        <f t="shared" si="142"/>
        <v/>
      </c>
      <c r="M795" s="105" t="str">
        <f t="shared" si="145"/>
        <v/>
      </c>
      <c r="N795" s="93"/>
      <c r="O795" s="106"/>
      <c r="P795" s="93"/>
      <c r="Q795" s="93"/>
      <c r="R795" s="93"/>
      <c r="S795" s="110"/>
      <c r="T795" s="107"/>
    </row>
    <row r="796" spans="3:20" x14ac:dyDescent="0.25">
      <c r="C796" s="95"/>
      <c r="D796" s="95"/>
      <c r="L796" s="104" t="str">
        <f t="shared" si="142"/>
        <v/>
      </c>
      <c r="M796" s="105" t="str">
        <f t="shared" si="145"/>
        <v/>
      </c>
      <c r="N796" s="93"/>
      <c r="O796" s="106"/>
      <c r="P796" s="93"/>
      <c r="Q796" s="93"/>
      <c r="R796" s="93"/>
      <c r="S796" s="110"/>
      <c r="T796" s="107"/>
    </row>
    <row r="797" spans="3:20" x14ac:dyDescent="0.25">
      <c r="C797" s="95"/>
      <c r="D797" s="95"/>
      <c r="L797" s="104" t="str">
        <f t="shared" si="142"/>
        <v/>
      </c>
      <c r="M797" s="105" t="str">
        <f t="shared" si="145"/>
        <v/>
      </c>
      <c r="N797" s="93"/>
      <c r="O797" s="106"/>
      <c r="P797" s="93"/>
      <c r="Q797" s="93"/>
      <c r="R797" s="93"/>
      <c r="S797" s="110"/>
      <c r="T797" s="107"/>
    </row>
    <row r="798" spans="3:20" x14ac:dyDescent="0.25">
      <c r="C798" s="95"/>
      <c r="D798" s="95"/>
      <c r="L798" s="104" t="str">
        <f t="shared" si="142"/>
        <v/>
      </c>
      <c r="M798" s="105" t="str">
        <f t="shared" si="145"/>
        <v/>
      </c>
      <c r="N798" s="93"/>
      <c r="O798" s="106"/>
      <c r="P798" s="93"/>
      <c r="Q798" s="93"/>
      <c r="R798" s="93"/>
      <c r="S798" s="110"/>
      <c r="T798" s="107"/>
    </row>
    <row r="799" spans="3:20" x14ac:dyDescent="0.25">
      <c r="C799" s="95"/>
      <c r="D799" s="95"/>
      <c r="L799" s="104" t="str">
        <f t="shared" si="142"/>
        <v/>
      </c>
      <c r="M799" s="105" t="str">
        <f t="shared" si="145"/>
        <v/>
      </c>
      <c r="N799" s="93"/>
      <c r="O799" s="106"/>
      <c r="P799" s="93"/>
      <c r="Q799" s="93"/>
      <c r="R799" s="93"/>
      <c r="S799" s="110"/>
      <c r="T799" s="107"/>
    </row>
    <row r="800" spans="3:20" x14ac:dyDescent="0.25">
      <c r="C800" s="95"/>
      <c r="D800" s="95"/>
      <c r="L800" s="104" t="str">
        <f t="shared" si="142"/>
        <v/>
      </c>
      <c r="M800" s="105" t="str">
        <f t="shared" si="145"/>
        <v/>
      </c>
      <c r="N800" s="93"/>
      <c r="O800" s="106"/>
      <c r="P800" s="93"/>
      <c r="Q800" s="93"/>
      <c r="R800" s="93"/>
      <c r="S800" s="110"/>
      <c r="T800" s="107"/>
    </row>
    <row r="801" spans="3:20" x14ac:dyDescent="0.25">
      <c r="C801" s="95"/>
      <c r="D801" s="95"/>
      <c r="L801" s="104" t="str">
        <f t="shared" si="142"/>
        <v/>
      </c>
      <c r="M801" s="105" t="str">
        <f t="shared" si="145"/>
        <v/>
      </c>
      <c r="N801" s="93"/>
      <c r="O801" s="106"/>
      <c r="P801" s="93"/>
      <c r="Q801" s="93"/>
      <c r="R801" s="93"/>
      <c r="S801" s="110"/>
      <c r="T801" s="107"/>
    </row>
    <row r="802" spans="3:20" x14ac:dyDescent="0.25">
      <c r="C802" s="95"/>
      <c r="D802" s="95"/>
      <c r="L802" s="104" t="str">
        <f t="shared" si="142"/>
        <v/>
      </c>
      <c r="M802" s="105" t="str">
        <f t="shared" si="145"/>
        <v/>
      </c>
      <c r="N802" s="93"/>
      <c r="O802" s="106"/>
      <c r="P802" s="93"/>
      <c r="Q802" s="93"/>
      <c r="R802" s="93"/>
      <c r="S802" s="110"/>
      <c r="T802" s="107"/>
    </row>
    <row r="803" spans="3:20" x14ac:dyDescent="0.25">
      <c r="C803" s="95"/>
      <c r="D803" s="95"/>
      <c r="L803" s="104" t="str">
        <f t="shared" si="142"/>
        <v/>
      </c>
      <c r="M803" s="105" t="str">
        <f t="shared" si="145"/>
        <v/>
      </c>
      <c r="N803" s="93"/>
      <c r="O803" s="106"/>
      <c r="P803" s="93"/>
      <c r="Q803" s="93"/>
      <c r="R803" s="93"/>
      <c r="S803" s="110"/>
      <c r="T803" s="107"/>
    </row>
    <row r="804" spans="3:20" x14ac:dyDescent="0.25">
      <c r="C804" s="95"/>
      <c r="D804" s="95"/>
      <c r="L804" s="104" t="str">
        <f t="shared" si="142"/>
        <v/>
      </c>
      <c r="M804" s="105" t="str">
        <f t="shared" si="145"/>
        <v/>
      </c>
      <c r="N804" s="93"/>
      <c r="O804" s="106"/>
      <c r="P804" s="93"/>
      <c r="Q804" s="93"/>
      <c r="R804" s="93"/>
      <c r="S804" s="110"/>
      <c r="T804" s="107"/>
    </row>
    <row r="805" spans="3:20" x14ac:dyDescent="0.25">
      <c r="C805" s="95"/>
      <c r="D805" s="95"/>
      <c r="L805" s="104" t="str">
        <f t="shared" si="142"/>
        <v/>
      </c>
      <c r="M805" s="105" t="str">
        <f t="shared" si="145"/>
        <v/>
      </c>
      <c r="N805" s="93"/>
      <c r="O805" s="106"/>
      <c r="P805" s="93"/>
      <c r="Q805" s="93"/>
      <c r="R805" s="93"/>
      <c r="S805" s="110"/>
      <c r="T805" s="107"/>
    </row>
    <row r="806" spans="3:20" x14ac:dyDescent="0.25">
      <c r="C806" s="95"/>
      <c r="D806" s="95"/>
      <c r="L806" s="104" t="str">
        <f t="shared" si="142"/>
        <v/>
      </c>
      <c r="M806" s="105" t="str">
        <f t="shared" si="145"/>
        <v/>
      </c>
      <c r="N806" s="93"/>
      <c r="O806" s="106"/>
      <c r="P806" s="93"/>
      <c r="Q806" s="93"/>
      <c r="R806" s="93"/>
      <c r="S806" s="110"/>
      <c r="T806" s="107"/>
    </row>
    <row r="807" spans="3:20" x14ac:dyDescent="0.25">
      <c r="C807" s="95"/>
      <c r="D807" s="95"/>
      <c r="L807" s="104" t="str">
        <f t="shared" si="142"/>
        <v/>
      </c>
      <c r="M807" s="105" t="str">
        <f t="shared" si="145"/>
        <v/>
      </c>
      <c r="N807" s="93"/>
      <c r="O807" s="106"/>
      <c r="P807" s="93"/>
      <c r="Q807" s="93"/>
      <c r="R807" s="93"/>
      <c r="S807" s="110"/>
      <c r="T807" s="107"/>
    </row>
    <row r="808" spans="3:20" x14ac:dyDescent="0.25">
      <c r="C808" s="95"/>
      <c r="D808" s="95"/>
      <c r="L808" s="104" t="str">
        <f t="shared" si="142"/>
        <v/>
      </c>
      <c r="M808" s="105" t="str">
        <f t="shared" si="145"/>
        <v/>
      </c>
      <c r="N808" s="93"/>
      <c r="O808" s="106"/>
      <c r="P808" s="93"/>
      <c r="Q808" s="93"/>
      <c r="R808" s="93"/>
      <c r="S808" s="110"/>
      <c r="T808" s="107"/>
    </row>
    <row r="809" spans="3:20" x14ac:dyDescent="0.25">
      <c r="C809" s="95"/>
      <c r="D809" s="95"/>
      <c r="L809" s="104" t="str">
        <f t="shared" si="142"/>
        <v/>
      </c>
      <c r="M809" s="105" t="str">
        <f t="shared" si="145"/>
        <v/>
      </c>
      <c r="N809" s="93"/>
      <c r="O809" s="106"/>
      <c r="P809" s="93"/>
      <c r="Q809" s="93"/>
      <c r="R809" s="93"/>
      <c r="S809" s="110"/>
      <c r="T809" s="107"/>
    </row>
    <row r="810" spans="3:20" x14ac:dyDescent="0.25">
      <c r="C810" s="95"/>
      <c r="D810" s="95"/>
      <c r="L810" s="104" t="str">
        <f t="shared" si="142"/>
        <v/>
      </c>
      <c r="M810" s="105" t="str">
        <f t="shared" si="145"/>
        <v/>
      </c>
      <c r="N810" s="93"/>
      <c r="O810" s="106"/>
      <c r="P810" s="93"/>
      <c r="Q810" s="93"/>
      <c r="R810" s="93"/>
      <c r="S810" s="110"/>
      <c r="T810" s="107"/>
    </row>
    <row r="811" spans="3:20" x14ac:dyDescent="0.25">
      <c r="C811" s="95"/>
      <c r="D811" s="95"/>
      <c r="L811" s="104" t="str">
        <f t="shared" si="142"/>
        <v/>
      </c>
      <c r="M811" s="105" t="str">
        <f t="shared" si="145"/>
        <v/>
      </c>
      <c r="N811" s="93"/>
      <c r="O811" s="106"/>
      <c r="P811" s="93"/>
      <c r="Q811" s="93"/>
      <c r="R811" s="93"/>
      <c r="S811" s="110"/>
      <c r="T811" s="107"/>
    </row>
    <row r="812" spans="3:20" x14ac:dyDescent="0.25">
      <c r="C812" s="95"/>
      <c r="D812" s="95"/>
      <c r="L812" s="104" t="str">
        <f t="shared" si="142"/>
        <v/>
      </c>
      <c r="M812" s="105" t="str">
        <f t="shared" si="145"/>
        <v/>
      </c>
      <c r="N812" s="93"/>
      <c r="O812" s="106"/>
      <c r="P812" s="93"/>
      <c r="Q812" s="93"/>
      <c r="R812" s="93"/>
      <c r="S812" s="110"/>
      <c r="T812" s="107"/>
    </row>
    <row r="813" spans="3:20" x14ac:dyDescent="0.25">
      <c r="C813" s="95"/>
      <c r="D813" s="95"/>
      <c r="L813" s="104" t="str">
        <f t="shared" si="142"/>
        <v/>
      </c>
      <c r="M813" s="105" t="str">
        <f t="shared" si="145"/>
        <v/>
      </c>
      <c r="N813" s="93"/>
      <c r="O813" s="106"/>
      <c r="P813" s="93"/>
      <c r="Q813" s="93"/>
      <c r="R813" s="93"/>
      <c r="S813" s="110"/>
      <c r="T813" s="107"/>
    </row>
    <row r="814" spans="3:20" x14ac:dyDescent="0.25">
      <c r="C814" s="95"/>
      <c r="D814" s="95"/>
      <c r="L814" s="104" t="str">
        <f t="shared" si="142"/>
        <v/>
      </c>
      <c r="M814" s="105" t="str">
        <f t="shared" si="145"/>
        <v/>
      </c>
      <c r="N814" s="93"/>
      <c r="O814" s="106"/>
      <c r="P814" s="93"/>
      <c r="Q814" s="93"/>
      <c r="R814" s="93"/>
      <c r="S814" s="110"/>
      <c r="T814" s="107"/>
    </row>
    <row r="815" spans="3:20" x14ac:dyDescent="0.25">
      <c r="C815" s="95"/>
      <c r="D815" s="95"/>
      <c r="L815" s="104" t="str">
        <f t="shared" si="142"/>
        <v/>
      </c>
      <c r="M815" s="105" t="str">
        <f t="shared" si="145"/>
        <v/>
      </c>
      <c r="N815" s="93"/>
      <c r="O815" s="106"/>
      <c r="P815" s="93"/>
      <c r="Q815" s="93"/>
      <c r="R815" s="93"/>
      <c r="S815" s="110"/>
      <c r="T815" s="107"/>
    </row>
    <row r="816" spans="3:20" x14ac:dyDescent="0.25">
      <c r="C816" s="95"/>
      <c r="D816" s="95"/>
      <c r="L816" s="104" t="str">
        <f t="shared" si="142"/>
        <v/>
      </c>
      <c r="M816" s="105" t="str">
        <f t="shared" si="145"/>
        <v/>
      </c>
      <c r="N816" s="93"/>
      <c r="O816" s="106"/>
      <c r="P816" s="93"/>
      <c r="Q816" s="93"/>
      <c r="R816" s="93"/>
      <c r="S816" s="110"/>
      <c r="T816" s="107"/>
    </row>
    <row r="817" spans="3:20" x14ac:dyDescent="0.25">
      <c r="C817" s="95"/>
      <c r="D817" s="95"/>
      <c r="L817" s="104" t="str">
        <f t="shared" si="142"/>
        <v/>
      </c>
      <c r="M817" s="105" t="str">
        <f t="shared" ref="M817:M880" si="146">IF(L817="","",VLOOKUP(L817,$AJ$8:$AK$19,2,FALSE))</f>
        <v/>
      </c>
      <c r="N817" s="93"/>
      <c r="O817" s="106"/>
      <c r="P817" s="93"/>
      <c r="Q817" s="93"/>
      <c r="R817" s="93"/>
      <c r="S817" s="110"/>
      <c r="T817" s="107"/>
    </row>
    <row r="818" spans="3:20" x14ac:dyDescent="0.25">
      <c r="C818" s="95"/>
      <c r="D818" s="95"/>
      <c r="L818" s="104" t="str">
        <f t="shared" si="142"/>
        <v/>
      </c>
      <c r="M818" s="105" t="str">
        <f t="shared" si="146"/>
        <v/>
      </c>
      <c r="N818" s="93"/>
      <c r="O818" s="106"/>
      <c r="P818" s="93"/>
      <c r="Q818" s="93"/>
      <c r="R818" s="93"/>
      <c r="S818" s="110"/>
      <c r="T818" s="107"/>
    </row>
    <row r="819" spans="3:20" x14ac:dyDescent="0.25">
      <c r="C819" s="95"/>
      <c r="D819" s="95"/>
      <c r="L819" s="104" t="str">
        <f t="shared" si="142"/>
        <v/>
      </c>
      <c r="M819" s="105" t="str">
        <f t="shared" si="146"/>
        <v/>
      </c>
      <c r="N819" s="93"/>
      <c r="O819" s="106"/>
      <c r="P819" s="93"/>
      <c r="Q819" s="93"/>
      <c r="R819" s="93"/>
      <c r="S819" s="110"/>
      <c r="T819" s="107"/>
    </row>
    <row r="820" spans="3:20" x14ac:dyDescent="0.25">
      <c r="C820" s="95"/>
      <c r="D820" s="95"/>
      <c r="L820" s="104" t="str">
        <f t="shared" si="142"/>
        <v/>
      </c>
      <c r="M820" s="105" t="str">
        <f t="shared" si="146"/>
        <v/>
      </c>
      <c r="N820" s="93"/>
      <c r="O820" s="106"/>
      <c r="P820" s="93"/>
      <c r="Q820" s="93"/>
      <c r="R820" s="93"/>
      <c r="S820" s="110"/>
      <c r="T820" s="107"/>
    </row>
    <row r="821" spans="3:20" x14ac:dyDescent="0.25">
      <c r="C821" s="95"/>
      <c r="D821" s="95"/>
      <c r="L821" s="104" t="str">
        <f t="shared" si="142"/>
        <v/>
      </c>
      <c r="M821" s="105" t="str">
        <f t="shared" si="146"/>
        <v/>
      </c>
      <c r="N821" s="93"/>
      <c r="O821" s="106"/>
      <c r="P821" s="93"/>
      <c r="Q821" s="93"/>
      <c r="R821" s="93"/>
      <c r="S821" s="110"/>
      <c r="T821" s="107"/>
    </row>
    <row r="822" spans="3:20" x14ac:dyDescent="0.25">
      <c r="C822" s="95"/>
      <c r="D822" s="95"/>
      <c r="L822" s="104" t="str">
        <f t="shared" si="142"/>
        <v/>
      </c>
      <c r="M822" s="105" t="str">
        <f t="shared" si="146"/>
        <v/>
      </c>
      <c r="N822" s="93"/>
      <c r="O822" s="106"/>
      <c r="P822" s="93"/>
      <c r="Q822" s="93"/>
      <c r="R822" s="93"/>
      <c r="S822" s="110"/>
      <c r="T822" s="107"/>
    </row>
    <row r="823" spans="3:20" x14ac:dyDescent="0.25">
      <c r="C823" s="95"/>
      <c r="D823" s="95"/>
      <c r="L823" s="104" t="str">
        <f t="shared" si="142"/>
        <v/>
      </c>
      <c r="M823" s="105" t="str">
        <f t="shared" si="146"/>
        <v/>
      </c>
      <c r="N823" s="93"/>
      <c r="O823" s="106"/>
      <c r="P823" s="93"/>
      <c r="Q823" s="93"/>
      <c r="R823" s="93"/>
      <c r="S823" s="110"/>
      <c r="T823" s="107"/>
    </row>
    <row r="824" spans="3:20" x14ac:dyDescent="0.25">
      <c r="C824" s="95"/>
      <c r="D824" s="95"/>
      <c r="L824" s="104" t="str">
        <f t="shared" ref="L824:L887" si="147">IF(D824="","",MONTH(D824))</f>
        <v/>
      </c>
      <c r="M824" s="105" t="str">
        <f t="shared" si="146"/>
        <v/>
      </c>
      <c r="N824" s="93"/>
      <c r="O824" s="106"/>
      <c r="P824" s="93"/>
      <c r="Q824" s="93"/>
      <c r="R824" s="93"/>
      <c r="S824" s="110"/>
      <c r="T824" s="107"/>
    </row>
    <row r="825" spans="3:20" x14ac:dyDescent="0.25">
      <c r="C825" s="95"/>
      <c r="D825" s="95"/>
      <c r="L825" s="104" t="str">
        <f t="shared" si="147"/>
        <v/>
      </c>
      <c r="M825" s="105" t="str">
        <f t="shared" si="146"/>
        <v/>
      </c>
      <c r="N825" s="93"/>
      <c r="O825" s="106"/>
      <c r="P825" s="93"/>
      <c r="Q825" s="93"/>
      <c r="R825" s="93"/>
      <c r="S825" s="110"/>
      <c r="T825" s="107"/>
    </row>
    <row r="826" spans="3:20" x14ac:dyDescent="0.25">
      <c r="C826" s="95"/>
      <c r="D826" s="95"/>
      <c r="L826" s="104" t="str">
        <f t="shared" si="147"/>
        <v/>
      </c>
      <c r="M826" s="105" t="str">
        <f t="shared" si="146"/>
        <v/>
      </c>
      <c r="N826" s="93"/>
      <c r="O826" s="106"/>
      <c r="P826" s="93"/>
      <c r="Q826" s="93"/>
      <c r="R826" s="93"/>
      <c r="S826" s="110"/>
      <c r="T826" s="107"/>
    </row>
    <row r="827" spans="3:20" x14ac:dyDescent="0.25">
      <c r="C827" s="95"/>
      <c r="D827" s="95"/>
      <c r="L827" s="104" t="str">
        <f t="shared" si="147"/>
        <v/>
      </c>
      <c r="M827" s="105" t="str">
        <f t="shared" si="146"/>
        <v/>
      </c>
      <c r="N827" s="93"/>
      <c r="O827" s="106"/>
      <c r="P827" s="93"/>
      <c r="Q827" s="93"/>
      <c r="R827" s="93"/>
      <c r="S827" s="110"/>
      <c r="T827" s="107"/>
    </row>
    <row r="828" spans="3:20" x14ac:dyDescent="0.25">
      <c r="C828" s="95"/>
      <c r="D828" s="95"/>
      <c r="L828" s="104" t="str">
        <f t="shared" si="147"/>
        <v/>
      </c>
      <c r="M828" s="105" t="str">
        <f t="shared" si="146"/>
        <v/>
      </c>
      <c r="N828" s="93"/>
      <c r="O828" s="106"/>
      <c r="P828" s="93"/>
      <c r="Q828" s="93"/>
      <c r="R828" s="93"/>
      <c r="S828" s="110"/>
      <c r="T828" s="107"/>
    </row>
    <row r="829" spans="3:20" x14ac:dyDescent="0.25">
      <c r="C829" s="95"/>
      <c r="D829" s="95"/>
      <c r="L829" s="104" t="str">
        <f t="shared" si="147"/>
        <v/>
      </c>
      <c r="M829" s="105" t="str">
        <f t="shared" si="146"/>
        <v/>
      </c>
      <c r="N829" s="93"/>
      <c r="O829" s="106"/>
      <c r="P829" s="93"/>
      <c r="Q829" s="93"/>
      <c r="R829" s="93"/>
      <c r="S829" s="110"/>
      <c r="T829" s="107"/>
    </row>
    <row r="830" spans="3:20" x14ac:dyDescent="0.25">
      <c r="C830" s="95"/>
      <c r="D830" s="95"/>
      <c r="L830" s="104" t="str">
        <f t="shared" si="147"/>
        <v/>
      </c>
      <c r="M830" s="105" t="str">
        <f t="shared" si="146"/>
        <v/>
      </c>
      <c r="N830" s="93"/>
      <c r="O830" s="106"/>
      <c r="P830" s="93"/>
      <c r="Q830" s="93"/>
      <c r="R830" s="93"/>
      <c r="S830" s="110"/>
      <c r="T830" s="107"/>
    </row>
    <row r="831" spans="3:20" x14ac:dyDescent="0.25">
      <c r="C831" s="95"/>
      <c r="D831" s="95"/>
      <c r="L831" s="104" t="str">
        <f t="shared" si="147"/>
        <v/>
      </c>
      <c r="M831" s="105" t="str">
        <f t="shared" si="146"/>
        <v/>
      </c>
      <c r="N831" s="93"/>
      <c r="O831" s="106"/>
      <c r="P831" s="93"/>
      <c r="Q831" s="93"/>
      <c r="R831" s="93"/>
      <c r="S831" s="110"/>
      <c r="T831" s="107"/>
    </row>
    <row r="832" spans="3:20" x14ac:dyDescent="0.25">
      <c r="C832" s="95"/>
      <c r="D832" s="95"/>
      <c r="L832" s="104" t="str">
        <f t="shared" si="147"/>
        <v/>
      </c>
      <c r="M832" s="105" t="str">
        <f t="shared" si="146"/>
        <v/>
      </c>
      <c r="N832" s="93"/>
      <c r="O832" s="106"/>
      <c r="P832" s="93"/>
      <c r="Q832" s="93"/>
      <c r="R832" s="93"/>
      <c r="S832" s="110"/>
      <c r="T832" s="107"/>
    </row>
    <row r="833" spans="3:20" x14ac:dyDescent="0.25">
      <c r="C833" s="95"/>
      <c r="D833" s="95"/>
      <c r="L833" s="104" t="str">
        <f t="shared" si="147"/>
        <v/>
      </c>
      <c r="M833" s="105" t="str">
        <f t="shared" si="146"/>
        <v/>
      </c>
      <c r="N833" s="93"/>
      <c r="O833" s="106"/>
      <c r="P833" s="93"/>
      <c r="Q833" s="93"/>
      <c r="R833" s="93"/>
      <c r="S833" s="110"/>
      <c r="T833" s="107"/>
    </row>
    <row r="834" spans="3:20" x14ac:dyDescent="0.25">
      <c r="C834" s="95"/>
      <c r="D834" s="95"/>
      <c r="L834" s="104" t="str">
        <f t="shared" si="147"/>
        <v/>
      </c>
      <c r="M834" s="105" t="str">
        <f t="shared" si="146"/>
        <v/>
      </c>
      <c r="N834" s="93"/>
      <c r="O834" s="106"/>
      <c r="P834" s="93"/>
      <c r="Q834" s="93"/>
      <c r="R834" s="93"/>
      <c r="S834" s="110"/>
      <c r="T834" s="107"/>
    </row>
    <row r="835" spans="3:20" x14ac:dyDescent="0.25">
      <c r="C835" s="95"/>
      <c r="D835" s="95"/>
      <c r="L835" s="104" t="str">
        <f t="shared" si="147"/>
        <v/>
      </c>
      <c r="M835" s="105" t="str">
        <f t="shared" si="146"/>
        <v/>
      </c>
      <c r="N835" s="93"/>
      <c r="O835" s="106"/>
      <c r="P835" s="93"/>
      <c r="Q835" s="93"/>
      <c r="R835" s="93"/>
      <c r="S835" s="110"/>
      <c r="T835" s="107"/>
    </row>
    <row r="836" spans="3:20" x14ac:dyDescent="0.25">
      <c r="C836" s="95"/>
      <c r="D836" s="95"/>
      <c r="L836" s="104" t="str">
        <f t="shared" si="147"/>
        <v/>
      </c>
      <c r="M836" s="105" t="str">
        <f t="shared" si="146"/>
        <v/>
      </c>
      <c r="N836" s="93"/>
      <c r="O836" s="106"/>
      <c r="P836" s="93"/>
      <c r="Q836" s="93"/>
      <c r="R836" s="93"/>
      <c r="S836" s="110"/>
      <c r="T836" s="107"/>
    </row>
    <row r="837" spans="3:20" x14ac:dyDescent="0.25">
      <c r="C837" s="95"/>
      <c r="D837" s="95"/>
      <c r="L837" s="104" t="str">
        <f t="shared" si="147"/>
        <v/>
      </c>
      <c r="M837" s="105" t="str">
        <f t="shared" si="146"/>
        <v/>
      </c>
      <c r="N837" s="93"/>
      <c r="O837" s="106"/>
      <c r="P837" s="93"/>
      <c r="Q837" s="93"/>
      <c r="R837" s="93"/>
      <c r="S837" s="110"/>
      <c r="T837" s="107"/>
    </row>
    <row r="838" spans="3:20" x14ac:dyDescent="0.25">
      <c r="C838" s="95"/>
      <c r="D838" s="95"/>
      <c r="L838" s="104" t="str">
        <f t="shared" si="147"/>
        <v/>
      </c>
      <c r="M838" s="105" t="str">
        <f t="shared" si="146"/>
        <v/>
      </c>
      <c r="N838" s="93"/>
      <c r="O838" s="106"/>
      <c r="P838" s="93"/>
      <c r="Q838" s="93"/>
      <c r="R838" s="93"/>
      <c r="S838" s="110"/>
      <c r="T838" s="107"/>
    </row>
    <row r="839" spans="3:20" x14ac:dyDescent="0.25">
      <c r="C839" s="95"/>
      <c r="D839" s="95"/>
      <c r="L839" s="104" t="str">
        <f t="shared" si="147"/>
        <v/>
      </c>
      <c r="M839" s="105" t="str">
        <f t="shared" si="146"/>
        <v/>
      </c>
      <c r="N839" s="93"/>
      <c r="O839" s="106"/>
      <c r="P839" s="93"/>
      <c r="Q839" s="93"/>
      <c r="R839" s="93"/>
      <c r="S839" s="110"/>
      <c r="T839" s="107"/>
    </row>
    <row r="840" spans="3:20" x14ac:dyDescent="0.25">
      <c r="C840" s="95"/>
      <c r="D840" s="95"/>
      <c r="L840" s="104" t="str">
        <f t="shared" si="147"/>
        <v/>
      </c>
      <c r="M840" s="105" t="str">
        <f t="shared" si="146"/>
        <v/>
      </c>
      <c r="N840" s="93"/>
      <c r="O840" s="106"/>
      <c r="P840" s="93"/>
      <c r="Q840" s="93"/>
      <c r="R840" s="93"/>
      <c r="S840" s="110"/>
      <c r="T840" s="107"/>
    </row>
    <row r="841" spans="3:20" x14ac:dyDescent="0.25">
      <c r="C841" s="95"/>
      <c r="D841" s="95"/>
      <c r="L841" s="104" t="str">
        <f t="shared" si="147"/>
        <v/>
      </c>
      <c r="M841" s="105" t="str">
        <f t="shared" si="146"/>
        <v/>
      </c>
      <c r="N841" s="93"/>
      <c r="O841" s="106"/>
      <c r="P841" s="93"/>
      <c r="Q841" s="93"/>
      <c r="R841" s="93"/>
      <c r="S841" s="110"/>
      <c r="T841" s="107"/>
    </row>
    <row r="842" spans="3:20" x14ac:dyDescent="0.25">
      <c r="C842" s="95"/>
      <c r="D842" s="95"/>
      <c r="L842" s="104" t="str">
        <f t="shared" si="147"/>
        <v/>
      </c>
      <c r="M842" s="105" t="str">
        <f t="shared" si="146"/>
        <v/>
      </c>
      <c r="N842" s="93"/>
      <c r="O842" s="106"/>
      <c r="P842" s="93"/>
      <c r="Q842" s="93"/>
      <c r="R842" s="93"/>
      <c r="S842" s="110"/>
      <c r="T842" s="107"/>
    </row>
    <row r="843" spans="3:20" x14ac:dyDescent="0.25">
      <c r="C843" s="95"/>
      <c r="D843" s="95"/>
      <c r="L843" s="104" t="str">
        <f t="shared" si="147"/>
        <v/>
      </c>
      <c r="M843" s="105" t="str">
        <f t="shared" si="146"/>
        <v/>
      </c>
      <c r="N843" s="93"/>
      <c r="O843" s="106"/>
      <c r="P843" s="93"/>
      <c r="Q843" s="93"/>
      <c r="R843" s="93"/>
      <c r="S843" s="110"/>
      <c r="T843" s="107"/>
    </row>
    <row r="844" spans="3:20" x14ac:dyDescent="0.25">
      <c r="C844" s="95"/>
      <c r="D844" s="95"/>
      <c r="L844" s="104" t="str">
        <f t="shared" si="147"/>
        <v/>
      </c>
      <c r="M844" s="105" t="str">
        <f t="shared" si="146"/>
        <v/>
      </c>
      <c r="N844" s="93"/>
      <c r="O844" s="106"/>
      <c r="P844" s="93"/>
      <c r="Q844" s="93"/>
      <c r="R844" s="93"/>
      <c r="S844" s="110"/>
      <c r="T844" s="107"/>
    </row>
    <row r="845" spans="3:20" x14ac:dyDescent="0.25">
      <c r="C845" s="95"/>
      <c r="D845" s="95"/>
      <c r="L845" s="104" t="str">
        <f t="shared" si="147"/>
        <v/>
      </c>
      <c r="M845" s="105" t="str">
        <f t="shared" si="146"/>
        <v/>
      </c>
      <c r="N845" s="93"/>
      <c r="O845" s="106"/>
      <c r="P845" s="93"/>
      <c r="Q845" s="93"/>
      <c r="R845" s="93"/>
      <c r="S845" s="110"/>
      <c r="T845" s="107"/>
    </row>
    <row r="846" spans="3:20" x14ac:dyDescent="0.25">
      <c r="C846" s="95"/>
      <c r="D846" s="95"/>
      <c r="L846" s="104" t="str">
        <f t="shared" si="147"/>
        <v/>
      </c>
      <c r="M846" s="105" t="str">
        <f t="shared" si="146"/>
        <v/>
      </c>
      <c r="N846" s="93"/>
      <c r="O846" s="106"/>
      <c r="P846" s="93"/>
      <c r="Q846" s="93"/>
      <c r="R846" s="93"/>
      <c r="S846" s="110"/>
      <c r="T846" s="107"/>
    </row>
    <row r="847" spans="3:20" x14ac:dyDescent="0.25">
      <c r="C847" s="95"/>
      <c r="D847" s="95"/>
      <c r="L847" s="104" t="str">
        <f t="shared" si="147"/>
        <v/>
      </c>
      <c r="M847" s="105" t="str">
        <f t="shared" si="146"/>
        <v/>
      </c>
      <c r="N847" s="93"/>
      <c r="O847" s="106"/>
      <c r="P847" s="93"/>
      <c r="Q847" s="93"/>
      <c r="R847" s="93"/>
      <c r="S847" s="110"/>
      <c r="T847" s="107"/>
    </row>
    <row r="848" spans="3:20" x14ac:dyDescent="0.25">
      <c r="C848" s="95"/>
      <c r="D848" s="95"/>
      <c r="L848" s="104" t="str">
        <f t="shared" si="147"/>
        <v/>
      </c>
      <c r="M848" s="105" t="str">
        <f t="shared" si="146"/>
        <v/>
      </c>
      <c r="N848" s="93"/>
      <c r="O848" s="106"/>
      <c r="P848" s="93"/>
      <c r="Q848" s="93"/>
      <c r="R848" s="93"/>
      <c r="S848" s="110"/>
      <c r="T848" s="107"/>
    </row>
    <row r="849" spans="3:20" x14ac:dyDescent="0.25">
      <c r="C849" s="95"/>
      <c r="D849" s="95"/>
      <c r="L849" s="104" t="str">
        <f t="shared" si="147"/>
        <v/>
      </c>
      <c r="M849" s="105" t="str">
        <f t="shared" si="146"/>
        <v/>
      </c>
      <c r="N849" s="93"/>
      <c r="O849" s="106"/>
      <c r="P849" s="93"/>
      <c r="Q849" s="93"/>
      <c r="R849" s="93"/>
      <c r="S849" s="110"/>
      <c r="T849" s="107"/>
    </row>
    <row r="850" spans="3:20" x14ac:dyDescent="0.25">
      <c r="C850" s="95"/>
      <c r="D850" s="95"/>
      <c r="L850" s="104" t="str">
        <f t="shared" si="147"/>
        <v/>
      </c>
      <c r="M850" s="105" t="str">
        <f t="shared" si="146"/>
        <v/>
      </c>
      <c r="N850" s="93"/>
      <c r="O850" s="106"/>
      <c r="P850" s="93"/>
      <c r="Q850" s="93"/>
      <c r="R850" s="93"/>
      <c r="S850" s="110"/>
      <c r="T850" s="107"/>
    </row>
    <row r="851" spans="3:20" x14ac:dyDescent="0.25">
      <c r="C851" s="95"/>
      <c r="D851" s="95"/>
      <c r="L851" s="104" t="str">
        <f t="shared" si="147"/>
        <v/>
      </c>
      <c r="M851" s="105" t="str">
        <f t="shared" si="146"/>
        <v/>
      </c>
      <c r="N851" s="93"/>
      <c r="O851" s="106"/>
      <c r="P851" s="93"/>
      <c r="Q851" s="93"/>
      <c r="R851" s="93"/>
      <c r="S851" s="110"/>
      <c r="T851" s="107"/>
    </row>
    <row r="852" spans="3:20" x14ac:dyDescent="0.25">
      <c r="C852" s="95"/>
      <c r="D852" s="95"/>
      <c r="L852" s="104" t="str">
        <f t="shared" si="147"/>
        <v/>
      </c>
      <c r="M852" s="105" t="str">
        <f t="shared" si="146"/>
        <v/>
      </c>
      <c r="N852" s="93"/>
      <c r="O852" s="106"/>
      <c r="P852" s="93"/>
      <c r="Q852" s="93"/>
      <c r="R852" s="93"/>
      <c r="S852" s="110"/>
      <c r="T852" s="107"/>
    </row>
    <row r="853" spans="3:20" x14ac:dyDescent="0.25">
      <c r="C853" s="95"/>
      <c r="D853" s="95"/>
      <c r="L853" s="104" t="str">
        <f t="shared" si="147"/>
        <v/>
      </c>
      <c r="M853" s="105" t="str">
        <f t="shared" si="146"/>
        <v/>
      </c>
      <c r="N853" s="93"/>
      <c r="O853" s="106"/>
      <c r="P853" s="93"/>
      <c r="Q853" s="93"/>
      <c r="R853" s="93"/>
      <c r="S853" s="110"/>
      <c r="T853" s="107"/>
    </row>
    <row r="854" spans="3:20" x14ac:dyDescent="0.25">
      <c r="C854" s="95"/>
      <c r="D854" s="95"/>
      <c r="L854" s="104" t="str">
        <f t="shared" si="147"/>
        <v/>
      </c>
      <c r="M854" s="105" t="str">
        <f t="shared" si="146"/>
        <v/>
      </c>
      <c r="N854" s="93"/>
      <c r="O854" s="106"/>
      <c r="P854" s="93"/>
      <c r="Q854" s="93"/>
      <c r="R854" s="93"/>
      <c r="S854" s="110"/>
      <c r="T854" s="107"/>
    </row>
    <row r="855" spans="3:20" x14ac:dyDescent="0.25">
      <c r="C855" s="95"/>
      <c r="D855" s="95"/>
      <c r="L855" s="104" t="str">
        <f t="shared" si="147"/>
        <v/>
      </c>
      <c r="M855" s="105" t="str">
        <f t="shared" si="146"/>
        <v/>
      </c>
      <c r="N855" s="93"/>
      <c r="O855" s="106"/>
      <c r="P855" s="93"/>
      <c r="Q855" s="93"/>
      <c r="R855" s="93"/>
      <c r="S855" s="110"/>
      <c r="T855" s="107"/>
    </row>
    <row r="856" spans="3:20" x14ac:dyDescent="0.25">
      <c r="C856" s="95"/>
      <c r="D856" s="95"/>
      <c r="L856" s="104" t="str">
        <f t="shared" si="147"/>
        <v/>
      </c>
      <c r="M856" s="105" t="str">
        <f t="shared" si="146"/>
        <v/>
      </c>
      <c r="N856" s="93"/>
      <c r="O856" s="106"/>
      <c r="P856" s="93"/>
      <c r="Q856" s="93"/>
      <c r="R856" s="93"/>
      <c r="S856" s="110"/>
      <c r="T856" s="107"/>
    </row>
    <row r="857" spans="3:20" x14ac:dyDescent="0.25">
      <c r="C857" s="95"/>
      <c r="D857" s="95"/>
      <c r="L857" s="104" t="str">
        <f t="shared" si="147"/>
        <v/>
      </c>
      <c r="M857" s="105" t="str">
        <f t="shared" si="146"/>
        <v/>
      </c>
      <c r="N857" s="93"/>
      <c r="O857" s="106"/>
      <c r="P857" s="93"/>
      <c r="Q857" s="93"/>
      <c r="R857" s="93"/>
      <c r="S857" s="110"/>
      <c r="T857" s="107"/>
    </row>
    <row r="858" spans="3:20" x14ac:dyDescent="0.25">
      <c r="C858" s="95"/>
      <c r="D858" s="95"/>
      <c r="L858" s="104" t="str">
        <f t="shared" si="147"/>
        <v/>
      </c>
      <c r="M858" s="105" t="str">
        <f t="shared" si="146"/>
        <v/>
      </c>
      <c r="N858" s="93"/>
      <c r="O858" s="106"/>
      <c r="P858" s="93"/>
      <c r="Q858" s="93"/>
      <c r="R858" s="93"/>
      <c r="S858" s="110"/>
      <c r="T858" s="107"/>
    </row>
    <row r="859" spans="3:20" x14ac:dyDescent="0.25">
      <c r="C859" s="95"/>
      <c r="D859" s="95"/>
      <c r="L859" s="104" t="str">
        <f t="shared" si="147"/>
        <v/>
      </c>
      <c r="M859" s="105" t="str">
        <f t="shared" si="146"/>
        <v/>
      </c>
      <c r="N859" s="93"/>
      <c r="O859" s="106"/>
      <c r="P859" s="93"/>
      <c r="Q859" s="93"/>
      <c r="R859" s="93"/>
      <c r="S859" s="110"/>
      <c r="T859" s="107"/>
    </row>
    <row r="860" spans="3:20" x14ac:dyDescent="0.25">
      <c r="C860" s="95"/>
      <c r="D860" s="95"/>
      <c r="L860" s="104" t="str">
        <f t="shared" si="147"/>
        <v/>
      </c>
      <c r="M860" s="105" t="str">
        <f t="shared" si="146"/>
        <v/>
      </c>
      <c r="N860" s="93"/>
      <c r="O860" s="106"/>
      <c r="P860" s="93"/>
      <c r="Q860" s="93"/>
      <c r="R860" s="93"/>
      <c r="S860" s="110"/>
      <c r="T860" s="107"/>
    </row>
    <row r="861" spans="3:20" x14ac:dyDescent="0.25">
      <c r="C861" s="95"/>
      <c r="D861" s="95"/>
      <c r="L861" s="104" t="str">
        <f t="shared" si="147"/>
        <v/>
      </c>
      <c r="M861" s="105" t="str">
        <f t="shared" si="146"/>
        <v/>
      </c>
      <c r="N861" s="93"/>
      <c r="O861" s="106"/>
      <c r="P861" s="93"/>
      <c r="Q861" s="93"/>
      <c r="R861" s="93"/>
      <c r="S861" s="110"/>
      <c r="T861" s="107"/>
    </row>
    <row r="862" spans="3:20" x14ac:dyDescent="0.25">
      <c r="C862" s="95"/>
      <c r="D862" s="95"/>
      <c r="L862" s="104" t="str">
        <f t="shared" si="147"/>
        <v/>
      </c>
      <c r="M862" s="105" t="str">
        <f t="shared" si="146"/>
        <v/>
      </c>
      <c r="N862" s="93"/>
      <c r="O862" s="106"/>
      <c r="P862" s="93"/>
      <c r="Q862" s="93"/>
      <c r="R862" s="93"/>
      <c r="S862" s="110"/>
      <c r="T862" s="107"/>
    </row>
    <row r="863" spans="3:20" x14ac:dyDescent="0.25">
      <c r="C863" s="95"/>
      <c r="D863" s="95"/>
      <c r="L863" s="104" t="str">
        <f t="shared" si="147"/>
        <v/>
      </c>
      <c r="M863" s="105" t="str">
        <f t="shared" si="146"/>
        <v/>
      </c>
      <c r="N863" s="93"/>
      <c r="O863" s="106"/>
      <c r="P863" s="93"/>
      <c r="Q863" s="93"/>
      <c r="R863" s="93"/>
      <c r="S863" s="110"/>
      <c r="T863" s="107"/>
    </row>
    <row r="864" spans="3:20" x14ac:dyDescent="0.25">
      <c r="C864" s="95"/>
      <c r="D864" s="95"/>
      <c r="L864" s="104" t="str">
        <f t="shared" si="147"/>
        <v/>
      </c>
      <c r="M864" s="105" t="str">
        <f t="shared" si="146"/>
        <v/>
      </c>
      <c r="N864" s="93"/>
      <c r="O864" s="106"/>
      <c r="P864" s="93"/>
      <c r="Q864" s="93"/>
      <c r="R864" s="93"/>
      <c r="S864" s="110"/>
      <c r="T864" s="107"/>
    </row>
    <row r="865" spans="3:20" x14ac:dyDescent="0.25">
      <c r="C865" s="95"/>
      <c r="D865" s="95"/>
      <c r="L865" s="104" t="str">
        <f t="shared" si="147"/>
        <v/>
      </c>
      <c r="M865" s="105" t="str">
        <f t="shared" si="146"/>
        <v/>
      </c>
      <c r="N865" s="93"/>
      <c r="O865" s="106"/>
      <c r="P865" s="93"/>
      <c r="Q865" s="93"/>
      <c r="R865" s="93"/>
      <c r="S865" s="110"/>
      <c r="T865" s="107"/>
    </row>
    <row r="866" spans="3:20" x14ac:dyDescent="0.25">
      <c r="C866" s="95"/>
      <c r="D866" s="95"/>
      <c r="L866" s="104" t="str">
        <f t="shared" si="147"/>
        <v/>
      </c>
      <c r="M866" s="105" t="str">
        <f t="shared" si="146"/>
        <v/>
      </c>
      <c r="N866" s="93"/>
      <c r="O866" s="106"/>
      <c r="P866" s="93"/>
      <c r="Q866" s="93"/>
      <c r="R866" s="93"/>
      <c r="S866" s="110"/>
      <c r="T866" s="107"/>
    </row>
    <row r="867" spans="3:20" x14ac:dyDescent="0.25">
      <c r="C867" s="95"/>
      <c r="D867" s="95"/>
      <c r="L867" s="104" t="str">
        <f t="shared" si="147"/>
        <v/>
      </c>
      <c r="M867" s="105" t="str">
        <f t="shared" si="146"/>
        <v/>
      </c>
      <c r="N867" s="93"/>
      <c r="O867" s="106"/>
      <c r="P867" s="93"/>
      <c r="Q867" s="93"/>
      <c r="R867" s="93"/>
      <c r="S867" s="110"/>
      <c r="T867" s="107"/>
    </row>
    <row r="868" spans="3:20" x14ac:dyDescent="0.25">
      <c r="C868" s="95"/>
      <c r="D868" s="95"/>
      <c r="L868" s="104" t="str">
        <f t="shared" si="147"/>
        <v/>
      </c>
      <c r="M868" s="105" t="str">
        <f t="shared" si="146"/>
        <v/>
      </c>
      <c r="N868" s="93"/>
      <c r="O868" s="106"/>
      <c r="P868" s="93"/>
      <c r="Q868" s="93"/>
      <c r="R868" s="93"/>
      <c r="S868" s="110"/>
      <c r="T868" s="107"/>
    </row>
    <row r="869" spans="3:20" x14ac:dyDescent="0.25">
      <c r="C869" s="95"/>
      <c r="D869" s="95"/>
      <c r="L869" s="104" t="str">
        <f t="shared" si="147"/>
        <v/>
      </c>
      <c r="M869" s="105" t="str">
        <f t="shared" si="146"/>
        <v/>
      </c>
      <c r="N869" s="93"/>
      <c r="O869" s="106"/>
      <c r="P869" s="93"/>
      <c r="Q869" s="93"/>
      <c r="R869" s="93"/>
      <c r="S869" s="110"/>
      <c r="T869" s="107"/>
    </row>
    <row r="870" spans="3:20" x14ac:dyDescent="0.25">
      <c r="C870" s="95"/>
      <c r="D870" s="95"/>
      <c r="L870" s="104" t="str">
        <f t="shared" si="147"/>
        <v/>
      </c>
      <c r="M870" s="105" t="str">
        <f t="shared" si="146"/>
        <v/>
      </c>
      <c r="N870" s="93"/>
      <c r="O870" s="106"/>
      <c r="P870" s="93"/>
      <c r="Q870" s="93"/>
      <c r="R870" s="93"/>
      <c r="S870" s="110"/>
      <c r="T870" s="107"/>
    </row>
    <row r="871" spans="3:20" x14ac:dyDescent="0.25">
      <c r="C871" s="95"/>
      <c r="D871" s="95"/>
      <c r="L871" s="104" t="str">
        <f t="shared" si="147"/>
        <v/>
      </c>
      <c r="M871" s="105" t="str">
        <f t="shared" si="146"/>
        <v/>
      </c>
      <c r="N871" s="93"/>
      <c r="O871" s="106"/>
      <c r="P871" s="93"/>
      <c r="Q871" s="93"/>
      <c r="R871" s="93"/>
      <c r="S871" s="110"/>
      <c r="T871" s="107"/>
    </row>
    <row r="872" spans="3:20" x14ac:dyDescent="0.25">
      <c r="C872" s="95"/>
      <c r="D872" s="95"/>
      <c r="L872" s="104" t="str">
        <f t="shared" si="147"/>
        <v/>
      </c>
      <c r="M872" s="105" t="str">
        <f t="shared" si="146"/>
        <v/>
      </c>
      <c r="N872" s="93"/>
      <c r="O872" s="106"/>
      <c r="P872" s="93"/>
      <c r="Q872" s="93"/>
      <c r="R872" s="93"/>
      <c r="S872" s="110"/>
      <c r="T872" s="107"/>
    </row>
    <row r="873" spans="3:20" x14ac:dyDescent="0.25">
      <c r="C873" s="95"/>
      <c r="D873" s="95"/>
      <c r="L873" s="104" t="str">
        <f t="shared" si="147"/>
        <v/>
      </c>
      <c r="M873" s="105" t="str">
        <f t="shared" si="146"/>
        <v/>
      </c>
      <c r="N873" s="93"/>
      <c r="O873" s="106"/>
      <c r="P873" s="93"/>
      <c r="Q873" s="93"/>
      <c r="R873" s="93"/>
      <c r="S873" s="110"/>
      <c r="T873" s="107"/>
    </row>
    <row r="874" spans="3:20" x14ac:dyDescent="0.25">
      <c r="C874" s="95"/>
      <c r="D874" s="95"/>
      <c r="L874" s="104" t="str">
        <f t="shared" si="147"/>
        <v/>
      </c>
      <c r="M874" s="105" t="str">
        <f t="shared" si="146"/>
        <v/>
      </c>
      <c r="N874" s="93"/>
      <c r="O874" s="106"/>
      <c r="P874" s="93"/>
      <c r="Q874" s="93"/>
      <c r="R874" s="93"/>
      <c r="S874" s="110"/>
      <c r="T874" s="107"/>
    </row>
    <row r="875" spans="3:20" x14ac:dyDescent="0.25">
      <c r="C875" s="95"/>
      <c r="D875" s="95"/>
      <c r="L875" s="104" t="str">
        <f t="shared" si="147"/>
        <v/>
      </c>
      <c r="M875" s="105" t="str">
        <f t="shared" si="146"/>
        <v/>
      </c>
      <c r="N875" s="93"/>
      <c r="O875" s="106"/>
      <c r="P875" s="93"/>
      <c r="Q875" s="93"/>
      <c r="R875" s="93"/>
      <c r="S875" s="110"/>
      <c r="T875" s="107"/>
    </row>
    <row r="876" spans="3:20" x14ac:dyDescent="0.25">
      <c r="C876" s="95"/>
      <c r="D876" s="95"/>
      <c r="L876" s="104" t="str">
        <f t="shared" si="147"/>
        <v/>
      </c>
      <c r="M876" s="105" t="str">
        <f t="shared" si="146"/>
        <v/>
      </c>
      <c r="N876" s="93"/>
      <c r="O876" s="106"/>
      <c r="P876" s="93"/>
      <c r="Q876" s="93"/>
      <c r="R876" s="93"/>
      <c r="S876" s="110"/>
      <c r="T876" s="107"/>
    </row>
    <row r="877" spans="3:20" x14ac:dyDescent="0.25">
      <c r="C877" s="95"/>
      <c r="D877" s="95"/>
      <c r="L877" s="104" t="str">
        <f t="shared" si="147"/>
        <v/>
      </c>
      <c r="M877" s="105" t="str">
        <f t="shared" si="146"/>
        <v/>
      </c>
      <c r="N877" s="93"/>
      <c r="O877" s="106"/>
      <c r="P877" s="93"/>
      <c r="Q877" s="93"/>
      <c r="R877" s="93"/>
      <c r="S877" s="110"/>
      <c r="T877" s="107"/>
    </row>
    <row r="878" spans="3:20" x14ac:dyDescent="0.25">
      <c r="C878" s="95"/>
      <c r="D878" s="95"/>
      <c r="L878" s="104" t="str">
        <f t="shared" si="147"/>
        <v/>
      </c>
      <c r="M878" s="105" t="str">
        <f t="shared" si="146"/>
        <v/>
      </c>
      <c r="N878" s="93"/>
      <c r="O878" s="106"/>
      <c r="P878" s="93"/>
      <c r="Q878" s="93"/>
      <c r="R878" s="93"/>
      <c r="S878" s="110"/>
      <c r="T878" s="107"/>
    </row>
    <row r="879" spans="3:20" x14ac:dyDescent="0.25">
      <c r="C879" s="95"/>
      <c r="D879" s="95"/>
      <c r="L879" s="104" t="str">
        <f t="shared" si="147"/>
        <v/>
      </c>
      <c r="M879" s="105" t="str">
        <f t="shared" si="146"/>
        <v/>
      </c>
      <c r="N879" s="93"/>
      <c r="O879" s="106"/>
      <c r="P879" s="93"/>
      <c r="Q879" s="93"/>
      <c r="R879" s="93"/>
      <c r="S879" s="110"/>
      <c r="T879" s="107"/>
    </row>
    <row r="880" spans="3:20" x14ac:dyDescent="0.25">
      <c r="C880" s="95"/>
      <c r="D880" s="95"/>
      <c r="L880" s="104" t="str">
        <f t="shared" si="147"/>
        <v/>
      </c>
      <c r="M880" s="105" t="str">
        <f t="shared" si="146"/>
        <v/>
      </c>
      <c r="N880" s="93"/>
      <c r="O880" s="106"/>
      <c r="P880" s="93"/>
      <c r="Q880" s="93"/>
      <c r="R880" s="93"/>
      <c r="S880" s="110"/>
      <c r="T880" s="107"/>
    </row>
    <row r="881" spans="3:20" x14ac:dyDescent="0.25">
      <c r="C881" s="95"/>
      <c r="D881" s="95"/>
      <c r="L881" s="104" t="str">
        <f t="shared" si="147"/>
        <v/>
      </c>
      <c r="M881" s="105" t="str">
        <f t="shared" ref="M881:M900" si="148">IF(L881="","",VLOOKUP(L881,$AJ$8:$AK$19,2,FALSE))</f>
        <v/>
      </c>
      <c r="N881" s="93"/>
      <c r="O881" s="106"/>
      <c r="P881" s="93"/>
      <c r="Q881" s="93"/>
      <c r="R881" s="93"/>
      <c r="S881" s="110"/>
      <c r="T881" s="107"/>
    </row>
    <row r="882" spans="3:20" x14ac:dyDescent="0.25">
      <c r="C882" s="95"/>
      <c r="D882" s="95"/>
      <c r="L882" s="104" t="str">
        <f t="shared" si="147"/>
        <v/>
      </c>
      <c r="M882" s="105" t="str">
        <f t="shared" si="148"/>
        <v/>
      </c>
      <c r="N882" s="93"/>
      <c r="O882" s="106"/>
      <c r="P882" s="93"/>
      <c r="Q882" s="93"/>
      <c r="R882" s="93"/>
      <c r="S882" s="110"/>
      <c r="T882" s="107"/>
    </row>
    <row r="883" spans="3:20" x14ac:dyDescent="0.25">
      <c r="C883" s="95"/>
      <c r="D883" s="95"/>
      <c r="L883" s="104" t="str">
        <f t="shared" si="147"/>
        <v/>
      </c>
      <c r="M883" s="105" t="str">
        <f t="shared" si="148"/>
        <v/>
      </c>
      <c r="N883" s="93"/>
      <c r="O883" s="106"/>
      <c r="P883" s="93"/>
      <c r="Q883" s="93"/>
      <c r="R883" s="93"/>
      <c r="S883" s="110"/>
      <c r="T883" s="107"/>
    </row>
    <row r="884" spans="3:20" x14ac:dyDescent="0.25">
      <c r="C884" s="95"/>
      <c r="D884" s="95"/>
      <c r="L884" s="104" t="str">
        <f t="shared" si="147"/>
        <v/>
      </c>
      <c r="M884" s="105" t="str">
        <f t="shared" si="148"/>
        <v/>
      </c>
      <c r="N884" s="93"/>
      <c r="O884" s="106"/>
      <c r="P884" s="93"/>
      <c r="Q884" s="93"/>
      <c r="R884" s="93"/>
      <c r="S884" s="110"/>
      <c r="T884" s="107"/>
    </row>
    <row r="885" spans="3:20" x14ac:dyDescent="0.25">
      <c r="C885" s="95"/>
      <c r="D885" s="95"/>
      <c r="L885" s="104" t="str">
        <f t="shared" si="147"/>
        <v/>
      </c>
      <c r="M885" s="105" t="str">
        <f t="shared" si="148"/>
        <v/>
      </c>
      <c r="N885" s="93"/>
      <c r="O885" s="106"/>
      <c r="P885" s="93"/>
      <c r="Q885" s="93"/>
      <c r="R885" s="93"/>
      <c r="S885" s="110"/>
      <c r="T885" s="107"/>
    </row>
    <row r="886" spans="3:20" x14ac:dyDescent="0.25">
      <c r="C886" s="95"/>
      <c r="D886" s="95"/>
      <c r="L886" s="104" t="str">
        <f t="shared" si="147"/>
        <v/>
      </c>
      <c r="M886" s="105" t="str">
        <f t="shared" si="148"/>
        <v/>
      </c>
      <c r="N886" s="93"/>
      <c r="O886" s="106"/>
      <c r="P886" s="93"/>
      <c r="Q886" s="93"/>
      <c r="R886" s="93"/>
      <c r="S886" s="110"/>
      <c r="T886" s="107"/>
    </row>
    <row r="887" spans="3:20" x14ac:dyDescent="0.25">
      <c r="C887" s="95"/>
      <c r="D887" s="95"/>
      <c r="L887" s="104" t="str">
        <f t="shared" si="147"/>
        <v/>
      </c>
      <c r="M887" s="105" t="str">
        <f t="shared" si="148"/>
        <v/>
      </c>
      <c r="N887" s="93"/>
      <c r="O887" s="106"/>
      <c r="P887" s="93"/>
      <c r="Q887" s="93"/>
      <c r="R887" s="93"/>
      <c r="S887" s="110"/>
      <c r="T887" s="107"/>
    </row>
    <row r="888" spans="3:20" x14ac:dyDescent="0.25">
      <c r="C888" s="95"/>
      <c r="D888" s="95"/>
      <c r="L888" s="104" t="str">
        <f t="shared" ref="L888:L900" si="149">IF(D888="","",MONTH(D888))</f>
        <v/>
      </c>
      <c r="M888" s="105" t="str">
        <f t="shared" si="148"/>
        <v/>
      </c>
      <c r="N888" s="93"/>
      <c r="O888" s="106"/>
      <c r="P888" s="93"/>
      <c r="Q888" s="93"/>
      <c r="R888" s="93"/>
      <c r="S888" s="110"/>
      <c r="T888" s="107"/>
    </row>
    <row r="889" spans="3:20" x14ac:dyDescent="0.25">
      <c r="C889" s="95"/>
      <c r="D889" s="95"/>
      <c r="L889" s="104" t="str">
        <f t="shared" si="149"/>
        <v/>
      </c>
      <c r="M889" s="105" t="str">
        <f t="shared" si="148"/>
        <v/>
      </c>
      <c r="N889" s="93"/>
      <c r="O889" s="106"/>
      <c r="P889" s="93"/>
      <c r="Q889" s="93"/>
      <c r="R889" s="93"/>
      <c r="S889" s="110"/>
      <c r="T889" s="107"/>
    </row>
    <row r="890" spans="3:20" x14ac:dyDescent="0.25">
      <c r="C890" s="95"/>
      <c r="D890" s="95"/>
      <c r="L890" s="104" t="str">
        <f t="shared" si="149"/>
        <v/>
      </c>
      <c r="M890" s="105" t="str">
        <f t="shared" si="148"/>
        <v/>
      </c>
      <c r="N890" s="93"/>
      <c r="O890" s="106"/>
      <c r="P890" s="93"/>
      <c r="Q890" s="93"/>
      <c r="R890" s="93"/>
      <c r="S890" s="110"/>
      <c r="T890" s="107"/>
    </row>
    <row r="891" spans="3:20" x14ac:dyDescent="0.25">
      <c r="C891" s="95"/>
      <c r="D891" s="95"/>
      <c r="L891" s="104" t="str">
        <f t="shared" si="149"/>
        <v/>
      </c>
      <c r="M891" s="105" t="str">
        <f t="shared" si="148"/>
        <v/>
      </c>
      <c r="N891" s="93"/>
      <c r="O891" s="106"/>
      <c r="P891" s="93"/>
      <c r="Q891" s="93"/>
      <c r="R891" s="93"/>
      <c r="S891" s="110"/>
      <c r="T891" s="107"/>
    </row>
    <row r="892" spans="3:20" x14ac:dyDescent="0.25">
      <c r="C892" s="95"/>
      <c r="D892" s="95"/>
      <c r="L892" s="104" t="str">
        <f t="shared" si="149"/>
        <v/>
      </c>
      <c r="M892" s="105" t="str">
        <f t="shared" si="148"/>
        <v/>
      </c>
      <c r="N892" s="93"/>
      <c r="O892" s="106"/>
      <c r="P892" s="93"/>
      <c r="Q892" s="93"/>
      <c r="R892" s="93"/>
      <c r="S892" s="110"/>
      <c r="T892" s="107"/>
    </row>
    <row r="893" spans="3:20" x14ac:dyDescent="0.25">
      <c r="C893" s="95"/>
      <c r="D893" s="95"/>
      <c r="L893" s="104" t="str">
        <f t="shared" si="149"/>
        <v/>
      </c>
      <c r="M893" s="105" t="str">
        <f t="shared" si="148"/>
        <v/>
      </c>
      <c r="N893" s="93"/>
      <c r="O893" s="106"/>
      <c r="P893" s="93"/>
      <c r="Q893" s="93"/>
      <c r="R893" s="93"/>
      <c r="S893" s="110"/>
      <c r="T893" s="107"/>
    </row>
    <row r="894" spans="3:20" x14ac:dyDescent="0.25">
      <c r="C894" s="95"/>
      <c r="D894" s="95"/>
      <c r="L894" s="104" t="str">
        <f t="shared" si="149"/>
        <v/>
      </c>
      <c r="M894" s="105" t="str">
        <f t="shared" si="148"/>
        <v/>
      </c>
      <c r="N894" s="93"/>
      <c r="O894" s="106"/>
      <c r="P894" s="93"/>
      <c r="Q894" s="93"/>
      <c r="R894" s="93"/>
      <c r="S894" s="110"/>
      <c r="T894" s="107"/>
    </row>
    <row r="895" spans="3:20" x14ac:dyDescent="0.25">
      <c r="C895" s="95"/>
      <c r="D895" s="95"/>
      <c r="L895" s="104" t="str">
        <f t="shared" si="149"/>
        <v/>
      </c>
      <c r="M895" s="105" t="str">
        <f t="shared" si="148"/>
        <v/>
      </c>
      <c r="N895" s="93"/>
      <c r="O895" s="106"/>
      <c r="P895" s="93"/>
      <c r="Q895" s="93"/>
      <c r="R895" s="93"/>
      <c r="S895" s="110"/>
      <c r="T895" s="107"/>
    </row>
    <row r="896" spans="3:20" x14ac:dyDescent="0.25">
      <c r="C896" s="95"/>
      <c r="D896" s="95"/>
      <c r="L896" s="104" t="str">
        <f t="shared" si="149"/>
        <v/>
      </c>
      <c r="M896" s="105" t="str">
        <f t="shared" si="148"/>
        <v/>
      </c>
      <c r="N896" s="93"/>
      <c r="O896" s="106"/>
      <c r="P896" s="93"/>
      <c r="Q896" s="93"/>
      <c r="R896" s="93"/>
      <c r="S896" s="110"/>
      <c r="T896" s="107"/>
    </row>
    <row r="897" spans="3:20" x14ac:dyDescent="0.25">
      <c r="C897" s="95"/>
      <c r="D897" s="95"/>
      <c r="L897" s="104" t="str">
        <f t="shared" si="149"/>
        <v/>
      </c>
      <c r="M897" s="105" t="str">
        <f t="shared" si="148"/>
        <v/>
      </c>
      <c r="N897" s="93"/>
      <c r="O897" s="106"/>
      <c r="P897" s="93"/>
      <c r="Q897" s="93"/>
      <c r="R897" s="93"/>
      <c r="S897" s="110"/>
      <c r="T897" s="107"/>
    </row>
    <row r="898" spans="3:20" x14ac:dyDescent="0.25">
      <c r="C898" s="95"/>
      <c r="D898" s="95"/>
      <c r="L898" s="104" t="str">
        <f t="shared" si="149"/>
        <v/>
      </c>
      <c r="M898" s="105" t="str">
        <f t="shared" si="148"/>
        <v/>
      </c>
      <c r="N898" s="93"/>
      <c r="O898" s="106"/>
      <c r="P898" s="93"/>
      <c r="Q898" s="93"/>
      <c r="R898" s="93"/>
      <c r="S898" s="110"/>
      <c r="T898" s="107"/>
    </row>
    <row r="899" spans="3:20" x14ac:dyDescent="0.25">
      <c r="C899" s="95"/>
      <c r="D899" s="95"/>
      <c r="L899" s="104" t="str">
        <f t="shared" si="149"/>
        <v/>
      </c>
      <c r="M899" s="105" t="str">
        <f t="shared" si="148"/>
        <v/>
      </c>
      <c r="N899" s="93"/>
      <c r="O899" s="106"/>
      <c r="P899" s="93"/>
      <c r="Q899" s="93"/>
      <c r="R899" s="93"/>
      <c r="S899" s="110"/>
      <c r="T899" s="107"/>
    </row>
    <row r="900" spans="3:20" x14ac:dyDescent="0.25">
      <c r="C900" s="95"/>
      <c r="D900" s="95"/>
      <c r="L900" s="104" t="str">
        <f t="shared" si="149"/>
        <v/>
      </c>
      <c r="M900" s="105" t="str">
        <f t="shared" si="148"/>
        <v/>
      </c>
      <c r="N900" s="93"/>
      <c r="O900" s="106"/>
      <c r="P900" s="93"/>
      <c r="Q900" s="93"/>
      <c r="R900" s="93"/>
      <c r="S900" s="110"/>
      <c r="T900" s="107"/>
    </row>
    <row r="1048512" spans="3:3" x14ac:dyDescent="0.25">
      <c r="C1048512" s="95"/>
    </row>
    <row r="1048568" spans="3:3" x14ac:dyDescent="0.25">
      <c r="C1048568" s="188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63"/>
  <sheetViews>
    <sheetView zoomScale="70" zoomScaleNormal="70" workbookViewId="0">
      <selection activeCell="A7" sqref="A7"/>
    </sheetView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10.710937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88">
        <v>44270</v>
      </c>
      <c r="D7" s="179" t="s">
        <v>14</v>
      </c>
      <c r="E7" s="180">
        <v>36.51</v>
      </c>
      <c r="F7" s="179" t="s">
        <v>875</v>
      </c>
      <c r="G7" s="134">
        <f t="shared" ref="G7" si="0"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44286</v>
      </c>
      <c r="J7" s="147">
        <f t="shared" ref="J7" si="1">IF(C7="",0,DAYS360(C7,I7))</f>
        <v>16</v>
      </c>
      <c r="K7" s="138">
        <f t="shared" ref="K7" si="2">+E7*J7</f>
        <v>584.16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T1 - Dins Periode Legal</v>
      </c>
      <c r="N7" s="93" t="str">
        <f t="shared" ref="N7:N66" si="5">CONCATENATE($H7," - Import Total")</f>
        <v>T1 - Import Total</v>
      </c>
      <c r="O7" s="110">
        <f t="shared" ref="O7" si="6">IF(H7="",0,E7/(VLOOKUP(N7,$T$10:$U$28,2,FALSE))*J7)</f>
        <v>1.1162901620623394E-2</v>
      </c>
      <c r="P7" s="107">
        <f t="shared" ref="P7" si="7">IF(G7="",0,1)</f>
        <v>1</v>
      </c>
      <c r="Q7" s="138"/>
      <c r="S7" s="138"/>
    </row>
    <row r="8" spans="2:23" x14ac:dyDescent="0.25">
      <c r="C8" s="188">
        <v>44270</v>
      </c>
      <c r="D8" s="179" t="s">
        <v>14</v>
      </c>
      <c r="E8" s="180">
        <v>13.16</v>
      </c>
      <c r="F8" s="179" t="s">
        <v>876</v>
      </c>
      <c r="G8" s="134">
        <f t="shared" ref="G8" si="8">IF(C8="","",MONTH(C8))</f>
        <v>3</v>
      </c>
      <c r="H8" s="105" t="str">
        <f>IF($G8="","",VLOOKUP($G8,APR.FP!$AJ$8:$AL$19,2,FALSE))</f>
        <v>T1</v>
      </c>
      <c r="I8" s="144">
        <f>IF($G8="","",VLOOKUP($G8,APR.FP!$AJ$8:$AL$19,3,FALSE))</f>
        <v>44286</v>
      </c>
      <c r="J8" s="147">
        <f t="shared" ref="J8:J11" si="9">IF(C8="",0,DAYS360(C8,I8))</f>
        <v>16</v>
      </c>
      <c r="K8" s="138">
        <f t="shared" ref="K8:K11" si="10">+E8*J8</f>
        <v>210.56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T1 - Dins Periode Legal</v>
      </c>
      <c r="N8" s="93" t="str">
        <f t="shared" si="5"/>
        <v>T1 - Import Total</v>
      </c>
      <c r="O8" s="110">
        <f t="shared" ref="O8:O11" si="13">IF(H8="",0,E8/(VLOOKUP(N8,$T$10:$U$28,2,FALSE))*J8)</f>
        <v>4.0236588695536533E-3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88">
        <v>44285</v>
      </c>
      <c r="D9" s="179" t="s">
        <v>14</v>
      </c>
      <c r="E9" s="180">
        <v>104.28</v>
      </c>
      <c r="F9" s="179" t="s">
        <v>874</v>
      </c>
      <c r="G9" s="134">
        <f t="shared" ref="G9:G35" si="15">IF(C9="","",MONTH(C9))</f>
        <v>3</v>
      </c>
      <c r="H9" s="105" t="str">
        <f>IF($G9="","",VLOOKUP($G9,APR.FP!$AJ$8:$AL$19,2,FALSE))</f>
        <v>T1</v>
      </c>
      <c r="I9" s="144">
        <f>IF($G9="","",VLOOKUP($G9,APR.FP!$AJ$8:$AL$19,3,FALSE))</f>
        <v>44286</v>
      </c>
      <c r="J9" s="147">
        <f t="shared" si="9"/>
        <v>0</v>
      </c>
      <c r="K9" s="138">
        <f t="shared" si="10"/>
        <v>0</v>
      </c>
      <c r="L9" s="93" t="str">
        <f t="shared" si="11"/>
        <v>Dins Periode Legal</v>
      </c>
      <c r="M9" s="93" t="str">
        <f t="shared" si="12"/>
        <v>T1 - Dins Periode Legal</v>
      </c>
      <c r="N9" s="93" t="str">
        <f t="shared" si="5"/>
        <v>T1 - Import Total</v>
      </c>
      <c r="O9" s="110">
        <f t="shared" si="13"/>
        <v>0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88">
        <v>44285</v>
      </c>
      <c r="D10" s="179" t="s">
        <v>14</v>
      </c>
      <c r="E10" s="180">
        <v>87.33</v>
      </c>
      <c r="F10" s="179" t="s">
        <v>877</v>
      </c>
      <c r="G10" s="134">
        <f t="shared" si="15"/>
        <v>3</v>
      </c>
      <c r="H10" s="105" t="str">
        <f>IF($G10="","",VLOOKUP($G10,APR.FP!$AJ$8:$AL$19,2,FALSE))</f>
        <v>T1</v>
      </c>
      <c r="I10" s="144">
        <f>IF($G10="","",VLOOKUP($G10,APR.FP!$AJ$8:$AL$19,3,FALSE))</f>
        <v>44286</v>
      </c>
      <c r="J10" s="147">
        <f t="shared" si="9"/>
        <v>0</v>
      </c>
      <c r="K10" s="138">
        <f t="shared" si="10"/>
        <v>0</v>
      </c>
      <c r="L10" s="93" t="str">
        <f t="shared" si="11"/>
        <v>Dins Periode Legal</v>
      </c>
      <c r="M10" s="93" t="str">
        <f t="shared" si="12"/>
        <v>T1 - Dins Periode Legal</v>
      </c>
      <c r="N10" s="93" t="str">
        <f t="shared" si="5"/>
        <v>T1 - Import Total</v>
      </c>
      <c r="O10" s="110">
        <f t="shared" si="13"/>
        <v>0</v>
      </c>
      <c r="P10" s="107">
        <f t="shared" si="14"/>
        <v>1</v>
      </c>
      <c r="Q10" s="138"/>
      <c r="T10" s="101" t="s">
        <v>508</v>
      </c>
      <c r="U10" s="106">
        <f>SUMIF($N:$N,$T10,$E:$E)</f>
        <v>52330.479999999989</v>
      </c>
      <c r="V10" s="106">
        <f>SUMIF(N:N,T10,O:O)</f>
        <v>4.5351156725487733</v>
      </c>
      <c r="W10" s="106">
        <f>SUMIF(N:N,T10,P:P)</f>
        <v>60</v>
      </c>
    </row>
    <row r="11" spans="2:23" x14ac:dyDescent="0.25">
      <c r="C11" s="188">
        <v>44285</v>
      </c>
      <c r="D11" s="179" t="s">
        <v>14</v>
      </c>
      <c r="E11" s="180">
        <v>28.89</v>
      </c>
      <c r="F11" s="179" t="s">
        <v>878</v>
      </c>
      <c r="G11" s="134">
        <f t="shared" si="15"/>
        <v>3</v>
      </c>
      <c r="H11" s="105" t="str">
        <f>IF($G11="","",VLOOKUP($G11,APR.FP!$AJ$8:$AL$19,2,FALSE))</f>
        <v>T1</v>
      </c>
      <c r="I11" s="144">
        <f>IF($G11="","",VLOOKUP($G11,APR.FP!$AJ$8:$AL$19,3,FALSE))</f>
        <v>44286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T1 - Dins Periode Legal</v>
      </c>
      <c r="N11" s="93" t="str">
        <f t="shared" si="5"/>
        <v>T1 -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51994.55999999999</v>
      </c>
      <c r="V11" s="106">
        <f>SUMIF(M:M,T11,O:O)</f>
        <v>4.1948978874262206</v>
      </c>
      <c r="W11" s="106">
        <f>SUMIF(M:M,T11,P:P)</f>
        <v>59</v>
      </c>
    </row>
    <row r="12" spans="2:23" x14ac:dyDescent="0.25">
      <c r="C12" s="188">
        <v>44285</v>
      </c>
      <c r="D12" s="179" t="s">
        <v>14</v>
      </c>
      <c r="E12" s="180">
        <v>511.83</v>
      </c>
      <c r="F12" s="179" t="s">
        <v>879</v>
      </c>
      <c r="G12" s="134">
        <f t="shared" si="15"/>
        <v>3</v>
      </c>
      <c r="H12" s="105" t="str">
        <f>IF($G12="","",VLOOKUP($G12,APR.FP!$AJ$8:$AL$19,2,FALSE))</f>
        <v>T1</v>
      </c>
      <c r="I12" s="144">
        <f>IF($G12="","",VLOOKUP($G12,APR.FP!$AJ$8:$AL$19,3,FALSE))</f>
        <v>44286</v>
      </c>
      <c r="J12" s="147">
        <f t="shared" ref="J12:J31" si="16">IF(C12="",0,DAYS360(C12,I12))</f>
        <v>0</v>
      </c>
      <c r="K12" s="138">
        <f t="shared" ref="K12:K31" si="17">+E12*J12</f>
        <v>0</v>
      </c>
      <c r="L12" s="93" t="str">
        <f t="shared" ref="L12:L31" si="18">IF(J12&lt;=30,"Dins Periode Legal","Fora Periode Legal")</f>
        <v>Dins Periode Legal</v>
      </c>
      <c r="M12" s="93" t="str">
        <f t="shared" ref="M12:M31" si="19">CONCATENATE($H12," - ",L12)</f>
        <v>T1 - Dins Periode Legal</v>
      </c>
      <c r="N12" s="93" t="str">
        <f t="shared" si="5"/>
        <v>T1 - Import Total</v>
      </c>
      <c r="O12" s="110">
        <f t="shared" ref="O12:O31" si="20">IF(H12="",0,E12/(VLOOKUP(N12,$T$10:$U$28,2,FALSE))*J12)</f>
        <v>0</v>
      </c>
      <c r="P12" s="107">
        <f t="shared" ref="P12:P31" si="21">IF(G12="",0,1)</f>
        <v>1</v>
      </c>
      <c r="Q12" s="138"/>
      <c r="T12" s="101" t="s">
        <v>507</v>
      </c>
      <c r="U12" s="106">
        <f>SUMIF($M:$M,$T12,$E:$E)</f>
        <v>335.92</v>
      </c>
      <c r="V12" s="106">
        <f>SUMIF(M:M,T12,O:O)</f>
        <v>0.34021778512255202</v>
      </c>
      <c r="W12" s="106">
        <f>SUMIF(M:M,T12,P:P)</f>
        <v>1</v>
      </c>
    </row>
    <row r="13" spans="2:23" x14ac:dyDescent="0.25">
      <c r="C13" s="188">
        <v>44285</v>
      </c>
      <c r="D13" s="179" t="s">
        <v>14</v>
      </c>
      <c r="E13" s="180">
        <v>15.44</v>
      </c>
      <c r="F13" s="179" t="s">
        <v>880</v>
      </c>
      <c r="G13" s="134">
        <f t="shared" si="15"/>
        <v>3</v>
      </c>
      <c r="H13" s="105" t="str">
        <f>IF($G13="","",VLOOKUP($G13,APR.FP!$AJ$8:$AL$19,2,FALSE))</f>
        <v>T1</v>
      </c>
      <c r="I13" s="144">
        <f>IF($G13="","",VLOOKUP($G13,APR.FP!$AJ$8:$AL$19,3,FALSE))</f>
        <v>44286</v>
      </c>
      <c r="J13" s="147">
        <f t="shared" si="16"/>
        <v>0</v>
      </c>
      <c r="K13" s="138">
        <f t="shared" si="17"/>
        <v>0</v>
      </c>
      <c r="L13" s="93" t="str">
        <f t="shared" si="18"/>
        <v>Dins Periode Legal</v>
      </c>
      <c r="M13" s="93" t="str">
        <f t="shared" si="19"/>
        <v>T1 - Dins Periode Legal</v>
      </c>
      <c r="N13" s="93" t="str">
        <f t="shared" si="5"/>
        <v>T1 - Import Total</v>
      </c>
      <c r="O13" s="110">
        <f t="shared" si="20"/>
        <v>0</v>
      </c>
      <c r="P13" s="107">
        <f t="shared" si="21"/>
        <v>1</v>
      </c>
      <c r="Q13" s="138"/>
      <c r="T13" s="101" t="s">
        <v>538</v>
      </c>
      <c r="U13" s="106">
        <f>SUMIF($N:$N,T10,$K:$K)</f>
        <v>237324.78</v>
      </c>
      <c r="V13" s="106"/>
      <c r="W13" s="106"/>
    </row>
    <row r="14" spans="2:23" x14ac:dyDescent="0.25">
      <c r="C14" s="188">
        <v>44286</v>
      </c>
      <c r="D14" s="134" t="s">
        <v>121</v>
      </c>
      <c r="E14" s="195">
        <v>544.42999999999995</v>
      </c>
      <c r="F14" s="179" t="s">
        <v>881</v>
      </c>
      <c r="G14" s="134">
        <f t="shared" si="15"/>
        <v>3</v>
      </c>
      <c r="H14" s="105" t="str">
        <f>IF($G14="","",VLOOKUP($G14,APR.FP!$AJ$8:$AL$19,2,FALSE))</f>
        <v>T1</v>
      </c>
      <c r="I14" s="144">
        <f>IF($G14="","",VLOOKUP($G14,APR.FP!$AJ$8:$AL$19,3,FALSE))</f>
        <v>44286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T1 - Dins Periode Legal</v>
      </c>
      <c r="N14" s="93" t="str">
        <f t="shared" si="5"/>
        <v>T1 -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88">
        <v>44286</v>
      </c>
      <c r="D15" s="134" t="s">
        <v>83</v>
      </c>
      <c r="E15" s="180">
        <v>7253.4</v>
      </c>
      <c r="F15" s="179" t="s">
        <v>882</v>
      </c>
      <c r="G15" s="134">
        <f t="shared" si="15"/>
        <v>3</v>
      </c>
      <c r="H15" s="105" t="str">
        <f>IF($G15="","",VLOOKUP($G15,APR.FP!$AJ$8:$AL$19,2,FALSE))</f>
        <v>T1</v>
      </c>
      <c r="I15" s="144">
        <f>IF($G15="","",VLOOKUP($G15,APR.FP!$AJ$8:$AL$19,3,FALSE))</f>
        <v>44286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T1 - Dins Periode Legal</v>
      </c>
      <c r="N15" s="93" t="str">
        <f t="shared" si="5"/>
        <v>T1 -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0</v>
      </c>
      <c r="V15" s="106">
        <f>SUMIF(N:N,T15,O:O)</f>
        <v>0</v>
      </c>
      <c r="W15" s="106">
        <f>SUMIF(N:N,T15,P:P)</f>
        <v>0</v>
      </c>
    </row>
    <row r="16" spans="2:23" x14ac:dyDescent="0.25">
      <c r="C16" s="188">
        <v>44286</v>
      </c>
      <c r="D16" s="194" t="s">
        <v>83</v>
      </c>
      <c r="E16" s="180">
        <v>399.13</v>
      </c>
      <c r="F16" s="179" t="s">
        <v>883</v>
      </c>
      <c r="G16" s="134">
        <f t="shared" si="15"/>
        <v>3</v>
      </c>
      <c r="H16" s="105" t="str">
        <f>IF($G16="","",VLOOKUP($G16,APR.FP!$AJ$8:$AL$19,2,FALSE))</f>
        <v>T1</v>
      </c>
      <c r="I16" s="144">
        <f>IF($G16="","",VLOOKUP($G16,APR.FP!$AJ$8:$AL$19,3,FALSE))</f>
        <v>44286</v>
      </c>
      <c r="J16" s="147">
        <f t="shared" si="16"/>
        <v>0</v>
      </c>
      <c r="K16" s="138">
        <f t="shared" si="17"/>
        <v>0</v>
      </c>
      <c r="L16" s="93" t="str">
        <f t="shared" si="18"/>
        <v>Dins Periode Legal</v>
      </c>
      <c r="M16" s="93" t="str">
        <f t="shared" si="19"/>
        <v>T1 - Dins Periode Legal</v>
      </c>
      <c r="N16" s="93" t="str">
        <f t="shared" si="5"/>
        <v>T1 - Import Total</v>
      </c>
      <c r="O16" s="110">
        <f t="shared" si="20"/>
        <v>0</v>
      </c>
      <c r="P16" s="107">
        <f t="shared" si="21"/>
        <v>1</v>
      </c>
      <c r="Q16" s="138"/>
      <c r="T16" s="101" t="s">
        <v>514</v>
      </c>
      <c r="U16" s="106">
        <f>SUMIF($M:$M,$T16,$E:$E)</f>
        <v>0</v>
      </c>
      <c r="V16" s="106">
        <f>SUMIF(M:M,T16,O:O)</f>
        <v>0</v>
      </c>
      <c r="W16" s="106">
        <f>SUMIF(M:M,T16,P:P)</f>
        <v>0</v>
      </c>
    </row>
    <row r="17" spans="3:23" x14ac:dyDescent="0.25">
      <c r="C17" s="188">
        <v>44286</v>
      </c>
      <c r="D17" s="134" t="s">
        <v>884</v>
      </c>
      <c r="E17" s="180">
        <v>903.27</v>
      </c>
      <c r="F17" s="179" t="s">
        <v>885</v>
      </c>
      <c r="G17" s="134">
        <f t="shared" si="15"/>
        <v>3</v>
      </c>
      <c r="H17" s="105" t="str">
        <f>IF($G17="","",VLOOKUP($G17,APR.FP!$AJ$8:$AL$19,2,FALSE))</f>
        <v>T1</v>
      </c>
      <c r="I17" s="144">
        <f>IF($G17="","",VLOOKUP($G17,APR.FP!$AJ$8:$AL$19,3,FALSE))</f>
        <v>44286</v>
      </c>
      <c r="J17" s="147">
        <f t="shared" si="16"/>
        <v>0</v>
      </c>
      <c r="K17" s="138">
        <f t="shared" si="17"/>
        <v>0</v>
      </c>
      <c r="L17" s="93" t="str">
        <f t="shared" si="18"/>
        <v>Dins Periode Legal</v>
      </c>
      <c r="M17" s="93" t="str">
        <f t="shared" si="19"/>
        <v>T1 - Dins Periode Legal</v>
      </c>
      <c r="N17" s="93" t="str">
        <f t="shared" si="5"/>
        <v>T1 - Import Total</v>
      </c>
      <c r="O17" s="110">
        <f t="shared" si="20"/>
        <v>0</v>
      </c>
      <c r="P17" s="107">
        <f t="shared" si="21"/>
        <v>1</v>
      </c>
      <c r="Q17" s="138"/>
      <c r="T17" s="101" t="s">
        <v>515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3:23" x14ac:dyDescent="0.25">
      <c r="C18" s="188">
        <v>44274</v>
      </c>
      <c r="D18" s="179" t="s">
        <v>94</v>
      </c>
      <c r="E18" s="180">
        <v>1812.1</v>
      </c>
      <c r="F18" s="179" t="s">
        <v>886</v>
      </c>
      <c r="G18" s="134">
        <f t="shared" si="15"/>
        <v>3</v>
      </c>
      <c r="H18" s="105" t="str">
        <f>IF($G18="","",VLOOKUP($G18,APR.FP!$AJ$8:$AL$19,2,FALSE))</f>
        <v>T1</v>
      </c>
      <c r="I18" s="144">
        <f>IF($G18="","",VLOOKUP($G18,APR.FP!$AJ$8:$AL$19,3,FALSE))</f>
        <v>44286</v>
      </c>
      <c r="J18" s="147">
        <f t="shared" si="16"/>
        <v>12</v>
      </c>
      <c r="K18" s="138">
        <f t="shared" si="17"/>
        <v>21745.199999999997</v>
      </c>
      <c r="L18" s="93" t="str">
        <f t="shared" si="18"/>
        <v>Dins Periode Legal</v>
      </c>
      <c r="M18" s="93" t="str">
        <f t="shared" si="19"/>
        <v>T1 - Dins Periode Legal</v>
      </c>
      <c r="N18" s="93" t="str">
        <f t="shared" si="5"/>
        <v>T1 - Import Total</v>
      </c>
      <c r="O18" s="110">
        <f t="shared" si="20"/>
        <v>0.41553603177345222</v>
      </c>
      <c r="P18" s="107">
        <f t="shared" si="21"/>
        <v>1</v>
      </c>
      <c r="Q18" s="138"/>
      <c r="T18" s="101" t="s">
        <v>539</v>
      </c>
      <c r="U18" s="106">
        <f>SUMIF($N:$N,T15,$K:$K)</f>
        <v>0</v>
      </c>
      <c r="V18" s="91"/>
      <c r="W18" s="91"/>
    </row>
    <row r="19" spans="3:23" x14ac:dyDescent="0.25">
      <c r="C19" s="188">
        <v>44264</v>
      </c>
      <c r="D19" s="134" t="s">
        <v>132</v>
      </c>
      <c r="E19" s="180">
        <v>193.91</v>
      </c>
      <c r="F19" s="179" t="s">
        <v>887</v>
      </c>
      <c r="G19" s="134">
        <f t="shared" si="15"/>
        <v>3</v>
      </c>
      <c r="H19" s="105" t="str">
        <f>IF($G19="","",VLOOKUP($G19,APR.FP!$AJ$8:$AL$19,2,FALSE))</f>
        <v>T1</v>
      </c>
      <c r="I19" s="144">
        <f>IF($G19="","",VLOOKUP($G19,APR.FP!$AJ$8:$AL$19,3,FALSE))</f>
        <v>44286</v>
      </c>
      <c r="J19" s="147">
        <f t="shared" si="16"/>
        <v>22</v>
      </c>
      <c r="K19" s="138">
        <f t="shared" si="17"/>
        <v>4266.0199999999995</v>
      </c>
      <c r="L19" s="93" t="str">
        <f t="shared" si="18"/>
        <v>Dins Periode Legal</v>
      </c>
      <c r="M19" s="93" t="str">
        <f t="shared" si="19"/>
        <v>T1 - Dins Periode Legal</v>
      </c>
      <c r="N19" s="93" t="str">
        <f t="shared" si="5"/>
        <v>T1 - Import Total</v>
      </c>
      <c r="O19" s="110">
        <f t="shared" si="20"/>
        <v>8.152075043072414E-2</v>
      </c>
      <c r="P19" s="107">
        <f t="shared" si="21"/>
        <v>1</v>
      </c>
      <c r="Q19" s="138"/>
      <c r="T19" s="91"/>
    </row>
    <row r="20" spans="3:23" x14ac:dyDescent="0.25">
      <c r="C20" s="188">
        <v>44256</v>
      </c>
      <c r="D20" s="179" t="s">
        <v>835</v>
      </c>
      <c r="E20" s="180">
        <v>39.92</v>
      </c>
      <c r="F20" s="179" t="s">
        <v>888</v>
      </c>
      <c r="G20" s="134">
        <f t="shared" si="15"/>
        <v>3</v>
      </c>
      <c r="H20" s="105" t="str">
        <f>IF($G20="","",VLOOKUP($G20,APR.FP!$AJ$8:$AL$19,2,FALSE))</f>
        <v>T1</v>
      </c>
      <c r="I20" s="144">
        <f>IF($G20="","",VLOOKUP($G20,APR.FP!$AJ$8:$AL$19,3,FALSE))</f>
        <v>44286</v>
      </c>
      <c r="J20" s="147">
        <f t="shared" si="16"/>
        <v>30</v>
      </c>
      <c r="K20" s="138">
        <f t="shared" si="17"/>
        <v>1197.6000000000001</v>
      </c>
      <c r="L20" s="93" t="str">
        <f t="shared" si="18"/>
        <v>Dins Periode Legal</v>
      </c>
      <c r="M20" s="93" t="str">
        <f t="shared" si="19"/>
        <v>T1 - Dins Periode Legal</v>
      </c>
      <c r="N20" s="93" t="str">
        <f t="shared" si="5"/>
        <v>T1 - Import Total</v>
      </c>
      <c r="O20" s="110">
        <f t="shared" si="20"/>
        <v>2.2885324193471956E-2</v>
      </c>
      <c r="P20" s="107">
        <f t="shared" si="21"/>
        <v>1</v>
      </c>
      <c r="Q20" s="138"/>
      <c r="T20" s="101" t="s">
        <v>516</v>
      </c>
      <c r="U20" s="106">
        <f>SUMIF($N:$N,$T20,$E:$E)</f>
        <v>0</v>
      </c>
      <c r="V20" s="106">
        <f>SUMIF(N:N,T20,O:O)</f>
        <v>0</v>
      </c>
      <c r="W20" s="106">
        <f>SUMIF(N:N,T20,P:P)</f>
        <v>0</v>
      </c>
    </row>
    <row r="21" spans="3:23" x14ac:dyDescent="0.25">
      <c r="C21" s="188">
        <v>44235</v>
      </c>
      <c r="D21" s="8" t="s">
        <v>889</v>
      </c>
      <c r="E21" s="180">
        <v>335.92</v>
      </c>
      <c r="F21" s="179" t="s">
        <v>890</v>
      </c>
      <c r="G21" s="134">
        <f t="shared" si="15"/>
        <v>2</v>
      </c>
      <c r="H21" s="105" t="str">
        <f>IF($G21="","",VLOOKUP($G21,APR.FP!$AJ$8:$AL$19,2,FALSE))</f>
        <v>T1</v>
      </c>
      <c r="I21" s="144">
        <f>IF($G21="","",VLOOKUP($G21,APR.FP!$AJ$8:$AL$19,3,FALSE))</f>
        <v>44286</v>
      </c>
      <c r="J21" s="147">
        <f t="shared" si="16"/>
        <v>53</v>
      </c>
      <c r="K21" s="138">
        <f t="shared" si="17"/>
        <v>17803.760000000002</v>
      </c>
      <c r="L21" s="93" t="str">
        <f t="shared" si="18"/>
        <v>Fora Periode Legal</v>
      </c>
      <c r="M21" s="93" t="str">
        <f t="shared" si="19"/>
        <v>T1 - Fora Periode Legal</v>
      </c>
      <c r="N21" s="93" t="str">
        <f t="shared" si="5"/>
        <v>T1 - Import Total</v>
      </c>
      <c r="O21" s="110">
        <f t="shared" si="20"/>
        <v>0.34021778512255202</v>
      </c>
      <c r="P21" s="107">
        <f t="shared" si="21"/>
        <v>1</v>
      </c>
      <c r="Q21" s="138"/>
      <c r="T21" s="101" t="s">
        <v>517</v>
      </c>
      <c r="U21" s="106">
        <f>SUMIF($M:$M,$T21,$E:$E)</f>
        <v>0</v>
      </c>
      <c r="V21" s="106">
        <f>SUMIF(M:M,T21,O:O)</f>
        <v>0</v>
      </c>
      <c r="W21" s="106">
        <f>SUMIF(M:M,T21,P:P)</f>
        <v>0</v>
      </c>
    </row>
    <row r="22" spans="3:23" x14ac:dyDescent="0.25">
      <c r="C22" s="188">
        <v>44286</v>
      </c>
      <c r="D22" s="134" t="s">
        <v>891</v>
      </c>
      <c r="E22" s="180">
        <v>447.94</v>
      </c>
      <c r="F22" s="179" t="s">
        <v>892</v>
      </c>
      <c r="G22" s="134">
        <f t="shared" si="15"/>
        <v>3</v>
      </c>
      <c r="H22" s="105" t="str">
        <f>IF($G22="","",VLOOKUP($G22,APR.FP!$AJ$8:$AL$19,2,FALSE))</f>
        <v>T1</v>
      </c>
      <c r="I22" s="144">
        <f>IF($G22="","",VLOOKUP($G22,APR.FP!$AJ$8:$AL$19,3,FALSE))</f>
        <v>44286</v>
      </c>
      <c r="J22" s="147">
        <f t="shared" si="16"/>
        <v>0</v>
      </c>
      <c r="K22" s="138">
        <f t="shared" si="17"/>
        <v>0</v>
      </c>
      <c r="L22" s="93" t="str">
        <f t="shared" si="18"/>
        <v>Dins Periode Legal</v>
      </c>
      <c r="M22" s="93" t="str">
        <f t="shared" si="19"/>
        <v>T1 - Dins Periode Legal</v>
      </c>
      <c r="N22" s="93" t="str">
        <f t="shared" si="5"/>
        <v>T1 - Import Total</v>
      </c>
      <c r="O22" s="110">
        <f t="shared" si="20"/>
        <v>0</v>
      </c>
      <c r="P22" s="107">
        <f t="shared" si="21"/>
        <v>1</v>
      </c>
      <c r="Q22" s="138"/>
      <c r="T22" s="101" t="s">
        <v>518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3:23" x14ac:dyDescent="0.25">
      <c r="C23" s="188">
        <v>44286</v>
      </c>
      <c r="D23" s="194" t="s">
        <v>891</v>
      </c>
      <c r="E23" s="180">
        <v>338.84</v>
      </c>
      <c r="F23" s="179" t="s">
        <v>893</v>
      </c>
      <c r="G23" s="134">
        <f t="shared" si="15"/>
        <v>3</v>
      </c>
      <c r="H23" s="105" t="str">
        <f>IF($G23="","",VLOOKUP($G23,APR.FP!$AJ$8:$AL$19,2,FALSE))</f>
        <v>T1</v>
      </c>
      <c r="I23" s="144">
        <f>IF($G23="","",VLOOKUP($G23,APR.FP!$AJ$8:$AL$19,3,FALSE))</f>
        <v>44286</v>
      </c>
      <c r="J23" s="147">
        <f t="shared" si="16"/>
        <v>0</v>
      </c>
      <c r="K23" s="138">
        <f t="shared" si="17"/>
        <v>0</v>
      </c>
      <c r="L23" s="93" t="str">
        <f t="shared" si="18"/>
        <v>Dins Periode Legal</v>
      </c>
      <c r="M23" s="93" t="str">
        <f t="shared" si="19"/>
        <v>T1 - Dins Periode Legal</v>
      </c>
      <c r="N23" s="93" t="str">
        <f t="shared" si="5"/>
        <v>T1 - Import Total</v>
      </c>
      <c r="O23" s="110">
        <f t="shared" si="20"/>
        <v>0</v>
      </c>
      <c r="P23" s="107">
        <f t="shared" si="21"/>
        <v>1</v>
      </c>
      <c r="Q23" s="138"/>
      <c r="T23" s="101" t="s">
        <v>540</v>
      </c>
      <c r="U23" s="106">
        <f>SUMIF($N:$N,T20,$K:$K)</f>
        <v>0</v>
      </c>
      <c r="V23" s="91"/>
      <c r="W23" s="91"/>
    </row>
    <row r="24" spans="3:23" x14ac:dyDescent="0.25">
      <c r="C24" s="188">
        <v>44286</v>
      </c>
      <c r="D24" s="134" t="s">
        <v>138</v>
      </c>
      <c r="E24" s="180">
        <v>8.32</v>
      </c>
      <c r="F24" s="179" t="s">
        <v>894</v>
      </c>
      <c r="G24" s="134">
        <f t="shared" si="15"/>
        <v>3</v>
      </c>
      <c r="H24" s="105" t="str">
        <f>IF($G24="","",VLOOKUP($G24,APR.FP!$AJ$8:$AL$19,2,FALSE))</f>
        <v>T1</v>
      </c>
      <c r="I24" s="144">
        <f>IF($G24="","",VLOOKUP($G24,APR.FP!$AJ$8:$AL$19,3,FALSE))</f>
        <v>44286</v>
      </c>
      <c r="J24" s="147">
        <f t="shared" si="16"/>
        <v>0</v>
      </c>
      <c r="K24" s="138">
        <f t="shared" si="17"/>
        <v>0</v>
      </c>
      <c r="L24" s="93" t="str">
        <f t="shared" si="18"/>
        <v>Dins Periode Legal</v>
      </c>
      <c r="M24" s="93" t="str">
        <f t="shared" si="19"/>
        <v>T1 - Dins Periode Legal</v>
      </c>
      <c r="N24" s="93" t="str">
        <f t="shared" si="5"/>
        <v>T1 - Import Total</v>
      </c>
      <c r="O24" s="110">
        <f t="shared" si="20"/>
        <v>0</v>
      </c>
      <c r="P24" s="107">
        <f t="shared" si="21"/>
        <v>1</v>
      </c>
      <c r="Q24" s="138"/>
      <c r="T24" s="91"/>
    </row>
    <row r="25" spans="3:23" x14ac:dyDescent="0.25">
      <c r="C25" s="188">
        <v>44281</v>
      </c>
      <c r="D25" s="134" t="s">
        <v>20</v>
      </c>
      <c r="E25" s="180">
        <v>1263.24</v>
      </c>
      <c r="F25" s="179" t="s">
        <v>895</v>
      </c>
      <c r="G25" s="134">
        <f t="shared" si="15"/>
        <v>3</v>
      </c>
      <c r="H25" s="105" t="str">
        <f>IF($G25="","",VLOOKUP($G25,APR.FP!$AJ$8:$AL$19,2,FALSE))</f>
        <v>T1</v>
      </c>
      <c r="I25" s="144">
        <f>IF($G25="","",VLOOKUP($G25,APR.FP!$AJ$8:$AL$19,3,FALSE))</f>
        <v>44286</v>
      </c>
      <c r="J25" s="147">
        <f t="shared" si="16"/>
        <v>5</v>
      </c>
      <c r="K25" s="138">
        <f t="shared" si="17"/>
        <v>6316.2</v>
      </c>
      <c r="L25" s="93" t="str">
        <f t="shared" si="18"/>
        <v>Dins Periode Legal</v>
      </c>
      <c r="M25" s="93" t="str">
        <f t="shared" si="19"/>
        <v>T1 - Dins Periode Legal</v>
      </c>
      <c r="N25" s="93" t="str">
        <f t="shared" si="5"/>
        <v>T1 - Import Total</v>
      </c>
      <c r="O25" s="110">
        <f t="shared" si="20"/>
        <v>0.12069830049332628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88">
        <v>44281</v>
      </c>
      <c r="D26" s="134" t="s">
        <v>896</v>
      </c>
      <c r="E26" s="180">
        <v>2111.4499999999998</v>
      </c>
      <c r="F26" s="179" t="s">
        <v>897</v>
      </c>
      <c r="G26" s="134">
        <f t="shared" si="15"/>
        <v>3</v>
      </c>
      <c r="H26" s="105" t="str">
        <f>IF($G26="","",VLOOKUP($G26,APR.FP!$AJ$8:$AL$19,2,FALSE))</f>
        <v>T1</v>
      </c>
      <c r="I26" s="144">
        <f>IF($G26="","",VLOOKUP($G26,APR.FP!$AJ$8:$AL$19,3,FALSE))</f>
        <v>44286</v>
      </c>
      <c r="J26" s="147">
        <f t="shared" si="16"/>
        <v>5</v>
      </c>
      <c r="K26" s="138">
        <f t="shared" si="17"/>
        <v>10557.25</v>
      </c>
      <c r="L26" s="93" t="str">
        <f t="shared" si="18"/>
        <v>Dins Periode Legal</v>
      </c>
      <c r="M26" s="93" t="str">
        <f t="shared" si="19"/>
        <v>T1 - Dins Periode Legal</v>
      </c>
      <c r="N26" s="93" t="str">
        <f t="shared" si="5"/>
        <v>T1 - Import Total</v>
      </c>
      <c r="O26" s="110">
        <f t="shared" si="20"/>
        <v>0.20174189115024363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88">
        <v>44279</v>
      </c>
      <c r="D27" s="134" t="s">
        <v>898</v>
      </c>
      <c r="E27" s="180">
        <v>155.78</v>
      </c>
      <c r="F27" s="179" t="s">
        <v>899</v>
      </c>
      <c r="G27" s="134">
        <f t="shared" si="15"/>
        <v>3</v>
      </c>
      <c r="H27" s="105" t="str">
        <f>IF($G27="","",VLOOKUP($G27,APR.FP!$AJ$8:$AL$19,2,FALSE))</f>
        <v>T1</v>
      </c>
      <c r="I27" s="144">
        <f>IF($G27="","",VLOOKUP($G27,APR.FP!$AJ$8:$AL$19,3,FALSE))</f>
        <v>44286</v>
      </c>
      <c r="J27" s="147">
        <f t="shared" si="16"/>
        <v>7</v>
      </c>
      <c r="K27" s="138">
        <f t="shared" si="17"/>
        <v>1090.46</v>
      </c>
      <c r="L27" s="93" t="str">
        <f t="shared" si="18"/>
        <v>Dins Periode Legal</v>
      </c>
      <c r="M27" s="93" t="str">
        <f t="shared" si="19"/>
        <v>T1 - Dins Periode Legal</v>
      </c>
      <c r="N27" s="93" t="str">
        <f t="shared" si="5"/>
        <v>T1 - Import Total</v>
      </c>
      <c r="O27" s="110">
        <f t="shared" si="20"/>
        <v>2.083795141951689E-2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88">
        <v>44285</v>
      </c>
      <c r="D28" s="134" t="s">
        <v>17</v>
      </c>
      <c r="E28" s="180">
        <v>384.04</v>
      </c>
      <c r="F28" s="179" t="s">
        <v>900</v>
      </c>
      <c r="G28" s="134">
        <f t="shared" si="15"/>
        <v>3</v>
      </c>
      <c r="H28" s="105" t="str">
        <f>IF($G28="","",VLOOKUP($G28,APR.FP!$AJ$8:$AL$19,2,FALSE))</f>
        <v>T1</v>
      </c>
      <c r="I28" s="144">
        <f>IF($G28="","",VLOOKUP($G28,APR.FP!$AJ$8:$AL$19,3,FALSE))</f>
        <v>44286</v>
      </c>
      <c r="J28" s="147">
        <f t="shared" si="16"/>
        <v>0</v>
      </c>
      <c r="K28" s="138">
        <f t="shared" si="17"/>
        <v>0</v>
      </c>
      <c r="L28" s="93" t="str">
        <f t="shared" si="18"/>
        <v>Dins Periode Legal</v>
      </c>
      <c r="M28" s="93" t="str">
        <f t="shared" si="19"/>
        <v>T1 - Dins Periode Legal</v>
      </c>
      <c r="N28" s="93" t="str">
        <f t="shared" si="5"/>
        <v>T1 - Import Total</v>
      </c>
      <c r="O28" s="110">
        <f t="shared" si="20"/>
        <v>0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88">
        <v>44279</v>
      </c>
      <c r="D29" s="194" t="s">
        <v>901</v>
      </c>
      <c r="E29" s="180">
        <v>504.46</v>
      </c>
      <c r="F29" s="179" t="s">
        <v>902</v>
      </c>
      <c r="G29" s="134">
        <f t="shared" si="15"/>
        <v>3</v>
      </c>
      <c r="H29" s="105" t="str">
        <f>IF($G29="","",VLOOKUP($G29,APR.FP!$AJ$8:$AL$19,2,FALSE))</f>
        <v>T1</v>
      </c>
      <c r="I29" s="144">
        <f>IF($G29="","",VLOOKUP($G29,APR.FP!$AJ$8:$AL$19,3,FALSE))</f>
        <v>44286</v>
      </c>
      <c r="J29" s="147">
        <f t="shared" si="16"/>
        <v>7</v>
      </c>
      <c r="K29" s="138">
        <f t="shared" si="17"/>
        <v>3531.22</v>
      </c>
      <c r="L29" s="93" t="str">
        <f t="shared" si="18"/>
        <v>Dins Periode Legal</v>
      </c>
      <c r="M29" s="93" t="str">
        <f t="shared" si="19"/>
        <v>T1 - Dins Periode Legal</v>
      </c>
      <c r="N29" s="93" t="str">
        <f t="shared" si="5"/>
        <v>T1 - Import Total</v>
      </c>
      <c r="O29" s="110">
        <f t="shared" si="20"/>
        <v>6.7479220523106245E-2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88">
        <v>44286</v>
      </c>
      <c r="D30" s="194" t="s">
        <v>903</v>
      </c>
      <c r="E30" s="180">
        <v>844.77</v>
      </c>
      <c r="F30" s="179" t="s">
        <v>904</v>
      </c>
      <c r="G30" s="134">
        <f t="shared" si="15"/>
        <v>3</v>
      </c>
      <c r="H30" s="105" t="str">
        <f>IF($G30="","",VLOOKUP($G30,APR.FP!$AJ$8:$AL$19,2,FALSE))</f>
        <v>T1</v>
      </c>
      <c r="I30" s="144">
        <f>IF($G30="","",VLOOKUP($G30,APR.FP!$AJ$8:$AL$19,3,FALSE))</f>
        <v>44286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T1 - Dins Periode Legal</v>
      </c>
      <c r="N30" s="93" t="str">
        <f t="shared" si="5"/>
        <v>T1 -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88">
        <v>44286</v>
      </c>
      <c r="D31" s="134" t="s">
        <v>32</v>
      </c>
      <c r="E31" s="180">
        <v>124.39</v>
      </c>
      <c r="F31" s="179" t="s">
        <v>905</v>
      </c>
      <c r="G31" s="134">
        <f t="shared" si="15"/>
        <v>3</v>
      </c>
      <c r="H31" s="105" t="str">
        <f>IF($G31="","",VLOOKUP($G31,APR.FP!$AJ$8:$AL$19,2,FALSE))</f>
        <v>T1</v>
      </c>
      <c r="I31" s="144">
        <f>IF($G31="","",VLOOKUP($G31,APR.FP!$AJ$8:$AL$19,3,FALSE))</f>
        <v>44286</v>
      </c>
      <c r="J31" s="147">
        <f t="shared" si="16"/>
        <v>0</v>
      </c>
      <c r="K31" s="138">
        <f t="shared" si="17"/>
        <v>0</v>
      </c>
      <c r="L31" s="93" t="str">
        <f t="shared" si="18"/>
        <v>Dins Periode Legal</v>
      </c>
      <c r="M31" s="93" t="str">
        <f t="shared" si="19"/>
        <v>T1 - Dins Periode Legal</v>
      </c>
      <c r="N31" s="93" t="str">
        <f t="shared" si="5"/>
        <v>T1 - Import Total</v>
      </c>
      <c r="O31" s="110">
        <f t="shared" si="20"/>
        <v>0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88">
        <v>44256</v>
      </c>
      <c r="D32" s="194" t="s">
        <v>558</v>
      </c>
      <c r="E32" s="180">
        <v>634.62</v>
      </c>
      <c r="F32" s="179" t="s">
        <v>906</v>
      </c>
      <c r="G32" s="134">
        <f t="shared" si="15"/>
        <v>3</v>
      </c>
      <c r="H32" s="105" t="str">
        <f>IF($G32="","",VLOOKUP($G32,APR.FP!$AJ$8:$AL$19,2,FALSE))</f>
        <v>T1</v>
      </c>
      <c r="I32" s="144">
        <f>IF($G32="","",VLOOKUP($G32,APR.FP!$AJ$8:$AL$19,3,FALSE))</f>
        <v>44286</v>
      </c>
      <c r="J32" s="147">
        <f t="shared" ref="J32:J60" si="22">IF(C32="",0,DAYS360(C32,I32))</f>
        <v>30</v>
      </c>
      <c r="K32" s="138">
        <f t="shared" ref="K32:K60" si="23">+E32*J32</f>
        <v>19038.599999999999</v>
      </c>
      <c r="L32" s="93" t="str">
        <f t="shared" ref="L32:L60" si="24">IF(J32&lt;=30,"Dins Periode Legal","Fora Periode Legal")</f>
        <v>Dins Periode Legal</v>
      </c>
      <c r="M32" s="93" t="str">
        <f t="shared" ref="M32:M60" si="25">CONCATENATE($H32," - ",L32)</f>
        <v>T1 - Dins Periode Legal</v>
      </c>
      <c r="N32" s="93" t="str">
        <f t="shared" si="5"/>
        <v>T1 - Import Total</v>
      </c>
      <c r="O32" s="110">
        <f t="shared" ref="O32:O54" si="26">IF(H32="",0,E32/(VLOOKUP(N32,$T$10:$U$28,2,FALSE))*J32)</f>
        <v>0.36381474047247425</v>
      </c>
      <c r="P32" s="107">
        <f t="shared" ref="P32:P54" si="27">IF(G32="",0,1)</f>
        <v>1</v>
      </c>
      <c r="Q32" s="138"/>
      <c r="U32" s="137"/>
      <c r="V32" s="137"/>
      <c r="W32" s="139"/>
    </row>
    <row r="33" spans="3:23" x14ac:dyDescent="0.25">
      <c r="C33" s="188">
        <v>44256</v>
      </c>
      <c r="D33" s="194" t="s">
        <v>558</v>
      </c>
      <c r="E33" s="180">
        <v>11.25</v>
      </c>
      <c r="F33" s="179" t="s">
        <v>907</v>
      </c>
      <c r="G33" s="134">
        <f t="shared" si="15"/>
        <v>3</v>
      </c>
      <c r="H33" s="105" t="str">
        <f>IF($G33="","",VLOOKUP($G33,APR.FP!$AJ$8:$AL$19,2,FALSE))</f>
        <v>T1</v>
      </c>
      <c r="I33" s="144">
        <f>IF($G33="","",VLOOKUP($G33,APR.FP!$AJ$8:$AL$19,3,FALSE))</f>
        <v>44286</v>
      </c>
      <c r="J33" s="147">
        <f t="shared" si="22"/>
        <v>30</v>
      </c>
      <c r="K33" s="138">
        <f t="shared" si="23"/>
        <v>337.5</v>
      </c>
      <c r="L33" s="93" t="str">
        <f t="shared" si="24"/>
        <v>Dins Periode Legal</v>
      </c>
      <c r="M33" s="93" t="str">
        <f t="shared" si="25"/>
        <v>T1 - Dins Periode Legal</v>
      </c>
      <c r="N33" s="93" t="str">
        <f t="shared" si="5"/>
        <v>T1 - Import Total</v>
      </c>
      <c r="O33" s="110">
        <f t="shared" si="26"/>
        <v>6.4493962218577028E-3</v>
      </c>
      <c r="P33" s="107">
        <f t="shared" si="27"/>
        <v>1</v>
      </c>
      <c r="Q33" s="138"/>
      <c r="U33" s="137"/>
      <c r="V33" s="137"/>
      <c r="W33" s="139"/>
    </row>
    <row r="34" spans="3:23" x14ac:dyDescent="0.25">
      <c r="C34" s="188">
        <v>44286</v>
      </c>
      <c r="D34" s="194" t="s">
        <v>558</v>
      </c>
      <c r="E34" s="180">
        <v>1447.74</v>
      </c>
      <c r="F34" s="179" t="s">
        <v>908</v>
      </c>
      <c r="G34" s="134">
        <f t="shared" si="15"/>
        <v>3</v>
      </c>
      <c r="H34" s="105" t="str">
        <f>IF($G34="","",VLOOKUP($G34,APR.FP!$AJ$8:$AL$19,2,FALSE))</f>
        <v>T1</v>
      </c>
      <c r="I34" s="144">
        <f>IF($G34="","",VLOOKUP($G34,APR.FP!$AJ$8:$AL$19,3,FALSE))</f>
        <v>44286</v>
      </c>
      <c r="J34" s="147">
        <f t="shared" si="22"/>
        <v>0</v>
      </c>
      <c r="K34" s="138">
        <f t="shared" si="23"/>
        <v>0</v>
      </c>
      <c r="L34" s="93" t="str">
        <f t="shared" si="24"/>
        <v>Dins Periode Legal</v>
      </c>
      <c r="M34" s="93" t="str">
        <f t="shared" si="25"/>
        <v>T1 - Dins Periode Legal</v>
      </c>
      <c r="N34" s="93" t="str">
        <f t="shared" si="5"/>
        <v>T1 - Import Total</v>
      </c>
      <c r="O34" s="110">
        <f t="shared" si="26"/>
        <v>0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88">
        <v>44286</v>
      </c>
      <c r="D35" s="194" t="s">
        <v>755</v>
      </c>
      <c r="E35" s="180">
        <v>15.77</v>
      </c>
      <c r="F35" s="179" t="s">
        <v>909</v>
      </c>
      <c r="G35" s="134">
        <f t="shared" si="15"/>
        <v>3</v>
      </c>
      <c r="H35" s="105" t="str">
        <f>IF($G35="","",VLOOKUP($G35,APR.FP!$AJ$8:$AL$19,2,FALSE))</f>
        <v>T1</v>
      </c>
      <c r="I35" s="144">
        <f>IF($G35="","",VLOOKUP($G35,APR.FP!$AJ$8:$AL$19,3,FALSE))</f>
        <v>44286</v>
      </c>
      <c r="J35" s="147">
        <f t="shared" si="22"/>
        <v>0</v>
      </c>
      <c r="K35" s="138">
        <f t="shared" si="23"/>
        <v>0</v>
      </c>
      <c r="L35" s="93" t="str">
        <f t="shared" si="24"/>
        <v>Dins Periode Legal</v>
      </c>
      <c r="M35" s="93" t="str">
        <f t="shared" si="25"/>
        <v>T1 - Dins Periode Legal</v>
      </c>
      <c r="N35" s="93" t="str">
        <f t="shared" si="5"/>
        <v>T1 - Import Total</v>
      </c>
      <c r="O35" s="110">
        <f t="shared" si="26"/>
        <v>0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88">
        <v>44285</v>
      </c>
      <c r="D36" s="194" t="s">
        <v>39</v>
      </c>
      <c r="E36" s="180">
        <v>1260.28</v>
      </c>
      <c r="F36" s="179" t="s">
        <v>910</v>
      </c>
      <c r="G36" s="134">
        <f t="shared" ref="G36:G45" si="28">IF(C36="","",MONTH(C36))</f>
        <v>3</v>
      </c>
      <c r="H36" s="105" t="str">
        <f>IF($G36="","",VLOOKUP($G36,APR.FP!$AJ$8:$AL$19,2,FALSE))</f>
        <v>T1</v>
      </c>
      <c r="I36" s="144">
        <f>IF($G36="","",VLOOKUP($G36,APR.FP!$AJ$8:$AL$19,3,FALSE))</f>
        <v>44286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T1 - Dins Periode Legal</v>
      </c>
      <c r="N36" s="93" t="str">
        <f t="shared" si="5"/>
        <v>T1 -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88">
        <v>44286</v>
      </c>
      <c r="D37" s="194" t="s">
        <v>109</v>
      </c>
      <c r="E37" s="180">
        <v>1000.1</v>
      </c>
      <c r="F37" s="179" t="s">
        <v>911</v>
      </c>
      <c r="G37" s="134">
        <f t="shared" si="28"/>
        <v>3</v>
      </c>
      <c r="H37" s="105" t="str">
        <f>IF($G37="","",VLOOKUP($G37,APR.FP!$AJ$8:$AL$19,2,FALSE))</f>
        <v>T1</v>
      </c>
      <c r="I37" s="144">
        <f>IF($G37="","",VLOOKUP($G37,APR.FP!$AJ$8:$AL$19,3,FALSE))</f>
        <v>44286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T1 - Dins Periode Legal</v>
      </c>
      <c r="N37" s="93" t="str">
        <f t="shared" si="5"/>
        <v>T1 -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88">
        <v>44286</v>
      </c>
      <c r="D38" s="194" t="s">
        <v>912</v>
      </c>
      <c r="E38" s="180">
        <v>102.85</v>
      </c>
      <c r="F38" s="179" t="s">
        <v>913</v>
      </c>
      <c r="G38" s="134">
        <f t="shared" si="28"/>
        <v>3</v>
      </c>
      <c r="H38" s="105" t="str">
        <f>IF($G38="","",VLOOKUP($G38,APR.FP!$AJ$8:$AL$19,2,FALSE))</f>
        <v>T1</v>
      </c>
      <c r="I38" s="144">
        <f>IF($G38="","",VLOOKUP($G38,APR.FP!$AJ$8:$AL$19,3,FALSE))</f>
        <v>44286</v>
      </c>
      <c r="J38" s="147">
        <f t="shared" si="22"/>
        <v>0</v>
      </c>
      <c r="K38" s="138">
        <f t="shared" si="23"/>
        <v>0</v>
      </c>
      <c r="L38" s="93" t="str">
        <f t="shared" si="24"/>
        <v>Dins Periode Legal</v>
      </c>
      <c r="M38" s="93" t="str">
        <f t="shared" si="25"/>
        <v>T1 - Dins Periode Legal</v>
      </c>
      <c r="N38" s="93" t="str">
        <f t="shared" si="5"/>
        <v>T1 - Import Total</v>
      </c>
      <c r="O38" s="110">
        <f t="shared" si="26"/>
        <v>0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88">
        <v>44286</v>
      </c>
      <c r="D39" s="194" t="s">
        <v>28</v>
      </c>
      <c r="E39" s="180">
        <v>96.01</v>
      </c>
      <c r="F39" s="179" t="s">
        <v>914</v>
      </c>
      <c r="G39" s="134">
        <f t="shared" si="28"/>
        <v>3</v>
      </c>
      <c r="H39" s="105" t="str">
        <f>IF($G39="","",VLOOKUP($G39,APR.FP!$AJ$8:$AL$19,2,FALSE))</f>
        <v>T1</v>
      </c>
      <c r="I39" s="144">
        <f>IF($G39="","",VLOOKUP($G39,APR.FP!$AJ$8:$AL$19,3,FALSE))</f>
        <v>44286</v>
      </c>
      <c r="J39" s="147">
        <f t="shared" si="22"/>
        <v>0</v>
      </c>
      <c r="K39" s="138">
        <f t="shared" si="23"/>
        <v>0</v>
      </c>
      <c r="L39" s="93" t="str">
        <f t="shared" si="24"/>
        <v>Dins Periode Legal</v>
      </c>
      <c r="M39" s="93" t="str">
        <f t="shared" si="25"/>
        <v>T1 - Dins Periode Legal</v>
      </c>
      <c r="N39" s="93" t="str">
        <f t="shared" si="5"/>
        <v>T1 - Import Total</v>
      </c>
      <c r="O39" s="110">
        <f t="shared" si="26"/>
        <v>0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88">
        <v>44286</v>
      </c>
      <c r="D40" s="194" t="s">
        <v>915</v>
      </c>
      <c r="E40" s="180">
        <v>751.14</v>
      </c>
      <c r="F40" s="179" t="s">
        <v>916</v>
      </c>
      <c r="G40" s="134">
        <f t="shared" si="28"/>
        <v>3</v>
      </c>
      <c r="H40" s="105" t="str">
        <f>IF($G40="","",VLOOKUP($G40,APR.FP!$AJ$8:$AL$19,2,FALSE))</f>
        <v>T1</v>
      </c>
      <c r="I40" s="144">
        <f>IF($G40="","",VLOOKUP($G40,APR.FP!$AJ$8:$AL$19,3,FALSE))</f>
        <v>44286</v>
      </c>
      <c r="J40" s="147">
        <f t="shared" si="22"/>
        <v>0</v>
      </c>
      <c r="K40" s="138">
        <f t="shared" si="23"/>
        <v>0</v>
      </c>
      <c r="L40" s="93" t="str">
        <f t="shared" si="24"/>
        <v>Dins Periode Legal</v>
      </c>
      <c r="M40" s="93" t="str">
        <f t="shared" si="25"/>
        <v>T1 - Dins Periode Legal</v>
      </c>
      <c r="N40" s="93" t="str">
        <f t="shared" si="5"/>
        <v>T1 - Import Total</v>
      </c>
      <c r="O40" s="110">
        <f t="shared" si="26"/>
        <v>0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88">
        <v>44256</v>
      </c>
      <c r="D41" s="141" t="s">
        <v>18</v>
      </c>
      <c r="E41" s="180">
        <v>331.87</v>
      </c>
      <c r="F41" s="179" t="s">
        <v>951</v>
      </c>
      <c r="G41" s="134">
        <f>IF(C41="","",MONTH(C41))</f>
        <v>3</v>
      </c>
      <c r="H41" s="105" t="str">
        <f>IF($G41="","",VLOOKUP($G41,APR.FP!$AJ$8:$AL$19,2,FALSE))</f>
        <v>T1</v>
      </c>
      <c r="I41" s="144">
        <f>IF($G41="","",VLOOKUP($G41,APR.FP!$AJ$8:$AL$19,3,FALSE))</f>
        <v>44286</v>
      </c>
      <c r="J41" s="147">
        <f>IF(C41="",0,DAYS360(C41,I41))</f>
        <v>30</v>
      </c>
      <c r="K41" s="138">
        <f>+E41*J41</f>
        <v>9956.1</v>
      </c>
      <c r="L41" s="93" t="str">
        <f>IF(J41&lt;=30,"Dins Periode Legal","Fora Periode Legal")</f>
        <v>Dins Periode Legal</v>
      </c>
      <c r="M41" s="93" t="str">
        <f>CONCATENATE($H41," - ",L41)</f>
        <v>T1 - Dins Periode Legal</v>
      </c>
      <c r="N41" s="187" t="str">
        <f>CONCATENATE($H41," - Import Total")</f>
        <v>T1 - Import Total</v>
      </c>
      <c r="O41" s="193">
        <f t="shared" ref="O41" si="29">IF(H41="",0,E41/(VLOOKUP(N41,$T$10:$U$28,2,FALSE))*J41)</f>
        <v>0.19025432214648141</v>
      </c>
      <c r="P41" s="192">
        <f t="shared" ref="P41" si="30">IF(G41="",0,1)</f>
        <v>1</v>
      </c>
    </row>
    <row r="42" spans="3:23" x14ac:dyDescent="0.25">
      <c r="C42" s="188">
        <v>44286</v>
      </c>
      <c r="D42" s="194" t="s">
        <v>915</v>
      </c>
      <c r="E42" s="180">
        <v>4.72</v>
      </c>
      <c r="F42" s="179" t="s">
        <v>917</v>
      </c>
      <c r="G42" s="134">
        <f t="shared" si="28"/>
        <v>3</v>
      </c>
      <c r="H42" s="105" t="str">
        <f>IF($G42="","",VLOOKUP($G42,APR.FP!$AJ$8:$AL$19,2,FALSE))</f>
        <v>T1</v>
      </c>
      <c r="I42" s="144">
        <f>IF($G42="","",VLOOKUP($G42,APR.FP!$AJ$8:$AL$19,3,FALSE))</f>
        <v>44286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T1 - Dins Periode Legal</v>
      </c>
      <c r="N42" s="93" t="str">
        <f t="shared" si="5"/>
        <v>T1 -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88">
        <v>44286</v>
      </c>
      <c r="D43" s="134" t="s">
        <v>620</v>
      </c>
      <c r="E43" s="180">
        <v>1339.3</v>
      </c>
      <c r="F43" s="179" t="s">
        <v>918</v>
      </c>
      <c r="G43" s="134">
        <f t="shared" si="28"/>
        <v>3</v>
      </c>
      <c r="H43" s="105" t="str">
        <f>IF($G43="","",VLOOKUP($G43,APR.FP!$AJ$8:$AL$19,2,FALSE))</f>
        <v>T1</v>
      </c>
      <c r="I43" s="144">
        <f>IF($G43="","",VLOOKUP($G43,APR.FP!$AJ$8:$AL$19,3,FALSE))</f>
        <v>44286</v>
      </c>
      <c r="J43" s="147">
        <f t="shared" si="22"/>
        <v>0</v>
      </c>
      <c r="K43" s="138">
        <f t="shared" si="23"/>
        <v>0</v>
      </c>
      <c r="L43" s="93" t="str">
        <f t="shared" si="24"/>
        <v>Dins Periode Legal</v>
      </c>
      <c r="M43" s="93" t="str">
        <f t="shared" si="25"/>
        <v>T1 - Dins Periode Legal</v>
      </c>
      <c r="N43" s="93" t="str">
        <f t="shared" si="5"/>
        <v>T1 - Import Total</v>
      </c>
      <c r="O43" s="110">
        <f t="shared" si="26"/>
        <v>0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88">
        <v>44270</v>
      </c>
      <c r="D44" s="134" t="s">
        <v>919</v>
      </c>
      <c r="E44" s="180">
        <v>263.77</v>
      </c>
      <c r="F44" s="179" t="s">
        <v>920</v>
      </c>
      <c r="G44" s="134">
        <f t="shared" si="28"/>
        <v>3</v>
      </c>
      <c r="H44" s="105" t="str">
        <f>IF($G44="","",VLOOKUP($G44,APR.FP!$AJ$8:$AL$19,2,FALSE))</f>
        <v>T1</v>
      </c>
      <c r="I44" s="144">
        <f>IF($G44="","",VLOOKUP($G44,APR.FP!$AJ$8:$AL$19,3,FALSE))</f>
        <v>44286</v>
      </c>
      <c r="J44" s="147">
        <f t="shared" si="22"/>
        <v>16</v>
      </c>
      <c r="K44" s="138">
        <f t="shared" si="23"/>
        <v>4220.32</v>
      </c>
      <c r="L44" s="93" t="str">
        <f t="shared" si="24"/>
        <v>Dins Periode Legal</v>
      </c>
      <c r="M44" s="93" t="str">
        <f t="shared" si="25"/>
        <v>T1 - Dins Periode Legal</v>
      </c>
      <c r="N44" s="93" t="str">
        <f t="shared" si="5"/>
        <v>T1 - Import Total</v>
      </c>
      <c r="O44" s="110">
        <f t="shared" si="26"/>
        <v>8.0647454408979247E-2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88">
        <v>44286</v>
      </c>
      <c r="D45" s="194" t="s">
        <v>23</v>
      </c>
      <c r="E45" s="180">
        <v>258.41000000000003</v>
      </c>
      <c r="F45" s="179" t="s">
        <v>921</v>
      </c>
      <c r="G45" s="134">
        <f t="shared" si="28"/>
        <v>3</v>
      </c>
      <c r="H45" s="105" t="str">
        <f>IF($G45="","",VLOOKUP($G45,APR.FP!$AJ$8:$AL$19,2,FALSE))</f>
        <v>T1</v>
      </c>
      <c r="I45" s="144">
        <f>IF($G45="","",VLOOKUP($G45,APR.FP!$AJ$8:$AL$19,3,FALSE))</f>
        <v>44286</v>
      </c>
      <c r="J45" s="147">
        <f t="shared" si="22"/>
        <v>0</v>
      </c>
      <c r="K45" s="138">
        <f t="shared" si="23"/>
        <v>0</v>
      </c>
      <c r="L45" s="93" t="str">
        <f t="shared" si="24"/>
        <v>Dins Periode Legal</v>
      </c>
      <c r="M45" s="93" t="str">
        <f t="shared" si="25"/>
        <v>T1 - Dins Periode Legal</v>
      </c>
      <c r="N45" s="93" t="str">
        <f t="shared" si="5"/>
        <v>T1 - Import Total</v>
      </c>
      <c r="O45" s="110">
        <f t="shared" si="26"/>
        <v>0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88">
        <v>44266</v>
      </c>
      <c r="D46" s="134" t="s">
        <v>925</v>
      </c>
      <c r="E46" s="180">
        <v>22.63</v>
      </c>
      <c r="F46" s="179" t="s">
        <v>922</v>
      </c>
      <c r="G46" s="134">
        <f t="shared" ref="G46:G61" si="31">IF(C46="","",MONTH(C46))</f>
        <v>3</v>
      </c>
      <c r="H46" s="105" t="str">
        <f>IF($G46="","",VLOOKUP($G46,APR.FP!$AJ$8:$AL$19,2,FALSE))</f>
        <v>T1</v>
      </c>
      <c r="I46" s="144">
        <f>IF($G46="","",VLOOKUP($G46,APR.FP!$AJ$8:$AL$19,3,FALSE))</f>
        <v>44286</v>
      </c>
      <c r="J46" s="147">
        <f t="shared" si="22"/>
        <v>20</v>
      </c>
      <c r="K46" s="138">
        <f t="shared" si="23"/>
        <v>452.59999999999997</v>
      </c>
      <c r="L46" s="93" t="str">
        <f t="shared" si="24"/>
        <v>Dins Periode Legal</v>
      </c>
      <c r="M46" s="93" t="str">
        <f t="shared" si="25"/>
        <v>T1 - Dins Periode Legal</v>
      </c>
      <c r="N46" s="93" t="str">
        <f t="shared" si="5"/>
        <v>T1 - Import Total</v>
      </c>
      <c r="O46" s="110">
        <f t="shared" si="26"/>
        <v>8.648879200037915E-3</v>
      </c>
      <c r="P46" s="107">
        <f t="shared" si="27"/>
        <v>1</v>
      </c>
      <c r="Q46" s="138"/>
      <c r="U46" s="137"/>
      <c r="V46" s="137"/>
      <c r="W46" s="139"/>
    </row>
    <row r="47" spans="3:23" x14ac:dyDescent="0.25">
      <c r="C47" s="188">
        <v>44280</v>
      </c>
      <c r="D47" s="194" t="s">
        <v>925</v>
      </c>
      <c r="E47" s="180">
        <v>98.86</v>
      </c>
      <c r="F47" s="179" t="s">
        <v>923</v>
      </c>
      <c r="G47" s="134">
        <f t="shared" si="31"/>
        <v>3</v>
      </c>
      <c r="H47" s="105" t="str">
        <f>IF($G47="","",VLOOKUP($G47,APR.FP!$AJ$8:$AL$19,2,FALSE))</f>
        <v>T1</v>
      </c>
      <c r="I47" s="144">
        <f>IF($G47="","",VLOOKUP($G47,APR.FP!$AJ$8:$AL$19,3,FALSE))</f>
        <v>44286</v>
      </c>
      <c r="J47" s="147">
        <f t="shared" si="22"/>
        <v>6</v>
      </c>
      <c r="K47" s="138">
        <f t="shared" si="23"/>
        <v>593.16</v>
      </c>
      <c r="L47" s="93" t="str">
        <f t="shared" si="24"/>
        <v>Dins Periode Legal</v>
      </c>
      <c r="M47" s="93" t="str">
        <f t="shared" si="25"/>
        <v>T1 - Dins Periode Legal</v>
      </c>
      <c r="N47" s="93" t="str">
        <f t="shared" si="5"/>
        <v>T1 - Import Total</v>
      </c>
      <c r="O47" s="110">
        <f t="shared" si="26"/>
        <v>1.1334885519872932E-2</v>
      </c>
      <c r="P47" s="107">
        <f t="shared" si="27"/>
        <v>1</v>
      </c>
      <c r="Q47" s="138"/>
      <c r="V47" s="137"/>
      <c r="W47" s="139"/>
    </row>
    <row r="48" spans="3:23" x14ac:dyDescent="0.25">
      <c r="C48" s="188">
        <v>44286</v>
      </c>
      <c r="D48" s="194" t="s">
        <v>925</v>
      </c>
      <c r="E48" s="180">
        <v>118.58</v>
      </c>
      <c r="F48" s="179" t="s">
        <v>924</v>
      </c>
      <c r="G48" s="134">
        <f t="shared" si="31"/>
        <v>3</v>
      </c>
      <c r="H48" s="105" t="str">
        <f>IF($G48="","",VLOOKUP($G48,APR.FP!$AJ$8:$AL$19,2,FALSE))</f>
        <v>T1</v>
      </c>
      <c r="I48" s="144">
        <f>IF($G48="","",VLOOKUP($G48,APR.FP!$AJ$8:$AL$19,3,FALSE))</f>
        <v>44286</v>
      </c>
      <c r="J48" s="147">
        <f t="shared" si="22"/>
        <v>0</v>
      </c>
      <c r="K48" s="138">
        <f t="shared" si="23"/>
        <v>0</v>
      </c>
      <c r="L48" s="93" t="str">
        <f t="shared" si="24"/>
        <v>Dins Periode Legal</v>
      </c>
      <c r="M48" s="93" t="str">
        <f t="shared" si="25"/>
        <v>T1 - Dins Periode Legal</v>
      </c>
      <c r="N48" s="93" t="str">
        <f t="shared" si="5"/>
        <v>T1 - Import Total</v>
      </c>
      <c r="O48" s="110">
        <f t="shared" si="26"/>
        <v>0</v>
      </c>
      <c r="P48" s="107">
        <f t="shared" si="27"/>
        <v>1</v>
      </c>
      <c r="Q48" s="138"/>
      <c r="V48" s="137"/>
      <c r="W48" s="139"/>
    </row>
    <row r="49" spans="3:23" x14ac:dyDescent="0.25">
      <c r="C49" s="188">
        <v>44286</v>
      </c>
      <c r="D49" s="134" t="s">
        <v>929</v>
      </c>
      <c r="E49" s="180">
        <v>5341.52</v>
      </c>
      <c r="F49" s="179" t="s">
        <v>926</v>
      </c>
      <c r="G49" s="134">
        <f t="shared" si="31"/>
        <v>3</v>
      </c>
      <c r="H49" s="105" t="str">
        <f>IF($G49="","",VLOOKUP($G49,APR.FP!$AJ$8:$AL$19,2,FALSE))</f>
        <v>T1</v>
      </c>
      <c r="I49" s="144">
        <f>IF($G49="","",VLOOKUP($G49,APR.FP!$AJ$8:$AL$19,3,FALSE))</f>
        <v>44286</v>
      </c>
      <c r="J49" s="147">
        <f t="shared" si="22"/>
        <v>0</v>
      </c>
      <c r="K49" s="138">
        <f t="shared" si="23"/>
        <v>0</v>
      </c>
      <c r="L49" s="93" t="str">
        <f t="shared" si="24"/>
        <v>Dins Periode Legal</v>
      </c>
      <c r="M49" s="93" t="str">
        <f t="shared" si="25"/>
        <v>T1 - Dins Periode Legal</v>
      </c>
      <c r="N49" s="93" t="str">
        <f t="shared" si="5"/>
        <v>T1 - Import Total</v>
      </c>
      <c r="O49" s="110">
        <f t="shared" si="26"/>
        <v>0</v>
      </c>
      <c r="P49" s="107">
        <f t="shared" si="27"/>
        <v>1</v>
      </c>
      <c r="Q49" s="138"/>
      <c r="V49" s="137"/>
      <c r="W49" s="139"/>
    </row>
    <row r="50" spans="3:23" x14ac:dyDescent="0.25">
      <c r="C50" s="188">
        <v>44286</v>
      </c>
      <c r="D50" s="194" t="s">
        <v>929</v>
      </c>
      <c r="E50" s="180">
        <v>998.25</v>
      </c>
      <c r="F50" s="179" t="s">
        <v>927</v>
      </c>
      <c r="G50" s="134">
        <f t="shared" si="31"/>
        <v>3</v>
      </c>
      <c r="H50" s="105" t="str">
        <f>IF($G50="","",VLOOKUP($G50,APR.FP!$AJ$8:$AL$19,2,FALSE))</f>
        <v>T1</v>
      </c>
      <c r="I50" s="144">
        <f>IF($G50="","",VLOOKUP($G50,APR.FP!$AJ$8:$AL$19,3,FALSE))</f>
        <v>44286</v>
      </c>
      <c r="J50" s="147">
        <f t="shared" si="22"/>
        <v>0</v>
      </c>
      <c r="K50" s="138">
        <f t="shared" si="23"/>
        <v>0</v>
      </c>
      <c r="L50" s="93" t="str">
        <f t="shared" si="24"/>
        <v>Dins Periode Legal</v>
      </c>
      <c r="M50" s="93" t="str">
        <f t="shared" si="25"/>
        <v>T1 - Dins Periode Legal</v>
      </c>
      <c r="N50" s="93" t="str">
        <f t="shared" si="5"/>
        <v>T1 - Import Total</v>
      </c>
      <c r="O50" s="110">
        <f t="shared" si="26"/>
        <v>0</v>
      </c>
      <c r="P50" s="107">
        <f t="shared" si="27"/>
        <v>1</v>
      </c>
      <c r="Q50" s="138"/>
      <c r="V50" s="137"/>
      <c r="W50" s="139"/>
    </row>
    <row r="51" spans="3:23" x14ac:dyDescent="0.25">
      <c r="C51" s="188">
        <v>44286</v>
      </c>
      <c r="D51" s="194" t="s">
        <v>929</v>
      </c>
      <c r="E51" s="180">
        <v>2571.6</v>
      </c>
      <c r="F51" s="179" t="s">
        <v>928</v>
      </c>
      <c r="G51" s="134">
        <f t="shared" si="31"/>
        <v>3</v>
      </c>
      <c r="H51" s="105" t="str">
        <f>IF($G51="","",VLOOKUP($G51,APR.FP!$AJ$8:$AL$19,2,FALSE))</f>
        <v>T1</v>
      </c>
      <c r="I51" s="144">
        <f>IF($G51="","",VLOOKUP($G51,APR.FP!$AJ$8:$AL$19,3,FALSE))</f>
        <v>44286</v>
      </c>
      <c r="J51" s="147">
        <f t="shared" si="22"/>
        <v>0</v>
      </c>
      <c r="K51" s="138">
        <f t="shared" si="23"/>
        <v>0</v>
      </c>
      <c r="L51" s="93" t="str">
        <f t="shared" si="24"/>
        <v>Dins Periode Legal</v>
      </c>
      <c r="M51" s="93" t="str">
        <f t="shared" si="25"/>
        <v>T1 - Dins Periode Legal</v>
      </c>
      <c r="N51" s="93" t="str">
        <f t="shared" si="5"/>
        <v>T1 - Import Total</v>
      </c>
      <c r="O51" s="110">
        <f t="shared" si="26"/>
        <v>0</v>
      </c>
      <c r="P51" s="107">
        <f t="shared" si="27"/>
        <v>1</v>
      </c>
      <c r="Q51" s="138"/>
      <c r="V51" s="137"/>
      <c r="W51" s="139"/>
    </row>
    <row r="52" spans="3:23" x14ac:dyDescent="0.25">
      <c r="C52" s="188">
        <v>44271</v>
      </c>
      <c r="D52" s="179" t="s">
        <v>25</v>
      </c>
      <c r="E52" s="180">
        <v>464.98</v>
      </c>
      <c r="F52" s="179" t="s">
        <v>930</v>
      </c>
      <c r="G52" s="134">
        <f t="shared" si="31"/>
        <v>3</v>
      </c>
      <c r="H52" s="105" t="str">
        <f>IF($G52="","",VLOOKUP($G52,APR.FP!$AJ$8:$AL$19,2,FALSE))</f>
        <v>T1</v>
      </c>
      <c r="I52" s="144">
        <f>IF($G52="","",VLOOKUP($G52,APR.FP!$AJ$8:$AL$19,3,FALSE))</f>
        <v>44286</v>
      </c>
      <c r="J52" s="147">
        <f t="shared" si="22"/>
        <v>15</v>
      </c>
      <c r="K52" s="138">
        <f t="shared" si="23"/>
        <v>6974.7000000000007</v>
      </c>
      <c r="L52" s="93" t="str">
        <f t="shared" si="24"/>
        <v>Dins Periode Legal</v>
      </c>
      <c r="M52" s="93" t="str">
        <f t="shared" si="25"/>
        <v>T1 - Dins Periode Legal</v>
      </c>
      <c r="N52" s="93" t="str">
        <f t="shared" si="5"/>
        <v>T1 - Import Total</v>
      </c>
      <c r="O52" s="110">
        <f t="shared" si="26"/>
        <v>0.13328178912175087</v>
      </c>
      <c r="P52" s="107">
        <f t="shared" si="27"/>
        <v>1</v>
      </c>
      <c r="Q52" s="138"/>
      <c r="V52" s="137"/>
      <c r="W52" s="139"/>
    </row>
    <row r="53" spans="3:23" x14ac:dyDescent="0.25">
      <c r="C53" s="188">
        <v>44271</v>
      </c>
      <c r="D53" s="179" t="s">
        <v>25</v>
      </c>
      <c r="E53" s="180">
        <v>1777.2</v>
      </c>
      <c r="F53" s="179" t="s">
        <v>931</v>
      </c>
      <c r="G53" s="134">
        <f t="shared" si="31"/>
        <v>3</v>
      </c>
      <c r="H53" s="105" t="str">
        <f>IF($G53="","",VLOOKUP($G53,APR.FP!$AJ$8:$AL$19,2,FALSE))</f>
        <v>T1</v>
      </c>
      <c r="I53" s="144">
        <f>IF($G53="","",VLOOKUP($G53,APR.FP!$AJ$8:$AL$19,3,FALSE))</f>
        <v>44286</v>
      </c>
      <c r="J53" s="147">
        <f t="shared" si="22"/>
        <v>15</v>
      </c>
      <c r="K53" s="138">
        <f t="shared" si="23"/>
        <v>26658</v>
      </c>
      <c r="L53" s="93" t="str">
        <f t="shared" si="24"/>
        <v>Dins Periode Legal</v>
      </c>
      <c r="M53" s="93" t="str">
        <f t="shared" si="25"/>
        <v>T1 - Dins Periode Legal</v>
      </c>
      <c r="N53" s="93" t="str">
        <f t="shared" si="5"/>
        <v>T1 - Import Total</v>
      </c>
      <c r="O53" s="110">
        <f t="shared" si="26"/>
        <v>0.5094163095771338</v>
      </c>
      <c r="P53" s="107">
        <f t="shared" si="27"/>
        <v>1</v>
      </c>
      <c r="Q53" s="138"/>
      <c r="V53" s="137"/>
      <c r="W53" s="139"/>
    </row>
    <row r="54" spans="3:23" x14ac:dyDescent="0.25">
      <c r="C54" s="188">
        <v>44271</v>
      </c>
      <c r="D54" s="179" t="s">
        <v>25</v>
      </c>
      <c r="E54" s="180">
        <v>312.57</v>
      </c>
      <c r="F54" s="179" t="s">
        <v>932</v>
      </c>
      <c r="G54" s="134">
        <f t="shared" si="31"/>
        <v>3</v>
      </c>
      <c r="H54" s="105" t="str">
        <f>IF($G54="","",VLOOKUP($G54,APR.FP!$AJ$8:$AL$19,2,FALSE))</f>
        <v>T1</v>
      </c>
      <c r="I54" s="144">
        <f>IF($G54="","",VLOOKUP($G54,APR.FP!$AJ$8:$AL$19,3,FALSE))</f>
        <v>44286</v>
      </c>
      <c r="J54" s="147">
        <f t="shared" si="22"/>
        <v>15</v>
      </c>
      <c r="K54" s="138">
        <f t="shared" si="23"/>
        <v>4688.55</v>
      </c>
      <c r="L54" s="93" t="str">
        <f t="shared" si="24"/>
        <v>Dins Periode Legal</v>
      </c>
      <c r="M54" s="93" t="str">
        <f t="shared" si="25"/>
        <v>T1 - Dins Periode Legal</v>
      </c>
      <c r="N54" s="93" t="str">
        <f t="shared" si="5"/>
        <v>T1 - Import Total</v>
      </c>
      <c r="O54" s="110">
        <f t="shared" si="26"/>
        <v>8.9595012314047207E-2</v>
      </c>
      <c r="P54" s="107">
        <f t="shared" si="27"/>
        <v>1</v>
      </c>
      <c r="Q54" s="138"/>
      <c r="V54" s="137"/>
      <c r="W54" s="139"/>
    </row>
    <row r="55" spans="3:23" x14ac:dyDescent="0.25">
      <c r="C55" s="188">
        <v>44271</v>
      </c>
      <c r="D55" s="179" t="s">
        <v>25</v>
      </c>
      <c r="E55" s="180">
        <v>209.57</v>
      </c>
      <c r="F55" s="179" t="s">
        <v>933</v>
      </c>
      <c r="G55" s="134">
        <f t="shared" si="31"/>
        <v>3</v>
      </c>
      <c r="H55" s="105" t="str">
        <f>IF($G55="","",VLOOKUP($G55,APR.FP!$AJ$8:$AL$19,2,FALSE))</f>
        <v>T1</v>
      </c>
      <c r="I55" s="144">
        <f>IF($G55="","",VLOOKUP($G55,APR.FP!$AJ$8:$AL$19,3,FALSE))</f>
        <v>44286</v>
      </c>
      <c r="J55" s="147">
        <f t="shared" si="22"/>
        <v>15</v>
      </c>
      <c r="K55" s="138">
        <f t="shared" si="23"/>
        <v>3143.5499999999997</v>
      </c>
      <c r="L55" s="93" t="str">
        <f t="shared" si="24"/>
        <v>Dins Periode Legal</v>
      </c>
      <c r="M55" s="93" t="str">
        <f t="shared" si="25"/>
        <v>T1 - Dins Periode Legal</v>
      </c>
      <c r="N55" s="93" t="str">
        <f t="shared" si="5"/>
        <v>T1 - Import Total</v>
      </c>
      <c r="O55" s="110">
        <f t="shared" ref="O55:O61" si="32">IF(H55="",0,E55/(VLOOKUP(N55,$T$10:$U$28,2,FALSE))*J55)</f>
        <v>6.0071109609543052E-2</v>
      </c>
      <c r="P55" s="107">
        <f t="shared" ref="P55:P61" si="33">IF(G55="",0,1)</f>
        <v>1</v>
      </c>
      <c r="Q55" s="138"/>
      <c r="V55" s="137"/>
      <c r="W55" s="139"/>
    </row>
    <row r="56" spans="3:23" x14ac:dyDescent="0.25">
      <c r="C56" s="188">
        <v>44259</v>
      </c>
      <c r="D56" s="194" t="s">
        <v>767</v>
      </c>
      <c r="E56" s="180">
        <v>1784.75</v>
      </c>
      <c r="F56" s="179" t="s">
        <v>934</v>
      </c>
      <c r="G56" s="134">
        <f t="shared" si="31"/>
        <v>3</v>
      </c>
      <c r="H56" s="105" t="str">
        <f>IF($G56="","",VLOOKUP($G56,APR.FP!$AJ$8:$AL$19,2,FALSE))</f>
        <v>T1</v>
      </c>
      <c r="I56" s="144">
        <f>IF($G56="","",VLOOKUP($G56,APR.FP!$AJ$8:$AL$19,3,FALSE))</f>
        <v>44286</v>
      </c>
      <c r="J56" s="147">
        <f t="shared" si="22"/>
        <v>27</v>
      </c>
      <c r="K56" s="138">
        <f t="shared" si="23"/>
        <v>48188.25</v>
      </c>
      <c r="L56" s="93" t="str">
        <f t="shared" si="24"/>
        <v>Dins Periode Legal</v>
      </c>
      <c r="M56" s="93" t="str">
        <f t="shared" si="25"/>
        <v>T1 - Dins Periode Legal</v>
      </c>
      <c r="N56" s="93" t="str">
        <f t="shared" si="5"/>
        <v>T1 - Import Total</v>
      </c>
      <c r="O56" s="110">
        <f t="shared" si="32"/>
        <v>0.92084479255684282</v>
      </c>
      <c r="P56" s="107">
        <f t="shared" si="33"/>
        <v>1</v>
      </c>
      <c r="Q56" s="138"/>
      <c r="V56" s="137"/>
      <c r="W56" s="139"/>
    </row>
    <row r="57" spans="3:23" x14ac:dyDescent="0.25">
      <c r="C57" s="188">
        <v>44272</v>
      </c>
      <c r="D57" s="194" t="s">
        <v>767</v>
      </c>
      <c r="E57" s="180">
        <v>1960.2</v>
      </c>
      <c r="F57" s="179" t="s">
        <v>935</v>
      </c>
      <c r="G57" s="134">
        <f t="shared" si="31"/>
        <v>3</v>
      </c>
      <c r="H57" s="105" t="str">
        <f>IF($G57="","",VLOOKUP($G57,APR.FP!$AJ$8:$AL$19,2,FALSE))</f>
        <v>T1</v>
      </c>
      <c r="I57" s="144">
        <f>IF($G57="","",VLOOKUP($G57,APR.FP!$AJ$8:$AL$19,3,FALSE))</f>
        <v>44286</v>
      </c>
      <c r="J57" s="147">
        <f t="shared" si="22"/>
        <v>14</v>
      </c>
      <c r="K57" s="138">
        <f t="shared" si="23"/>
        <v>27442.799999999999</v>
      </c>
      <c r="L57" s="93" t="str">
        <f t="shared" si="24"/>
        <v>Dins Periode Legal</v>
      </c>
      <c r="M57" s="93" t="str">
        <f t="shared" si="25"/>
        <v>T1 - Dins Periode Legal</v>
      </c>
      <c r="N57" s="93" t="str">
        <f t="shared" si="5"/>
        <v>T1 - Import Total</v>
      </c>
      <c r="O57" s="110">
        <f t="shared" si="32"/>
        <v>0.52441330559169352</v>
      </c>
      <c r="P57" s="107">
        <f t="shared" si="33"/>
        <v>1</v>
      </c>
      <c r="Q57" s="138"/>
      <c r="V57" s="137"/>
      <c r="W57" s="139"/>
    </row>
    <row r="58" spans="3:23" x14ac:dyDescent="0.25">
      <c r="C58" s="188">
        <v>44286</v>
      </c>
      <c r="D58" s="194" t="s">
        <v>936</v>
      </c>
      <c r="E58" s="180">
        <v>788.94</v>
      </c>
      <c r="F58" s="179" t="s">
        <v>937</v>
      </c>
      <c r="G58" s="134">
        <f t="shared" si="31"/>
        <v>3</v>
      </c>
      <c r="H58" s="105" t="str">
        <f>IF($G58="","",VLOOKUP($G58,APR.FP!$AJ$8:$AL$19,2,FALSE))</f>
        <v>T1</v>
      </c>
      <c r="I58" s="144">
        <f>IF($G58="","",VLOOKUP($G58,APR.FP!$AJ$8:$AL$19,3,FALSE))</f>
        <v>44286</v>
      </c>
      <c r="J58" s="147">
        <f t="shared" si="22"/>
        <v>0</v>
      </c>
      <c r="K58" s="138">
        <f t="shared" si="23"/>
        <v>0</v>
      </c>
      <c r="L58" s="93" t="str">
        <f t="shared" si="24"/>
        <v>Dins Periode Legal</v>
      </c>
      <c r="M58" s="93" t="str">
        <f t="shared" si="25"/>
        <v>T1 - Dins Periode Legal</v>
      </c>
      <c r="N58" s="93" t="str">
        <f t="shared" si="5"/>
        <v>T1 - Import Total</v>
      </c>
      <c r="O58" s="110">
        <f t="shared" si="32"/>
        <v>0</v>
      </c>
      <c r="P58" s="107">
        <f t="shared" si="33"/>
        <v>1</v>
      </c>
      <c r="Q58" s="138"/>
      <c r="R58" s="138"/>
      <c r="V58" s="137"/>
      <c r="W58" s="139"/>
    </row>
    <row r="59" spans="3:23" x14ac:dyDescent="0.25">
      <c r="C59" s="188">
        <v>44256</v>
      </c>
      <c r="D59" s="134" t="s">
        <v>938</v>
      </c>
      <c r="E59" s="180">
        <v>285.68</v>
      </c>
      <c r="F59" s="179" t="s">
        <v>939</v>
      </c>
      <c r="G59" s="134">
        <f t="shared" si="31"/>
        <v>3</v>
      </c>
      <c r="H59" s="105" t="str">
        <f>IF($G59="","",VLOOKUP($G59,APR.FP!$AJ$8:$AL$19,2,FALSE))</f>
        <v>T1</v>
      </c>
      <c r="I59" s="144">
        <f>IF($G59="","",VLOOKUP($G59,APR.FP!$AJ$8:$AL$19,3,FALSE))</f>
        <v>44286</v>
      </c>
      <c r="J59" s="147">
        <f t="shared" si="22"/>
        <v>30</v>
      </c>
      <c r="K59" s="138">
        <f t="shared" si="23"/>
        <v>8570.4</v>
      </c>
      <c r="L59" s="93" t="str">
        <f t="shared" si="24"/>
        <v>Dins Periode Legal</v>
      </c>
      <c r="M59" s="93" t="str">
        <f t="shared" si="25"/>
        <v>T1 - Dins Periode Legal</v>
      </c>
      <c r="N59" s="93" t="str">
        <f t="shared" si="5"/>
        <v>T1 - Import Total</v>
      </c>
      <c r="O59" s="110">
        <f t="shared" si="32"/>
        <v>0.16377453445869408</v>
      </c>
      <c r="P59" s="107">
        <f t="shared" si="33"/>
        <v>1</v>
      </c>
      <c r="Q59" s="138"/>
      <c r="R59" s="138"/>
      <c r="V59" s="137"/>
      <c r="W59" s="139"/>
    </row>
    <row r="60" spans="3:23" x14ac:dyDescent="0.25">
      <c r="C60" s="188">
        <v>44285</v>
      </c>
      <c r="D60" s="134" t="s">
        <v>638</v>
      </c>
      <c r="E60" s="180">
        <v>2880.41</v>
      </c>
      <c r="F60" s="179" t="s">
        <v>940</v>
      </c>
      <c r="G60" s="134">
        <f t="shared" si="31"/>
        <v>3</v>
      </c>
      <c r="H60" s="105" t="str">
        <f>IF($G60="","",VLOOKUP($G60,APR.FP!$AJ$8:$AL$19,2,FALSE))</f>
        <v>T1</v>
      </c>
      <c r="I60" s="144">
        <f>IF($G60="","",VLOOKUP($G60,APR.FP!$AJ$8:$AL$19,3,FALSE))</f>
        <v>44286</v>
      </c>
      <c r="J60" s="147">
        <f t="shared" si="22"/>
        <v>0</v>
      </c>
      <c r="K60" s="138">
        <f t="shared" si="23"/>
        <v>0</v>
      </c>
      <c r="L60" s="93" t="str">
        <f t="shared" si="24"/>
        <v>Dins Periode Legal</v>
      </c>
      <c r="M60" s="93" t="str">
        <f t="shared" si="25"/>
        <v>T1 - Dins Periode Legal</v>
      </c>
      <c r="N60" s="93" t="str">
        <f t="shared" si="5"/>
        <v>T1 - Import Total</v>
      </c>
      <c r="O60" s="110">
        <f t="shared" si="32"/>
        <v>0</v>
      </c>
      <c r="P60" s="107">
        <f t="shared" si="33"/>
        <v>1</v>
      </c>
      <c r="Q60" s="138"/>
      <c r="R60" s="138"/>
      <c r="V60" s="137"/>
      <c r="W60" s="139"/>
    </row>
    <row r="61" spans="3:23" x14ac:dyDescent="0.25">
      <c r="C61" s="188">
        <v>44270</v>
      </c>
      <c r="D61" s="134" t="s">
        <v>654</v>
      </c>
      <c r="E61" s="180">
        <v>286.77</v>
      </c>
      <c r="F61" s="179" t="s">
        <v>941</v>
      </c>
      <c r="G61" s="134">
        <f t="shared" si="31"/>
        <v>3</v>
      </c>
      <c r="H61" s="105" t="str">
        <f>IF($G61="","",VLOOKUP($G61,APR.FP!$AJ$8:$AL$19,2,FALSE))</f>
        <v>T1</v>
      </c>
      <c r="I61" s="144">
        <f>IF($G61="","",VLOOKUP($G61,APR.FP!$AJ$8:$AL$19,3,FALSE))</f>
        <v>44286</v>
      </c>
      <c r="J61" s="147">
        <f t="shared" ref="J61" si="34">IF(C61="",0,DAYS360(C61,I61))</f>
        <v>16</v>
      </c>
      <c r="K61" s="138">
        <f t="shared" ref="K61" si="35">+E61*J61</f>
        <v>4588.32</v>
      </c>
      <c r="L61" s="93" t="str">
        <f t="shared" ref="L61" si="36">IF(J61&lt;=30,"Dins Periode Legal","Fora Periode Legal")</f>
        <v>Dins Periode Legal</v>
      </c>
      <c r="M61" s="93" t="str">
        <f t="shared" ref="M61" si="37">CONCATENATE($H61," - ",L61)</f>
        <v>T1 - Dins Periode Legal</v>
      </c>
      <c r="N61" s="93" t="str">
        <f t="shared" si="5"/>
        <v>T1 - Import Total</v>
      </c>
      <c r="O61" s="110">
        <f t="shared" si="32"/>
        <v>8.7679684956071507E-2</v>
      </c>
      <c r="P61" s="107">
        <f t="shared" si="33"/>
        <v>1</v>
      </c>
      <c r="Q61" s="138"/>
      <c r="R61" s="138"/>
      <c r="V61" s="137"/>
      <c r="W61" s="139"/>
    </row>
    <row r="62" spans="3:23" x14ac:dyDescent="0.25">
      <c r="C62" s="188">
        <v>44286</v>
      </c>
      <c r="D62" s="134" t="s">
        <v>944</v>
      </c>
      <c r="E62" s="180">
        <v>379.88</v>
      </c>
      <c r="F62" s="179" t="s">
        <v>942</v>
      </c>
      <c r="G62" s="134">
        <f t="shared" ref="G62:G86" si="38">IF(C62="","",MONTH(C62))</f>
        <v>3</v>
      </c>
      <c r="H62" s="105" t="str">
        <f>IF($G62="","",VLOOKUP($G62,APR.FP!$AJ$8:$AL$19,2,FALSE))</f>
        <v>T1</v>
      </c>
      <c r="I62" s="144">
        <f>IF($G62="","",VLOOKUP($G62,APR.FP!$AJ$8:$AL$19,3,FALSE))</f>
        <v>44286</v>
      </c>
      <c r="J62" s="147">
        <f t="shared" ref="J62:J66" si="39">IF(C62="",0,DAYS360(C62,I62))</f>
        <v>0</v>
      </c>
      <c r="K62" s="138">
        <f t="shared" ref="K62:K66" si="40">+E62*J62</f>
        <v>0</v>
      </c>
      <c r="L62" s="187" t="str">
        <f t="shared" ref="L62:L66" si="41">IF(J62&lt;=30,"Dins Periode Legal","Fora Periode Legal")</f>
        <v>Dins Periode Legal</v>
      </c>
      <c r="M62" s="187" t="str">
        <f t="shared" ref="M62:M66" si="42">CONCATENATE($H62," - ",L62)</f>
        <v>T1 - Dins Periode Legal</v>
      </c>
      <c r="N62" s="187" t="str">
        <f t="shared" si="5"/>
        <v>T1 - Import Total</v>
      </c>
      <c r="O62" s="193">
        <f t="shared" ref="O62:O65" si="43">IF(H62="",0,E62/(VLOOKUP(N62,$T$10:$U$28,2,FALSE))*J62)</f>
        <v>0</v>
      </c>
      <c r="P62" s="192">
        <f t="shared" ref="P62:P65" si="44">IF(G62="",0,1)</f>
        <v>1</v>
      </c>
      <c r="Q62" s="138"/>
      <c r="R62" s="138"/>
      <c r="V62" s="137"/>
      <c r="W62" s="139"/>
    </row>
    <row r="63" spans="3:23" x14ac:dyDescent="0.25">
      <c r="C63" s="188">
        <v>44286</v>
      </c>
      <c r="D63" s="194" t="s">
        <v>944</v>
      </c>
      <c r="E63" s="180">
        <v>4053.32</v>
      </c>
      <c r="F63" s="179" t="s">
        <v>943</v>
      </c>
      <c r="G63" s="134">
        <f t="shared" si="38"/>
        <v>3</v>
      </c>
      <c r="H63" s="105" t="str">
        <f>IF($G63="","",VLOOKUP($G63,APR.FP!$AJ$8:$AL$19,2,FALSE))</f>
        <v>T1</v>
      </c>
      <c r="I63" s="144">
        <f>IF($G63="","",VLOOKUP($G63,APR.FP!$AJ$8:$AL$19,3,FALSE))</f>
        <v>44286</v>
      </c>
      <c r="J63" s="147">
        <f t="shared" si="39"/>
        <v>0</v>
      </c>
      <c r="K63" s="138">
        <f t="shared" si="40"/>
        <v>0</v>
      </c>
      <c r="L63" s="187" t="str">
        <f t="shared" si="41"/>
        <v>Dins Periode Legal</v>
      </c>
      <c r="M63" s="187" t="str">
        <f t="shared" si="42"/>
        <v>T1 - Dins Periode Legal</v>
      </c>
      <c r="N63" s="187" t="str">
        <f t="shared" si="5"/>
        <v>T1 - Import Total</v>
      </c>
      <c r="O63" s="193">
        <f t="shared" si="43"/>
        <v>0</v>
      </c>
      <c r="P63" s="192">
        <f t="shared" si="44"/>
        <v>1</v>
      </c>
    </row>
    <row r="64" spans="3:23" x14ac:dyDescent="0.25">
      <c r="C64" s="188">
        <v>44286</v>
      </c>
      <c r="D64" s="142" t="s">
        <v>946</v>
      </c>
      <c r="E64" s="180">
        <v>492.69</v>
      </c>
      <c r="F64" s="179" t="s">
        <v>945</v>
      </c>
      <c r="G64" s="134">
        <f t="shared" si="38"/>
        <v>3</v>
      </c>
      <c r="H64" s="105" t="str">
        <f>IF($G64="","",VLOOKUP($G64,APR.FP!$AJ$8:$AL$19,2,FALSE))</f>
        <v>T1</v>
      </c>
      <c r="I64" s="144">
        <f>IF($G64="","",VLOOKUP($G64,APR.FP!$AJ$8:$AL$19,3,FALSE))</f>
        <v>44286</v>
      </c>
      <c r="J64" s="147">
        <f t="shared" si="39"/>
        <v>0</v>
      </c>
      <c r="K64" s="138">
        <f t="shared" si="40"/>
        <v>0</v>
      </c>
      <c r="L64" s="187" t="str">
        <f t="shared" si="41"/>
        <v>Dins Periode Legal</v>
      </c>
      <c r="M64" s="187" t="str">
        <f t="shared" si="42"/>
        <v>T1 - Dins Periode Legal</v>
      </c>
      <c r="N64" s="187" t="str">
        <f t="shared" si="5"/>
        <v>T1 - Import Total</v>
      </c>
      <c r="O64" s="193">
        <f t="shared" si="43"/>
        <v>0</v>
      </c>
      <c r="P64" s="192">
        <f t="shared" si="44"/>
        <v>1</v>
      </c>
    </row>
    <row r="65" spans="3:16" x14ac:dyDescent="0.25">
      <c r="C65" s="188">
        <v>44283</v>
      </c>
      <c r="D65" s="194" t="s">
        <v>948</v>
      </c>
      <c r="E65" s="180">
        <v>1219</v>
      </c>
      <c r="F65" s="179" t="s">
        <v>947</v>
      </c>
      <c r="G65" s="134">
        <f t="shared" si="38"/>
        <v>3</v>
      </c>
      <c r="H65" s="105" t="str">
        <f>IF($G65="","",VLOOKUP($G65,APR.FP!$AJ$8:$AL$19,2,FALSE))</f>
        <v>T1</v>
      </c>
      <c r="I65" s="144">
        <f>IF($G65="","",VLOOKUP($G65,APR.FP!$AJ$8:$AL$19,3,FALSE))</f>
        <v>44286</v>
      </c>
      <c r="J65" s="147">
        <f t="shared" si="39"/>
        <v>3</v>
      </c>
      <c r="K65" s="138">
        <f t="shared" si="40"/>
        <v>3657</v>
      </c>
      <c r="L65" s="187" t="str">
        <f t="shared" si="41"/>
        <v>Dins Periode Legal</v>
      </c>
      <c r="M65" s="187" t="str">
        <f t="shared" si="42"/>
        <v>T1 - Dins Periode Legal</v>
      </c>
      <c r="N65" s="187" t="str">
        <f t="shared" si="5"/>
        <v>T1 - Import Total</v>
      </c>
      <c r="O65" s="193">
        <f t="shared" si="43"/>
        <v>6.9882791061729246E-2</v>
      </c>
      <c r="P65" s="192">
        <f t="shared" si="44"/>
        <v>1</v>
      </c>
    </row>
    <row r="66" spans="3:16" x14ac:dyDescent="0.25">
      <c r="C66" s="188">
        <v>44281</v>
      </c>
      <c r="D66" s="134" t="s">
        <v>949</v>
      </c>
      <c r="E66" s="180">
        <v>302.5</v>
      </c>
      <c r="F66" s="179" t="s">
        <v>950</v>
      </c>
      <c r="G66" s="134">
        <f t="shared" si="38"/>
        <v>3</v>
      </c>
      <c r="H66" s="105" t="str">
        <f>IF($G66="","",VLOOKUP($G66,APR.FP!$AJ$8:$AL$19,2,FALSE))</f>
        <v>T1</v>
      </c>
      <c r="I66" s="144">
        <f>IF($G66="","",VLOOKUP($G66,APR.FP!$AJ$8:$AL$19,3,FALSE))</f>
        <v>44286</v>
      </c>
      <c r="J66" s="147">
        <f t="shared" si="39"/>
        <v>5</v>
      </c>
      <c r="K66" s="138">
        <f t="shared" si="40"/>
        <v>1512.5</v>
      </c>
      <c r="L66" s="93" t="str">
        <f t="shared" si="41"/>
        <v>Dins Periode Legal</v>
      </c>
      <c r="M66" s="93" t="str">
        <f t="shared" si="42"/>
        <v>T1 - Dins Periode Legal</v>
      </c>
      <c r="N66" s="187" t="str">
        <f t="shared" si="5"/>
        <v>T1 - Import Total</v>
      </c>
      <c r="O66" s="193">
        <f t="shared" ref="O66" si="45">IF(H66="",0,E66/(VLOOKUP(N66,$T$10:$U$28,2,FALSE))*J66)</f>
        <v>2.8902849734991926E-2</v>
      </c>
      <c r="P66" s="192">
        <f t="shared" ref="P66" si="46">IF(G66="",0,1)</f>
        <v>1</v>
      </c>
    </row>
    <row r="67" spans="3:16" x14ac:dyDescent="0.25">
      <c r="C67" s="188"/>
      <c r="E67" s="180"/>
      <c r="G67" s="134" t="str">
        <f t="shared" si="38"/>
        <v/>
      </c>
      <c r="H67" s="105" t="str">
        <f>IF($G67="","",VLOOKUP($G67,APR.FP!$AJ$8:$AL$19,2,FALSE))</f>
        <v/>
      </c>
      <c r="I67" s="144" t="str">
        <f>IF($G67="","",VLOOKUP($G67,APR.FP!$AJ$8:$AL$19,3,FALSE))</f>
        <v/>
      </c>
      <c r="J67" s="147"/>
      <c r="K67" s="138"/>
      <c r="L67" s="93"/>
      <c r="M67" s="93"/>
      <c r="N67" s="93"/>
      <c r="O67" s="110"/>
      <c r="P67" s="107"/>
    </row>
    <row r="68" spans="3:16" x14ac:dyDescent="0.25">
      <c r="C68" s="188"/>
      <c r="E68" s="180"/>
      <c r="G68" s="134" t="str">
        <f t="shared" si="38"/>
        <v/>
      </c>
      <c r="H68" s="105" t="str">
        <f>IF($G68="","",VLOOKUP($G68,APR.FP!$AJ$8:$AL$19,2,FALSE))</f>
        <v/>
      </c>
      <c r="I68" s="144" t="str">
        <f>IF($G68="","",VLOOKUP($G68,APR.FP!$AJ$8:$AL$19,3,FALSE))</f>
        <v/>
      </c>
      <c r="J68" s="147"/>
      <c r="K68" s="138"/>
      <c r="L68" s="93"/>
      <c r="M68" s="93"/>
      <c r="N68" s="93"/>
      <c r="O68" s="110"/>
      <c r="P68" s="107"/>
    </row>
    <row r="69" spans="3:16" x14ac:dyDescent="0.25">
      <c r="C69" s="188"/>
      <c r="E69" s="180"/>
      <c r="G69" s="134" t="str">
        <f t="shared" si="38"/>
        <v/>
      </c>
      <c r="H69" s="105" t="str">
        <f>IF($G69="","",VLOOKUP($G69,APR.FP!$AJ$8:$AL$19,2,FALSE))</f>
        <v/>
      </c>
      <c r="I69" s="144" t="str">
        <f>IF($G69="","",VLOOKUP($G69,APR.FP!$AJ$8:$AL$19,3,FALSE))</f>
        <v/>
      </c>
      <c r="J69" s="147"/>
      <c r="K69" s="138"/>
      <c r="L69" s="93"/>
      <c r="M69" s="93"/>
      <c r="N69" s="93"/>
      <c r="O69" s="110"/>
      <c r="P69" s="107"/>
    </row>
    <row r="70" spans="3:16" x14ac:dyDescent="0.25">
      <c r="C70" s="188"/>
      <c r="D70" s="141"/>
      <c r="E70" s="180"/>
      <c r="G70" s="134" t="str">
        <f t="shared" si="38"/>
        <v/>
      </c>
      <c r="H70" s="105" t="str">
        <f>IF($G70="","",VLOOKUP($G70,APR.FP!$AJ$8:$AL$19,2,FALSE))</f>
        <v/>
      </c>
      <c r="I70" s="144" t="str">
        <f>IF($G70="","",VLOOKUP($G70,APR.FP!$AJ$8:$AL$19,3,FALSE))</f>
        <v/>
      </c>
      <c r="J70" s="147"/>
      <c r="K70" s="138"/>
      <c r="L70" s="93"/>
      <c r="M70" s="93"/>
      <c r="N70" s="93"/>
      <c r="O70" s="110"/>
      <c r="P70" s="107"/>
    </row>
    <row r="71" spans="3:16" x14ac:dyDescent="0.25">
      <c r="C71" s="188"/>
      <c r="E71" s="180"/>
      <c r="G71" s="134" t="str">
        <f t="shared" si="38"/>
        <v/>
      </c>
      <c r="H71" s="105" t="str">
        <f>IF($G71="","",VLOOKUP($G71,APR.FP!$AJ$8:$AL$19,2,FALSE))</f>
        <v/>
      </c>
      <c r="I71" s="144" t="str">
        <f>IF($G71="","",VLOOKUP($G71,APR.FP!$AJ$8:$AL$19,3,FALSE))</f>
        <v/>
      </c>
      <c r="J71" s="147"/>
      <c r="K71" s="138"/>
      <c r="L71" s="93"/>
      <c r="M71" s="93"/>
      <c r="N71" s="93"/>
      <c r="O71" s="110"/>
      <c r="P71" s="107"/>
    </row>
    <row r="72" spans="3:16" x14ac:dyDescent="0.25">
      <c r="D72" s="141"/>
      <c r="E72" s="180"/>
      <c r="G72" s="134" t="str">
        <f t="shared" si="38"/>
        <v/>
      </c>
      <c r="H72" s="105" t="str">
        <f>IF($G72="","",VLOOKUP($G72,APR.FP!$AJ$8:$AL$19,2,FALSE))</f>
        <v/>
      </c>
      <c r="I72" s="144" t="str">
        <f>IF($G72="","",VLOOKUP($G72,APR.FP!$AJ$8:$AL$19,3,FALSE))</f>
        <v/>
      </c>
      <c r="J72" s="147"/>
      <c r="K72" s="138"/>
      <c r="L72" s="93"/>
      <c r="M72" s="93"/>
      <c r="N72" s="93"/>
      <c r="O72" s="110"/>
      <c r="P72" s="107"/>
    </row>
    <row r="73" spans="3:16" x14ac:dyDescent="0.25">
      <c r="E73" s="180"/>
      <c r="G73" s="134" t="str">
        <f t="shared" si="38"/>
        <v/>
      </c>
      <c r="H73" s="105" t="str">
        <f>IF($G73="","",VLOOKUP($G73,APR.FP!$AJ$8:$AL$19,2,FALSE))</f>
        <v/>
      </c>
      <c r="I73" s="144" t="str">
        <f>IF($G73="","",VLOOKUP($G73,APR.FP!$AJ$8:$AL$19,3,FALSE))</f>
        <v/>
      </c>
      <c r="J73" s="147"/>
      <c r="K73" s="138"/>
      <c r="L73" s="93"/>
      <c r="M73" s="93"/>
      <c r="N73" s="93"/>
      <c r="O73" s="110"/>
      <c r="P73" s="107"/>
    </row>
    <row r="74" spans="3:16" x14ac:dyDescent="0.25">
      <c r="E74" s="180"/>
      <c r="G74" s="134" t="str">
        <f t="shared" si="38"/>
        <v/>
      </c>
      <c r="H74" s="105" t="str">
        <f>IF($G74="","",VLOOKUP($G74,APR.FP!$AJ$8:$AL$19,2,FALSE))</f>
        <v/>
      </c>
      <c r="I74" s="144" t="str">
        <f>IF($G74="","",VLOOKUP($G74,APR.FP!$AJ$8:$AL$19,3,FALSE))</f>
        <v/>
      </c>
      <c r="J74" s="147"/>
      <c r="K74" s="138"/>
      <c r="L74" s="93"/>
      <c r="M74" s="93"/>
      <c r="N74" s="93"/>
      <c r="O74" s="110"/>
      <c r="P74" s="107"/>
    </row>
    <row r="75" spans="3:16" x14ac:dyDescent="0.25">
      <c r="E75" s="180"/>
      <c r="G75" s="134" t="str">
        <f t="shared" si="38"/>
        <v/>
      </c>
      <c r="H75" s="105" t="str">
        <f>IF($G75="","",VLOOKUP($G75,APR.FP!$AJ$8:$AL$19,2,FALSE))</f>
        <v/>
      </c>
      <c r="I75" s="144" t="str">
        <f>IF($G75="","",VLOOKUP($G75,APR.FP!$AJ$8:$AL$19,3,FALSE))</f>
        <v/>
      </c>
      <c r="J75" s="147"/>
      <c r="K75" s="138"/>
      <c r="L75" s="93"/>
      <c r="M75" s="93"/>
      <c r="N75" s="93"/>
      <c r="O75" s="110"/>
      <c r="P75" s="107"/>
    </row>
    <row r="76" spans="3:16" x14ac:dyDescent="0.25">
      <c r="E76" s="180"/>
      <c r="G76" s="134" t="str">
        <f t="shared" si="38"/>
        <v/>
      </c>
      <c r="H76" s="105" t="str">
        <f>IF($G76="","",VLOOKUP($G76,APR.FP!$AJ$8:$AL$19,2,FALSE))</f>
        <v/>
      </c>
      <c r="I76" s="144" t="str">
        <f>IF($G76="","",VLOOKUP($G76,APR.FP!$AJ$8:$AL$19,3,FALSE))</f>
        <v/>
      </c>
      <c r="J76" s="147"/>
      <c r="K76" s="138"/>
      <c r="L76" s="93"/>
      <c r="M76" s="93"/>
      <c r="N76" s="93"/>
      <c r="O76" s="110"/>
      <c r="P76" s="107"/>
    </row>
    <row r="77" spans="3:16" x14ac:dyDescent="0.25">
      <c r="D77" s="141"/>
      <c r="E77" s="180"/>
      <c r="G77" s="134" t="str">
        <f t="shared" si="38"/>
        <v/>
      </c>
      <c r="H77" s="105" t="str">
        <f>IF($G77="","",VLOOKUP($G77,APR.FP!$AJ$8:$AL$19,2,FALSE))</f>
        <v/>
      </c>
      <c r="I77" s="144" t="str">
        <f>IF($G77="","",VLOOKUP($G77,APR.FP!$AJ$8:$AL$19,3,FALSE))</f>
        <v/>
      </c>
      <c r="J77" s="147"/>
      <c r="K77" s="138"/>
      <c r="L77" s="93"/>
      <c r="M77" s="93"/>
      <c r="N77" s="93"/>
      <c r="O77" s="110"/>
      <c r="P77" s="107"/>
    </row>
    <row r="78" spans="3:16" x14ac:dyDescent="0.25">
      <c r="E78" s="180"/>
      <c r="G78" s="134" t="str">
        <f t="shared" si="38"/>
        <v/>
      </c>
      <c r="H78" s="105" t="str">
        <f>IF($G78="","",VLOOKUP($G78,APR.FP!$AJ$8:$AL$19,2,FALSE))</f>
        <v/>
      </c>
      <c r="I78" s="144" t="str">
        <f>IF($G78="","",VLOOKUP($G78,APR.FP!$AJ$8:$AL$19,3,FALSE))</f>
        <v/>
      </c>
      <c r="J78" s="147"/>
      <c r="K78" s="138"/>
      <c r="L78" s="93"/>
      <c r="M78" s="93"/>
      <c r="N78" s="93"/>
      <c r="O78" s="110"/>
      <c r="P78" s="107"/>
    </row>
    <row r="79" spans="3:16" x14ac:dyDescent="0.25">
      <c r="E79" s="180"/>
      <c r="G79" s="134" t="str">
        <f t="shared" si="38"/>
        <v/>
      </c>
      <c r="H79" s="105" t="str">
        <f>IF($G79="","",VLOOKUP($G79,APR.FP!$AJ$8:$AL$19,2,FALSE))</f>
        <v/>
      </c>
      <c r="I79" s="144" t="str">
        <f>IF($G79="","",VLOOKUP($G79,APR.FP!$AJ$8:$AL$19,3,FALSE))</f>
        <v/>
      </c>
      <c r="J79" s="147"/>
      <c r="K79" s="138"/>
      <c r="L79" s="93"/>
      <c r="M79" s="93"/>
      <c r="N79" s="93"/>
      <c r="O79" s="110"/>
      <c r="P79" s="107"/>
    </row>
    <row r="80" spans="3:16" x14ac:dyDescent="0.25">
      <c r="E80" s="180"/>
      <c r="G80" s="134" t="str">
        <f t="shared" si="38"/>
        <v/>
      </c>
      <c r="H80" s="105" t="str">
        <f>IF($G80="","",VLOOKUP($G80,APR.FP!$AJ$8:$AL$19,2,FALSE))</f>
        <v/>
      </c>
      <c r="I80" s="144" t="str">
        <f>IF($G80="","",VLOOKUP($G80,APR.FP!$AJ$8:$AL$19,3,FALSE))</f>
        <v/>
      </c>
      <c r="J80" s="147"/>
      <c r="K80" s="138"/>
      <c r="L80" s="93"/>
      <c r="M80" s="93"/>
      <c r="N80" s="93"/>
      <c r="O80" s="110"/>
      <c r="P80" s="107"/>
    </row>
    <row r="81" spans="5:16" x14ac:dyDescent="0.25">
      <c r="E81" s="180"/>
      <c r="G81" s="134" t="str">
        <f t="shared" si="38"/>
        <v/>
      </c>
      <c r="H81" s="105" t="str">
        <f>IF($G81="","",VLOOKUP($G81,APR.FP!$AJ$8:$AL$19,2,FALSE))</f>
        <v/>
      </c>
      <c r="I81" s="144" t="str">
        <f>IF($G81="","",VLOOKUP($G81,APR.FP!$AJ$8:$AL$19,3,FALSE))</f>
        <v/>
      </c>
      <c r="J81" s="147"/>
      <c r="K81" s="138"/>
      <c r="L81" s="93"/>
      <c r="M81" s="93"/>
      <c r="N81" s="93"/>
      <c r="O81" s="110"/>
      <c r="P81" s="107"/>
    </row>
    <row r="82" spans="5:16" x14ac:dyDescent="0.25">
      <c r="E82" s="180"/>
      <c r="G82" s="134" t="str">
        <f t="shared" si="38"/>
        <v/>
      </c>
      <c r="H82" s="105" t="str">
        <f>IF($G82="","",VLOOKUP($G82,APR.FP!$AJ$8:$AL$19,2,FALSE))</f>
        <v/>
      </c>
      <c r="I82" s="144" t="str">
        <f>IF($G82="","",VLOOKUP($G82,APR.FP!$AJ$8:$AL$19,3,FALSE))</f>
        <v/>
      </c>
      <c r="J82" s="147"/>
      <c r="K82" s="138"/>
      <c r="L82" s="93"/>
      <c r="M82" s="93"/>
      <c r="N82" s="93"/>
      <c r="O82" s="110"/>
      <c r="P82" s="107"/>
    </row>
    <row r="83" spans="5:16" x14ac:dyDescent="0.25">
      <c r="E83" s="180"/>
      <c r="G83" s="134" t="str">
        <f t="shared" si="38"/>
        <v/>
      </c>
      <c r="H83" s="105" t="str">
        <f>IF($G83="","",VLOOKUP($G83,APR.FP!$AJ$8:$AL$19,2,FALSE))</f>
        <v/>
      </c>
      <c r="I83" s="144" t="str">
        <f>IF($G83="","",VLOOKUP($G83,APR.FP!$AJ$8:$AL$19,3,FALSE))</f>
        <v/>
      </c>
      <c r="J83" s="147"/>
      <c r="K83" s="138"/>
      <c r="L83" s="93"/>
      <c r="M83" s="93"/>
      <c r="N83" s="93"/>
      <c r="O83" s="110"/>
      <c r="P83" s="107"/>
    </row>
    <row r="84" spans="5:16" x14ac:dyDescent="0.25">
      <c r="E84" s="180"/>
      <c r="G84" s="134" t="str">
        <f t="shared" si="38"/>
        <v/>
      </c>
      <c r="H84" s="105" t="str">
        <f>IF($G84="","",VLOOKUP($G84,APR.FP!$AJ$8:$AL$19,2,FALSE))</f>
        <v/>
      </c>
      <c r="I84" s="144" t="str">
        <f>IF($G84="","",VLOOKUP($G84,APR.FP!$AJ$8:$AL$19,3,FALSE))</f>
        <v/>
      </c>
      <c r="J84" s="147"/>
      <c r="K84" s="138"/>
      <c r="L84" s="93"/>
      <c r="M84" s="93"/>
      <c r="N84" s="93"/>
      <c r="O84" s="110"/>
      <c r="P84" s="107"/>
    </row>
    <row r="85" spans="5:16" x14ac:dyDescent="0.25">
      <c r="E85" s="180"/>
      <c r="G85" s="134" t="str">
        <f t="shared" si="38"/>
        <v/>
      </c>
      <c r="H85" s="105" t="str">
        <f>IF($G85="","",VLOOKUP($G85,APR.FP!$AJ$8:$AL$19,2,FALSE))</f>
        <v/>
      </c>
      <c r="I85" s="144" t="str">
        <f>IF($G85="","",VLOOKUP($G85,APR.FP!$AJ$8:$AL$19,3,FALSE))</f>
        <v/>
      </c>
      <c r="J85" s="147"/>
      <c r="K85" s="138"/>
      <c r="L85" s="93"/>
      <c r="M85" s="93"/>
      <c r="N85" s="93"/>
      <c r="O85" s="110"/>
      <c r="P85" s="107"/>
    </row>
    <row r="86" spans="5:16" x14ac:dyDescent="0.25">
      <c r="E86" s="180"/>
      <c r="G86" s="134" t="str">
        <f t="shared" si="38"/>
        <v/>
      </c>
      <c r="H86" s="105" t="str">
        <f>IF($G86="","",VLOOKUP($G86,APR.FP!$AJ$8:$AL$19,2,FALSE))</f>
        <v/>
      </c>
      <c r="I86" s="144" t="str">
        <f>IF($G86="","",VLOOKUP($G86,APR.FP!$AJ$8:$AL$19,3,FALSE))</f>
        <v/>
      </c>
      <c r="J86" s="147"/>
      <c r="K86" s="138"/>
      <c r="L86" s="93"/>
      <c r="M86" s="93"/>
      <c r="N86" s="93"/>
      <c r="O86" s="110"/>
      <c r="P86" s="107"/>
    </row>
    <row r="87" spans="5:16" x14ac:dyDescent="0.25">
      <c r="E87" s="180"/>
      <c r="G87" s="134" t="str">
        <f t="shared" ref="G87:G150" si="47">IF(C87="","",MONTH(C87))</f>
        <v/>
      </c>
      <c r="H87" s="105" t="str">
        <f>IF($G87="","",VLOOKUP($G87,APR.FP!$AJ$8:$AL$19,2,FALSE))</f>
        <v/>
      </c>
      <c r="I87" s="144" t="str">
        <f>IF($G87="","",VLOOKUP($G87,APR.FP!$AJ$8:$AL$19,3,FALSE))</f>
        <v/>
      </c>
      <c r="J87" s="147"/>
      <c r="K87" s="138"/>
      <c r="L87" s="93"/>
      <c r="M87" s="93"/>
      <c r="N87" s="93"/>
      <c r="O87" s="110"/>
      <c r="P87" s="107"/>
    </row>
    <row r="88" spans="5:16" x14ac:dyDescent="0.25">
      <c r="E88" s="180"/>
      <c r="G88" s="134" t="str">
        <f t="shared" si="47"/>
        <v/>
      </c>
      <c r="H88" s="105" t="str">
        <f>IF($G88="","",VLOOKUP($G88,APR.FP!$AJ$8:$AL$19,2,FALSE))</f>
        <v/>
      </c>
      <c r="I88" s="144" t="str">
        <f>IF($G88="","",VLOOKUP($G88,APR.FP!$AJ$8:$AL$19,3,FALSE))</f>
        <v/>
      </c>
      <c r="J88" s="147"/>
      <c r="K88" s="138"/>
      <c r="L88" s="93"/>
      <c r="M88" s="93"/>
      <c r="N88" s="93"/>
      <c r="O88" s="110"/>
      <c r="P88" s="107"/>
    </row>
    <row r="89" spans="5:16" x14ac:dyDescent="0.25">
      <c r="E89" s="180"/>
      <c r="G89" s="134" t="str">
        <f t="shared" si="47"/>
        <v/>
      </c>
      <c r="H89" s="105" t="str">
        <f>IF($G89="","",VLOOKUP($G89,APR.FP!$AJ$8:$AL$19,2,FALSE))</f>
        <v/>
      </c>
      <c r="I89" s="144" t="str">
        <f>IF($G89="","",VLOOKUP($G89,APR.FP!$AJ$8:$AL$19,3,FALSE))</f>
        <v/>
      </c>
      <c r="J89" s="147"/>
      <c r="K89" s="138"/>
      <c r="L89" s="93"/>
      <c r="M89" s="93"/>
      <c r="N89" s="93"/>
      <c r="O89" s="110"/>
      <c r="P89" s="107"/>
    </row>
    <row r="90" spans="5:16" x14ac:dyDescent="0.25">
      <c r="E90" s="180"/>
      <c r="G90" s="134" t="str">
        <f t="shared" si="47"/>
        <v/>
      </c>
      <c r="H90" s="105" t="str">
        <f>IF($G90="","",VLOOKUP($G90,APR.FP!$AJ$8:$AL$19,2,FALSE))</f>
        <v/>
      </c>
      <c r="I90" s="144" t="str">
        <f>IF($G90="","",VLOOKUP($G90,APR.FP!$AJ$8:$AL$19,3,FALSE))</f>
        <v/>
      </c>
      <c r="J90" s="147"/>
      <c r="K90" s="138"/>
      <c r="L90" s="93"/>
      <c r="M90" s="93"/>
      <c r="N90" s="93"/>
      <c r="O90" s="110"/>
      <c r="P90" s="107"/>
    </row>
    <row r="91" spans="5:16" x14ac:dyDescent="0.25">
      <c r="E91" s="180"/>
      <c r="G91" s="134" t="str">
        <f t="shared" si="47"/>
        <v/>
      </c>
      <c r="H91" s="105" t="str">
        <f>IF($G91="","",VLOOKUP($G91,APR.FP!$AJ$8:$AL$19,2,FALSE))</f>
        <v/>
      </c>
      <c r="I91" s="144" t="str">
        <f>IF($G91="","",VLOOKUP($G91,APR.FP!$AJ$8:$AL$19,3,FALSE))</f>
        <v/>
      </c>
      <c r="J91" s="147"/>
      <c r="K91" s="138"/>
      <c r="L91" s="93"/>
      <c r="M91" s="93"/>
      <c r="N91" s="93"/>
      <c r="O91" s="110"/>
      <c r="P91" s="107"/>
    </row>
    <row r="92" spans="5:16" x14ac:dyDescent="0.25">
      <c r="E92" s="180"/>
      <c r="G92" s="134" t="str">
        <f t="shared" si="47"/>
        <v/>
      </c>
      <c r="H92" s="105" t="str">
        <f>IF($G92="","",VLOOKUP($G92,APR.FP!$AJ$8:$AL$19,2,FALSE))</f>
        <v/>
      </c>
      <c r="I92" s="144" t="str">
        <f>IF($G92="","",VLOOKUP($G92,APR.FP!$AJ$8:$AL$19,3,FALSE))</f>
        <v/>
      </c>
      <c r="J92" s="147"/>
      <c r="K92" s="138"/>
      <c r="L92" s="93"/>
      <c r="M92" s="93"/>
      <c r="N92" s="93"/>
      <c r="O92" s="110"/>
      <c r="P92" s="107"/>
    </row>
    <row r="93" spans="5:16" x14ac:dyDescent="0.25">
      <c r="E93" s="180"/>
      <c r="G93" s="134" t="str">
        <f t="shared" si="47"/>
        <v/>
      </c>
      <c r="H93" s="105" t="str">
        <f>IF($G93="","",VLOOKUP($G93,APR.FP!$AJ$8:$AL$19,2,FALSE))</f>
        <v/>
      </c>
      <c r="I93" s="144" t="str">
        <f>IF($G93="","",VLOOKUP($G93,APR.FP!$AJ$8:$AL$19,3,FALSE))</f>
        <v/>
      </c>
      <c r="J93" s="147"/>
      <c r="K93" s="138"/>
      <c r="L93" s="93"/>
      <c r="M93" s="93"/>
      <c r="N93" s="93"/>
      <c r="O93" s="110"/>
      <c r="P93" s="107"/>
    </row>
    <row r="94" spans="5:16" x14ac:dyDescent="0.25">
      <c r="E94" s="180"/>
      <c r="G94" s="134" t="str">
        <f t="shared" si="47"/>
        <v/>
      </c>
      <c r="H94" s="105" t="str">
        <f>IF($G94="","",VLOOKUP($G94,APR.FP!$AJ$8:$AL$19,2,FALSE))</f>
        <v/>
      </c>
      <c r="I94" s="144" t="str">
        <f>IF($G94="","",VLOOKUP($G94,APR.FP!$AJ$8:$AL$19,3,FALSE))</f>
        <v/>
      </c>
      <c r="J94" s="147"/>
      <c r="K94" s="138"/>
      <c r="L94" s="93"/>
      <c r="M94" s="93"/>
      <c r="N94" s="93"/>
      <c r="O94" s="110"/>
      <c r="P94" s="107"/>
    </row>
    <row r="95" spans="5:16" x14ac:dyDescent="0.25">
      <c r="E95" s="180"/>
      <c r="G95" s="134" t="str">
        <f t="shared" si="47"/>
        <v/>
      </c>
      <c r="H95" s="105" t="str">
        <f>IF($G95="","",VLOOKUP($G95,APR.FP!$AJ$8:$AL$19,2,FALSE))</f>
        <v/>
      </c>
      <c r="I95" s="144" t="str">
        <f>IF($G95="","",VLOOKUP($G95,APR.FP!$AJ$8:$AL$19,3,FALSE))</f>
        <v/>
      </c>
      <c r="J95" s="147"/>
      <c r="K95" s="138"/>
      <c r="L95" s="93"/>
      <c r="M95" s="93"/>
      <c r="N95" s="93"/>
      <c r="O95" s="110"/>
      <c r="P95" s="107"/>
    </row>
    <row r="96" spans="5:16" x14ac:dyDescent="0.25">
      <c r="E96" s="180"/>
      <c r="G96" s="134" t="str">
        <f t="shared" si="47"/>
        <v/>
      </c>
      <c r="H96" s="105" t="str">
        <f>IF($G96="","",VLOOKUP($G96,APR.FP!$AJ$8:$AL$19,2,FALSE))</f>
        <v/>
      </c>
      <c r="I96" s="144" t="str">
        <f>IF($G96="","",VLOOKUP($G96,APR.FP!$AJ$8:$AL$19,3,FALSE))</f>
        <v/>
      </c>
      <c r="J96" s="147"/>
      <c r="K96" s="138"/>
      <c r="L96" s="93"/>
      <c r="M96" s="93"/>
      <c r="N96" s="93"/>
      <c r="O96" s="110"/>
      <c r="P96" s="107"/>
    </row>
    <row r="97" spans="5:16" x14ac:dyDescent="0.25">
      <c r="E97" s="180"/>
      <c r="G97" s="134" t="str">
        <f t="shared" si="47"/>
        <v/>
      </c>
      <c r="H97" s="105" t="str">
        <f>IF($G97="","",VLOOKUP($G97,APR.FP!$AJ$8:$AL$19,2,FALSE))</f>
        <v/>
      </c>
      <c r="I97" s="144" t="str">
        <f>IF($G97="","",VLOOKUP($G97,APR.FP!$AJ$8:$AL$19,3,FALSE))</f>
        <v/>
      </c>
      <c r="J97" s="147"/>
      <c r="K97" s="138"/>
      <c r="L97" s="93"/>
      <c r="M97" s="93"/>
      <c r="N97" s="93"/>
      <c r="O97" s="110"/>
      <c r="P97" s="107"/>
    </row>
    <row r="98" spans="5:16" x14ac:dyDescent="0.25">
      <c r="E98" s="180"/>
      <c r="G98" s="134" t="str">
        <f t="shared" si="47"/>
        <v/>
      </c>
      <c r="H98" s="105" t="str">
        <f>IF($G98="","",VLOOKUP($G98,APR.FP!$AJ$8:$AL$19,2,FALSE))</f>
        <v/>
      </c>
      <c r="I98" s="144" t="str">
        <f>IF($G98="","",VLOOKUP($G98,APR.FP!$AJ$8:$AL$19,3,FALSE))</f>
        <v/>
      </c>
      <c r="J98" s="147"/>
      <c r="K98" s="138"/>
      <c r="L98" s="93"/>
      <c r="M98" s="93"/>
      <c r="N98" s="93"/>
      <c r="O98" s="110"/>
      <c r="P98" s="107"/>
    </row>
    <row r="99" spans="5:16" x14ac:dyDescent="0.25">
      <c r="E99" s="180"/>
      <c r="G99" s="134" t="str">
        <f t="shared" si="47"/>
        <v/>
      </c>
      <c r="H99" s="105" t="str">
        <f>IF($G99="","",VLOOKUP($G99,APR.FP!$AJ$8:$AL$19,2,FALSE))</f>
        <v/>
      </c>
      <c r="I99" s="144" t="str">
        <f>IF($G99="","",VLOOKUP($G99,APR.FP!$AJ$8:$AL$19,3,FALSE))</f>
        <v/>
      </c>
      <c r="J99" s="147"/>
      <c r="K99" s="138"/>
      <c r="L99" s="93"/>
      <c r="M99" s="93"/>
      <c r="N99" s="93"/>
      <c r="O99" s="110"/>
      <c r="P99" s="107"/>
    </row>
    <row r="100" spans="5:16" x14ac:dyDescent="0.25">
      <c r="E100" s="180"/>
      <c r="G100" s="134" t="str">
        <f t="shared" si="47"/>
        <v/>
      </c>
      <c r="H100" s="105" t="str">
        <f>IF($G100="","",VLOOKUP($G100,APR.FP!$AJ$8:$AL$19,2,FALSE))</f>
        <v/>
      </c>
      <c r="I100" s="144" t="str">
        <f>IF($G100="","",VLOOKUP($G100,APR.FP!$AJ$8:$AL$19,3,FALSE))</f>
        <v/>
      </c>
      <c r="J100" s="147"/>
      <c r="K100" s="138"/>
      <c r="L100" s="93"/>
      <c r="M100" s="93"/>
      <c r="N100" s="93"/>
      <c r="O100" s="110"/>
      <c r="P100" s="107"/>
    </row>
    <row r="101" spans="5:16" x14ac:dyDescent="0.25">
      <c r="E101" s="180"/>
      <c r="G101" s="134" t="str">
        <f t="shared" si="47"/>
        <v/>
      </c>
      <c r="H101" s="105" t="str">
        <f>IF($G101="","",VLOOKUP($G101,APR.FP!$AJ$8:$AL$19,2,FALSE))</f>
        <v/>
      </c>
      <c r="I101" s="144" t="str">
        <f>IF($G101="","",VLOOKUP($G101,APR.FP!$AJ$8:$AL$19,3,FALSE))</f>
        <v/>
      </c>
      <c r="J101" s="147"/>
      <c r="K101" s="138"/>
      <c r="L101" s="93"/>
      <c r="M101" s="93"/>
      <c r="N101" s="93"/>
      <c r="O101" s="110"/>
      <c r="P101" s="107"/>
    </row>
    <row r="102" spans="5:16" x14ac:dyDescent="0.25">
      <c r="E102" s="180"/>
      <c r="G102" s="134" t="str">
        <f t="shared" si="47"/>
        <v/>
      </c>
      <c r="H102" s="105" t="str">
        <f>IF($G102="","",VLOOKUP($G102,APR.FP!$AJ$8:$AL$19,2,FALSE))</f>
        <v/>
      </c>
      <c r="I102" s="144" t="str">
        <f>IF($G102="","",VLOOKUP($G102,APR.FP!$AJ$8:$AL$19,3,FALSE))</f>
        <v/>
      </c>
      <c r="J102" s="147"/>
      <c r="K102" s="138"/>
      <c r="L102" s="93"/>
      <c r="M102" s="93"/>
      <c r="N102" s="93"/>
      <c r="O102" s="110"/>
      <c r="P102" s="107"/>
    </row>
    <row r="103" spans="5:16" x14ac:dyDescent="0.25">
      <c r="E103" s="180"/>
      <c r="G103" s="134" t="str">
        <f t="shared" si="47"/>
        <v/>
      </c>
      <c r="H103" s="105" t="str">
        <f>IF($G103="","",VLOOKUP($G103,APR.FP!$AJ$8:$AL$19,2,FALSE))</f>
        <v/>
      </c>
      <c r="I103" s="144" t="str">
        <f>IF($G103="","",VLOOKUP($G103,APR.FP!$AJ$8:$AL$19,3,FALSE))</f>
        <v/>
      </c>
      <c r="J103" s="147"/>
      <c r="K103" s="138"/>
      <c r="L103" s="93"/>
      <c r="M103" s="93"/>
      <c r="N103" s="93"/>
      <c r="O103" s="110"/>
      <c r="P103" s="107"/>
    </row>
    <row r="104" spans="5:16" x14ac:dyDescent="0.25">
      <c r="E104" s="180"/>
      <c r="G104" s="134" t="str">
        <f t="shared" si="47"/>
        <v/>
      </c>
      <c r="H104" s="105" t="str">
        <f>IF($G104="","",VLOOKUP($G104,APR.FP!$AJ$8:$AL$19,2,FALSE))</f>
        <v/>
      </c>
      <c r="I104" s="144" t="str">
        <f>IF($G104="","",VLOOKUP($G104,APR.FP!$AJ$8:$AL$19,3,FALSE))</f>
        <v/>
      </c>
      <c r="J104" s="147"/>
      <c r="K104" s="138"/>
      <c r="L104" s="93"/>
      <c r="M104" s="93"/>
      <c r="N104" s="93"/>
      <c r="O104" s="110"/>
      <c r="P104" s="107"/>
    </row>
    <row r="105" spans="5:16" x14ac:dyDescent="0.25">
      <c r="E105" s="180"/>
      <c r="G105" s="134" t="str">
        <f t="shared" si="47"/>
        <v/>
      </c>
      <c r="H105" s="105" t="str">
        <f>IF($G105="","",VLOOKUP($G105,APR.FP!$AJ$8:$AL$19,2,FALSE))</f>
        <v/>
      </c>
      <c r="I105" s="144" t="str">
        <f>IF($G105="","",VLOOKUP($G105,APR.FP!$AJ$8:$AL$19,3,FALSE))</f>
        <v/>
      </c>
      <c r="J105" s="147"/>
      <c r="K105" s="138"/>
      <c r="L105" s="93"/>
      <c r="M105" s="93"/>
      <c r="N105" s="93"/>
      <c r="O105" s="110"/>
      <c r="P105" s="107"/>
    </row>
    <row r="106" spans="5:16" x14ac:dyDescent="0.25">
      <c r="E106" s="180"/>
      <c r="G106" s="134" t="str">
        <f t="shared" si="47"/>
        <v/>
      </c>
      <c r="H106" s="105" t="str">
        <f>IF($G106="","",VLOOKUP($G106,APR.FP!$AJ$8:$AL$19,2,FALSE))</f>
        <v/>
      </c>
      <c r="I106" s="144" t="str">
        <f>IF($G106="","",VLOOKUP($G106,APR.FP!$AJ$8:$AL$19,3,FALSE))</f>
        <v/>
      </c>
      <c r="J106" s="147"/>
      <c r="K106" s="138"/>
      <c r="L106" s="93"/>
      <c r="M106" s="93"/>
      <c r="N106" s="93"/>
      <c r="O106" s="110"/>
      <c r="P106" s="107"/>
    </row>
    <row r="107" spans="5:16" x14ac:dyDescent="0.25">
      <c r="E107" s="180"/>
      <c r="G107" s="134" t="str">
        <f t="shared" si="47"/>
        <v/>
      </c>
      <c r="H107" s="105" t="str">
        <f>IF($G107="","",VLOOKUP($G107,APR.FP!$AJ$8:$AL$19,2,FALSE))</f>
        <v/>
      </c>
      <c r="I107" s="144" t="str">
        <f>IF($G107="","",VLOOKUP($G107,APR.FP!$AJ$8:$AL$19,3,FALSE))</f>
        <v/>
      </c>
      <c r="J107" s="147"/>
      <c r="K107" s="138"/>
      <c r="L107" s="93"/>
      <c r="M107" s="93"/>
      <c r="N107" s="93"/>
      <c r="O107" s="110"/>
      <c r="P107" s="107"/>
    </row>
    <row r="108" spans="5:16" x14ac:dyDescent="0.25">
      <c r="E108" s="180"/>
      <c r="G108" s="134" t="str">
        <f t="shared" si="47"/>
        <v/>
      </c>
      <c r="H108" s="105" t="str">
        <f>IF($G108="","",VLOOKUP($G108,APR.FP!$AJ$8:$AL$19,2,FALSE))</f>
        <v/>
      </c>
      <c r="I108" s="144" t="str">
        <f>IF($G108="","",VLOOKUP($G108,APR.FP!$AJ$8:$AL$19,3,FALSE))</f>
        <v/>
      </c>
      <c r="J108" s="147"/>
      <c r="K108" s="138"/>
      <c r="L108" s="93"/>
      <c r="M108" s="93"/>
      <c r="N108" s="93"/>
      <c r="O108" s="110"/>
      <c r="P108" s="107"/>
    </row>
    <row r="109" spans="5:16" x14ac:dyDescent="0.25">
      <c r="E109" s="180"/>
      <c r="G109" s="134" t="str">
        <f t="shared" si="47"/>
        <v/>
      </c>
      <c r="H109" s="105" t="str">
        <f>IF($G109="","",VLOOKUP($G109,APR.FP!$AJ$8:$AL$19,2,FALSE))</f>
        <v/>
      </c>
      <c r="I109" s="144" t="str">
        <f>IF($G109="","",VLOOKUP($G109,APR.FP!$AJ$8:$AL$19,3,FALSE))</f>
        <v/>
      </c>
      <c r="J109" s="147"/>
      <c r="K109" s="138"/>
      <c r="L109" s="93"/>
      <c r="M109" s="93"/>
      <c r="N109" s="93"/>
      <c r="O109" s="110"/>
      <c r="P109" s="107"/>
    </row>
    <row r="110" spans="5:16" x14ac:dyDescent="0.25">
      <c r="E110" s="180"/>
      <c r="G110" s="134" t="str">
        <f t="shared" si="47"/>
        <v/>
      </c>
      <c r="H110" s="105" t="str">
        <f>IF($G110="","",VLOOKUP($G110,APR.FP!$AJ$8:$AL$19,2,FALSE))</f>
        <v/>
      </c>
      <c r="I110" s="144" t="str">
        <f>IF($G110="","",VLOOKUP($G110,APR.FP!$AJ$8:$AL$19,3,FALSE))</f>
        <v/>
      </c>
      <c r="J110" s="147"/>
      <c r="K110" s="138"/>
      <c r="L110" s="93"/>
      <c r="M110" s="93"/>
      <c r="N110" s="93"/>
      <c r="O110" s="110"/>
      <c r="P110" s="107"/>
    </row>
    <row r="111" spans="5:16" x14ac:dyDescent="0.25">
      <c r="E111" s="180"/>
      <c r="G111" s="134" t="str">
        <f t="shared" si="47"/>
        <v/>
      </c>
      <c r="H111" s="105" t="str">
        <f>IF($G111="","",VLOOKUP($G111,APR.FP!$AJ$8:$AL$19,2,FALSE))</f>
        <v/>
      </c>
      <c r="I111" s="144" t="str">
        <f>IF($G111="","",VLOOKUP($G111,APR.FP!$AJ$8:$AL$19,3,FALSE))</f>
        <v/>
      </c>
      <c r="J111" s="147"/>
      <c r="K111" s="138"/>
      <c r="L111" s="93"/>
      <c r="M111" s="93"/>
      <c r="N111" s="93"/>
      <c r="O111" s="110"/>
      <c r="P111" s="107"/>
    </row>
    <row r="112" spans="5:16" x14ac:dyDescent="0.25">
      <c r="E112" s="180"/>
      <c r="G112" s="134" t="str">
        <f t="shared" si="47"/>
        <v/>
      </c>
      <c r="H112" s="105" t="str">
        <f>IF($G112="","",VLOOKUP($G112,APR.FP!$AJ$8:$AL$19,2,FALSE))</f>
        <v/>
      </c>
      <c r="I112" s="144" t="str">
        <f>IF($G112="","",VLOOKUP($G112,APR.FP!$AJ$8:$AL$19,3,FALSE))</f>
        <v/>
      </c>
      <c r="J112" s="147"/>
      <c r="K112" s="138"/>
      <c r="L112" s="93"/>
      <c r="M112" s="93"/>
      <c r="N112" s="93"/>
      <c r="O112" s="110"/>
      <c r="P112" s="107"/>
    </row>
    <row r="113" spans="5:16" x14ac:dyDescent="0.25">
      <c r="E113" s="180"/>
      <c r="G113" s="134" t="str">
        <f t="shared" si="47"/>
        <v/>
      </c>
      <c r="H113" s="105" t="str">
        <f>IF($G113="","",VLOOKUP($G113,APR.FP!$AJ$8:$AL$19,2,FALSE))</f>
        <v/>
      </c>
      <c r="I113" s="144" t="str">
        <f>IF($G113="","",VLOOKUP($G113,APR.FP!$AJ$8:$AL$19,3,FALSE))</f>
        <v/>
      </c>
      <c r="J113" s="147"/>
      <c r="K113" s="138"/>
      <c r="L113" s="93"/>
      <c r="M113" s="93"/>
      <c r="N113" s="93"/>
      <c r="O113" s="110"/>
      <c r="P113" s="107"/>
    </row>
    <row r="114" spans="5:16" x14ac:dyDescent="0.25">
      <c r="E114" s="180"/>
      <c r="G114" s="134" t="str">
        <f t="shared" si="47"/>
        <v/>
      </c>
      <c r="H114" s="105" t="str">
        <f>IF($G114="","",VLOOKUP($G114,APR.FP!$AJ$8:$AL$19,2,FALSE))</f>
        <v/>
      </c>
      <c r="I114" s="144" t="str">
        <f>IF($G114="","",VLOOKUP($G114,APR.FP!$AJ$8:$AL$19,3,FALSE))</f>
        <v/>
      </c>
      <c r="J114" s="147"/>
      <c r="K114" s="138"/>
      <c r="L114" s="93"/>
      <c r="M114" s="93"/>
      <c r="N114" s="93"/>
      <c r="O114" s="110"/>
      <c r="P114" s="107"/>
    </row>
    <row r="115" spans="5:16" x14ac:dyDescent="0.25">
      <c r="E115" s="180"/>
      <c r="G115" s="134" t="str">
        <f t="shared" si="47"/>
        <v/>
      </c>
      <c r="H115" s="105" t="str">
        <f>IF($G115="","",VLOOKUP($G115,APR.FP!$AJ$8:$AL$19,2,FALSE))</f>
        <v/>
      </c>
      <c r="I115" s="144" t="str">
        <f>IF($G115="","",VLOOKUP($G115,APR.FP!$AJ$8:$AL$19,3,FALSE))</f>
        <v/>
      </c>
      <c r="J115" s="147"/>
      <c r="K115" s="138"/>
      <c r="L115" s="93"/>
      <c r="M115" s="93"/>
      <c r="N115" s="93"/>
      <c r="O115" s="110"/>
      <c r="P115" s="107"/>
    </row>
    <row r="116" spans="5:16" x14ac:dyDescent="0.25">
      <c r="E116" s="180"/>
      <c r="G116" s="134" t="str">
        <f t="shared" si="47"/>
        <v/>
      </c>
      <c r="H116" s="105" t="str">
        <f>IF($G116="","",VLOOKUP($G116,APR.FP!$AJ$8:$AL$19,2,FALSE))</f>
        <v/>
      </c>
      <c r="I116" s="144" t="str">
        <f>IF($G116="","",VLOOKUP($G116,APR.FP!$AJ$8:$AL$19,3,FALSE))</f>
        <v/>
      </c>
      <c r="J116" s="147"/>
      <c r="K116" s="138"/>
      <c r="L116" s="93"/>
      <c r="M116" s="93"/>
      <c r="N116" s="93"/>
      <c r="O116" s="110"/>
      <c r="P116" s="107"/>
    </row>
    <row r="117" spans="5:16" x14ac:dyDescent="0.25">
      <c r="E117" s="180"/>
      <c r="G117" s="134" t="str">
        <f t="shared" si="47"/>
        <v/>
      </c>
      <c r="H117" s="105" t="str">
        <f>IF($G117="","",VLOOKUP($G117,APR.FP!$AJ$8:$AL$19,2,FALSE))</f>
        <v/>
      </c>
      <c r="I117" s="144" t="str">
        <f>IF($G117="","",VLOOKUP($G117,APR.FP!$AJ$8:$AL$19,3,FALSE))</f>
        <v/>
      </c>
      <c r="J117" s="147"/>
      <c r="K117" s="138"/>
      <c r="L117" s="93"/>
      <c r="M117" s="93"/>
      <c r="N117" s="93"/>
      <c r="O117" s="110"/>
      <c r="P117" s="107"/>
    </row>
    <row r="118" spans="5:16" x14ac:dyDescent="0.25">
      <c r="E118" s="180"/>
      <c r="G118" s="134" t="str">
        <f t="shared" si="47"/>
        <v/>
      </c>
      <c r="H118" s="105" t="str">
        <f>IF($G118="","",VLOOKUP($G118,APR.FP!$AJ$8:$AL$19,2,FALSE))</f>
        <v/>
      </c>
      <c r="I118" s="144" t="str">
        <f>IF($G118="","",VLOOKUP($G118,APR.FP!$AJ$8:$AL$19,3,FALSE))</f>
        <v/>
      </c>
      <c r="J118" s="147"/>
      <c r="K118" s="138"/>
      <c r="L118" s="93"/>
      <c r="M118" s="93"/>
      <c r="N118" s="93"/>
      <c r="O118" s="110"/>
      <c r="P118" s="107"/>
    </row>
    <row r="119" spans="5:16" x14ac:dyDescent="0.25">
      <c r="E119" s="180"/>
      <c r="G119" s="134" t="str">
        <f t="shared" si="47"/>
        <v/>
      </c>
      <c r="H119" s="105" t="str">
        <f>IF($G119="","",VLOOKUP($G119,APR.FP!$AJ$8:$AL$19,2,FALSE))</f>
        <v/>
      </c>
      <c r="I119" s="144" t="str">
        <f>IF($G119="","",VLOOKUP($G119,APR.FP!$AJ$8:$AL$19,3,FALSE))</f>
        <v/>
      </c>
      <c r="J119" s="147"/>
      <c r="K119" s="138"/>
      <c r="L119" s="93"/>
      <c r="M119" s="93"/>
      <c r="N119" s="93"/>
      <c r="O119" s="110"/>
      <c r="P119" s="107"/>
    </row>
    <row r="120" spans="5:16" x14ac:dyDescent="0.25">
      <c r="E120" s="180"/>
      <c r="G120" s="134" t="str">
        <f t="shared" si="47"/>
        <v/>
      </c>
      <c r="H120" s="105" t="str">
        <f>IF($G120="","",VLOOKUP($G120,APR.FP!$AJ$8:$AL$19,2,FALSE))</f>
        <v/>
      </c>
      <c r="I120" s="144" t="str">
        <f>IF($G120="","",VLOOKUP($G120,APR.FP!$AJ$8:$AL$19,3,FALSE))</f>
        <v/>
      </c>
      <c r="J120" s="147"/>
      <c r="K120" s="138"/>
      <c r="L120" s="93"/>
      <c r="M120" s="93"/>
      <c r="N120" s="93"/>
      <c r="O120" s="110"/>
      <c r="P120" s="107"/>
    </row>
    <row r="121" spans="5:16" x14ac:dyDescent="0.25">
      <c r="G121" s="134" t="str">
        <f t="shared" si="47"/>
        <v/>
      </c>
      <c r="H121" s="105" t="str">
        <f>IF($G121="","",VLOOKUP($G121,APR.FP!$AJ$8:$AL$19,2,FALSE))</f>
        <v/>
      </c>
      <c r="I121" s="144" t="str">
        <f>IF($G121="","",VLOOKUP($G121,APR.FP!$AJ$8:$AL$19,3,FALSE))</f>
        <v/>
      </c>
      <c r="J121" s="147"/>
      <c r="K121" s="138"/>
      <c r="L121" s="93"/>
      <c r="M121" s="93"/>
      <c r="N121" s="93"/>
      <c r="O121" s="110"/>
      <c r="P121" s="107"/>
    </row>
    <row r="122" spans="5:16" x14ac:dyDescent="0.25">
      <c r="G122" s="134" t="str">
        <f t="shared" si="47"/>
        <v/>
      </c>
      <c r="H122" s="105" t="str">
        <f>IF($G122="","",VLOOKUP($G122,APR.FP!$AJ$8:$AL$19,2,FALSE))</f>
        <v/>
      </c>
      <c r="I122" s="144" t="str">
        <f>IF($G122="","",VLOOKUP($G122,APR.FP!$AJ$8:$AL$19,3,FALSE))</f>
        <v/>
      </c>
      <c r="J122" s="147"/>
      <c r="K122" s="138"/>
      <c r="L122" s="93"/>
      <c r="M122" s="93"/>
      <c r="N122" s="93"/>
      <c r="O122" s="110"/>
      <c r="P122" s="107"/>
    </row>
    <row r="123" spans="5:16" x14ac:dyDescent="0.25">
      <c r="G123" s="134" t="str">
        <f t="shared" si="47"/>
        <v/>
      </c>
      <c r="H123" s="105" t="str">
        <f>IF($G123="","",VLOOKUP($G123,APR.FP!$AJ$8:$AL$19,2,FALSE))</f>
        <v/>
      </c>
      <c r="I123" s="144" t="str">
        <f>IF($G123="","",VLOOKUP($G123,APR.FP!$AJ$8:$AL$19,3,FALSE))</f>
        <v/>
      </c>
      <c r="J123" s="147"/>
      <c r="K123" s="138"/>
      <c r="L123" s="93"/>
      <c r="M123" s="93"/>
      <c r="N123" s="93"/>
      <c r="O123" s="110"/>
      <c r="P123" s="107"/>
    </row>
    <row r="124" spans="5:16" x14ac:dyDescent="0.25">
      <c r="G124" s="134" t="str">
        <f t="shared" si="47"/>
        <v/>
      </c>
      <c r="H124" s="105" t="str">
        <f>IF($G124="","",VLOOKUP($G124,APR.FP!$AJ$8:$AL$19,2,FALSE))</f>
        <v/>
      </c>
      <c r="I124" s="144" t="str">
        <f>IF($G124="","",VLOOKUP($G124,APR.FP!$AJ$8:$AL$19,3,FALSE))</f>
        <v/>
      </c>
      <c r="J124" s="147"/>
      <c r="K124" s="138"/>
      <c r="L124" s="93"/>
      <c r="M124" s="93"/>
      <c r="N124" s="93"/>
      <c r="O124" s="110"/>
      <c r="P124" s="107"/>
    </row>
    <row r="125" spans="5:16" x14ac:dyDescent="0.25">
      <c r="G125" s="134" t="str">
        <f t="shared" si="47"/>
        <v/>
      </c>
      <c r="H125" s="105" t="str">
        <f>IF($G125="","",VLOOKUP($G125,APR.FP!$AJ$8:$AL$19,2,FALSE))</f>
        <v/>
      </c>
      <c r="I125" s="144" t="str">
        <f>IF($G125="","",VLOOKUP($G125,APR.FP!$AJ$8:$AL$19,3,FALSE))</f>
        <v/>
      </c>
      <c r="J125" s="147"/>
      <c r="K125" s="138"/>
      <c r="L125" s="93"/>
      <c r="M125" s="93"/>
      <c r="N125" s="93"/>
      <c r="O125" s="110"/>
      <c r="P125" s="107"/>
    </row>
    <row r="126" spans="5:16" x14ac:dyDescent="0.25">
      <c r="G126" s="134" t="str">
        <f t="shared" si="47"/>
        <v/>
      </c>
      <c r="H126" s="105" t="str">
        <f>IF($G126="","",VLOOKUP($G126,APR.FP!$AJ$8:$AL$19,2,FALSE))</f>
        <v/>
      </c>
      <c r="I126" s="144" t="str">
        <f>IF($G126="","",VLOOKUP($G126,APR.FP!$AJ$8:$AL$19,3,FALSE))</f>
        <v/>
      </c>
      <c r="J126" s="147"/>
      <c r="K126" s="138"/>
      <c r="L126" s="93"/>
      <c r="M126" s="93"/>
      <c r="N126" s="93"/>
      <c r="O126" s="110"/>
      <c r="P126" s="107"/>
    </row>
    <row r="127" spans="5:16" x14ac:dyDescent="0.25">
      <c r="G127" s="134" t="str">
        <f t="shared" si="47"/>
        <v/>
      </c>
      <c r="H127" s="105" t="str">
        <f>IF($G127="","",VLOOKUP($G127,APR.FP!$AJ$8:$AL$19,2,FALSE))</f>
        <v/>
      </c>
      <c r="I127" s="144" t="str">
        <f>IF($G127="","",VLOOKUP($G127,APR.FP!$AJ$8:$AL$19,3,FALSE))</f>
        <v/>
      </c>
      <c r="J127" s="147"/>
      <c r="K127" s="138"/>
      <c r="L127" s="93"/>
      <c r="M127" s="93"/>
      <c r="N127" s="93"/>
      <c r="O127" s="110"/>
      <c r="P127" s="107"/>
    </row>
    <row r="128" spans="5:16" x14ac:dyDescent="0.25">
      <c r="G128" s="134" t="str">
        <f t="shared" si="47"/>
        <v/>
      </c>
      <c r="H128" s="105" t="str">
        <f>IF($G128="","",VLOOKUP($G128,APR.FP!$AJ$8:$AL$19,2,FALSE))</f>
        <v/>
      </c>
      <c r="I128" s="144" t="str">
        <f>IF($G128="","",VLOOKUP($G128,APR.FP!$AJ$8:$AL$19,3,FALSE))</f>
        <v/>
      </c>
      <c r="J128" s="147"/>
      <c r="K128" s="138"/>
      <c r="L128" s="93"/>
      <c r="M128" s="93"/>
      <c r="N128" s="93"/>
      <c r="O128" s="110"/>
      <c r="P128" s="107"/>
    </row>
    <row r="129" spans="3:16" x14ac:dyDescent="0.25">
      <c r="G129" s="134" t="str">
        <f t="shared" si="47"/>
        <v/>
      </c>
      <c r="H129" s="105" t="str">
        <f>IF($G129="","",VLOOKUP($G129,APR.FP!$AJ$8:$AL$19,2,FALSE))</f>
        <v/>
      </c>
      <c r="I129" s="144" t="str">
        <f>IF($G129="","",VLOOKUP($G129,APR.FP!$AJ$8:$AL$19,3,FALSE))</f>
        <v/>
      </c>
      <c r="J129" s="147"/>
      <c r="K129" s="138"/>
      <c r="L129" s="93"/>
      <c r="M129" s="93"/>
      <c r="N129" s="93"/>
      <c r="O129" s="110"/>
      <c r="P129" s="107"/>
    </row>
    <row r="130" spans="3:16" x14ac:dyDescent="0.25">
      <c r="G130" s="134" t="str">
        <f t="shared" si="47"/>
        <v/>
      </c>
      <c r="H130" s="105" t="str">
        <f>IF($G130="","",VLOOKUP($G130,APR.FP!$AJ$8:$AL$19,2,FALSE))</f>
        <v/>
      </c>
      <c r="I130" s="144" t="str">
        <f>IF($G130="","",VLOOKUP($G130,APR.FP!$AJ$8:$AL$19,3,FALSE))</f>
        <v/>
      </c>
      <c r="J130" s="147"/>
      <c r="K130" s="138"/>
      <c r="L130" s="93"/>
      <c r="M130" s="93"/>
      <c r="N130" s="93"/>
      <c r="O130" s="110"/>
      <c r="P130" s="107"/>
    </row>
    <row r="131" spans="3:16" x14ac:dyDescent="0.25">
      <c r="G131" s="134" t="str">
        <f t="shared" si="47"/>
        <v/>
      </c>
      <c r="H131" s="105" t="str">
        <f>IF($G131="","",VLOOKUP($G131,APR.FP!$AJ$8:$AL$19,2,FALSE))</f>
        <v/>
      </c>
      <c r="I131" s="144" t="str">
        <f>IF($G131="","",VLOOKUP($G131,APR.FP!$AJ$8:$AL$19,3,FALSE))</f>
        <v/>
      </c>
      <c r="J131" s="147"/>
      <c r="K131" s="138"/>
      <c r="L131" s="93"/>
      <c r="M131" s="93"/>
      <c r="N131" s="93"/>
      <c r="O131" s="110"/>
      <c r="P131" s="107"/>
    </row>
    <row r="132" spans="3:16" x14ac:dyDescent="0.25">
      <c r="G132" s="134" t="str">
        <f t="shared" si="47"/>
        <v/>
      </c>
      <c r="H132" s="105" t="str">
        <f>IF($G132="","",VLOOKUP($G132,APR.FP!$AJ$8:$AL$19,2,FALSE))</f>
        <v/>
      </c>
      <c r="I132" s="144" t="str">
        <f>IF($G132="","",VLOOKUP($G132,APR.FP!$AJ$8:$AL$19,3,FALSE))</f>
        <v/>
      </c>
      <c r="J132" s="147"/>
      <c r="K132" s="138"/>
      <c r="L132" s="93"/>
      <c r="M132" s="93"/>
      <c r="N132" s="93"/>
      <c r="O132" s="110"/>
      <c r="P132" s="107"/>
    </row>
    <row r="133" spans="3:16" x14ac:dyDescent="0.25">
      <c r="G133" s="134" t="str">
        <f t="shared" si="47"/>
        <v/>
      </c>
      <c r="H133" s="105" t="str">
        <f>IF($G133="","",VLOOKUP($G133,APR.FP!$AJ$8:$AL$19,2,FALSE))</f>
        <v/>
      </c>
      <c r="I133" s="144" t="str">
        <f>IF($G133="","",VLOOKUP($G133,APR.FP!$AJ$8:$AL$19,3,FALSE))</f>
        <v/>
      </c>
      <c r="J133" s="147"/>
      <c r="K133" s="138"/>
      <c r="L133" s="93"/>
      <c r="M133" s="93"/>
      <c r="N133" s="93"/>
      <c r="O133" s="110"/>
      <c r="P133" s="107"/>
    </row>
    <row r="134" spans="3:16" x14ac:dyDescent="0.25">
      <c r="D134" s="90"/>
      <c r="E134" s="90"/>
      <c r="G134" s="134" t="str">
        <f t="shared" si="47"/>
        <v/>
      </c>
      <c r="H134" s="105" t="str">
        <f>IF($G134="","",VLOOKUP($G134,APR.FP!$AJ$8:$AL$19,2,FALSE))</f>
        <v/>
      </c>
      <c r="I134" s="144" t="str">
        <f>IF($G134="","",VLOOKUP($G134,APR.FP!$AJ$8:$AL$19,3,FALSE))</f>
        <v/>
      </c>
      <c r="J134" s="147"/>
      <c r="K134" s="138"/>
      <c r="L134" s="93"/>
      <c r="M134" s="93"/>
      <c r="N134" s="93"/>
      <c r="O134" s="110"/>
      <c r="P134" s="107"/>
    </row>
    <row r="135" spans="3:16" x14ac:dyDescent="0.25">
      <c r="C135" s="166"/>
      <c r="D135" s="90"/>
      <c r="E135" s="90"/>
      <c r="G135" s="134" t="str">
        <f t="shared" si="47"/>
        <v/>
      </c>
      <c r="H135" s="105" t="str">
        <f>IF($G135="","",VLOOKUP($G135,APR.FP!$AJ$8:$AL$19,2,FALSE))</f>
        <v/>
      </c>
      <c r="I135" s="144" t="str">
        <f>IF($G135="","",VLOOKUP($G135,APR.FP!$AJ$8:$AL$19,3,FALSE))</f>
        <v/>
      </c>
      <c r="J135" s="147"/>
      <c r="K135" s="138"/>
      <c r="L135" s="93"/>
      <c r="M135" s="93"/>
      <c r="N135" s="93"/>
      <c r="O135" s="110"/>
      <c r="P135" s="107"/>
    </row>
    <row r="136" spans="3:16" x14ac:dyDescent="0.25">
      <c r="C136" s="166"/>
      <c r="D136" s="90"/>
      <c r="E136" s="90"/>
      <c r="G136" s="134" t="str">
        <f t="shared" si="47"/>
        <v/>
      </c>
      <c r="H136" s="105" t="str">
        <f>IF($G136="","",VLOOKUP($G136,APR.FP!$AJ$8:$AL$19,2,FALSE))</f>
        <v/>
      </c>
      <c r="I136" s="144" t="str">
        <f>IF($G136="","",VLOOKUP($G136,APR.FP!$AJ$8:$AL$19,3,FALSE))</f>
        <v/>
      </c>
      <c r="J136" s="147"/>
      <c r="K136" s="138"/>
      <c r="L136" s="93"/>
      <c r="M136" s="93"/>
      <c r="N136" s="93"/>
      <c r="O136" s="110"/>
      <c r="P136" s="107"/>
    </row>
    <row r="137" spans="3:16" x14ac:dyDescent="0.25">
      <c r="C137" s="166"/>
      <c r="D137" s="90"/>
      <c r="E137" s="90"/>
      <c r="G137" s="134" t="str">
        <f t="shared" si="47"/>
        <v/>
      </c>
      <c r="H137" s="105" t="str">
        <f>IF($G137="","",VLOOKUP($G137,APR.FP!$AJ$8:$AL$19,2,FALSE))</f>
        <v/>
      </c>
      <c r="I137" s="144" t="str">
        <f>IF($G137="","",VLOOKUP($G137,APR.FP!$AJ$8:$AL$19,3,FALSE))</f>
        <v/>
      </c>
      <c r="J137" s="147"/>
      <c r="K137" s="138"/>
      <c r="L137" s="93"/>
      <c r="M137" s="93"/>
      <c r="N137" s="93"/>
      <c r="O137" s="110"/>
      <c r="P137" s="107"/>
    </row>
    <row r="138" spans="3:16" x14ac:dyDescent="0.25">
      <c r="C138" s="166"/>
      <c r="D138" s="90"/>
      <c r="E138" s="90"/>
      <c r="G138" s="134" t="str">
        <f t="shared" si="47"/>
        <v/>
      </c>
      <c r="H138" s="105" t="str">
        <f>IF($G138="","",VLOOKUP($G138,APR.FP!$AJ$8:$AL$19,2,FALSE))</f>
        <v/>
      </c>
      <c r="I138" s="144" t="str">
        <f>IF($G138="","",VLOOKUP($G138,APR.FP!$AJ$8:$AL$19,3,FALSE))</f>
        <v/>
      </c>
      <c r="J138" s="147"/>
      <c r="K138" s="138"/>
      <c r="L138" s="93"/>
      <c r="M138" s="93"/>
      <c r="N138" s="93"/>
      <c r="O138" s="110"/>
      <c r="P138" s="107"/>
    </row>
    <row r="139" spans="3:16" x14ac:dyDescent="0.25">
      <c r="C139" s="166"/>
      <c r="D139" s="90"/>
      <c r="E139" s="90"/>
      <c r="G139" s="134" t="str">
        <f t="shared" si="47"/>
        <v/>
      </c>
      <c r="H139" s="105" t="str">
        <f>IF($G139="","",VLOOKUP($G139,APR.FP!$AJ$8:$AL$19,2,FALSE))</f>
        <v/>
      </c>
      <c r="I139" s="144" t="str">
        <f>IF($G139="","",VLOOKUP($G139,APR.FP!$AJ$8:$AL$19,3,FALSE))</f>
        <v/>
      </c>
      <c r="J139" s="147"/>
      <c r="K139" s="138"/>
      <c r="L139" s="93"/>
      <c r="M139" s="93"/>
      <c r="N139" s="93"/>
      <c r="O139" s="110"/>
      <c r="P139" s="107"/>
    </row>
    <row r="140" spans="3:16" x14ac:dyDescent="0.25">
      <c r="C140" s="166"/>
      <c r="D140" s="90"/>
      <c r="E140" s="90"/>
      <c r="G140" s="134" t="str">
        <f t="shared" si="47"/>
        <v/>
      </c>
      <c r="H140" s="105" t="str">
        <f>IF($G140="","",VLOOKUP($G140,APR.FP!$AJ$8:$AL$19,2,FALSE))</f>
        <v/>
      </c>
      <c r="I140" s="144" t="str">
        <f>IF($G140="","",VLOOKUP($G140,APR.FP!$AJ$8:$AL$19,3,FALSE))</f>
        <v/>
      </c>
      <c r="J140" s="147"/>
      <c r="K140" s="138"/>
      <c r="L140" s="93"/>
      <c r="M140" s="93"/>
      <c r="N140" s="93"/>
      <c r="O140" s="110"/>
      <c r="P140" s="107"/>
    </row>
    <row r="141" spans="3:16" x14ac:dyDescent="0.25">
      <c r="C141" s="166"/>
      <c r="D141" s="90"/>
      <c r="E141" s="90"/>
      <c r="G141" s="134" t="str">
        <f t="shared" si="47"/>
        <v/>
      </c>
      <c r="H141" s="105" t="str">
        <f>IF($G141="","",VLOOKUP($G141,APR.FP!$AJ$8:$AL$19,2,FALSE))</f>
        <v/>
      </c>
      <c r="I141" s="144" t="str">
        <f>IF($G141="","",VLOOKUP($G141,APR.FP!$AJ$8:$AL$19,3,FALSE))</f>
        <v/>
      </c>
      <c r="J141" s="147"/>
      <c r="K141" s="138"/>
      <c r="L141" s="93"/>
      <c r="M141" s="93"/>
      <c r="N141" s="93"/>
      <c r="O141" s="110"/>
      <c r="P141" s="107"/>
    </row>
    <row r="142" spans="3:16" x14ac:dyDescent="0.25">
      <c r="C142" s="166"/>
      <c r="D142" s="90"/>
      <c r="E142" s="90"/>
      <c r="G142" s="134" t="str">
        <f t="shared" si="47"/>
        <v/>
      </c>
      <c r="H142" s="105" t="str">
        <f>IF($G142="","",VLOOKUP($G142,APR.FP!$AJ$8:$AL$19,2,FALSE))</f>
        <v/>
      </c>
      <c r="I142" s="144" t="str">
        <f>IF($G142="","",VLOOKUP($G142,APR.FP!$AJ$8:$AL$19,3,FALSE))</f>
        <v/>
      </c>
      <c r="J142" s="147"/>
      <c r="K142" s="138"/>
      <c r="L142" s="93"/>
      <c r="M142" s="93"/>
      <c r="N142" s="93"/>
      <c r="O142" s="110"/>
      <c r="P142" s="107"/>
    </row>
    <row r="143" spans="3:16" x14ac:dyDescent="0.25">
      <c r="C143" s="166"/>
      <c r="D143" s="90"/>
      <c r="E143" s="90"/>
      <c r="G143" s="134" t="str">
        <f t="shared" si="47"/>
        <v/>
      </c>
      <c r="H143" s="105" t="str">
        <f>IF($G143="","",VLOOKUP($G143,APR.FP!$AJ$8:$AL$19,2,FALSE))</f>
        <v/>
      </c>
      <c r="I143" s="144" t="str">
        <f>IF($G143="","",VLOOKUP($G143,APR.FP!$AJ$8:$AL$19,3,FALSE))</f>
        <v/>
      </c>
      <c r="J143" s="147"/>
      <c r="K143" s="138"/>
      <c r="L143" s="93"/>
      <c r="M143" s="93"/>
      <c r="N143" s="93"/>
      <c r="O143" s="110"/>
      <c r="P143" s="107"/>
    </row>
    <row r="144" spans="3:16" x14ac:dyDescent="0.25">
      <c r="C144" s="166"/>
      <c r="D144" s="90"/>
      <c r="E144" s="90"/>
      <c r="G144" s="134" t="str">
        <f t="shared" si="47"/>
        <v/>
      </c>
      <c r="H144" s="105" t="str">
        <f>IF($G144="","",VLOOKUP($G144,APR.FP!$AJ$8:$AL$19,2,FALSE))</f>
        <v/>
      </c>
      <c r="I144" s="144" t="str">
        <f>IF($G144="","",VLOOKUP($G144,APR.FP!$AJ$8:$AL$19,3,FALSE))</f>
        <v/>
      </c>
      <c r="J144" s="147"/>
      <c r="K144" s="138"/>
      <c r="L144" s="93"/>
      <c r="M144" s="93"/>
      <c r="N144" s="93"/>
      <c r="O144" s="110"/>
      <c r="P144" s="107"/>
    </row>
    <row r="145" spans="3:16" x14ac:dyDescent="0.25">
      <c r="C145" s="166"/>
      <c r="D145" s="90"/>
      <c r="E145" s="90"/>
      <c r="G145" s="134" t="str">
        <f t="shared" si="47"/>
        <v/>
      </c>
      <c r="H145" s="105" t="str">
        <f>IF($G145="","",VLOOKUP($G145,APR.FP!$AJ$8:$AL$19,2,FALSE))</f>
        <v/>
      </c>
      <c r="I145" s="144" t="str">
        <f>IF($G145="","",VLOOKUP($G145,APR.FP!$AJ$8:$AL$19,3,FALSE))</f>
        <v/>
      </c>
      <c r="J145" s="147"/>
      <c r="K145" s="138"/>
      <c r="L145" s="93"/>
      <c r="M145" s="93"/>
      <c r="N145" s="93"/>
      <c r="O145" s="110"/>
      <c r="P145" s="107"/>
    </row>
    <row r="146" spans="3:16" x14ac:dyDescent="0.25">
      <c r="C146" s="166"/>
      <c r="D146" s="90"/>
      <c r="E146" s="90"/>
      <c r="G146" s="134" t="str">
        <f t="shared" si="47"/>
        <v/>
      </c>
      <c r="H146" s="105" t="str">
        <f>IF($G146="","",VLOOKUP($G146,APR.FP!$AJ$8:$AL$19,2,FALSE))</f>
        <v/>
      </c>
      <c r="I146" s="144" t="str">
        <f>IF($G146="","",VLOOKUP($G146,APR.FP!$AJ$8:$AL$19,3,FALSE))</f>
        <v/>
      </c>
      <c r="J146" s="147"/>
      <c r="K146" s="138"/>
      <c r="L146" s="93"/>
      <c r="M146" s="93"/>
      <c r="N146" s="93"/>
      <c r="O146" s="110"/>
      <c r="P146" s="107"/>
    </row>
    <row r="147" spans="3:16" x14ac:dyDescent="0.25">
      <c r="C147" s="166"/>
      <c r="D147" s="90"/>
      <c r="E147" s="90"/>
      <c r="G147" s="134" t="str">
        <f t="shared" si="47"/>
        <v/>
      </c>
      <c r="H147" s="105" t="str">
        <f>IF($G147="","",VLOOKUP($G147,APR.FP!$AJ$8:$AL$19,2,FALSE))</f>
        <v/>
      </c>
      <c r="I147" s="144" t="str">
        <f>IF($G147="","",VLOOKUP($G147,APR.FP!$AJ$8:$AL$19,3,FALSE))</f>
        <v/>
      </c>
      <c r="J147" s="147"/>
      <c r="K147" s="138"/>
      <c r="L147" s="93"/>
      <c r="M147" s="93"/>
      <c r="N147" s="93"/>
      <c r="O147" s="110"/>
      <c r="P147" s="107"/>
    </row>
    <row r="148" spans="3:16" x14ac:dyDescent="0.25">
      <c r="C148" s="166"/>
      <c r="D148" s="90"/>
      <c r="E148" s="90"/>
      <c r="G148" s="134" t="str">
        <f t="shared" si="47"/>
        <v/>
      </c>
      <c r="H148" s="105" t="str">
        <f>IF($G148="","",VLOOKUP($G148,APR.FP!$AJ$8:$AL$19,2,FALSE))</f>
        <v/>
      </c>
      <c r="I148" s="144" t="str">
        <f>IF($G148="","",VLOOKUP($G148,APR.FP!$AJ$8:$AL$19,3,FALSE))</f>
        <v/>
      </c>
      <c r="J148" s="147"/>
      <c r="K148" s="138"/>
      <c r="L148" s="93"/>
      <c r="M148" s="93"/>
      <c r="N148" s="93"/>
      <c r="O148" s="110"/>
      <c r="P148" s="107"/>
    </row>
    <row r="149" spans="3:16" x14ac:dyDescent="0.25">
      <c r="C149" s="166"/>
      <c r="D149" s="90"/>
      <c r="E149" s="90"/>
      <c r="G149" s="134" t="str">
        <f t="shared" si="47"/>
        <v/>
      </c>
      <c r="H149" s="105" t="str">
        <f>IF($G149="","",VLOOKUP($G149,APR.FP!$AJ$8:$AL$19,2,FALSE))</f>
        <v/>
      </c>
      <c r="I149" s="144" t="str">
        <f>IF($G149="","",VLOOKUP($G149,APR.FP!$AJ$8:$AL$19,3,FALSE))</f>
        <v/>
      </c>
      <c r="J149" s="147"/>
      <c r="K149" s="138"/>
      <c r="L149" s="93"/>
      <c r="M149" s="93"/>
      <c r="N149" s="93"/>
      <c r="O149" s="110"/>
      <c r="P149" s="107"/>
    </row>
    <row r="150" spans="3:16" x14ac:dyDescent="0.25">
      <c r="C150" s="166"/>
      <c r="D150" s="90"/>
      <c r="E150" s="90"/>
      <c r="G150" s="134" t="str">
        <f t="shared" si="47"/>
        <v/>
      </c>
      <c r="H150" s="105" t="str">
        <f>IF($G150="","",VLOOKUP($G150,APR.FP!$AJ$8:$AL$19,2,FALSE))</f>
        <v/>
      </c>
      <c r="I150" s="144" t="str">
        <f>IF($G150="","",VLOOKUP($G150,APR.FP!$AJ$8:$AL$19,3,FALSE))</f>
        <v/>
      </c>
      <c r="J150" s="147"/>
      <c r="K150" s="138"/>
      <c r="L150" s="93"/>
      <c r="M150" s="93"/>
      <c r="N150" s="93"/>
      <c r="O150" s="110"/>
      <c r="P150" s="107"/>
    </row>
    <row r="151" spans="3:16" x14ac:dyDescent="0.25">
      <c r="C151" s="166"/>
      <c r="D151" s="90"/>
      <c r="E151" s="90"/>
      <c r="G151" s="134" t="str">
        <f t="shared" ref="G151:G214" si="48">IF(C151="","",MONTH(C151))</f>
        <v/>
      </c>
      <c r="H151" s="105" t="str">
        <f>IF($G151="","",VLOOKUP($G151,APR.FP!$AJ$8:$AL$19,2,FALSE))</f>
        <v/>
      </c>
      <c r="I151" s="144" t="str">
        <f>IF($G151="","",VLOOKUP($G151,APR.FP!$AJ$8:$AL$19,3,FALSE))</f>
        <v/>
      </c>
      <c r="J151" s="147"/>
      <c r="K151" s="138"/>
      <c r="L151" s="93"/>
      <c r="M151" s="93"/>
      <c r="N151" s="93"/>
      <c r="O151" s="110"/>
      <c r="P151" s="107"/>
    </row>
    <row r="152" spans="3:16" x14ac:dyDescent="0.25">
      <c r="C152" s="166"/>
      <c r="D152" s="90"/>
      <c r="E152" s="90"/>
      <c r="G152" s="134" t="str">
        <f t="shared" si="48"/>
        <v/>
      </c>
      <c r="H152" s="105" t="str">
        <f>IF($G152="","",VLOOKUP($G152,APR.FP!$AJ$8:$AL$19,2,FALSE))</f>
        <v/>
      </c>
      <c r="I152" s="144" t="str">
        <f>IF($G152="","",VLOOKUP($G152,APR.FP!$AJ$8:$AL$19,3,FALSE))</f>
        <v/>
      </c>
      <c r="J152" s="147"/>
      <c r="K152" s="138"/>
      <c r="L152" s="93"/>
      <c r="M152" s="93"/>
      <c r="N152" s="93"/>
      <c r="O152" s="110"/>
      <c r="P152" s="107"/>
    </row>
    <row r="153" spans="3:16" x14ac:dyDescent="0.25">
      <c r="C153" s="166"/>
      <c r="D153" s="90"/>
      <c r="E153" s="90"/>
      <c r="G153" s="134" t="str">
        <f t="shared" si="48"/>
        <v/>
      </c>
      <c r="H153" s="105" t="str">
        <f>IF($G153="","",VLOOKUP($G153,APR.FP!$AJ$8:$AL$19,2,FALSE))</f>
        <v/>
      </c>
      <c r="I153" s="144" t="str">
        <f>IF($G153="","",VLOOKUP($G153,APR.FP!$AJ$8:$AL$19,3,FALSE))</f>
        <v/>
      </c>
      <c r="J153" s="147"/>
      <c r="K153" s="138"/>
      <c r="L153" s="93"/>
      <c r="M153" s="93"/>
      <c r="N153" s="93"/>
      <c r="O153" s="110"/>
      <c r="P153" s="107"/>
    </row>
    <row r="154" spans="3:16" x14ac:dyDescent="0.25">
      <c r="C154" s="166"/>
      <c r="D154" s="90"/>
      <c r="E154" s="90"/>
      <c r="G154" s="134" t="str">
        <f t="shared" si="48"/>
        <v/>
      </c>
      <c r="H154" s="105" t="str">
        <f>IF($G154="","",VLOOKUP($G154,APR.FP!$AJ$8:$AL$19,2,FALSE))</f>
        <v/>
      </c>
      <c r="I154" s="144" t="str">
        <f>IF($G154="","",VLOOKUP($G154,APR.FP!$AJ$8:$AL$19,3,FALSE))</f>
        <v/>
      </c>
      <c r="J154" s="147"/>
      <c r="K154" s="138"/>
      <c r="L154" s="93"/>
      <c r="M154" s="93"/>
      <c r="N154" s="93"/>
      <c r="O154" s="110"/>
      <c r="P154" s="107"/>
    </row>
    <row r="155" spans="3:16" x14ac:dyDescent="0.25">
      <c r="C155" s="166"/>
      <c r="D155" s="90"/>
      <c r="E155" s="90"/>
      <c r="G155" s="134" t="str">
        <f t="shared" si="48"/>
        <v/>
      </c>
      <c r="H155" s="105" t="str">
        <f>IF($G155="","",VLOOKUP($G155,APR.FP!$AJ$8:$AL$19,2,FALSE))</f>
        <v/>
      </c>
      <c r="I155" s="144" t="str">
        <f>IF($G155="","",VLOOKUP($G155,APR.FP!$AJ$8:$AL$19,3,FALSE))</f>
        <v/>
      </c>
      <c r="J155" s="147"/>
      <c r="K155" s="138"/>
      <c r="L155" s="93"/>
      <c r="M155" s="93"/>
      <c r="N155" s="93"/>
      <c r="O155" s="110"/>
      <c r="P155" s="107"/>
    </row>
    <row r="156" spans="3:16" x14ac:dyDescent="0.25">
      <c r="C156" s="166"/>
      <c r="D156" s="90"/>
      <c r="E156" s="90"/>
      <c r="G156" s="134" t="str">
        <f t="shared" si="48"/>
        <v/>
      </c>
      <c r="H156" s="105" t="str">
        <f>IF($G156="","",VLOOKUP($G156,APR.FP!$AJ$8:$AL$19,2,FALSE))</f>
        <v/>
      </c>
      <c r="I156" s="144" t="str">
        <f>IF($G156="","",VLOOKUP($G156,APR.FP!$AJ$8:$AL$19,3,FALSE))</f>
        <v/>
      </c>
      <c r="J156" s="147"/>
      <c r="K156" s="138"/>
      <c r="L156" s="93"/>
      <c r="M156" s="93"/>
      <c r="N156" s="93"/>
      <c r="O156" s="110"/>
      <c r="P156" s="107"/>
    </row>
    <row r="157" spans="3:16" x14ac:dyDescent="0.25">
      <c r="C157" s="166"/>
      <c r="D157" s="90"/>
      <c r="E157" s="90"/>
      <c r="G157" s="134" t="str">
        <f t="shared" si="48"/>
        <v/>
      </c>
      <c r="H157" s="105" t="str">
        <f>IF($G157="","",VLOOKUP($G157,APR.FP!$AJ$8:$AL$19,2,FALSE))</f>
        <v/>
      </c>
      <c r="I157" s="144" t="str">
        <f>IF($G157="","",VLOOKUP($G157,APR.FP!$AJ$8:$AL$19,3,FALSE))</f>
        <v/>
      </c>
      <c r="J157" s="147"/>
      <c r="K157" s="138"/>
      <c r="L157" s="93"/>
      <c r="M157" s="93"/>
      <c r="N157" s="93"/>
      <c r="O157" s="110"/>
      <c r="P157" s="107"/>
    </row>
    <row r="158" spans="3:16" x14ac:dyDescent="0.25">
      <c r="C158" s="166"/>
      <c r="D158" s="90"/>
      <c r="E158" s="90"/>
      <c r="F158" s="8"/>
      <c r="G158" s="134" t="str">
        <f t="shared" si="48"/>
        <v/>
      </c>
      <c r="H158" s="105" t="str">
        <f>IF($G158="","",VLOOKUP($G158,APR.FP!$AJ$8:$AL$19,2,FALSE))</f>
        <v/>
      </c>
      <c r="I158" s="144" t="str">
        <f>IF($G158="","",VLOOKUP($G158,APR.FP!$AJ$8:$AL$19,3,FALSE))</f>
        <v/>
      </c>
      <c r="J158" s="147"/>
      <c r="K158" s="138"/>
      <c r="L158" s="93"/>
      <c r="M158" s="93"/>
      <c r="N158" s="93"/>
      <c r="O158" s="110"/>
      <c r="P158" s="107"/>
    </row>
    <row r="159" spans="3:16" x14ac:dyDescent="0.25">
      <c r="C159" s="95"/>
      <c r="D159" s="90"/>
      <c r="E159" s="90"/>
      <c r="F159" s="8"/>
      <c r="G159" s="134" t="str">
        <f t="shared" si="48"/>
        <v/>
      </c>
      <c r="H159" s="105" t="str">
        <f>IF($G159="","",VLOOKUP($G159,APR.FP!$AJ$8:$AL$19,2,FALSE))</f>
        <v/>
      </c>
      <c r="I159" s="144" t="str">
        <f>IF($G159="","",VLOOKUP($G159,APR.FP!$AJ$8:$AL$19,3,FALSE))</f>
        <v/>
      </c>
      <c r="J159" s="147"/>
      <c r="K159" s="138"/>
      <c r="L159" s="93"/>
      <c r="M159" s="93"/>
      <c r="N159" s="93"/>
      <c r="O159" s="110"/>
      <c r="P159" s="107"/>
    </row>
    <row r="160" spans="3:16" x14ac:dyDescent="0.25">
      <c r="C160" s="95"/>
      <c r="D160" s="90"/>
      <c r="E160" s="90"/>
      <c r="F160" s="8"/>
      <c r="G160" s="134" t="str">
        <f t="shared" si="48"/>
        <v/>
      </c>
      <c r="H160" s="105" t="str">
        <f>IF($G160="","",VLOOKUP($G160,APR.FP!$AJ$8:$AL$19,2,FALSE))</f>
        <v/>
      </c>
      <c r="I160" s="144" t="str">
        <f>IF($G160="","",VLOOKUP($G160,APR.FP!$AJ$8:$AL$19,3,FALSE))</f>
        <v/>
      </c>
      <c r="J160" s="147"/>
      <c r="K160" s="138"/>
      <c r="L160" s="93"/>
      <c r="M160" s="93"/>
      <c r="N160" s="93"/>
      <c r="O160" s="110"/>
      <c r="P160" s="107"/>
    </row>
    <row r="161" spans="3:20" x14ac:dyDescent="0.25">
      <c r="C161" s="95"/>
      <c r="D161" s="90"/>
      <c r="E161" s="9"/>
      <c r="F161" s="8"/>
      <c r="G161" s="134" t="str">
        <f t="shared" si="48"/>
        <v/>
      </c>
      <c r="H161" s="105" t="str">
        <f>IF($G161="","",VLOOKUP($G161,APR.FP!$AJ$8:$AL$19,2,FALSE))</f>
        <v/>
      </c>
      <c r="I161" s="144" t="str">
        <f>IF($G161="","",VLOOKUP($G161,APR.FP!$AJ$8:$AL$19,3,FALSE))</f>
        <v/>
      </c>
      <c r="J161" s="147"/>
      <c r="K161" s="138"/>
      <c r="L161" s="93"/>
      <c r="M161" s="93"/>
      <c r="N161" s="93"/>
      <c r="O161" s="110"/>
      <c r="P161" s="107"/>
    </row>
    <row r="162" spans="3:20" x14ac:dyDescent="0.25">
      <c r="C162" s="95"/>
      <c r="D162" s="90"/>
      <c r="E162" s="9"/>
      <c r="F162" s="8"/>
      <c r="G162" s="134" t="str">
        <f t="shared" si="48"/>
        <v/>
      </c>
      <c r="H162" s="105" t="str">
        <f>IF($G162="","",VLOOKUP($G162,APR.FP!$AJ$8:$AL$19,2,FALSE))</f>
        <v/>
      </c>
      <c r="I162" s="144" t="str">
        <f>IF($G162="","",VLOOKUP($G162,APR.FP!$AJ$8:$AL$19,3,FALSE))</f>
        <v/>
      </c>
      <c r="J162" s="147"/>
      <c r="K162" s="138"/>
      <c r="L162" s="93"/>
      <c r="M162" s="93"/>
      <c r="N162" s="93"/>
      <c r="O162" s="110"/>
      <c r="P162" s="107"/>
    </row>
    <row r="163" spans="3:20" x14ac:dyDescent="0.25">
      <c r="C163" s="95"/>
      <c r="D163" s="90"/>
      <c r="E163" s="9"/>
      <c r="F163" s="8"/>
      <c r="G163" s="134" t="str">
        <f t="shared" si="48"/>
        <v/>
      </c>
      <c r="H163" s="105" t="str">
        <f>IF($G163="","",VLOOKUP($G163,APR.FP!$AJ$8:$AL$19,2,FALSE))</f>
        <v/>
      </c>
      <c r="I163" s="144" t="str">
        <f>IF($G163="","",VLOOKUP($G163,APR.FP!$AJ$8:$AL$19,3,FALSE))</f>
        <v/>
      </c>
      <c r="J163" s="147"/>
      <c r="K163" s="138"/>
      <c r="L163" s="93"/>
      <c r="M163" s="93"/>
      <c r="N163" s="93"/>
      <c r="O163" s="110"/>
      <c r="P163" s="107"/>
      <c r="S163" s="135"/>
      <c r="T163" s="134"/>
    </row>
    <row r="164" spans="3:20" x14ac:dyDescent="0.25">
      <c r="C164" s="95"/>
      <c r="D164" s="90"/>
      <c r="E164" s="9"/>
      <c r="F164" s="8"/>
      <c r="G164" s="134" t="str">
        <f t="shared" si="48"/>
        <v/>
      </c>
      <c r="H164" s="105" t="str">
        <f>IF($G164="","",VLOOKUP($G164,APR.FP!$AJ$8:$AL$19,2,FALSE))</f>
        <v/>
      </c>
      <c r="I164" s="144" t="str">
        <f>IF($G164="","",VLOOKUP($G164,APR.FP!$AJ$8:$AL$19,3,FALSE))</f>
        <v/>
      </c>
      <c r="J164" s="147"/>
      <c r="K164" s="138"/>
      <c r="L164" s="93"/>
      <c r="M164" s="93"/>
      <c r="N164" s="93"/>
      <c r="O164" s="110"/>
      <c r="P164" s="107"/>
      <c r="S164" s="135"/>
      <c r="T164" s="134"/>
    </row>
    <row r="165" spans="3:20" x14ac:dyDescent="0.25">
      <c r="C165" s="95"/>
      <c r="D165" s="90"/>
      <c r="E165" s="9"/>
      <c r="F165" s="8"/>
      <c r="G165" s="134" t="str">
        <f t="shared" si="48"/>
        <v/>
      </c>
      <c r="H165" s="105" t="str">
        <f>IF($G165="","",VLOOKUP($G165,APR.FP!$AJ$8:$AL$19,2,FALSE))</f>
        <v/>
      </c>
      <c r="I165" s="144" t="str">
        <f>IF($G165="","",VLOOKUP($G165,APR.FP!$AJ$8:$AL$19,3,FALSE))</f>
        <v/>
      </c>
      <c r="J165" s="147"/>
      <c r="K165" s="138"/>
      <c r="L165" s="93"/>
      <c r="M165" s="93"/>
      <c r="N165" s="93"/>
      <c r="O165" s="110"/>
      <c r="P165" s="107"/>
      <c r="S165" s="135"/>
      <c r="T165" s="134"/>
    </row>
    <row r="166" spans="3:20" x14ac:dyDescent="0.25">
      <c r="C166" s="95"/>
      <c r="D166" s="90"/>
      <c r="E166" s="90"/>
      <c r="F166" s="8"/>
      <c r="G166" s="134" t="str">
        <f t="shared" si="48"/>
        <v/>
      </c>
      <c r="H166" s="105" t="str">
        <f>IF($G166="","",VLOOKUP($G166,APR.FP!$AJ$8:$AL$19,2,FALSE))</f>
        <v/>
      </c>
      <c r="I166" s="144" t="str">
        <f>IF($G166="","",VLOOKUP($G166,APR.FP!$AJ$8:$AL$19,3,FALSE))</f>
        <v/>
      </c>
      <c r="J166" s="147"/>
      <c r="K166" s="138"/>
      <c r="L166" s="93"/>
      <c r="M166" s="93"/>
      <c r="N166" s="93"/>
      <c r="O166" s="110"/>
      <c r="P166" s="107"/>
      <c r="S166" s="135"/>
      <c r="T166" s="134"/>
    </row>
    <row r="167" spans="3:20" x14ac:dyDescent="0.25">
      <c r="C167" s="95"/>
      <c r="D167" s="90"/>
      <c r="E167" s="9"/>
      <c r="F167" s="8"/>
      <c r="G167" s="134" t="str">
        <f t="shared" si="48"/>
        <v/>
      </c>
      <c r="H167" s="105" t="str">
        <f>IF($G167="","",VLOOKUP($G167,APR.FP!$AJ$8:$AL$19,2,FALSE))</f>
        <v/>
      </c>
      <c r="I167" s="144" t="str">
        <f>IF($G167="","",VLOOKUP($G167,APR.FP!$AJ$8:$AL$19,3,FALSE))</f>
        <v/>
      </c>
      <c r="J167" s="147"/>
      <c r="K167" s="138"/>
      <c r="L167" s="93"/>
      <c r="M167" s="93"/>
      <c r="N167" s="93"/>
      <c r="O167" s="110"/>
      <c r="P167" s="107"/>
      <c r="S167" s="135"/>
      <c r="T167" s="134"/>
    </row>
    <row r="168" spans="3:20" x14ac:dyDescent="0.25">
      <c r="C168" s="95"/>
      <c r="D168" s="90"/>
      <c r="E168" s="9"/>
      <c r="F168" s="8"/>
      <c r="G168" s="134" t="str">
        <f t="shared" si="48"/>
        <v/>
      </c>
      <c r="H168" s="105" t="str">
        <f>IF($G168="","",VLOOKUP($G168,APR.FP!$AJ$8:$AL$19,2,FALSE))</f>
        <v/>
      </c>
      <c r="I168" s="144" t="str">
        <f>IF($G168="","",VLOOKUP($G168,APR.FP!$AJ$8:$AL$19,3,FALSE))</f>
        <v/>
      </c>
      <c r="J168" s="147"/>
      <c r="K168" s="138"/>
      <c r="L168" s="93"/>
      <c r="M168" s="93"/>
      <c r="N168" s="93"/>
      <c r="O168" s="110"/>
      <c r="P168" s="107"/>
      <c r="S168" s="135"/>
      <c r="T168" s="134"/>
    </row>
    <row r="169" spans="3:20" x14ac:dyDescent="0.25">
      <c r="C169" s="95"/>
      <c r="D169" s="90"/>
      <c r="E169" s="9"/>
      <c r="F169" s="8"/>
      <c r="G169" s="134" t="str">
        <f t="shared" si="48"/>
        <v/>
      </c>
      <c r="H169" s="105" t="str">
        <f>IF($G169="","",VLOOKUP($G169,APR.FP!$AJ$8:$AL$19,2,FALSE))</f>
        <v/>
      </c>
      <c r="I169" s="144" t="str">
        <f>IF($G169="","",VLOOKUP($G169,APR.FP!$AJ$8:$AL$19,3,FALSE))</f>
        <v/>
      </c>
      <c r="J169" s="147"/>
      <c r="K169" s="138"/>
      <c r="L169" s="93"/>
      <c r="M169" s="93"/>
      <c r="N169" s="93"/>
      <c r="O169" s="110"/>
      <c r="P169" s="107"/>
      <c r="S169" s="135"/>
      <c r="T169" s="134"/>
    </row>
    <row r="170" spans="3:20" x14ac:dyDescent="0.25">
      <c r="C170" s="167"/>
      <c r="D170" s="90"/>
      <c r="E170" s="9"/>
      <c r="F170" s="8"/>
      <c r="G170" s="134" t="str">
        <f t="shared" si="48"/>
        <v/>
      </c>
      <c r="H170" s="105" t="str">
        <f>IF($G170="","",VLOOKUP($G170,APR.FP!$AJ$8:$AL$19,2,FALSE))</f>
        <v/>
      </c>
      <c r="I170" s="144" t="str">
        <f>IF($G170="","",VLOOKUP($G170,APR.FP!$AJ$8:$AL$19,3,FALSE))</f>
        <v/>
      </c>
      <c r="J170" s="147"/>
      <c r="K170" s="138"/>
      <c r="L170" s="93"/>
      <c r="M170" s="93"/>
      <c r="N170" s="93"/>
      <c r="O170" s="110"/>
      <c r="P170" s="107"/>
      <c r="S170" s="135"/>
      <c r="T170" s="134"/>
    </row>
    <row r="171" spans="3:20" x14ac:dyDescent="0.25">
      <c r="C171" s="167"/>
      <c r="D171" s="90"/>
      <c r="E171" s="9"/>
      <c r="F171" s="8"/>
      <c r="G171" s="134" t="str">
        <f t="shared" si="48"/>
        <v/>
      </c>
      <c r="H171" s="105" t="str">
        <f>IF($G171="","",VLOOKUP($G171,APR.FP!$AJ$8:$AL$19,2,FALSE))</f>
        <v/>
      </c>
      <c r="I171" s="144" t="str">
        <f>IF($G171="","",VLOOKUP($G171,APR.FP!$AJ$8:$AL$19,3,FALSE))</f>
        <v/>
      </c>
      <c r="J171" s="147"/>
      <c r="K171" s="138"/>
      <c r="L171" s="93"/>
      <c r="M171" s="93"/>
      <c r="N171" s="93"/>
      <c r="O171" s="110"/>
      <c r="P171" s="107"/>
      <c r="S171" s="135"/>
      <c r="T171" s="134"/>
    </row>
    <row r="172" spans="3:20" x14ac:dyDescent="0.25">
      <c r="C172" s="95"/>
      <c r="D172" s="90"/>
      <c r="E172" s="9"/>
      <c r="F172" s="8"/>
      <c r="G172" s="134" t="str">
        <f t="shared" si="48"/>
        <v/>
      </c>
      <c r="H172" s="105" t="str">
        <f>IF($G172="","",VLOOKUP($G172,APR.FP!$AJ$8:$AL$19,2,FALSE))</f>
        <v/>
      </c>
      <c r="I172" s="144" t="str">
        <f>IF($G172="","",VLOOKUP($G172,APR.FP!$AJ$8:$AL$19,3,FALSE))</f>
        <v/>
      </c>
      <c r="J172" s="147"/>
      <c r="K172" s="138"/>
      <c r="L172" s="93"/>
      <c r="M172" s="93"/>
      <c r="N172" s="93"/>
      <c r="O172" s="110"/>
      <c r="P172" s="107"/>
      <c r="S172" s="135"/>
      <c r="T172" s="134"/>
    </row>
    <row r="173" spans="3:20" x14ac:dyDescent="0.25">
      <c r="C173" s="95"/>
      <c r="D173" s="90"/>
      <c r="E173" s="90"/>
      <c r="F173" s="8"/>
      <c r="G173" s="134" t="str">
        <f t="shared" si="48"/>
        <v/>
      </c>
      <c r="H173" s="105" t="str">
        <f>IF($G173="","",VLOOKUP($G173,APR.FP!$AJ$8:$AL$19,2,FALSE))</f>
        <v/>
      </c>
      <c r="I173" s="144" t="str">
        <f>IF($G173="","",VLOOKUP($G173,APR.FP!$AJ$8:$AL$19,3,FALSE))</f>
        <v/>
      </c>
      <c r="J173" s="147"/>
      <c r="K173" s="138"/>
      <c r="L173" s="93"/>
      <c r="M173" s="93"/>
      <c r="N173" s="93"/>
      <c r="O173" s="110"/>
      <c r="P173" s="107"/>
      <c r="S173" s="135"/>
      <c r="T173" s="134"/>
    </row>
    <row r="174" spans="3:20" x14ac:dyDescent="0.25">
      <c r="C174" s="95"/>
      <c r="D174" s="90"/>
      <c r="E174" s="90"/>
      <c r="F174" s="8"/>
      <c r="G174" s="134" t="str">
        <f t="shared" si="48"/>
        <v/>
      </c>
      <c r="H174" s="105" t="str">
        <f>IF($G174="","",VLOOKUP($G174,APR.FP!$AJ$8:$AL$19,2,FALSE))</f>
        <v/>
      </c>
      <c r="I174" s="144" t="str">
        <f>IF($G174="","",VLOOKUP($G174,APR.FP!$AJ$8:$AL$19,3,FALSE))</f>
        <v/>
      </c>
      <c r="J174" s="147"/>
      <c r="K174" s="138"/>
      <c r="L174" s="93"/>
      <c r="M174" s="93"/>
      <c r="N174" s="93"/>
      <c r="O174" s="110"/>
      <c r="P174" s="107"/>
      <c r="S174" s="135"/>
      <c r="T174" s="134"/>
    </row>
    <row r="175" spans="3:20" x14ac:dyDescent="0.25">
      <c r="C175" s="95"/>
      <c r="D175" s="90"/>
      <c r="E175" s="90"/>
      <c r="F175" s="8"/>
      <c r="G175" s="134" t="str">
        <f t="shared" si="48"/>
        <v/>
      </c>
      <c r="H175" s="105" t="str">
        <f>IF($G175="","",VLOOKUP($G175,APR.FP!$AJ$8:$AL$19,2,FALSE))</f>
        <v/>
      </c>
      <c r="I175" s="144" t="str">
        <f>IF($G175="","",VLOOKUP($G175,APR.FP!$AJ$8:$AL$19,3,FALSE))</f>
        <v/>
      </c>
      <c r="J175" s="147"/>
      <c r="K175" s="138"/>
      <c r="L175" s="93"/>
      <c r="M175" s="93"/>
      <c r="N175" s="93"/>
      <c r="O175" s="110"/>
      <c r="P175" s="107"/>
      <c r="S175" s="135"/>
      <c r="T175" s="134"/>
    </row>
    <row r="176" spans="3:20" x14ac:dyDescent="0.25">
      <c r="C176" s="95"/>
      <c r="D176" s="90"/>
      <c r="E176" s="90"/>
      <c r="F176" s="8"/>
      <c r="G176" s="134" t="str">
        <f t="shared" si="48"/>
        <v/>
      </c>
      <c r="H176" s="105" t="str">
        <f>IF($G176="","",VLOOKUP($G176,APR.FP!$AJ$8:$AL$19,2,FALSE))</f>
        <v/>
      </c>
      <c r="I176" s="144" t="str">
        <f>IF($G176="","",VLOOKUP($G176,APR.FP!$AJ$8:$AL$19,3,FALSE))</f>
        <v/>
      </c>
      <c r="J176" s="147"/>
      <c r="K176" s="138"/>
      <c r="L176" s="93"/>
      <c r="M176" s="93"/>
      <c r="N176" s="93"/>
      <c r="O176" s="110"/>
      <c r="P176" s="107"/>
      <c r="S176" s="135"/>
      <c r="T176" s="134"/>
    </row>
    <row r="177" spans="3:20" x14ac:dyDescent="0.25">
      <c r="C177" s="95"/>
      <c r="D177" s="90"/>
      <c r="E177" s="90"/>
      <c r="F177" s="8"/>
      <c r="G177" s="134" t="str">
        <f t="shared" si="48"/>
        <v/>
      </c>
      <c r="H177" s="105" t="str">
        <f>IF($G177="","",VLOOKUP($G177,APR.FP!$AJ$8:$AL$19,2,FALSE))</f>
        <v/>
      </c>
      <c r="I177" s="144" t="str">
        <f>IF($G177="","",VLOOKUP($G177,APR.FP!$AJ$8:$AL$19,3,FALSE))</f>
        <v/>
      </c>
      <c r="J177" s="147"/>
      <c r="K177" s="138"/>
      <c r="L177" s="93"/>
      <c r="M177" s="93"/>
      <c r="N177" s="93"/>
      <c r="O177" s="110"/>
      <c r="P177" s="107"/>
      <c r="S177" s="135"/>
      <c r="T177" s="134"/>
    </row>
    <row r="178" spans="3:20" x14ac:dyDescent="0.25">
      <c r="C178" s="95"/>
      <c r="D178" s="90"/>
      <c r="E178" s="90"/>
      <c r="F178" s="8"/>
      <c r="G178" s="134" t="str">
        <f t="shared" si="48"/>
        <v/>
      </c>
      <c r="H178" s="105" t="str">
        <f>IF($G178="","",VLOOKUP($G178,APR.FP!$AJ$8:$AL$19,2,FALSE))</f>
        <v/>
      </c>
      <c r="I178" s="144" t="str">
        <f>IF($G178="","",VLOOKUP($G178,APR.FP!$AJ$8:$AL$19,3,FALSE))</f>
        <v/>
      </c>
      <c r="J178" s="147"/>
      <c r="K178" s="138"/>
      <c r="L178" s="93"/>
      <c r="M178" s="93"/>
      <c r="N178" s="93"/>
      <c r="O178" s="110"/>
      <c r="P178" s="107"/>
      <c r="S178" s="135"/>
      <c r="T178" s="134"/>
    </row>
    <row r="179" spans="3:20" x14ac:dyDescent="0.25">
      <c r="C179" s="95"/>
      <c r="D179" s="90"/>
      <c r="E179" s="90"/>
      <c r="F179" s="8"/>
      <c r="G179" s="134" t="str">
        <f t="shared" si="48"/>
        <v/>
      </c>
      <c r="H179" s="105" t="str">
        <f>IF($G179="","",VLOOKUP($G179,APR.FP!$AJ$8:$AL$19,2,FALSE))</f>
        <v/>
      </c>
      <c r="I179" s="144" t="str">
        <f>IF($G179="","",VLOOKUP($G179,APR.FP!$AJ$8:$AL$19,3,FALSE))</f>
        <v/>
      </c>
      <c r="J179" s="147"/>
      <c r="K179" s="138"/>
      <c r="L179" s="93"/>
      <c r="M179" s="93"/>
      <c r="N179" s="93"/>
      <c r="O179" s="110"/>
      <c r="P179" s="107"/>
      <c r="S179" s="135"/>
      <c r="T179" s="134"/>
    </row>
    <row r="180" spans="3:20" x14ac:dyDescent="0.25">
      <c r="C180" s="95"/>
      <c r="D180" s="90"/>
      <c r="E180" s="90"/>
      <c r="F180" s="8"/>
      <c r="G180" s="134" t="str">
        <f t="shared" si="48"/>
        <v/>
      </c>
      <c r="H180" s="105" t="str">
        <f>IF($G180="","",VLOOKUP($G180,APR.FP!$AJ$8:$AL$19,2,FALSE))</f>
        <v/>
      </c>
      <c r="I180" s="144" t="str">
        <f>IF($G180="","",VLOOKUP($G180,APR.FP!$AJ$8:$AL$19,3,FALSE))</f>
        <v/>
      </c>
      <c r="J180" s="147"/>
      <c r="K180" s="138"/>
      <c r="L180" s="93"/>
      <c r="M180" s="93"/>
      <c r="N180" s="93"/>
      <c r="O180" s="110"/>
      <c r="P180" s="107"/>
      <c r="S180" s="135"/>
      <c r="T180" s="134"/>
    </row>
    <row r="181" spans="3:20" x14ac:dyDescent="0.25">
      <c r="C181" s="95"/>
      <c r="D181" s="90"/>
      <c r="E181" s="90"/>
      <c r="F181" s="8"/>
      <c r="G181" s="134" t="str">
        <f t="shared" si="48"/>
        <v/>
      </c>
      <c r="H181" s="105" t="str">
        <f>IF($G181="","",VLOOKUP($G181,APR.FP!$AJ$8:$AL$19,2,FALSE))</f>
        <v/>
      </c>
      <c r="I181" s="144" t="str">
        <f>IF($G181="","",VLOOKUP($G181,APR.FP!$AJ$8:$AL$19,3,FALSE))</f>
        <v/>
      </c>
      <c r="J181" s="147"/>
      <c r="K181" s="138"/>
      <c r="L181" s="93"/>
      <c r="M181" s="93"/>
      <c r="N181" s="93"/>
      <c r="O181" s="110"/>
      <c r="P181" s="107"/>
      <c r="S181" s="135"/>
      <c r="T181" s="134"/>
    </row>
    <row r="182" spans="3:20" x14ac:dyDescent="0.25">
      <c r="C182" s="95"/>
      <c r="D182" s="90"/>
      <c r="E182" s="90"/>
      <c r="F182" s="8"/>
      <c r="G182" s="134" t="str">
        <f t="shared" si="48"/>
        <v/>
      </c>
      <c r="H182" s="105" t="str">
        <f>IF($G182="","",VLOOKUP($G182,APR.FP!$AJ$8:$AL$19,2,FALSE))</f>
        <v/>
      </c>
      <c r="I182" s="144" t="str">
        <f>IF($G182="","",VLOOKUP($G182,APR.FP!$AJ$8:$AL$19,3,FALSE))</f>
        <v/>
      </c>
      <c r="J182" s="147"/>
      <c r="K182" s="138"/>
      <c r="L182" s="93"/>
      <c r="M182" s="93"/>
      <c r="N182" s="93"/>
      <c r="O182" s="110"/>
      <c r="P182" s="107"/>
      <c r="S182" s="135"/>
      <c r="T182" s="134"/>
    </row>
    <row r="183" spans="3:20" x14ac:dyDescent="0.25">
      <c r="C183" s="167"/>
      <c r="D183" s="90"/>
      <c r="E183" s="9"/>
      <c r="F183" s="8"/>
      <c r="G183" s="134" t="str">
        <f t="shared" si="48"/>
        <v/>
      </c>
      <c r="H183" s="105" t="str">
        <f>IF($G183="","",VLOOKUP($G183,APR.FP!$AJ$8:$AL$19,2,FALSE))</f>
        <v/>
      </c>
      <c r="I183" s="144" t="str">
        <f>IF($G183="","",VLOOKUP($G183,APR.FP!$AJ$8:$AL$19,3,FALSE))</f>
        <v/>
      </c>
      <c r="J183" s="147"/>
      <c r="K183" s="138"/>
      <c r="L183" s="93"/>
      <c r="M183" s="93"/>
      <c r="N183" s="93"/>
      <c r="O183" s="110"/>
      <c r="P183" s="107"/>
      <c r="S183" s="135"/>
      <c r="T183" s="134"/>
    </row>
    <row r="184" spans="3:20" x14ac:dyDescent="0.25">
      <c r="C184" s="167"/>
      <c r="D184" s="90"/>
      <c r="E184" s="9"/>
      <c r="F184" s="8"/>
      <c r="G184" s="134" t="str">
        <f t="shared" si="48"/>
        <v/>
      </c>
      <c r="H184" s="105" t="str">
        <f>IF($G184="","",VLOOKUP($G184,APR.FP!$AJ$8:$AL$19,2,FALSE))</f>
        <v/>
      </c>
      <c r="I184" s="144" t="str">
        <f>IF($G184="","",VLOOKUP($G184,APR.FP!$AJ$8:$AL$19,3,FALSE))</f>
        <v/>
      </c>
      <c r="J184" s="147"/>
      <c r="K184" s="138"/>
      <c r="L184" s="93"/>
      <c r="M184" s="93"/>
      <c r="N184" s="93"/>
      <c r="O184" s="110"/>
      <c r="P184" s="107"/>
      <c r="S184" s="135"/>
      <c r="T184" s="134"/>
    </row>
    <row r="185" spans="3:20" x14ac:dyDescent="0.25">
      <c r="C185" s="167"/>
      <c r="D185" s="90"/>
      <c r="E185" s="9"/>
      <c r="F185" s="8"/>
      <c r="G185" s="134" t="str">
        <f t="shared" si="48"/>
        <v/>
      </c>
      <c r="H185" s="105" t="str">
        <f>IF($G185="","",VLOOKUP($G185,APR.FP!$AJ$8:$AL$19,2,FALSE))</f>
        <v/>
      </c>
      <c r="I185" s="144" t="str">
        <f>IF($G185="","",VLOOKUP($G185,APR.FP!$AJ$8:$AL$19,3,FALSE))</f>
        <v/>
      </c>
      <c r="J185" s="147"/>
      <c r="K185" s="138"/>
      <c r="L185" s="93"/>
      <c r="M185" s="93"/>
      <c r="N185" s="93"/>
      <c r="O185" s="110"/>
      <c r="P185" s="107"/>
      <c r="S185" s="135"/>
      <c r="T185" s="134"/>
    </row>
    <row r="186" spans="3:20" x14ac:dyDescent="0.25">
      <c r="C186" s="167"/>
      <c r="D186" s="90"/>
      <c r="E186" s="9"/>
      <c r="F186" s="8"/>
      <c r="G186" s="134" t="str">
        <f t="shared" si="48"/>
        <v/>
      </c>
      <c r="H186" s="105" t="str">
        <f>IF($G186="","",VLOOKUP($G186,APR.FP!$AJ$8:$AL$19,2,FALSE))</f>
        <v/>
      </c>
      <c r="I186" s="144" t="str">
        <f>IF($G186="","",VLOOKUP($G186,APR.FP!$AJ$8:$AL$19,3,FALSE))</f>
        <v/>
      </c>
      <c r="J186" s="147"/>
      <c r="K186" s="138"/>
      <c r="L186" s="93"/>
      <c r="M186" s="93"/>
      <c r="N186" s="93"/>
      <c r="O186" s="110"/>
      <c r="P186" s="107"/>
      <c r="S186" s="135"/>
      <c r="T186" s="134"/>
    </row>
    <row r="187" spans="3:20" x14ac:dyDescent="0.25">
      <c r="C187" s="167"/>
      <c r="D187" s="90"/>
      <c r="E187" s="9"/>
      <c r="F187" s="8"/>
      <c r="G187" s="134" t="str">
        <f t="shared" si="48"/>
        <v/>
      </c>
      <c r="H187" s="105" t="str">
        <f>IF($G187="","",VLOOKUP($G187,APR.FP!$AJ$8:$AL$19,2,FALSE))</f>
        <v/>
      </c>
      <c r="I187" s="144" t="str">
        <f>IF($G187="","",VLOOKUP($G187,APR.FP!$AJ$8:$AL$19,3,FALSE))</f>
        <v/>
      </c>
      <c r="J187" s="147"/>
      <c r="K187" s="138"/>
      <c r="L187" s="93"/>
      <c r="M187" s="93"/>
      <c r="N187" s="93"/>
      <c r="O187" s="110"/>
      <c r="P187" s="107"/>
    </row>
    <row r="188" spans="3:20" x14ac:dyDescent="0.25">
      <c r="C188" s="95"/>
      <c r="D188" s="90"/>
      <c r="E188" s="90"/>
      <c r="F188" s="8"/>
      <c r="G188" s="134" t="str">
        <f t="shared" si="48"/>
        <v/>
      </c>
      <c r="H188" s="105" t="str">
        <f>IF($G188="","",VLOOKUP($G188,APR.FP!$AJ$8:$AL$19,2,FALSE))</f>
        <v/>
      </c>
      <c r="I188" s="144" t="str">
        <f>IF($G188="","",VLOOKUP($G188,APR.FP!$AJ$8:$AL$19,3,FALSE))</f>
        <v/>
      </c>
      <c r="J188" s="147"/>
      <c r="K188" s="138"/>
      <c r="L188" s="93"/>
      <c r="M188" s="93"/>
      <c r="N188" s="93"/>
      <c r="O188" s="110"/>
      <c r="P188" s="107"/>
    </row>
    <row r="189" spans="3:20" x14ac:dyDescent="0.25">
      <c r="C189" s="95"/>
      <c r="D189" s="90"/>
      <c r="E189" s="90"/>
      <c r="F189" s="8"/>
      <c r="G189" s="134" t="str">
        <f t="shared" si="48"/>
        <v/>
      </c>
      <c r="H189" s="105" t="str">
        <f>IF($G189="","",VLOOKUP($G189,APR.FP!$AJ$8:$AL$19,2,FALSE))</f>
        <v/>
      </c>
      <c r="I189" s="144" t="str">
        <f>IF($G189="","",VLOOKUP($G189,APR.FP!$AJ$8:$AL$19,3,FALSE))</f>
        <v/>
      </c>
      <c r="J189" s="147"/>
      <c r="K189" s="138"/>
      <c r="L189" s="93"/>
      <c r="M189" s="93"/>
      <c r="N189" s="93"/>
      <c r="O189" s="110"/>
      <c r="P189" s="107"/>
    </row>
    <row r="190" spans="3:20" x14ac:dyDescent="0.25">
      <c r="C190" s="95"/>
      <c r="D190" s="90"/>
      <c r="E190" s="90"/>
      <c r="F190" s="8"/>
      <c r="G190" s="134" t="str">
        <f t="shared" si="48"/>
        <v/>
      </c>
      <c r="H190" s="105" t="str">
        <f>IF($G190="","",VLOOKUP($G190,APR.FP!$AJ$8:$AL$19,2,FALSE))</f>
        <v/>
      </c>
      <c r="I190" s="144" t="str">
        <f>IF($G190="","",VLOOKUP($G190,APR.FP!$AJ$8:$AL$19,3,FALSE))</f>
        <v/>
      </c>
      <c r="J190" s="147"/>
      <c r="K190" s="138"/>
      <c r="L190" s="93"/>
      <c r="M190" s="93"/>
      <c r="N190" s="93"/>
      <c r="O190" s="110"/>
      <c r="P190" s="107"/>
    </row>
    <row r="191" spans="3:20" x14ac:dyDescent="0.25">
      <c r="C191" s="95"/>
      <c r="D191" s="90"/>
      <c r="E191" s="9"/>
      <c r="F191" s="8"/>
      <c r="G191" s="134" t="str">
        <f t="shared" si="48"/>
        <v/>
      </c>
      <c r="H191" s="105" t="str">
        <f>IF($G191="","",VLOOKUP($G191,APR.FP!$AJ$8:$AL$19,2,FALSE))</f>
        <v/>
      </c>
      <c r="I191" s="144" t="str">
        <f>IF($G191="","",VLOOKUP($G191,APR.FP!$AJ$8:$AL$19,3,FALSE))</f>
        <v/>
      </c>
      <c r="J191" s="147"/>
      <c r="K191" s="138"/>
      <c r="L191" s="93"/>
      <c r="M191" s="93"/>
      <c r="N191" s="93"/>
      <c r="O191" s="110"/>
      <c r="P191" s="107"/>
    </row>
    <row r="192" spans="3:20" x14ac:dyDescent="0.25">
      <c r="C192" s="95"/>
      <c r="D192" s="90"/>
      <c r="E192" s="9"/>
      <c r="F192" s="8"/>
      <c r="G192" s="134" t="str">
        <f t="shared" si="48"/>
        <v/>
      </c>
      <c r="H192" s="105" t="str">
        <f>IF($G192="","",VLOOKUP($G192,APR.FP!$AJ$8:$AL$19,2,FALSE))</f>
        <v/>
      </c>
      <c r="I192" s="144" t="str">
        <f>IF($G192="","",VLOOKUP($G192,APR.FP!$AJ$8:$AL$19,3,FALSE))</f>
        <v/>
      </c>
      <c r="J192" s="147"/>
      <c r="K192" s="138"/>
      <c r="L192" s="93"/>
      <c r="M192" s="93"/>
      <c r="N192" s="93"/>
      <c r="O192" s="110"/>
      <c r="P192" s="107"/>
    </row>
    <row r="193" spans="3:16" x14ac:dyDescent="0.25">
      <c r="C193" s="95"/>
      <c r="D193" s="90"/>
      <c r="E193" s="90"/>
      <c r="F193" s="8"/>
      <c r="G193" s="134" t="str">
        <f t="shared" si="48"/>
        <v/>
      </c>
      <c r="H193" s="105" t="str">
        <f>IF($G193="","",VLOOKUP($G193,APR.FP!$AJ$8:$AL$19,2,FALSE))</f>
        <v/>
      </c>
      <c r="I193" s="144" t="str">
        <f>IF($G193="","",VLOOKUP($G193,APR.FP!$AJ$8:$AL$19,3,FALSE))</f>
        <v/>
      </c>
      <c r="J193" s="147"/>
      <c r="K193" s="138"/>
      <c r="L193" s="93"/>
      <c r="M193" s="93"/>
      <c r="N193" s="93"/>
      <c r="O193" s="110"/>
      <c r="P193" s="107"/>
    </row>
    <row r="194" spans="3:16" x14ac:dyDescent="0.25">
      <c r="C194" s="95"/>
      <c r="D194" s="90"/>
      <c r="E194" s="9"/>
      <c r="F194" s="8"/>
      <c r="G194" s="134" t="str">
        <f t="shared" si="48"/>
        <v/>
      </c>
      <c r="H194" s="105" t="str">
        <f>IF($G194="","",VLOOKUP($G194,APR.FP!$AJ$8:$AL$19,2,FALSE))</f>
        <v/>
      </c>
      <c r="I194" s="144" t="str">
        <f>IF($G194="","",VLOOKUP($G194,APR.FP!$AJ$8:$AL$19,3,FALSE))</f>
        <v/>
      </c>
      <c r="J194" s="147"/>
      <c r="K194" s="138"/>
      <c r="L194" s="93"/>
      <c r="M194" s="93"/>
      <c r="N194" s="93"/>
      <c r="O194" s="110"/>
      <c r="P194" s="107"/>
    </row>
    <row r="195" spans="3:16" x14ac:dyDescent="0.25">
      <c r="C195" s="95"/>
      <c r="D195" s="90"/>
      <c r="E195" s="9"/>
      <c r="F195" s="8"/>
      <c r="G195" s="134" t="str">
        <f t="shared" si="48"/>
        <v/>
      </c>
      <c r="H195" s="105" t="str">
        <f>IF($G195="","",VLOOKUP($G195,APR.FP!$AJ$8:$AL$19,2,FALSE))</f>
        <v/>
      </c>
      <c r="I195" s="144" t="str">
        <f>IF($G195="","",VLOOKUP($G195,APR.FP!$AJ$8:$AL$19,3,FALSE))</f>
        <v/>
      </c>
      <c r="J195" s="147"/>
      <c r="K195" s="138"/>
      <c r="L195" s="93"/>
      <c r="M195" s="93"/>
      <c r="N195" s="93"/>
      <c r="O195" s="110"/>
      <c r="P195" s="107"/>
    </row>
    <row r="196" spans="3:16" x14ac:dyDescent="0.25">
      <c r="C196" s="95"/>
      <c r="D196" s="90"/>
      <c r="E196" s="9"/>
      <c r="F196" s="8"/>
      <c r="G196" s="134" t="str">
        <f t="shared" si="48"/>
        <v/>
      </c>
      <c r="H196" s="105" t="str">
        <f>IF($G196="","",VLOOKUP($G196,APR.FP!$AJ$8:$AL$19,2,FALSE))</f>
        <v/>
      </c>
      <c r="I196" s="144" t="str">
        <f>IF($G196="","",VLOOKUP($G196,APR.FP!$AJ$8:$AL$19,3,FALSE))</f>
        <v/>
      </c>
      <c r="J196" s="147"/>
      <c r="K196" s="138"/>
      <c r="L196" s="93"/>
      <c r="M196" s="93"/>
      <c r="N196" s="93"/>
      <c r="O196" s="110"/>
      <c r="P196" s="107"/>
    </row>
    <row r="197" spans="3:16" x14ac:dyDescent="0.25">
      <c r="C197" s="95"/>
      <c r="D197" s="90"/>
      <c r="E197" s="9"/>
      <c r="F197" s="8"/>
      <c r="G197" s="134" t="str">
        <f t="shared" si="48"/>
        <v/>
      </c>
      <c r="H197" s="105" t="str">
        <f>IF($G197="","",VLOOKUP($G197,APR.FP!$AJ$8:$AL$19,2,FALSE))</f>
        <v/>
      </c>
      <c r="I197" s="144" t="str">
        <f>IF($G197="","",VLOOKUP($G197,APR.FP!$AJ$8:$AL$19,3,FALSE))</f>
        <v/>
      </c>
      <c r="J197" s="147"/>
      <c r="K197" s="138"/>
      <c r="L197" s="93"/>
      <c r="M197" s="93"/>
      <c r="N197" s="93"/>
      <c r="O197" s="110"/>
      <c r="P197" s="107"/>
    </row>
    <row r="198" spans="3:16" x14ac:dyDescent="0.25">
      <c r="C198" s="95"/>
      <c r="D198" s="90"/>
      <c r="E198" s="9"/>
      <c r="F198" s="8"/>
      <c r="G198" s="134" t="str">
        <f t="shared" si="48"/>
        <v/>
      </c>
      <c r="H198" s="105" t="str">
        <f>IF($G198="","",VLOOKUP($G198,APR.FP!$AJ$8:$AL$19,2,FALSE))</f>
        <v/>
      </c>
      <c r="I198" s="144" t="str">
        <f>IF($G198="","",VLOOKUP($G198,APR.FP!$AJ$8:$AL$19,3,FALSE))</f>
        <v/>
      </c>
      <c r="J198" s="147"/>
      <c r="K198" s="138"/>
      <c r="L198" s="93"/>
      <c r="M198" s="93"/>
      <c r="N198" s="93"/>
      <c r="O198" s="110"/>
      <c r="P198" s="107"/>
    </row>
    <row r="199" spans="3:16" x14ac:dyDescent="0.25">
      <c r="C199" s="95"/>
      <c r="D199" s="90"/>
      <c r="E199" s="9"/>
      <c r="F199" s="8"/>
      <c r="G199" s="134" t="str">
        <f t="shared" si="48"/>
        <v/>
      </c>
      <c r="H199" s="105" t="str">
        <f>IF($G199="","",VLOOKUP($G199,APR.FP!$AJ$8:$AL$19,2,FALSE))</f>
        <v/>
      </c>
      <c r="I199" s="144" t="str">
        <f>IF($G199="","",VLOOKUP($G199,APR.FP!$AJ$8:$AL$19,3,FALSE))</f>
        <v/>
      </c>
      <c r="J199" s="147"/>
      <c r="K199" s="138"/>
      <c r="L199" s="93"/>
      <c r="M199" s="93"/>
      <c r="N199" s="93"/>
      <c r="O199" s="110"/>
      <c r="P199" s="107"/>
    </row>
    <row r="200" spans="3:16" x14ac:dyDescent="0.25">
      <c r="C200" s="167"/>
      <c r="D200" s="90"/>
      <c r="E200" s="9"/>
      <c r="F200" s="8"/>
      <c r="G200" s="134" t="str">
        <f t="shared" si="48"/>
        <v/>
      </c>
      <c r="H200" s="105" t="str">
        <f>IF($G200="","",VLOOKUP($G200,APR.FP!$AJ$8:$AL$19,2,FALSE))</f>
        <v/>
      </c>
      <c r="I200" s="144" t="str">
        <f>IF($G200="","",VLOOKUP($G200,APR.FP!$AJ$8:$AL$19,3,FALSE))</f>
        <v/>
      </c>
      <c r="J200" s="147"/>
      <c r="K200" s="138"/>
      <c r="L200" s="93"/>
      <c r="M200" s="93"/>
      <c r="N200" s="93"/>
      <c r="O200" s="110"/>
      <c r="P200" s="107"/>
    </row>
    <row r="201" spans="3:16" x14ac:dyDescent="0.25">
      <c r="C201" s="167"/>
      <c r="D201" s="90"/>
      <c r="E201" s="9"/>
      <c r="F201" s="8"/>
      <c r="G201" s="134" t="str">
        <f t="shared" si="48"/>
        <v/>
      </c>
      <c r="H201" s="105" t="str">
        <f>IF($G201="","",VLOOKUP($G201,APR.FP!$AJ$8:$AL$19,2,FALSE))</f>
        <v/>
      </c>
      <c r="I201" s="144" t="str">
        <f>IF($G201="","",VLOOKUP($G201,APR.FP!$AJ$8:$AL$19,3,FALSE))</f>
        <v/>
      </c>
      <c r="J201" s="147"/>
      <c r="K201" s="138"/>
      <c r="L201" s="93"/>
      <c r="M201" s="93"/>
      <c r="N201" s="93"/>
      <c r="O201" s="110"/>
      <c r="P201" s="107"/>
    </row>
    <row r="202" spans="3:16" x14ac:dyDescent="0.25">
      <c r="C202" s="167"/>
      <c r="D202" s="90"/>
      <c r="E202" s="9"/>
      <c r="F202" s="8"/>
      <c r="G202" s="134" t="str">
        <f t="shared" si="48"/>
        <v/>
      </c>
      <c r="H202" s="105" t="str">
        <f>IF($G202="","",VLOOKUP($G202,APR.FP!$AJ$8:$AL$19,2,FALSE))</f>
        <v/>
      </c>
      <c r="I202" s="144" t="str">
        <f>IF($G202="","",VLOOKUP($G202,APR.FP!$AJ$8:$AL$19,3,FALSE))</f>
        <v/>
      </c>
      <c r="J202" s="147"/>
      <c r="K202" s="138"/>
      <c r="L202" s="93"/>
      <c r="M202" s="93"/>
      <c r="N202" s="93"/>
      <c r="O202" s="110"/>
      <c r="P202" s="107"/>
    </row>
    <row r="203" spans="3:16" x14ac:dyDescent="0.25">
      <c r="C203" s="167"/>
      <c r="D203" s="90"/>
      <c r="E203" s="9"/>
      <c r="F203" s="8"/>
      <c r="G203" s="134" t="str">
        <f t="shared" si="48"/>
        <v/>
      </c>
      <c r="H203" s="105" t="str">
        <f>IF($G203="","",VLOOKUP($G203,APR.FP!$AJ$8:$AL$19,2,FALSE))</f>
        <v/>
      </c>
      <c r="I203" s="144" t="str">
        <f>IF($G203="","",VLOOKUP($G203,APR.FP!$AJ$8:$AL$19,3,FALSE))</f>
        <v/>
      </c>
      <c r="J203" s="147"/>
      <c r="K203" s="138"/>
      <c r="L203" s="93"/>
      <c r="M203" s="93"/>
      <c r="N203" s="93"/>
      <c r="O203" s="110"/>
      <c r="P203" s="107"/>
    </row>
    <row r="204" spans="3:16" x14ac:dyDescent="0.25">
      <c r="D204" s="114"/>
      <c r="F204" s="8"/>
      <c r="G204" s="134" t="str">
        <f t="shared" si="48"/>
        <v/>
      </c>
      <c r="H204" s="105" t="str">
        <f>IF($G204="","",VLOOKUP($G204,APR.FP!$AJ$8:$AL$19,2,FALSE))</f>
        <v/>
      </c>
      <c r="I204" s="144" t="str">
        <f>IF($G204="","",VLOOKUP($G204,APR.FP!$AJ$8:$AL$19,3,FALSE))</f>
        <v/>
      </c>
      <c r="J204" s="147"/>
      <c r="K204" s="138"/>
      <c r="L204" s="93"/>
      <c r="M204" s="93"/>
      <c r="N204" s="93"/>
      <c r="O204" s="110"/>
      <c r="P204" s="107"/>
    </row>
    <row r="205" spans="3:16" x14ac:dyDescent="0.25">
      <c r="C205" s="167"/>
      <c r="D205" s="114"/>
      <c r="E205" s="9"/>
      <c r="F205" s="8"/>
      <c r="G205" s="134" t="str">
        <f t="shared" si="48"/>
        <v/>
      </c>
      <c r="H205" s="105" t="str">
        <f>IF($G205="","",VLOOKUP($G205,APR.FP!$AJ$8:$AL$19,2,FALSE))</f>
        <v/>
      </c>
      <c r="I205" s="144" t="str">
        <f>IF($G205="","",VLOOKUP($G205,APR.FP!$AJ$8:$AL$19,3,FALSE))</f>
        <v/>
      </c>
      <c r="J205" s="147"/>
      <c r="K205" s="138"/>
      <c r="L205" s="93"/>
      <c r="M205" s="93"/>
      <c r="N205" s="93"/>
      <c r="O205" s="110"/>
      <c r="P205" s="107"/>
    </row>
    <row r="206" spans="3:16" x14ac:dyDescent="0.25">
      <c r="C206" s="167"/>
      <c r="D206" s="114"/>
      <c r="E206" s="9"/>
      <c r="F206" s="8"/>
      <c r="G206" s="134" t="str">
        <f t="shared" si="48"/>
        <v/>
      </c>
      <c r="H206" s="105" t="str">
        <f>IF($G206="","",VLOOKUP($G206,APR.FP!$AJ$8:$AL$19,2,FALSE))</f>
        <v/>
      </c>
      <c r="I206" s="144" t="str">
        <f>IF($G206="","",VLOOKUP($G206,APR.FP!$AJ$8:$AL$19,3,FALSE))</f>
        <v/>
      </c>
      <c r="J206" s="147"/>
      <c r="K206" s="138"/>
      <c r="L206" s="93"/>
      <c r="M206" s="93"/>
      <c r="N206" s="93"/>
      <c r="O206" s="110"/>
      <c r="P206" s="107"/>
    </row>
    <row r="207" spans="3:16" x14ac:dyDescent="0.25">
      <c r="C207" s="167"/>
      <c r="D207" s="114"/>
      <c r="E207" s="9"/>
      <c r="F207" s="8"/>
      <c r="G207" s="134" t="str">
        <f t="shared" si="48"/>
        <v/>
      </c>
      <c r="H207" s="105" t="str">
        <f>IF($G207="","",VLOOKUP($G207,APR.FP!$AJ$8:$AL$19,2,FALSE))</f>
        <v/>
      </c>
      <c r="I207" s="144" t="str">
        <f>IF($G207="","",VLOOKUP($G207,APR.FP!$AJ$8:$AL$19,3,FALSE))</f>
        <v/>
      </c>
      <c r="J207" s="147"/>
      <c r="K207" s="138"/>
      <c r="L207" s="93"/>
      <c r="M207" s="93"/>
      <c r="N207" s="93"/>
      <c r="O207" s="110"/>
      <c r="P207" s="107"/>
    </row>
    <row r="208" spans="3:16" x14ac:dyDescent="0.25">
      <c r="D208" s="114"/>
      <c r="E208" s="9"/>
      <c r="F208" s="8"/>
      <c r="G208" s="134" t="str">
        <f t="shared" si="48"/>
        <v/>
      </c>
      <c r="H208" s="105" t="str">
        <f>IF($G208="","",VLOOKUP($G208,APR.FP!$AJ$8:$AL$19,2,FALSE))</f>
        <v/>
      </c>
      <c r="I208" s="144" t="str">
        <f>IF($G208="","",VLOOKUP($G208,APR.FP!$AJ$8:$AL$19,3,FALSE))</f>
        <v/>
      </c>
      <c r="J208" s="147"/>
      <c r="K208" s="138"/>
      <c r="L208" s="93"/>
      <c r="M208" s="93"/>
      <c r="N208" s="93"/>
      <c r="O208" s="110"/>
      <c r="P208" s="107"/>
    </row>
    <row r="209" spans="3:16" x14ac:dyDescent="0.25">
      <c r="D209" s="114"/>
      <c r="E209" s="9"/>
      <c r="F209" s="8"/>
      <c r="G209" s="134" t="str">
        <f t="shared" si="48"/>
        <v/>
      </c>
      <c r="H209" s="105" t="str">
        <f>IF($G209="","",VLOOKUP($G209,APR.FP!$AJ$8:$AL$19,2,FALSE))</f>
        <v/>
      </c>
      <c r="I209" s="144" t="str">
        <f>IF($G209="","",VLOOKUP($G209,APR.FP!$AJ$8:$AL$19,3,FALSE))</f>
        <v/>
      </c>
      <c r="J209" s="147"/>
      <c r="K209" s="138"/>
      <c r="L209" s="93"/>
      <c r="M209" s="93"/>
      <c r="N209" s="93"/>
      <c r="O209" s="110"/>
      <c r="P209" s="107"/>
    </row>
    <row r="210" spans="3:16" x14ac:dyDescent="0.25">
      <c r="D210" s="114"/>
      <c r="E210" s="9"/>
      <c r="F210" s="8"/>
      <c r="G210" s="134" t="str">
        <f t="shared" si="48"/>
        <v/>
      </c>
      <c r="H210" s="105" t="str">
        <f>IF($G210="","",VLOOKUP($G210,APR.FP!$AJ$8:$AL$19,2,FALSE))</f>
        <v/>
      </c>
      <c r="I210" s="144" t="str">
        <f>IF($G210="","",VLOOKUP($G210,APR.FP!$AJ$8:$AL$19,3,FALSE))</f>
        <v/>
      </c>
      <c r="J210" s="147"/>
      <c r="K210" s="138"/>
      <c r="L210" s="93"/>
      <c r="M210" s="93"/>
      <c r="N210" s="93"/>
      <c r="O210" s="110"/>
      <c r="P210" s="107"/>
    </row>
    <row r="211" spans="3:16" x14ac:dyDescent="0.25">
      <c r="D211" s="114"/>
      <c r="E211" s="9"/>
      <c r="F211" s="8"/>
      <c r="G211" s="134" t="str">
        <f t="shared" si="48"/>
        <v/>
      </c>
      <c r="H211" s="105" t="str">
        <f>IF($G211="","",VLOOKUP($G211,APR.FP!$AJ$8:$AL$19,2,FALSE))</f>
        <v/>
      </c>
      <c r="I211" s="144" t="str">
        <f>IF($G211="","",VLOOKUP($G211,APR.FP!$AJ$8:$AL$19,3,FALSE))</f>
        <v/>
      </c>
      <c r="J211" s="147"/>
      <c r="K211" s="138"/>
      <c r="L211" s="93"/>
      <c r="M211" s="93"/>
      <c r="N211" s="93"/>
      <c r="O211" s="110"/>
      <c r="P211" s="107"/>
    </row>
    <row r="212" spans="3:16" x14ac:dyDescent="0.25">
      <c r="D212" s="114"/>
      <c r="E212" s="9"/>
      <c r="F212" s="8"/>
      <c r="G212" s="134" t="str">
        <f t="shared" si="48"/>
        <v/>
      </c>
      <c r="H212" s="105" t="str">
        <f>IF($G212="","",VLOOKUP($G212,APR.FP!$AJ$8:$AL$19,2,FALSE))</f>
        <v/>
      </c>
      <c r="I212" s="144" t="str">
        <f>IF($G212="","",VLOOKUP($G212,APR.FP!$AJ$8:$AL$19,3,FALSE))</f>
        <v/>
      </c>
      <c r="J212" s="147"/>
      <c r="K212" s="138"/>
      <c r="L212" s="93"/>
      <c r="M212" s="93"/>
      <c r="N212" s="93"/>
      <c r="O212" s="110"/>
      <c r="P212" s="107"/>
    </row>
    <row r="213" spans="3:16" x14ac:dyDescent="0.25">
      <c r="D213" s="114"/>
      <c r="E213" s="9"/>
      <c r="F213" s="8"/>
      <c r="G213" s="134" t="str">
        <f t="shared" si="48"/>
        <v/>
      </c>
      <c r="H213" s="105" t="str">
        <f>IF($G213="","",VLOOKUP($G213,APR.FP!$AJ$8:$AL$19,2,FALSE))</f>
        <v/>
      </c>
      <c r="I213" s="144" t="str">
        <f>IF($G213="","",VLOOKUP($G213,APR.FP!$AJ$8:$AL$19,3,FALSE))</f>
        <v/>
      </c>
      <c r="J213" s="147"/>
      <c r="K213" s="138"/>
      <c r="L213" s="93"/>
      <c r="M213" s="93"/>
      <c r="N213" s="93"/>
      <c r="O213" s="110"/>
      <c r="P213" s="107"/>
    </row>
    <row r="214" spans="3:16" x14ac:dyDescent="0.25">
      <c r="D214" s="114"/>
      <c r="E214" s="9"/>
      <c r="F214" s="8"/>
      <c r="G214" s="134" t="str">
        <f t="shared" si="48"/>
        <v/>
      </c>
      <c r="H214" s="105" t="str">
        <f>IF($G214="","",VLOOKUP($G214,APR.FP!$AJ$8:$AL$19,2,FALSE))</f>
        <v/>
      </c>
      <c r="I214" s="144" t="str">
        <f>IF($G214="","",VLOOKUP($G214,APR.FP!$AJ$8:$AL$19,3,FALSE))</f>
        <v/>
      </c>
      <c r="J214" s="147"/>
      <c r="K214" s="138"/>
      <c r="L214" s="93"/>
      <c r="M214" s="93"/>
      <c r="N214" s="93"/>
      <c r="O214" s="110"/>
      <c r="P214" s="107"/>
    </row>
    <row r="215" spans="3:16" x14ac:dyDescent="0.25">
      <c r="D215" s="114"/>
      <c r="F215" s="8"/>
      <c r="G215" s="134" t="str">
        <f t="shared" ref="G215:G235" si="49">IF(C215="","",MONTH(C215))</f>
        <v/>
      </c>
      <c r="H215" s="105" t="str">
        <f>IF($G215="","",VLOOKUP($G215,APR.FP!$AJ$8:$AL$19,2,FALSE))</f>
        <v/>
      </c>
      <c r="I215" s="144" t="str">
        <f>IF($G215="","",VLOOKUP($G215,APR.FP!$AJ$8:$AL$19,3,FALSE))</f>
        <v/>
      </c>
      <c r="J215" s="147"/>
      <c r="K215" s="138"/>
      <c r="L215" s="93"/>
      <c r="M215" s="93"/>
      <c r="N215" s="93"/>
      <c r="O215" s="110"/>
      <c r="P215" s="107"/>
    </row>
    <row r="216" spans="3:16" x14ac:dyDescent="0.25">
      <c r="D216" s="114"/>
      <c r="E216" s="9"/>
      <c r="F216" s="8"/>
      <c r="G216" s="134" t="str">
        <f t="shared" si="49"/>
        <v/>
      </c>
      <c r="H216" s="105" t="str">
        <f>IF($G216="","",VLOOKUP($G216,APR.FP!$AJ$8:$AL$19,2,FALSE))</f>
        <v/>
      </c>
      <c r="I216" s="144" t="str">
        <f>IF($G216="","",VLOOKUP($G216,APR.FP!$AJ$8:$AL$19,3,FALSE))</f>
        <v/>
      </c>
      <c r="J216" s="147"/>
      <c r="K216" s="138"/>
      <c r="L216" s="93"/>
      <c r="M216" s="93"/>
      <c r="N216" s="93"/>
      <c r="O216" s="110"/>
      <c r="P216" s="107"/>
    </row>
    <row r="217" spans="3:16" x14ac:dyDescent="0.25">
      <c r="D217" s="114"/>
      <c r="E217" s="9"/>
      <c r="F217" s="8"/>
      <c r="G217" s="134" t="str">
        <f t="shared" si="49"/>
        <v/>
      </c>
      <c r="H217" s="105" t="str">
        <f>IF($G217="","",VLOOKUP($G217,APR.FP!$AJ$8:$AL$19,2,FALSE))</f>
        <v/>
      </c>
      <c r="I217" s="144" t="str">
        <f>IF($G217="","",VLOOKUP($G217,APR.FP!$AJ$8:$AL$19,3,FALSE))</f>
        <v/>
      </c>
      <c r="J217" s="147"/>
      <c r="K217" s="138"/>
      <c r="L217" s="93"/>
      <c r="M217" s="93"/>
      <c r="N217" s="93"/>
      <c r="O217" s="110"/>
      <c r="P217" s="107"/>
    </row>
    <row r="218" spans="3:16" x14ac:dyDescent="0.25">
      <c r="D218" s="114"/>
      <c r="E218" s="9"/>
      <c r="F218" s="8"/>
      <c r="G218" s="134" t="str">
        <f t="shared" si="49"/>
        <v/>
      </c>
      <c r="H218" s="105" t="str">
        <f>IF($G218="","",VLOOKUP($G218,APR.FP!$AJ$8:$AL$19,2,FALSE))</f>
        <v/>
      </c>
      <c r="I218" s="144" t="str">
        <f>IF($G218="","",VLOOKUP($G218,APR.FP!$AJ$8:$AL$19,3,FALSE))</f>
        <v/>
      </c>
      <c r="J218" s="147"/>
      <c r="K218" s="138"/>
      <c r="L218" s="93"/>
      <c r="M218" s="93"/>
      <c r="N218" s="93"/>
      <c r="O218" s="110"/>
      <c r="P218" s="107"/>
    </row>
    <row r="219" spans="3:16" x14ac:dyDescent="0.25">
      <c r="D219" s="114"/>
      <c r="E219" s="9"/>
      <c r="F219" s="8"/>
      <c r="G219" s="134" t="str">
        <f t="shared" si="49"/>
        <v/>
      </c>
      <c r="H219" s="105" t="str">
        <f>IF($G219="","",VLOOKUP($G219,APR.FP!$AJ$8:$AL$19,2,FALSE))</f>
        <v/>
      </c>
      <c r="I219" s="144" t="str">
        <f>IF($G219="","",VLOOKUP($G219,APR.FP!$AJ$8:$AL$19,3,FALSE))</f>
        <v/>
      </c>
      <c r="J219" s="147"/>
      <c r="K219" s="138"/>
      <c r="L219" s="93"/>
      <c r="M219" s="93"/>
      <c r="N219" s="93"/>
      <c r="O219" s="110"/>
      <c r="P219" s="107"/>
    </row>
    <row r="220" spans="3:16" x14ac:dyDescent="0.25">
      <c r="D220" s="114"/>
      <c r="E220" s="9"/>
      <c r="F220" s="8"/>
      <c r="G220" s="134" t="str">
        <f t="shared" si="49"/>
        <v/>
      </c>
      <c r="H220" s="105" t="str">
        <f>IF($G220="","",VLOOKUP($G220,APR.FP!$AJ$8:$AL$19,2,FALSE))</f>
        <v/>
      </c>
      <c r="I220" s="144" t="str">
        <f>IF($G220="","",VLOOKUP($G220,APR.FP!$AJ$8:$AL$19,3,FALSE))</f>
        <v/>
      </c>
      <c r="J220" s="147"/>
      <c r="K220" s="138"/>
      <c r="L220" s="93"/>
      <c r="M220" s="93"/>
      <c r="N220" s="93"/>
      <c r="O220" s="110"/>
      <c r="P220" s="107"/>
    </row>
    <row r="221" spans="3:16" x14ac:dyDescent="0.25">
      <c r="D221" s="114"/>
      <c r="E221" s="9"/>
      <c r="F221" s="8"/>
      <c r="G221" s="134" t="str">
        <f t="shared" si="49"/>
        <v/>
      </c>
      <c r="H221" s="105" t="str">
        <f>IF($G221="","",VLOOKUP($G221,APR.FP!$AJ$8:$AL$19,2,FALSE))</f>
        <v/>
      </c>
      <c r="I221" s="144" t="str">
        <f>IF($G221="","",VLOOKUP($G221,APR.FP!$AJ$8:$AL$19,3,FALSE))</f>
        <v/>
      </c>
      <c r="J221" s="147"/>
      <c r="K221" s="138"/>
      <c r="L221" s="93"/>
      <c r="M221" s="93"/>
      <c r="N221" s="93"/>
      <c r="O221" s="110"/>
      <c r="P221" s="107"/>
    </row>
    <row r="222" spans="3:16" x14ac:dyDescent="0.25">
      <c r="C222" s="166"/>
      <c r="D222" s="90"/>
      <c r="E222" s="90"/>
      <c r="F222" s="8"/>
      <c r="G222" s="134" t="str">
        <f t="shared" si="49"/>
        <v/>
      </c>
      <c r="H222" s="105" t="str">
        <f>IF($G222="","",VLOOKUP($G222,APR.FP!$AJ$8:$AL$19,2,FALSE))</f>
        <v/>
      </c>
      <c r="I222" s="144" t="str">
        <f>IF($G222="","",VLOOKUP($G222,APR.FP!$AJ$8:$AL$19,3,FALSE))</f>
        <v/>
      </c>
      <c r="J222" s="147"/>
      <c r="K222" s="138"/>
      <c r="L222" s="93"/>
      <c r="M222" s="93"/>
      <c r="N222" s="93"/>
      <c r="O222" s="110"/>
      <c r="P222" s="107"/>
    </row>
    <row r="223" spans="3:16" x14ac:dyDescent="0.25">
      <c r="C223" s="167"/>
      <c r="D223" s="114"/>
      <c r="E223" s="9"/>
      <c r="F223" s="8"/>
      <c r="G223" s="134" t="str">
        <f t="shared" si="49"/>
        <v/>
      </c>
      <c r="H223" s="105" t="str">
        <f>IF($G223="","",VLOOKUP($G223,APR.FP!$AJ$8:$AL$19,2,FALSE))</f>
        <v/>
      </c>
      <c r="I223" s="144" t="str">
        <f>IF($G223="","",VLOOKUP($G223,APR.FP!$AJ$8:$AL$19,3,FALSE))</f>
        <v/>
      </c>
      <c r="J223" s="147"/>
      <c r="K223" s="138"/>
      <c r="L223" s="93"/>
      <c r="M223" s="93"/>
      <c r="N223" s="93"/>
      <c r="O223" s="110"/>
      <c r="P223" s="107"/>
    </row>
    <row r="224" spans="3:16" x14ac:dyDescent="0.25">
      <c r="C224" s="167"/>
      <c r="D224" s="114"/>
      <c r="E224" s="9"/>
      <c r="F224" s="8"/>
      <c r="G224" s="134" t="str">
        <f t="shared" si="49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/>
      <c r="K224" s="138"/>
      <c r="L224" s="93"/>
      <c r="M224" s="93"/>
      <c r="N224" s="93"/>
      <c r="O224" s="110"/>
      <c r="P224" s="107"/>
    </row>
    <row r="225" spans="3:16" x14ac:dyDescent="0.25">
      <c r="C225" s="167"/>
      <c r="D225" s="114"/>
      <c r="E225" s="9"/>
      <c r="F225" s="8"/>
      <c r="G225" s="134" t="str">
        <f t="shared" si="49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/>
      <c r="K225" s="138"/>
      <c r="L225" s="93"/>
      <c r="M225" s="93"/>
      <c r="N225" s="93"/>
      <c r="O225" s="110"/>
      <c r="P225" s="107"/>
    </row>
    <row r="226" spans="3:16" x14ac:dyDescent="0.25">
      <c r="D226" s="114"/>
      <c r="F226" s="8"/>
      <c r="G226" s="134" t="str">
        <f t="shared" si="49"/>
        <v/>
      </c>
      <c r="H226" s="105" t="str">
        <f>IF($G226="","",VLOOKUP($G226,APR.FP!$AJ$8:$AL$19,2,FALSE))</f>
        <v/>
      </c>
      <c r="I226" s="144" t="str">
        <f>IF($G226="","",VLOOKUP($G226,APR.FP!$AJ$8:$AL$19,3,FALSE))</f>
        <v/>
      </c>
      <c r="J226" s="147"/>
      <c r="K226" s="138"/>
      <c r="L226" s="93"/>
      <c r="M226" s="93"/>
      <c r="N226" s="93"/>
      <c r="O226" s="110"/>
      <c r="P226" s="107"/>
    </row>
    <row r="227" spans="3:16" x14ac:dyDescent="0.25">
      <c r="C227" s="167"/>
      <c r="D227" s="114"/>
      <c r="E227" s="9"/>
      <c r="F227" s="8"/>
      <c r="G227" s="134" t="str">
        <f t="shared" si="49"/>
        <v/>
      </c>
      <c r="H227" s="105" t="str">
        <f>IF($G227="","",VLOOKUP($G227,APR.FP!$AJ$8:$AL$19,2,FALSE))</f>
        <v/>
      </c>
      <c r="I227" s="144" t="str">
        <f>IF($G227="","",VLOOKUP($G227,APR.FP!$AJ$8:$AL$19,3,FALSE))</f>
        <v/>
      </c>
      <c r="J227" s="147"/>
      <c r="K227" s="138"/>
      <c r="L227" s="93"/>
      <c r="M227" s="93"/>
      <c r="N227" s="93"/>
      <c r="O227" s="110"/>
      <c r="P227" s="107"/>
    </row>
    <row r="228" spans="3:16" x14ac:dyDescent="0.25">
      <c r="C228" s="167"/>
      <c r="D228" s="114"/>
      <c r="E228" s="9"/>
      <c r="F228" s="8"/>
      <c r="G228" s="134" t="str">
        <f t="shared" si="49"/>
        <v/>
      </c>
      <c r="H228" s="105" t="str">
        <f>IF($G228="","",VLOOKUP($G228,APR.FP!$AJ$8:$AL$19,2,FALSE))</f>
        <v/>
      </c>
      <c r="I228" s="144" t="str">
        <f>IF($G228="","",VLOOKUP($G228,APR.FP!$AJ$8:$AL$19,3,FALSE))</f>
        <v/>
      </c>
      <c r="J228" s="147"/>
      <c r="K228" s="138"/>
      <c r="L228" s="93"/>
      <c r="M228" s="93"/>
      <c r="N228" s="93"/>
      <c r="O228" s="110"/>
      <c r="P228" s="107"/>
    </row>
    <row r="229" spans="3:16" x14ac:dyDescent="0.25">
      <c r="C229" s="167"/>
      <c r="D229" s="114"/>
      <c r="E229" s="9"/>
      <c r="F229" s="8"/>
      <c r="G229" s="134" t="str">
        <f t="shared" si="49"/>
        <v/>
      </c>
      <c r="H229" s="105" t="str">
        <f>IF($G229="","",VLOOKUP($G229,APR.FP!$AJ$8:$AL$19,2,FALSE))</f>
        <v/>
      </c>
      <c r="I229" s="144" t="str">
        <f>IF($G229="","",VLOOKUP($G229,APR.FP!$AJ$8:$AL$19,3,FALSE))</f>
        <v/>
      </c>
      <c r="J229" s="147"/>
      <c r="K229" s="138"/>
      <c r="L229" s="93"/>
      <c r="M229" s="93"/>
      <c r="N229" s="93"/>
      <c r="O229" s="110"/>
      <c r="P229" s="107"/>
    </row>
    <row r="230" spans="3:16" x14ac:dyDescent="0.25">
      <c r="C230" s="167"/>
      <c r="D230" s="114"/>
      <c r="E230" s="9"/>
      <c r="F230" s="8"/>
      <c r="G230" s="134" t="str">
        <f t="shared" si="49"/>
        <v/>
      </c>
      <c r="H230" s="105" t="str">
        <f>IF($G230="","",VLOOKUP($G230,APR.FP!$AJ$8:$AL$19,2,FALSE))</f>
        <v/>
      </c>
      <c r="I230" s="144" t="str">
        <f>IF($G230="","",VLOOKUP($G230,APR.FP!$AJ$8:$AL$19,3,FALSE))</f>
        <v/>
      </c>
      <c r="J230" s="147"/>
      <c r="K230" s="138"/>
      <c r="L230" s="93"/>
      <c r="M230" s="93"/>
      <c r="N230" s="93"/>
      <c r="O230" s="110"/>
      <c r="P230" s="107"/>
    </row>
    <row r="231" spans="3:16" x14ac:dyDescent="0.25">
      <c r="D231" s="114"/>
      <c r="F231" s="8"/>
      <c r="G231" s="134" t="str">
        <f t="shared" si="49"/>
        <v/>
      </c>
      <c r="H231" s="105" t="str">
        <f>IF($G231="","",VLOOKUP($G231,APR.FP!$AJ$8:$AL$19,2,FALSE))</f>
        <v/>
      </c>
      <c r="I231" s="144" t="str">
        <f>IF($G231="","",VLOOKUP($G231,APR.FP!$AJ$8:$AL$19,3,FALSE))</f>
        <v/>
      </c>
      <c r="J231" s="147"/>
      <c r="K231" s="138"/>
      <c r="L231" s="93"/>
      <c r="M231" s="93"/>
      <c r="N231" s="93"/>
      <c r="O231" s="110"/>
      <c r="P231" s="107"/>
    </row>
    <row r="232" spans="3:16" x14ac:dyDescent="0.25">
      <c r="D232" s="114"/>
      <c r="E232" s="9"/>
      <c r="F232" s="8"/>
      <c r="G232" s="134" t="str">
        <f t="shared" si="49"/>
        <v/>
      </c>
      <c r="H232" s="105" t="str">
        <f>IF($G232="","",VLOOKUP($G232,APR.FP!$AJ$8:$AL$19,2,FALSE))</f>
        <v/>
      </c>
      <c r="I232" s="144" t="str">
        <f>IF($G232="","",VLOOKUP($G232,APR.FP!$AJ$8:$AL$19,3,FALSE))</f>
        <v/>
      </c>
      <c r="J232" s="147"/>
      <c r="K232" s="138"/>
      <c r="L232" s="93"/>
      <c r="M232" s="93"/>
      <c r="N232" s="93"/>
      <c r="O232" s="110"/>
      <c r="P232" s="107"/>
    </row>
    <row r="233" spans="3:16" x14ac:dyDescent="0.25">
      <c r="D233" s="114"/>
      <c r="E233" s="9"/>
      <c r="F233" s="8"/>
      <c r="G233" s="134" t="str">
        <f t="shared" si="49"/>
        <v/>
      </c>
      <c r="H233" s="105" t="str">
        <f>IF($G233="","",VLOOKUP($G233,APR.FP!$AJ$8:$AL$19,2,FALSE))</f>
        <v/>
      </c>
      <c r="I233" s="144" t="str">
        <f>IF($G233="","",VLOOKUP($G233,APR.FP!$AJ$8:$AL$19,3,FALSE))</f>
        <v/>
      </c>
      <c r="J233" s="147"/>
      <c r="K233" s="138"/>
      <c r="L233" s="93"/>
      <c r="M233" s="93"/>
      <c r="N233" s="93"/>
      <c r="O233" s="110"/>
      <c r="P233" s="107"/>
    </row>
    <row r="234" spans="3:16" x14ac:dyDescent="0.25">
      <c r="D234" s="114"/>
      <c r="F234" s="8"/>
      <c r="G234" s="134" t="str">
        <f t="shared" si="49"/>
        <v/>
      </c>
      <c r="H234" s="105" t="str">
        <f>IF($G234="","",VLOOKUP($G234,APR.FP!$AJ$8:$AL$19,2,FALSE))</f>
        <v/>
      </c>
      <c r="I234" s="144" t="str">
        <f>IF($G234="","",VLOOKUP($G234,APR.FP!$AJ$8:$AL$19,3,FALSE))</f>
        <v/>
      </c>
      <c r="J234" s="147"/>
      <c r="K234" s="138"/>
      <c r="L234" s="93"/>
      <c r="M234" s="93"/>
      <c r="N234" s="93"/>
      <c r="O234" s="110"/>
      <c r="P234" s="107"/>
    </row>
    <row r="235" spans="3:16" x14ac:dyDescent="0.25">
      <c r="D235" s="114"/>
      <c r="E235" s="9"/>
      <c r="F235" s="8"/>
      <c r="G235" s="134" t="str">
        <f t="shared" si="49"/>
        <v/>
      </c>
      <c r="H235" s="105" t="str">
        <f>IF($G235="","",VLOOKUP($G235,APR.FP!$AJ$8:$AL$19,2,FALSE))</f>
        <v/>
      </c>
      <c r="I235" s="144" t="str">
        <f>IF($G235="","",VLOOKUP($G235,APR.FP!$AJ$8:$AL$19,3,FALSE))</f>
        <v/>
      </c>
      <c r="J235" s="147"/>
      <c r="K235" s="138"/>
      <c r="L235" s="93"/>
      <c r="M235" s="93"/>
      <c r="N235" s="93"/>
      <c r="O235" s="110"/>
      <c r="P235" s="107"/>
    </row>
    <row r="1048463" spans="4:4" x14ac:dyDescent="0.25">
      <c r="D1048463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K785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1:37" ht="26.25" x14ac:dyDescent="0.25">
      <c r="B2" s="92" t="s">
        <v>535</v>
      </c>
    </row>
    <row r="4" spans="1:37" ht="26.25" x14ac:dyDescent="0.25">
      <c r="C4" s="92" t="s">
        <v>525</v>
      </c>
    </row>
    <row r="6" spans="1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1:37" s="91" customFormat="1" x14ac:dyDescent="0.25">
      <c r="C7" s="188">
        <v>44226</v>
      </c>
      <c r="D7" s="184">
        <v>44256</v>
      </c>
      <c r="E7" s="179"/>
      <c r="F7" s="179">
        <v>1632</v>
      </c>
      <c r="G7" s="179" t="s">
        <v>658</v>
      </c>
      <c r="H7" s="182" t="s">
        <v>736</v>
      </c>
      <c r="I7" s="183">
        <v>41037129</v>
      </c>
      <c r="J7" s="179" t="s">
        <v>660</v>
      </c>
      <c r="K7" s="180">
        <v>29182.05</v>
      </c>
      <c r="L7" s="104">
        <f>IF(D7="","",MONTH(D7))</f>
        <v>3</v>
      </c>
      <c r="M7" s="105" t="str">
        <f>IF(L7="","",VLOOKUP(L7,$AJ$8:$AK$19,2,FALSE))</f>
        <v>T1</v>
      </c>
      <c r="N7" s="93">
        <f>IF(D7="",0,D7-C7)</f>
        <v>30</v>
      </c>
      <c r="O7" s="106">
        <f>K7*N7</f>
        <v>875461.5</v>
      </c>
      <c r="P7" s="93" t="str">
        <f>IF(N7&lt;=30,"Dins Periode Legal","Fora Periode Legal")</f>
        <v>Dins Periode Legal</v>
      </c>
      <c r="Q7" s="93" t="str">
        <f>CONCATENATE($M7," - ",P7)</f>
        <v>T1 - Dins Periode Legal</v>
      </c>
      <c r="R7" s="93" t="str">
        <f>CONCATENATE($M7," - Import Total")</f>
        <v>T1 - Import Total</v>
      </c>
      <c r="S7" s="110">
        <f>IF(M7="",0,K7/(VLOOKUP(R7,$X$9:$Y$27,2,FALSE))*N7)</f>
        <v>0.90848629409549764</v>
      </c>
      <c r="T7" s="107">
        <f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1:37" s="91" customFormat="1" x14ac:dyDescent="0.25">
      <c r="B8" s="90"/>
      <c r="C8" s="188">
        <v>44252</v>
      </c>
      <c r="D8" s="184">
        <v>44273</v>
      </c>
      <c r="E8" s="179">
        <v>647</v>
      </c>
      <c r="F8" s="179">
        <v>1836</v>
      </c>
      <c r="G8" s="179" t="s">
        <v>797</v>
      </c>
      <c r="H8" s="182" t="s">
        <v>798</v>
      </c>
      <c r="I8" s="183">
        <v>41037135</v>
      </c>
      <c r="J8" s="179" t="s">
        <v>799</v>
      </c>
      <c r="K8" s="180">
        <v>154501.51</v>
      </c>
      <c r="L8" s="189">
        <f t="shared" ref="L8:L16" si="0">IF(D8="","",MONTH(D8))</f>
        <v>3</v>
      </c>
      <c r="M8" s="190" t="str">
        <f t="shared" ref="M8:M32" si="1">IF(L8="","",VLOOKUP(L8,$AJ$8:$AK$19,2,FALSE))</f>
        <v>T1</v>
      </c>
      <c r="N8" s="187">
        <f t="shared" ref="N8:N14" si="2">IF(D8="",0,D8-C8)</f>
        <v>21</v>
      </c>
      <c r="O8" s="191">
        <f t="shared" ref="O8:O14" si="3">K8*N8</f>
        <v>3244531.71</v>
      </c>
      <c r="P8" s="187" t="str">
        <f t="shared" ref="P8:P14" si="4">IF(N8&lt;=30,"Dins Periode Legal","Fora Periode Legal")</f>
        <v>Dins Periode Legal</v>
      </c>
      <c r="Q8" s="187" t="str">
        <f t="shared" ref="Q8:Q14" si="5">CONCATENATE($M8," - ",P8)</f>
        <v>T1 - Dins Periode Legal</v>
      </c>
      <c r="R8" s="187" t="str">
        <f t="shared" ref="R8:R14" si="6">CONCATENATE($M8," - Import Total")</f>
        <v>T1 - Import Total</v>
      </c>
      <c r="S8" s="193">
        <f t="shared" ref="S8:S14" si="7">IF(M8="",0,K8/(VLOOKUP(R8,$X$9:$Y$27,2,FALSE))*N8)</f>
        <v>3.3669242899810312</v>
      </c>
      <c r="T8" s="192">
        <f t="shared" ref="T8:T14" si="8">IF(L8="",0,1)</f>
        <v>1</v>
      </c>
      <c r="AJ8" s="91">
        <v>1</v>
      </c>
      <c r="AK8" s="91" t="s">
        <v>502</v>
      </c>
    </row>
    <row r="9" spans="1:37" s="91" customFormat="1" x14ac:dyDescent="0.25">
      <c r="A9" s="186"/>
      <c r="B9" s="185"/>
      <c r="C9" s="188">
        <v>44252</v>
      </c>
      <c r="D9" s="184">
        <v>44273</v>
      </c>
      <c r="E9" s="179"/>
      <c r="F9" s="179">
        <v>1837</v>
      </c>
      <c r="G9" s="179" t="s">
        <v>797</v>
      </c>
      <c r="H9" s="182" t="s">
        <v>800</v>
      </c>
      <c r="I9" s="183">
        <v>41037135</v>
      </c>
      <c r="J9" s="179" t="s">
        <v>799</v>
      </c>
      <c r="K9" s="180">
        <v>154501.51</v>
      </c>
      <c r="L9" s="189">
        <f t="shared" si="0"/>
        <v>3</v>
      </c>
      <c r="M9" s="190" t="str">
        <f t="shared" si="1"/>
        <v>T1</v>
      </c>
      <c r="N9" s="187">
        <f t="shared" si="2"/>
        <v>21</v>
      </c>
      <c r="O9" s="191">
        <f t="shared" si="3"/>
        <v>3244531.71</v>
      </c>
      <c r="P9" s="187" t="str">
        <f t="shared" si="4"/>
        <v>Dins Periode Legal</v>
      </c>
      <c r="Q9" s="187" t="str">
        <f t="shared" si="5"/>
        <v>T1 - Dins Periode Legal</v>
      </c>
      <c r="R9" s="187" t="str">
        <f t="shared" si="6"/>
        <v>T1 - Import Total</v>
      </c>
      <c r="S9" s="193">
        <f t="shared" si="7"/>
        <v>3.3669242899810312</v>
      </c>
      <c r="T9" s="192">
        <f t="shared" si="8"/>
        <v>1</v>
      </c>
      <c r="X9" s="101" t="s">
        <v>508</v>
      </c>
      <c r="Y9" s="106">
        <f>SUMIF($R:$R,$X9,$K:$K)</f>
        <v>963648.55</v>
      </c>
      <c r="Z9" s="106">
        <f>SUMIF($R:$R,$X9,$S:$S)</f>
        <v>21.929342310534274</v>
      </c>
      <c r="AA9" s="106">
        <f>SUMIF($R:$R,$X9,$T:$T)</f>
        <v>8</v>
      </c>
      <c r="AJ9" s="91">
        <v>2</v>
      </c>
      <c r="AK9" s="91" t="s">
        <v>502</v>
      </c>
    </row>
    <row r="10" spans="1:37" s="91" customFormat="1" x14ac:dyDescent="0.25">
      <c r="B10" s="90"/>
      <c r="C10" s="188">
        <v>44252</v>
      </c>
      <c r="D10" s="184">
        <v>44273</v>
      </c>
      <c r="E10" s="179"/>
      <c r="F10" s="179">
        <v>1838</v>
      </c>
      <c r="G10" s="179" t="s">
        <v>797</v>
      </c>
      <c r="H10" s="182" t="s">
        <v>801</v>
      </c>
      <c r="I10" s="183">
        <v>41037135</v>
      </c>
      <c r="J10" s="179" t="s">
        <v>799</v>
      </c>
      <c r="K10" s="180">
        <v>154501.51</v>
      </c>
      <c r="L10" s="189">
        <f t="shared" si="0"/>
        <v>3</v>
      </c>
      <c r="M10" s="190" t="str">
        <f t="shared" si="1"/>
        <v>T1</v>
      </c>
      <c r="N10" s="187">
        <f t="shared" si="2"/>
        <v>21</v>
      </c>
      <c r="O10" s="191">
        <f t="shared" si="3"/>
        <v>3244531.71</v>
      </c>
      <c r="P10" s="187" t="str">
        <f t="shared" si="4"/>
        <v>Dins Periode Legal</v>
      </c>
      <c r="Q10" s="187" t="str">
        <f t="shared" si="5"/>
        <v>T1 - Dins Periode Legal</v>
      </c>
      <c r="R10" s="187" t="str">
        <f t="shared" si="6"/>
        <v>T1 - Import Total</v>
      </c>
      <c r="S10" s="193">
        <f t="shared" si="7"/>
        <v>3.3669242899810312</v>
      </c>
      <c r="T10" s="192">
        <f t="shared" si="8"/>
        <v>1</v>
      </c>
      <c r="X10" s="101" t="s">
        <v>506</v>
      </c>
      <c r="Y10" s="106">
        <f>SUMIF($Q:$Q,$X10,$K:$K)</f>
        <v>963648.55</v>
      </c>
      <c r="Z10" s="106">
        <f>SUMIF($Q:$Q,$X10,$S:$S)</f>
        <v>21.929342310534274</v>
      </c>
      <c r="AA10" s="106">
        <f>SUMIF($Q:$Q,$X10,$T:$T)</f>
        <v>8</v>
      </c>
      <c r="AJ10" s="91">
        <v>3</v>
      </c>
      <c r="AK10" s="91" t="s">
        <v>502</v>
      </c>
    </row>
    <row r="11" spans="1:37" s="91" customFormat="1" x14ac:dyDescent="0.25">
      <c r="B11" s="90"/>
      <c r="C11" s="188">
        <v>44252</v>
      </c>
      <c r="D11" s="184">
        <v>44273</v>
      </c>
      <c r="E11" s="179"/>
      <c r="F11" s="179">
        <v>1839</v>
      </c>
      <c r="G11" s="179" t="s">
        <v>797</v>
      </c>
      <c r="H11" s="182" t="s">
        <v>802</v>
      </c>
      <c r="I11" s="183">
        <v>41037135</v>
      </c>
      <c r="J11" s="179" t="s">
        <v>799</v>
      </c>
      <c r="K11" s="180">
        <v>154501.51</v>
      </c>
      <c r="L11" s="189">
        <f t="shared" si="0"/>
        <v>3</v>
      </c>
      <c r="M11" s="190" t="str">
        <f t="shared" si="1"/>
        <v>T1</v>
      </c>
      <c r="N11" s="187">
        <f t="shared" si="2"/>
        <v>21</v>
      </c>
      <c r="O11" s="191">
        <f t="shared" si="3"/>
        <v>3244531.71</v>
      </c>
      <c r="P11" s="187" t="str">
        <f t="shared" si="4"/>
        <v>Dins Periode Legal</v>
      </c>
      <c r="Q11" s="187" t="str">
        <f t="shared" si="5"/>
        <v>T1 - Dins Periode Legal</v>
      </c>
      <c r="R11" s="187" t="str">
        <f t="shared" si="6"/>
        <v>T1 - Import Total</v>
      </c>
      <c r="S11" s="193">
        <f t="shared" si="7"/>
        <v>3.3669242899810312</v>
      </c>
      <c r="T11" s="192">
        <f t="shared" si="8"/>
        <v>1</v>
      </c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1:37" s="91" customFormat="1" x14ac:dyDescent="0.25">
      <c r="B12" s="90"/>
      <c r="C12" s="188">
        <v>44252</v>
      </c>
      <c r="D12" s="184">
        <v>44273</v>
      </c>
      <c r="E12" s="179"/>
      <c r="F12" s="179">
        <v>1840</v>
      </c>
      <c r="G12" s="179" t="s">
        <v>797</v>
      </c>
      <c r="H12" s="182" t="s">
        <v>803</v>
      </c>
      <c r="I12" s="183">
        <v>41037135</v>
      </c>
      <c r="J12" s="179" t="s">
        <v>799</v>
      </c>
      <c r="K12" s="180">
        <v>154501.51</v>
      </c>
      <c r="L12" s="189">
        <f t="shared" si="0"/>
        <v>3</v>
      </c>
      <c r="M12" s="190" t="str">
        <f t="shared" si="1"/>
        <v>T1</v>
      </c>
      <c r="N12" s="187">
        <f t="shared" si="2"/>
        <v>21</v>
      </c>
      <c r="O12" s="191">
        <f t="shared" si="3"/>
        <v>3244531.71</v>
      </c>
      <c r="P12" s="187" t="str">
        <f t="shared" si="4"/>
        <v>Dins Periode Legal</v>
      </c>
      <c r="Q12" s="187" t="str">
        <f t="shared" si="5"/>
        <v>T1 - Dins Periode Legal</v>
      </c>
      <c r="R12" s="187" t="str">
        <f t="shared" si="6"/>
        <v>T1 - Import Total</v>
      </c>
      <c r="S12" s="193">
        <f t="shared" si="7"/>
        <v>3.3669242899810312</v>
      </c>
      <c r="T12" s="192">
        <f t="shared" si="8"/>
        <v>1</v>
      </c>
      <c r="X12" s="101" t="s">
        <v>538</v>
      </c>
      <c r="Y12" s="106">
        <f>SUMIF($R:$R,X9,$O:$O)</f>
        <v>21132178.920000002</v>
      </c>
      <c r="Z12" s="106"/>
      <c r="AA12" s="106"/>
      <c r="AJ12" s="91">
        <v>5</v>
      </c>
      <c r="AK12" s="91" t="s">
        <v>503</v>
      </c>
    </row>
    <row r="13" spans="1:37" s="91" customFormat="1" x14ac:dyDescent="0.25">
      <c r="B13" s="90"/>
      <c r="C13" s="188">
        <v>44252</v>
      </c>
      <c r="D13" s="184">
        <v>44277</v>
      </c>
      <c r="E13" s="179">
        <v>652</v>
      </c>
      <c r="F13" s="179">
        <v>1853</v>
      </c>
      <c r="G13" s="179" t="s">
        <v>797</v>
      </c>
      <c r="H13" s="182" t="s">
        <v>804</v>
      </c>
      <c r="I13" s="183">
        <v>41037135</v>
      </c>
      <c r="J13" s="179" t="s">
        <v>799</v>
      </c>
      <c r="K13" s="180">
        <v>154501.51</v>
      </c>
      <c r="L13" s="189">
        <f t="shared" si="0"/>
        <v>3</v>
      </c>
      <c r="M13" s="190" t="str">
        <f t="shared" si="1"/>
        <v>T1</v>
      </c>
      <c r="N13" s="187">
        <f t="shared" si="2"/>
        <v>25</v>
      </c>
      <c r="O13" s="191">
        <f t="shared" si="3"/>
        <v>3862537.75</v>
      </c>
      <c r="P13" s="187" t="str">
        <f t="shared" si="4"/>
        <v>Dins Periode Legal</v>
      </c>
      <c r="Q13" s="187" t="str">
        <f t="shared" si="5"/>
        <v>T1 - Dins Periode Legal</v>
      </c>
      <c r="R13" s="187" t="str">
        <f t="shared" si="6"/>
        <v>T1 - Import Total</v>
      </c>
      <c r="S13" s="193">
        <f t="shared" si="7"/>
        <v>4.0082432023583703</v>
      </c>
      <c r="T13" s="192">
        <f t="shared" si="8"/>
        <v>1</v>
      </c>
      <c r="AJ13" s="91">
        <v>6</v>
      </c>
      <c r="AK13" s="91" t="s">
        <v>503</v>
      </c>
    </row>
    <row r="14" spans="1:37" s="91" customFormat="1" x14ac:dyDescent="0.25">
      <c r="B14" s="90"/>
      <c r="C14" s="188">
        <v>44263</v>
      </c>
      <c r="D14" s="184">
        <v>44286</v>
      </c>
      <c r="E14" s="179"/>
      <c r="F14" s="179">
        <v>2031</v>
      </c>
      <c r="G14" s="179" t="s">
        <v>658</v>
      </c>
      <c r="H14" s="182" t="s">
        <v>870</v>
      </c>
      <c r="I14" s="183">
        <v>41037129</v>
      </c>
      <c r="J14" s="179" t="s">
        <v>660</v>
      </c>
      <c r="K14" s="180">
        <v>7457.44</v>
      </c>
      <c r="L14" s="189">
        <f t="shared" si="0"/>
        <v>3</v>
      </c>
      <c r="M14" s="190" t="str">
        <f t="shared" si="1"/>
        <v>T1</v>
      </c>
      <c r="N14" s="187">
        <f t="shared" si="2"/>
        <v>23</v>
      </c>
      <c r="O14" s="191">
        <f t="shared" si="3"/>
        <v>171521.12</v>
      </c>
      <c r="P14" s="187" t="str">
        <f t="shared" si="4"/>
        <v>Dins Periode Legal</v>
      </c>
      <c r="Q14" s="187" t="str">
        <f t="shared" si="5"/>
        <v>T1 - Dins Periode Legal</v>
      </c>
      <c r="R14" s="187" t="str">
        <f t="shared" si="6"/>
        <v>T1 - Import Total</v>
      </c>
      <c r="S14" s="193">
        <f t="shared" si="7"/>
        <v>0.1779913641752483</v>
      </c>
      <c r="T14" s="192">
        <f t="shared" si="8"/>
        <v>1</v>
      </c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</row>
    <row r="15" spans="1:37" s="91" customFormat="1" x14ac:dyDescent="0.25">
      <c r="B15" s="90"/>
      <c r="C15" s="188"/>
      <c r="D15" s="184"/>
      <c r="E15" s="179"/>
      <c r="F15" s="179"/>
      <c r="G15" s="179"/>
      <c r="H15" s="179"/>
      <c r="I15" s="179"/>
      <c r="J15" s="181"/>
      <c r="K15" s="179"/>
      <c r="L15" s="189" t="str">
        <f t="shared" si="0"/>
        <v/>
      </c>
      <c r="M15" s="190" t="str">
        <f t="shared" si="1"/>
        <v/>
      </c>
      <c r="N15" s="187"/>
      <c r="O15" s="191"/>
      <c r="P15" s="187"/>
      <c r="Q15" s="187"/>
      <c r="R15" s="187"/>
      <c r="S15" s="193"/>
      <c r="T15" s="192"/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</row>
    <row r="16" spans="1:37" s="91" customFormat="1" x14ac:dyDescent="0.25">
      <c r="B16" s="90"/>
      <c r="C16" s="188"/>
      <c r="D16" s="184"/>
      <c r="E16" s="179"/>
      <c r="F16" s="179"/>
      <c r="G16" s="179"/>
      <c r="H16" s="179"/>
      <c r="I16" s="179"/>
      <c r="J16" s="181"/>
      <c r="K16" s="179"/>
      <c r="L16" s="189" t="str">
        <f t="shared" si="0"/>
        <v/>
      </c>
      <c r="M16" s="190" t="str">
        <f t="shared" si="1"/>
        <v/>
      </c>
      <c r="N16" s="187"/>
      <c r="O16" s="191"/>
      <c r="P16" s="187"/>
      <c r="Q16" s="187"/>
      <c r="R16" s="187"/>
      <c r="S16" s="193"/>
      <c r="T16" s="192"/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</row>
    <row r="17" spans="2:37" s="91" customFormat="1" x14ac:dyDescent="0.25">
      <c r="B17" s="90"/>
      <c r="C17" s="188"/>
      <c r="D17" s="184"/>
      <c r="E17" s="179"/>
      <c r="F17" s="179"/>
      <c r="G17" s="179"/>
      <c r="H17" s="182"/>
      <c r="I17" s="183"/>
      <c r="J17" s="179"/>
      <c r="K17" s="180"/>
      <c r="L17" s="189" t="str">
        <f t="shared" ref="L17:L23" si="9">IF(D17="","",MONTH(D17))</f>
        <v/>
      </c>
      <c r="M17" s="190" t="str">
        <f t="shared" si="1"/>
        <v/>
      </c>
      <c r="N17" s="187"/>
      <c r="O17" s="191"/>
      <c r="P17" s="187"/>
      <c r="Q17" s="187"/>
      <c r="R17" s="187"/>
      <c r="S17" s="193"/>
      <c r="T17" s="192"/>
      <c r="X17" s="101" t="s">
        <v>539</v>
      </c>
      <c r="Y17" s="106">
        <f>SUMIF($R:$R,X14,$O:$O)</f>
        <v>0</v>
      </c>
      <c r="AJ17" s="91">
        <v>10</v>
      </c>
      <c r="AK17" s="91" t="s">
        <v>505</v>
      </c>
    </row>
    <row r="18" spans="2:37" s="91" customFormat="1" x14ac:dyDescent="0.25">
      <c r="B18" s="90"/>
      <c r="C18" s="188"/>
      <c r="D18" s="184"/>
      <c r="E18" s="179"/>
      <c r="F18" s="179"/>
      <c r="G18" s="179"/>
      <c r="H18" s="182"/>
      <c r="I18" s="183"/>
      <c r="J18" s="179"/>
      <c r="K18" s="180"/>
      <c r="L18" s="189" t="str">
        <f t="shared" si="9"/>
        <v/>
      </c>
      <c r="M18" s="190" t="str">
        <f t="shared" si="1"/>
        <v/>
      </c>
      <c r="N18" s="187"/>
      <c r="O18" s="191"/>
      <c r="P18" s="187"/>
      <c r="Q18" s="187"/>
      <c r="R18" s="187"/>
      <c r="S18" s="193"/>
      <c r="T18" s="192"/>
      <c r="AJ18" s="91">
        <v>11</v>
      </c>
      <c r="AK18" s="91" t="s">
        <v>505</v>
      </c>
    </row>
    <row r="19" spans="2:37" s="91" customFormat="1" x14ac:dyDescent="0.25">
      <c r="B19" s="90"/>
      <c r="C19" s="188"/>
      <c r="D19" s="184"/>
      <c r="E19" s="179"/>
      <c r="F19" s="179"/>
      <c r="G19" s="179"/>
      <c r="H19" s="182"/>
      <c r="I19" s="183"/>
      <c r="J19" s="179"/>
      <c r="K19" s="180"/>
      <c r="L19" s="189" t="str">
        <f t="shared" si="9"/>
        <v/>
      </c>
      <c r="M19" s="190" t="str">
        <f t="shared" si="1"/>
        <v/>
      </c>
      <c r="N19" s="187"/>
      <c r="O19" s="191"/>
      <c r="P19" s="187"/>
      <c r="Q19" s="187"/>
      <c r="R19" s="187"/>
      <c r="S19" s="193"/>
      <c r="T19" s="192"/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</row>
    <row r="20" spans="2:37" s="91" customFormat="1" x14ac:dyDescent="0.25">
      <c r="B20" s="90"/>
      <c r="C20" s="188"/>
      <c r="D20" s="184"/>
      <c r="E20" s="179"/>
      <c r="F20" s="179"/>
      <c r="G20" s="179"/>
      <c r="H20" s="182"/>
      <c r="I20" s="183"/>
      <c r="J20" s="179"/>
      <c r="K20" s="180"/>
      <c r="L20" s="189" t="str">
        <f t="shared" si="9"/>
        <v/>
      </c>
      <c r="M20" s="190" t="str">
        <f t="shared" si="1"/>
        <v/>
      </c>
      <c r="N20" s="187"/>
      <c r="O20" s="191"/>
      <c r="P20" s="187"/>
      <c r="Q20" s="187"/>
      <c r="R20" s="187"/>
      <c r="S20" s="193"/>
      <c r="T20" s="192"/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188"/>
      <c r="D21" s="184"/>
      <c r="E21" s="179"/>
      <c r="F21" s="179"/>
      <c r="G21" s="179"/>
      <c r="H21" s="182"/>
      <c r="I21" s="183"/>
      <c r="J21" s="179"/>
      <c r="K21" s="180"/>
      <c r="L21" s="189" t="str">
        <f t="shared" si="9"/>
        <v/>
      </c>
      <c r="M21" s="190" t="str">
        <f t="shared" si="1"/>
        <v/>
      </c>
      <c r="N21" s="187"/>
      <c r="O21" s="191"/>
      <c r="P21" s="187"/>
      <c r="Q21" s="187"/>
      <c r="R21" s="187"/>
      <c r="S21" s="193"/>
      <c r="T21" s="192"/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188"/>
      <c r="D22" s="184"/>
      <c r="E22" s="179"/>
      <c r="F22" s="179"/>
      <c r="G22" s="179"/>
      <c r="H22" s="182"/>
      <c r="I22" s="183"/>
      <c r="J22" s="179"/>
      <c r="K22" s="180"/>
      <c r="L22" s="189" t="str">
        <f t="shared" si="9"/>
        <v/>
      </c>
      <c r="M22" s="190" t="str">
        <f t="shared" si="1"/>
        <v/>
      </c>
      <c r="N22" s="187"/>
      <c r="O22" s="191"/>
      <c r="P22" s="187"/>
      <c r="Q22" s="187"/>
      <c r="R22" s="187"/>
      <c r="S22" s="193"/>
      <c r="T22" s="192"/>
      <c r="X22" s="101" t="s">
        <v>540</v>
      </c>
      <c r="Y22" s="106">
        <f>SUMIF($R:$R,X19,$O:$O)</f>
        <v>0</v>
      </c>
    </row>
    <row r="23" spans="2:37" s="91" customFormat="1" x14ac:dyDescent="0.25">
      <c r="B23" s="90"/>
      <c r="C23" s="188"/>
      <c r="D23" s="184"/>
      <c r="E23" s="179"/>
      <c r="F23" s="179"/>
      <c r="G23" s="179"/>
      <c r="H23" s="182"/>
      <c r="I23" s="183"/>
      <c r="J23" s="179"/>
      <c r="K23" s="180"/>
      <c r="L23" s="189" t="str">
        <f t="shared" si="9"/>
        <v/>
      </c>
      <c r="M23" s="190" t="str">
        <f t="shared" si="1"/>
        <v/>
      </c>
      <c r="N23" s="187"/>
      <c r="O23" s="191"/>
      <c r="P23" s="187"/>
      <c r="Q23" s="187"/>
      <c r="R23" s="187"/>
      <c r="S23" s="193"/>
      <c r="T23" s="192"/>
    </row>
    <row r="24" spans="2:37" s="91" customFormat="1" x14ac:dyDescent="0.25">
      <c r="B24" s="90"/>
      <c r="C24" s="188"/>
      <c r="D24" s="184"/>
      <c r="E24" s="179"/>
      <c r="F24" s="179"/>
      <c r="G24" s="179"/>
      <c r="H24" s="182"/>
      <c r="I24" s="183"/>
      <c r="J24" s="179"/>
      <c r="K24" s="180"/>
      <c r="L24" s="189" t="str">
        <f t="shared" ref="L24:L32" si="10">IF(D24="","",MONTH(D24))</f>
        <v/>
      </c>
      <c r="M24" s="190" t="str">
        <f t="shared" si="1"/>
        <v/>
      </c>
      <c r="N24" s="187"/>
      <c r="O24" s="191"/>
      <c r="P24" s="187"/>
      <c r="Q24" s="187"/>
      <c r="R24" s="187"/>
      <c r="S24" s="193"/>
      <c r="T24" s="192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188"/>
      <c r="D25" s="184"/>
      <c r="E25" s="179"/>
      <c r="F25" s="179"/>
      <c r="G25" s="179"/>
      <c r="H25" s="182"/>
      <c r="I25" s="183"/>
      <c r="J25" s="179"/>
      <c r="K25" s="180"/>
      <c r="L25" s="189" t="str">
        <f t="shared" si="10"/>
        <v/>
      </c>
      <c r="M25" s="190" t="str">
        <f t="shared" si="1"/>
        <v/>
      </c>
      <c r="N25" s="187"/>
      <c r="O25" s="191"/>
      <c r="P25" s="187"/>
      <c r="Q25" s="187"/>
      <c r="R25" s="187"/>
      <c r="S25" s="193"/>
      <c r="T25" s="192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188"/>
      <c r="D26" s="184"/>
      <c r="E26" s="179"/>
      <c r="F26" s="179"/>
      <c r="G26" s="179"/>
      <c r="H26" s="182"/>
      <c r="I26" s="183"/>
      <c r="J26" s="179"/>
      <c r="K26" s="180"/>
      <c r="L26" s="189" t="str">
        <f t="shared" si="10"/>
        <v/>
      </c>
      <c r="M26" s="190" t="str">
        <f t="shared" si="1"/>
        <v/>
      </c>
      <c r="N26" s="187"/>
      <c r="O26" s="191"/>
      <c r="P26" s="187"/>
      <c r="Q26" s="187"/>
      <c r="R26" s="187"/>
      <c r="S26" s="193"/>
      <c r="T26" s="192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188"/>
      <c r="D27" s="184"/>
      <c r="E27" s="179"/>
      <c r="F27" s="179"/>
      <c r="G27" s="179"/>
      <c r="H27" s="182"/>
      <c r="I27" s="183"/>
      <c r="J27" s="179"/>
      <c r="K27" s="180"/>
      <c r="L27" s="189" t="str">
        <f t="shared" si="10"/>
        <v/>
      </c>
      <c r="M27" s="190" t="str">
        <f t="shared" si="1"/>
        <v/>
      </c>
      <c r="N27" s="187"/>
      <c r="O27" s="191"/>
      <c r="P27" s="187"/>
      <c r="Q27" s="187"/>
      <c r="R27" s="187"/>
      <c r="S27" s="193"/>
      <c r="T27" s="192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188"/>
      <c r="D28" s="184"/>
      <c r="E28" s="179"/>
      <c r="F28" s="179"/>
      <c r="G28" s="179"/>
      <c r="H28" s="182"/>
      <c r="I28" s="183"/>
      <c r="J28" s="179"/>
      <c r="K28" s="180"/>
      <c r="L28" s="189" t="str">
        <f t="shared" si="10"/>
        <v/>
      </c>
      <c r="M28" s="190" t="str">
        <f t="shared" si="1"/>
        <v/>
      </c>
      <c r="N28" s="187"/>
      <c r="O28" s="191"/>
      <c r="P28" s="187"/>
      <c r="Q28" s="187"/>
      <c r="R28" s="187"/>
      <c r="S28" s="193"/>
      <c r="T28" s="192"/>
    </row>
    <row r="29" spans="2:37" s="91" customFormat="1" x14ac:dyDescent="0.25">
      <c r="B29" s="90"/>
      <c r="C29" s="188"/>
      <c r="D29" s="184"/>
      <c r="E29" s="179"/>
      <c r="F29" s="179"/>
      <c r="G29" s="179"/>
      <c r="H29" s="182"/>
      <c r="I29" s="183"/>
      <c r="J29" s="179"/>
      <c r="K29" s="180"/>
      <c r="L29" s="189" t="str">
        <f t="shared" si="10"/>
        <v/>
      </c>
      <c r="M29" s="190" t="str">
        <f t="shared" si="1"/>
        <v/>
      </c>
      <c r="N29" s="187"/>
      <c r="O29" s="191"/>
      <c r="P29" s="187"/>
      <c r="Q29" s="187"/>
      <c r="R29" s="187"/>
      <c r="S29" s="193"/>
      <c r="T29" s="192"/>
    </row>
    <row r="30" spans="2:37" s="91" customFormat="1" x14ac:dyDescent="0.25">
      <c r="B30" s="90"/>
      <c r="C30" s="188"/>
      <c r="D30" s="184"/>
      <c r="E30" s="179"/>
      <c r="F30" s="179"/>
      <c r="G30" s="179"/>
      <c r="H30" s="182"/>
      <c r="I30" s="183"/>
      <c r="J30" s="179"/>
      <c r="K30" s="180"/>
      <c r="L30" s="189" t="str">
        <f t="shared" si="10"/>
        <v/>
      </c>
      <c r="M30" s="190" t="str">
        <f t="shared" si="1"/>
        <v/>
      </c>
      <c r="N30" s="187"/>
      <c r="O30" s="191"/>
      <c r="P30" s="187"/>
      <c r="Q30" s="187"/>
      <c r="R30" s="187"/>
      <c r="S30" s="193"/>
      <c r="T30" s="192"/>
    </row>
    <row r="31" spans="2:37" s="91" customFormat="1" x14ac:dyDescent="0.25">
      <c r="B31" s="90"/>
      <c r="C31" s="188"/>
      <c r="D31" s="184"/>
      <c r="E31" s="179"/>
      <c r="F31" s="179"/>
      <c r="G31" s="179"/>
      <c r="H31" s="182"/>
      <c r="I31" s="183"/>
      <c r="J31" s="179"/>
      <c r="K31" s="180"/>
      <c r="L31" s="189" t="str">
        <f t="shared" si="10"/>
        <v/>
      </c>
      <c r="M31" s="190" t="str">
        <f t="shared" si="1"/>
        <v/>
      </c>
      <c r="N31" s="187"/>
      <c r="O31" s="191"/>
      <c r="P31" s="187"/>
      <c r="Q31" s="187"/>
      <c r="R31" s="187"/>
      <c r="S31" s="193"/>
      <c r="T31" s="192"/>
    </row>
    <row r="32" spans="2:37" s="91" customFormat="1" x14ac:dyDescent="0.25">
      <c r="B32" s="90"/>
      <c r="C32" s="188"/>
      <c r="D32" s="184"/>
      <c r="E32" s="179"/>
      <c r="F32" s="179"/>
      <c r="G32" s="179"/>
      <c r="H32" s="182"/>
      <c r="I32" s="183"/>
      <c r="J32" s="179"/>
      <c r="K32" s="180"/>
      <c r="L32" s="189" t="str">
        <f t="shared" si="10"/>
        <v/>
      </c>
      <c r="M32" s="190" t="str">
        <f t="shared" si="1"/>
        <v/>
      </c>
      <c r="N32" s="187"/>
      <c r="O32" s="191"/>
      <c r="P32" s="187"/>
      <c r="Q32" s="187"/>
      <c r="R32" s="187"/>
      <c r="S32" s="193"/>
      <c r="T32" s="192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1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1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1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1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1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1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1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1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1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1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1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1:27" x14ac:dyDescent="0.25">
      <c r="A124" s="91"/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1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1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1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1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1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1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1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1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1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1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1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1:27" s="91" customFormat="1" x14ac:dyDescent="0.25">
      <c r="A184" s="90"/>
      <c r="B184" s="90"/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1:27" x14ac:dyDescent="0.25">
      <c r="A185" s="91"/>
      <c r="B185" s="91"/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1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1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1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1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1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1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1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C781" s="95"/>
      <c r="D781" s="95"/>
      <c r="E781" s="91"/>
      <c r="F781" s="91"/>
      <c r="G781" s="91"/>
      <c r="H781" s="96"/>
      <c r="I781" s="97"/>
      <c r="J781" s="91"/>
      <c r="K781" s="94"/>
      <c r="L781" s="104"/>
      <c r="M781" s="105"/>
      <c r="N781" s="93"/>
      <c r="O781" s="106"/>
      <c r="P781" s="93"/>
      <c r="Q781" s="93"/>
      <c r="R781" s="93"/>
      <c r="S781" s="110"/>
      <c r="T781" s="107"/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A7" sqref="A7"/>
    </sheetView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44270</v>
      </c>
      <c r="D7" s="134" t="s">
        <v>872</v>
      </c>
      <c r="E7" s="173">
        <v>6107.74</v>
      </c>
      <c r="F7" s="179" t="s">
        <v>873</v>
      </c>
      <c r="G7" s="134">
        <f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44286</v>
      </c>
      <c r="J7" s="147">
        <f>IF(C7="",0,DAYS360(C7,I7))</f>
        <v>16</v>
      </c>
      <c r="K7" s="138">
        <f>+E7*J7</f>
        <v>97723.839999999997</v>
      </c>
      <c r="L7" s="93" t="str">
        <f>IF(J7&lt;=30,"Dins Periode Legal","Fora Periode Legal")</f>
        <v>Dins Periode Legal</v>
      </c>
      <c r="M7" s="93" t="str">
        <f>CONCATENATE($H7," - ",L7)</f>
        <v>T1 - Dins Periode Legal</v>
      </c>
      <c r="N7" s="93" t="str">
        <f>CONCATENATE($H7," - Import Total")</f>
        <v>T1 - Import Total</v>
      </c>
      <c r="O7" s="110">
        <f>IF(H7="",0,E7/(VLOOKUP(N7,$T$11:$U$29,2,FALSE))*J7)</f>
        <v>16</v>
      </c>
      <c r="P7" s="107">
        <f>IF(G7="",0,1)</f>
        <v>1</v>
      </c>
      <c r="Q7" s="138"/>
      <c r="S7" s="138"/>
    </row>
    <row r="8" spans="2:23" x14ac:dyDescent="0.25">
      <c r="E8" s="173"/>
      <c r="F8" s="8"/>
      <c r="H8" s="105"/>
      <c r="I8" s="144"/>
      <c r="J8" s="147"/>
      <c r="K8" s="138"/>
      <c r="L8" s="93"/>
      <c r="M8" s="93"/>
      <c r="N8" s="93"/>
      <c r="O8" s="110"/>
      <c r="P8" s="107"/>
      <c r="Q8" s="138"/>
      <c r="S8" s="138"/>
    </row>
    <row r="9" spans="2:23" x14ac:dyDescent="0.25">
      <c r="C9" s="167"/>
      <c r="E9" s="173"/>
      <c r="F9" s="8"/>
      <c r="H9" s="105"/>
      <c r="I9" s="144"/>
      <c r="J9" s="147"/>
      <c r="K9" s="138"/>
      <c r="L9" s="93"/>
      <c r="M9" s="93"/>
      <c r="N9" s="93"/>
      <c r="O9" s="110"/>
      <c r="P9" s="107"/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/>
      <c r="E10" s="173"/>
      <c r="F10" s="8"/>
      <c r="H10" s="105"/>
      <c r="I10" s="144"/>
      <c r="J10" s="147"/>
      <c r="K10" s="138"/>
      <c r="L10" s="93"/>
      <c r="M10" s="93"/>
      <c r="N10" s="93"/>
      <c r="O10" s="110"/>
      <c r="P10" s="107"/>
      <c r="Q10" s="138"/>
      <c r="T10" s="91"/>
      <c r="U10" s="91"/>
      <c r="V10" s="91"/>
      <c r="W10" s="91"/>
    </row>
    <row r="11" spans="2:23" x14ac:dyDescent="0.25">
      <c r="C11" s="167"/>
      <c r="E11" s="173"/>
      <c r="F11" s="8"/>
      <c r="H11" s="105"/>
      <c r="I11" s="144"/>
      <c r="J11" s="147"/>
      <c r="K11" s="138"/>
      <c r="L11" s="93"/>
      <c r="M11" s="93"/>
      <c r="N11" s="93"/>
      <c r="O11" s="110"/>
      <c r="P11" s="107"/>
      <c r="Q11" s="138"/>
      <c r="T11" s="101" t="s">
        <v>508</v>
      </c>
      <c r="U11" s="106">
        <f>SUMIF($N:$N,$T11,$E:$E)</f>
        <v>6107.74</v>
      </c>
      <c r="V11" s="106">
        <f>SUMIF(N:N,T11,O:O)</f>
        <v>16</v>
      </c>
      <c r="W11" s="106">
        <f>SUMIF(N:N,T11,P:P)</f>
        <v>1</v>
      </c>
    </row>
    <row r="12" spans="2:23" x14ac:dyDescent="0.25">
      <c r="C12" s="167"/>
      <c r="E12" s="173"/>
      <c r="F12" s="8"/>
      <c r="H12" s="105"/>
      <c r="I12" s="144"/>
      <c r="J12" s="147"/>
      <c r="K12" s="138"/>
      <c r="L12" s="93"/>
      <c r="M12" s="93"/>
      <c r="N12" s="93"/>
      <c r="O12" s="110"/>
      <c r="P12" s="107"/>
      <c r="Q12" s="138"/>
      <c r="T12" s="101" t="s">
        <v>506</v>
      </c>
      <c r="U12" s="106">
        <f>SUMIF($M:$M,$T12,$E:$E)</f>
        <v>6107.74</v>
      </c>
      <c r="V12" s="106">
        <f>SUMIF(M:M,T12,O:O)</f>
        <v>16</v>
      </c>
      <c r="W12" s="106">
        <f>SUMIF(M:M,T12,P:P)</f>
        <v>1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97723.839999999997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0</v>
      </c>
      <c r="V16" s="106">
        <f>SUMIF(N:N,T16,O:O)</f>
        <v>0</v>
      </c>
      <c r="W16" s="106">
        <f>SUMIF(N:N,T16,P:P)</f>
        <v>0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0</v>
      </c>
      <c r="V18" s="106">
        <f>SUMIF(M:M,T18,O:O)</f>
        <v>0</v>
      </c>
      <c r="W18" s="106">
        <f>SUMIF(M:M,T18,P:P)</f>
        <v>0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0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0</v>
      </c>
      <c r="V21" s="106">
        <f>SUMIF(N:N,T21,O:O)</f>
        <v>0</v>
      </c>
      <c r="W21" s="106">
        <f>SUMIF(N:N,T21,P:P)</f>
        <v>0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0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2021-05-11T08:38:51Z</dcterms:modified>
</cp:coreProperties>
</file>